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G:\Project\2022\Sademo\Update_v.3.1.1\"/>
    </mc:Choice>
  </mc:AlternateContent>
  <bookViews>
    <workbookView xWindow="-120" yWindow="-120" windowWidth="20730" windowHeight="11040" tabRatio="814"/>
  </bookViews>
  <sheets>
    <sheet name="Home" sheetId="7" r:id="rId1"/>
    <sheet name="Cover" sheetId="19" r:id="rId2"/>
    <sheet name="Sheet2" sheetId="37" r:id="rId3"/>
    <sheet name="Help" sheetId="16" r:id="rId4"/>
    <sheet name="Personel" sheetId="3" r:id="rId5"/>
    <sheet name="Pejabat" sheetId="14" r:id="rId6"/>
    <sheet name="Pagu" sheetId="8" r:id="rId7"/>
    <sheet name="Data" sheetId="18" r:id="rId8"/>
    <sheet name="Nominatif" sheetId="24" r:id="rId9"/>
    <sheet name="Kwitansi" sheetId="23" r:id="rId10"/>
    <sheet name="KW_LN" sheetId="26" r:id="rId11"/>
    <sheet name="Pengikut" sheetId="25" r:id="rId12"/>
    <sheet name="SPD" sheetId="20" r:id="rId13"/>
    <sheet name="SPD2" sheetId="27" r:id="rId14"/>
    <sheet name="SPDLN" sheetId="21" r:id="rId15"/>
    <sheet name="DB_SPD" sheetId="22" r:id="rId16"/>
  </sheets>
  <functionGroups builtInGroupCount="18"/>
  <externalReferences>
    <externalReference r:id="rId17"/>
    <externalReference r:id="rId18"/>
  </externalReferences>
  <definedNames>
    <definedName name="_xlnm._FilterDatabase" localSheetId="15" hidden="1">DB_SPD!$A$1:$CT$214</definedName>
    <definedName name="_xlnm._FilterDatabase" localSheetId="6" hidden="1">Pagu!$A$2:$E$2</definedName>
    <definedName name="_xlnm._FilterDatabase" localSheetId="5" hidden="1">Pejabat!$A$1:$F$1</definedName>
    <definedName name="_xlnm._FilterDatabase" localSheetId="4" hidden="1">Personel!$B$2:$I$11165</definedName>
    <definedName name="ALAMAT">[1]DATA!$D$9</definedName>
    <definedName name="bendahara">[1]DATA!$D$16</definedName>
    <definedName name="CROSS">[1]DATA!$AD$7:$AD$8</definedName>
    <definedName name="data">'[1]POLRI APLIKASI'!$A$8:$AJ$528</definedName>
    <definedName name="DATA_PAGU">Pagu!$A$3:$F$19</definedName>
    <definedName name="ExternalData_1" localSheetId="2" hidden="1">Sheet2!$A$1:$K$10</definedName>
    <definedName name="Karyawan">#REF!</definedName>
    <definedName name="Keluarga">"Chart 7,Pensiun"</definedName>
    <definedName name="NAMA">[1]DATA!$D$7</definedName>
    <definedName name="nip">[1]DATA!$D$17</definedName>
    <definedName name="no">#REF!</definedName>
    <definedName name="NPWP">[1]DATA!$D$8</definedName>
    <definedName name="_xlnm.Print_Area" localSheetId="0">Home!$B$1:$AB$29</definedName>
    <definedName name="_xlnm.Print_Area" localSheetId="10">KW_LN!$A$1:$N$151</definedName>
    <definedName name="_xlnm.Print_Area" localSheetId="9">Kwitansi!$A$1:$N$149</definedName>
    <definedName name="_xlnm.Print_Area" localSheetId="8">Nominatif!$A$1:$AI$40</definedName>
    <definedName name="_xlnm.Print_Area" localSheetId="11">Pengikut!$A$1:$N$155</definedName>
    <definedName name="_xlnm.Print_Area" localSheetId="12">SPD!$A$1:$M$158</definedName>
    <definedName name="_xlnm.Print_Area" localSheetId="13">'SPD2'!$A$1:$M$158</definedName>
    <definedName name="Tabel">[1]DATA!$K$101:$R$109</definedName>
    <definedName name="TH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7" l="1"/>
  <c r="M3" i="37"/>
  <c r="M4" i="37"/>
  <c r="M5" i="37"/>
  <c r="M6" i="37"/>
  <c r="M7" i="37"/>
  <c r="M8" i="37"/>
  <c r="M9" i="37"/>
  <c r="M10" i="37"/>
  <c r="K1" i="24" l="1"/>
  <c r="Y18" i="7"/>
  <c r="D9" i="8" l="1"/>
  <c r="D8" i="8"/>
  <c r="C34" i="27"/>
  <c r="C34" i="20"/>
  <c r="GD2" i="22"/>
  <c r="GD3" i="22"/>
  <c r="GD4" i="22"/>
  <c r="GD5" i="22"/>
  <c r="GD6" i="22"/>
  <c r="GD7" i="22"/>
  <c r="GD8" i="22"/>
  <c r="GD9" i="22"/>
  <c r="GD10" i="22"/>
  <c r="GD11" i="22"/>
  <c r="GD12" i="22"/>
  <c r="GD13" i="22"/>
  <c r="GD14" i="22"/>
  <c r="GD15" i="22"/>
  <c r="GD16" i="22"/>
  <c r="GD17" i="22"/>
  <c r="GD18" i="22"/>
  <c r="GD19" i="22"/>
  <c r="GD20" i="22"/>
  <c r="GD21" i="22"/>
  <c r="GD22" i="22"/>
  <c r="GD23" i="22"/>
  <c r="GD24" i="22"/>
  <c r="GD25" i="22"/>
  <c r="GD26" i="22"/>
  <c r="GD27" i="22"/>
  <c r="GD28" i="22"/>
  <c r="GD29" i="22"/>
  <c r="GD30" i="22"/>
  <c r="GD31" i="22"/>
  <c r="GD32" i="22"/>
  <c r="GD33" i="22"/>
  <c r="GD34" i="22"/>
  <c r="GD35" i="22"/>
  <c r="GD36" i="22"/>
  <c r="GD37" i="22"/>
  <c r="GD38" i="22"/>
  <c r="GD39" i="22"/>
  <c r="GD40" i="22"/>
  <c r="GD41" i="22"/>
  <c r="GD42" i="22"/>
  <c r="GD43" i="22"/>
  <c r="GD44" i="22"/>
  <c r="GD45" i="22"/>
  <c r="GD46" i="22"/>
  <c r="GD47" i="22"/>
  <c r="GD48" i="22"/>
  <c r="GD49" i="22"/>
  <c r="GD50" i="22"/>
  <c r="GD51" i="22"/>
  <c r="GD52" i="22"/>
  <c r="GD53" i="22"/>
  <c r="GD54" i="22"/>
  <c r="GD55" i="22"/>
  <c r="GD56" i="22"/>
  <c r="GD57" i="22"/>
  <c r="GD58" i="22"/>
  <c r="GD59" i="22"/>
  <c r="GD60" i="22"/>
  <c r="GD61" i="22"/>
  <c r="GD62" i="22"/>
  <c r="GD63" i="22"/>
  <c r="GD64" i="22"/>
  <c r="GD65" i="22"/>
  <c r="GD66" i="22"/>
  <c r="GD67" i="22"/>
  <c r="GD68" i="22"/>
  <c r="GD69" i="22"/>
  <c r="GD70" i="22"/>
  <c r="GD71" i="22"/>
  <c r="GD72" i="22"/>
  <c r="GD73" i="22"/>
  <c r="GD74" i="22"/>
  <c r="GD75" i="22"/>
  <c r="GD76" i="22"/>
  <c r="GD77" i="22"/>
  <c r="GD81" i="22"/>
  <c r="GD82" i="22"/>
  <c r="GD83" i="22"/>
  <c r="GD84" i="22"/>
  <c r="GD85" i="22"/>
  <c r="GD86" i="22"/>
  <c r="GD87" i="22"/>
  <c r="GD88" i="22"/>
  <c r="GD89" i="22"/>
  <c r="GD90" i="22"/>
  <c r="GD91" i="22"/>
  <c r="GD92" i="22"/>
  <c r="GD93" i="22"/>
  <c r="GD94" i="22"/>
  <c r="GD95" i="22"/>
  <c r="GD96" i="22"/>
  <c r="GD97" i="22"/>
  <c r="GD98" i="22"/>
  <c r="GD99" i="22"/>
  <c r="GD100" i="22"/>
  <c r="GD101" i="22"/>
  <c r="GD102" i="22"/>
  <c r="GD103" i="22"/>
  <c r="GD104" i="22"/>
  <c r="GD105" i="22"/>
  <c r="GD106" i="22"/>
  <c r="GD107" i="22"/>
  <c r="GD108" i="22"/>
  <c r="GD109" i="22"/>
  <c r="GD110" i="22"/>
  <c r="GD111" i="22"/>
  <c r="GD112" i="22"/>
  <c r="GD113" i="22"/>
  <c r="GD114" i="22"/>
  <c r="GD115" i="22"/>
  <c r="GD116" i="22"/>
  <c r="GD117" i="22"/>
  <c r="GD118" i="22"/>
  <c r="GD119" i="22"/>
  <c r="GD120" i="22"/>
  <c r="GD121" i="22"/>
  <c r="GD122" i="22"/>
  <c r="GD123" i="22"/>
  <c r="GD124" i="22"/>
  <c r="GD125" i="22"/>
  <c r="GD126" i="22"/>
  <c r="GD127" i="22"/>
  <c r="GD128" i="22"/>
  <c r="GD129" i="22"/>
  <c r="GD130" i="22"/>
  <c r="GD131" i="22"/>
  <c r="GD132" i="22"/>
  <c r="GD133" i="22"/>
  <c r="GD134" i="22"/>
  <c r="GD135" i="22"/>
  <c r="GD136" i="22"/>
  <c r="GD137" i="22"/>
  <c r="GD138" i="22"/>
  <c r="GD139" i="22"/>
  <c r="GD140" i="22"/>
  <c r="GD141" i="22"/>
  <c r="GD142" i="22"/>
  <c r="GD143" i="22"/>
  <c r="GD144" i="22"/>
  <c r="GD145" i="22"/>
  <c r="GD146" i="22"/>
  <c r="GD147" i="22"/>
  <c r="GD148" i="22"/>
  <c r="GD149" i="22"/>
  <c r="GD150" i="22"/>
  <c r="GD151" i="22"/>
  <c r="GD152" i="22"/>
  <c r="GD153" i="22"/>
  <c r="GD154" i="22"/>
  <c r="GD155" i="22"/>
  <c r="GD156" i="22"/>
  <c r="GD157" i="22"/>
  <c r="GD158" i="22"/>
  <c r="GD159" i="22"/>
  <c r="GD160" i="22"/>
  <c r="GD161" i="22"/>
  <c r="GD162" i="22"/>
  <c r="GD163" i="22"/>
  <c r="GD164" i="22"/>
  <c r="GD165" i="22"/>
  <c r="GD166" i="22"/>
  <c r="GD167" i="22"/>
  <c r="GD168" i="22"/>
  <c r="GD169" i="22"/>
  <c r="GD170" i="22"/>
  <c r="GD171" i="22"/>
  <c r="GD172" i="22"/>
  <c r="GD173" i="22"/>
  <c r="GD174" i="22"/>
  <c r="GD175" i="22"/>
  <c r="GD176" i="22"/>
  <c r="GD177" i="22"/>
  <c r="GD178" i="22"/>
  <c r="GD179" i="22"/>
  <c r="GD180" i="22"/>
  <c r="GD181" i="22"/>
  <c r="GD182" i="22"/>
  <c r="GD183" i="22"/>
  <c r="GD184" i="22"/>
  <c r="GD185" i="22"/>
  <c r="GD186" i="22"/>
  <c r="GD187" i="22"/>
  <c r="GD188" i="22"/>
  <c r="GD189" i="22"/>
  <c r="GD190" i="22"/>
  <c r="GD191" i="22"/>
  <c r="GD192" i="22"/>
  <c r="GD193" i="22"/>
  <c r="GD194" i="22"/>
  <c r="GD195" i="22"/>
  <c r="GD196" i="22"/>
  <c r="GD197" i="22"/>
  <c r="GD198" i="22"/>
  <c r="GD199" i="22"/>
  <c r="GD200" i="22"/>
  <c r="GD201" i="22"/>
  <c r="GD202" i="22"/>
  <c r="GD203" i="22"/>
  <c r="GD204" i="22"/>
  <c r="GD205" i="22"/>
  <c r="GD206" i="22"/>
  <c r="GD207" i="22"/>
  <c r="GD208" i="22"/>
  <c r="GD209" i="22"/>
  <c r="GD210" i="22"/>
  <c r="GD211" i="22"/>
  <c r="GD212" i="22"/>
  <c r="GD213" i="22"/>
  <c r="GD214" i="22"/>
  <c r="GD215" i="22"/>
  <c r="GD216" i="22"/>
  <c r="GD217" i="22"/>
  <c r="GD218" i="22"/>
  <c r="GD219" i="22"/>
  <c r="GD220" i="22"/>
  <c r="GD221" i="22"/>
  <c r="GD222" i="22"/>
  <c r="GD223" i="22"/>
  <c r="GD224" i="22"/>
  <c r="GD225" i="22"/>
  <c r="GD226" i="22"/>
  <c r="GD227" i="22"/>
  <c r="GD228" i="22"/>
  <c r="GD229" i="22"/>
  <c r="GD230" i="22"/>
  <c r="GD231" i="22"/>
  <c r="GD232" i="22"/>
  <c r="GD233" i="22"/>
  <c r="GD234" i="22"/>
  <c r="GD235" i="22"/>
  <c r="GD236" i="22"/>
  <c r="GD237" i="22"/>
  <c r="GD238" i="22"/>
  <c r="GD239" i="22"/>
  <c r="GD240" i="22"/>
  <c r="GD241" i="22"/>
  <c r="GD242" i="22"/>
  <c r="GD243" i="22"/>
  <c r="GD244" i="22"/>
  <c r="GD245" i="22"/>
  <c r="GD246" i="22"/>
  <c r="GD247" i="22"/>
  <c r="GD248" i="22"/>
  <c r="GD249" i="22"/>
  <c r="GD250" i="22"/>
  <c r="GD251" i="22"/>
  <c r="GD252" i="22"/>
  <c r="GD253" i="22"/>
  <c r="GD254" i="22"/>
  <c r="GD255" i="22"/>
  <c r="GD256" i="22"/>
  <c r="GD257" i="22"/>
  <c r="GD258" i="22"/>
  <c r="GD259" i="22"/>
  <c r="GD260" i="22"/>
  <c r="GD261" i="22"/>
  <c r="GD262" i="22"/>
  <c r="GD263" i="22"/>
  <c r="GD264" i="22"/>
  <c r="GD265" i="22"/>
  <c r="GD266" i="22"/>
  <c r="GD267" i="22"/>
  <c r="GD268" i="22"/>
  <c r="GD269" i="22"/>
  <c r="GD270" i="22"/>
  <c r="GD271" i="22"/>
  <c r="GD272" i="22"/>
  <c r="GD273" i="22"/>
  <c r="GD274" i="22"/>
  <c r="GD275" i="22"/>
  <c r="GD276" i="22"/>
  <c r="GD277" i="22"/>
  <c r="GD278" i="22"/>
  <c r="GD279" i="22"/>
  <c r="GD280" i="22"/>
  <c r="GD281" i="22"/>
  <c r="GD282" i="22"/>
  <c r="GD283" i="22"/>
  <c r="GD284" i="22"/>
  <c r="GD285" i="22"/>
  <c r="GD286" i="22"/>
  <c r="GD287" i="22"/>
  <c r="GD288" i="22"/>
  <c r="GD289" i="22"/>
  <c r="GD290" i="22"/>
  <c r="GD291" i="22"/>
  <c r="GD292" i="22"/>
  <c r="GD293" i="22"/>
  <c r="GD294" i="22"/>
  <c r="GD295" i="22"/>
  <c r="GD296" i="22"/>
  <c r="GD297" i="22"/>
  <c r="GD298" i="22"/>
  <c r="GD299" i="22"/>
  <c r="GD300" i="22"/>
  <c r="GD301" i="22"/>
  <c r="GD302" i="22"/>
  <c r="GD303" i="22"/>
  <c r="GD304" i="22"/>
  <c r="GD305" i="22"/>
  <c r="GD306" i="22"/>
  <c r="GD307" i="22"/>
  <c r="GD308" i="22"/>
  <c r="GD309" i="22"/>
  <c r="GD310" i="22"/>
  <c r="GD311" i="22"/>
  <c r="GD312" i="22"/>
  <c r="GD313" i="22"/>
  <c r="GD314" i="22"/>
  <c r="GD315" i="22"/>
  <c r="GD316" i="22"/>
  <c r="GD317" i="22"/>
  <c r="GD318" i="22"/>
  <c r="GD319" i="22"/>
  <c r="GD320" i="22"/>
  <c r="GD321" i="22"/>
  <c r="GD322" i="22"/>
  <c r="GD323" i="22"/>
  <c r="GD324" i="22"/>
  <c r="GD325" i="22"/>
  <c r="GD326" i="22"/>
  <c r="GD327" i="22"/>
  <c r="GD328" i="22"/>
  <c r="GD329" i="22"/>
  <c r="GD330" i="22"/>
  <c r="GD331" i="22"/>
  <c r="GD332" i="22"/>
  <c r="GD333" i="22"/>
  <c r="GD334" i="22"/>
  <c r="GD335" i="22"/>
  <c r="GD336" i="22"/>
  <c r="GD337" i="22"/>
  <c r="GD338" i="22"/>
  <c r="GD339" i="22"/>
  <c r="GD340" i="22"/>
  <c r="GD341" i="22"/>
  <c r="GD342" i="22"/>
  <c r="GD343" i="22"/>
  <c r="GD344" i="22"/>
  <c r="GD345" i="22"/>
  <c r="GD346" i="22"/>
  <c r="GD347" i="22"/>
  <c r="GD348" i="22"/>
  <c r="GD349" i="22"/>
  <c r="GD350" i="22"/>
  <c r="GD351" i="22"/>
  <c r="GD352" i="22"/>
  <c r="GD353" i="22"/>
  <c r="GD354" i="22"/>
  <c r="GD355" i="22"/>
  <c r="GD356" i="22"/>
  <c r="GD357" i="22"/>
  <c r="GD358" i="22"/>
  <c r="GD359" i="22"/>
  <c r="GD360" i="22"/>
  <c r="GD361" i="22"/>
  <c r="GD362" i="22"/>
  <c r="GD363" i="22"/>
  <c r="GD364" i="22"/>
  <c r="GD365" i="22"/>
  <c r="GD366" i="22"/>
  <c r="GD367" i="22"/>
  <c r="GD368" i="22"/>
  <c r="GD369" i="22"/>
  <c r="GD370" i="22"/>
  <c r="GD371" i="22"/>
  <c r="GD372" i="22"/>
  <c r="GD373" i="22"/>
  <c r="GD374" i="22"/>
  <c r="GD375" i="22"/>
  <c r="GD376" i="22"/>
  <c r="GD377" i="22"/>
  <c r="GD378" i="22"/>
  <c r="GD379" i="22"/>
  <c r="GD380" i="22"/>
  <c r="GD381" i="22"/>
  <c r="GD382" i="22"/>
  <c r="GD383" i="22"/>
  <c r="GD384" i="22"/>
  <c r="GD385" i="22"/>
  <c r="GD386" i="22"/>
  <c r="GD387" i="22"/>
  <c r="GD388" i="22"/>
  <c r="GD389" i="22"/>
  <c r="GD390" i="22"/>
  <c r="GD391" i="22"/>
  <c r="GD392" i="22"/>
  <c r="GD393" i="22"/>
  <c r="GD394" i="22"/>
  <c r="GD395" i="22"/>
  <c r="GD396" i="22"/>
  <c r="GD397" i="22"/>
  <c r="GD398" i="22"/>
  <c r="GD399" i="22"/>
  <c r="GD400" i="22"/>
  <c r="GD401" i="22"/>
  <c r="GD402" i="22"/>
  <c r="GD403" i="22"/>
  <c r="GD404" i="22"/>
  <c r="GD405" i="22"/>
  <c r="GD406" i="22"/>
  <c r="GD407" i="22"/>
  <c r="GD408" i="22"/>
  <c r="GD409" i="22"/>
  <c r="GD410" i="22"/>
  <c r="GD411" i="22"/>
  <c r="GD412" i="22"/>
  <c r="GD413" i="22"/>
  <c r="GD414" i="22"/>
  <c r="GD415" i="22"/>
  <c r="GD416" i="22"/>
  <c r="GD417" i="22"/>
  <c r="GD418" i="22"/>
  <c r="GD419" i="22"/>
  <c r="GD420" i="22"/>
  <c r="GD421" i="22"/>
  <c r="GD422" i="22"/>
  <c r="GD423" i="22"/>
  <c r="GD424" i="22"/>
  <c r="GD425" i="22"/>
  <c r="GD426" i="22"/>
  <c r="GD427" i="22"/>
  <c r="GD428" i="22"/>
  <c r="GD429" i="22"/>
  <c r="GD430" i="22"/>
  <c r="GD431" i="22"/>
  <c r="GD432" i="22"/>
  <c r="GD433" i="22"/>
  <c r="GD434" i="22"/>
  <c r="GD435" i="22"/>
  <c r="GD436" i="22"/>
  <c r="GD437" i="22"/>
  <c r="GD438" i="22"/>
  <c r="GD439" i="22"/>
  <c r="GD440" i="22"/>
  <c r="GD441" i="22"/>
  <c r="GD442" i="22"/>
  <c r="GD443" i="22"/>
  <c r="GD444" i="22"/>
  <c r="GD445" i="22"/>
  <c r="GD446" i="22"/>
  <c r="GD447" i="22"/>
  <c r="GD448" i="22"/>
  <c r="GD449" i="22"/>
  <c r="GD450" i="22"/>
  <c r="GD451" i="22"/>
  <c r="GD452" i="22"/>
  <c r="GD453" i="22"/>
  <c r="GD454" i="22"/>
  <c r="GD455" i="22"/>
  <c r="GD456" i="22"/>
  <c r="GD457" i="22"/>
  <c r="GD458" i="22"/>
  <c r="GD459" i="22"/>
  <c r="GD460" i="22"/>
  <c r="GD461" i="22"/>
  <c r="GD462" i="22"/>
  <c r="GD463" i="22"/>
  <c r="GD464" i="22"/>
  <c r="GD465" i="22"/>
  <c r="GD466" i="22"/>
  <c r="GD467" i="22"/>
  <c r="GD468" i="22"/>
  <c r="GD469" i="22"/>
  <c r="GD470" i="22"/>
  <c r="GD471" i="22"/>
  <c r="GD472" i="22"/>
  <c r="GD473" i="22"/>
  <c r="GD474" i="22"/>
  <c r="GD475" i="22"/>
  <c r="GD476" i="22"/>
  <c r="GD477" i="22"/>
  <c r="GD478" i="22"/>
  <c r="GD479" i="22"/>
  <c r="GD480" i="22"/>
  <c r="GD481" i="22"/>
  <c r="GD482" i="22"/>
  <c r="GD483" i="22"/>
  <c r="GD484" i="22"/>
  <c r="GD485" i="22"/>
  <c r="GD486" i="22"/>
  <c r="GD487" i="22"/>
  <c r="GD488" i="22"/>
  <c r="GD489" i="22"/>
  <c r="GD490" i="22"/>
  <c r="GD491" i="22"/>
  <c r="GD492" i="22"/>
  <c r="GD493" i="22"/>
  <c r="GD494" i="22"/>
  <c r="GD495" i="22"/>
  <c r="GD496" i="22"/>
  <c r="GD497" i="22"/>
  <c r="GD498" i="22"/>
  <c r="GD499" i="22"/>
  <c r="GD500" i="22"/>
  <c r="GD501" i="22"/>
  <c r="GD502" i="22"/>
  <c r="GD503" i="22"/>
  <c r="GD504" i="22"/>
  <c r="GD505" i="22"/>
  <c r="GD506" i="22"/>
  <c r="GD507" i="22"/>
  <c r="GD508" i="22"/>
  <c r="GD509" i="22"/>
  <c r="GD510" i="22"/>
  <c r="GD511" i="22"/>
  <c r="GD512" i="22"/>
  <c r="GD513" i="22"/>
  <c r="GD514" i="22"/>
  <c r="GD515" i="22"/>
  <c r="GD516" i="22"/>
  <c r="GD517" i="22"/>
  <c r="GD518" i="22"/>
  <c r="GD519" i="22"/>
  <c r="GD520" i="22"/>
  <c r="GD521" i="22"/>
  <c r="GD522" i="22"/>
  <c r="GD523" i="22"/>
  <c r="GD524" i="22"/>
  <c r="GD525" i="22"/>
  <c r="GD526" i="22"/>
  <c r="GD527" i="22"/>
  <c r="GD528" i="22"/>
  <c r="GD529" i="22"/>
  <c r="GD530" i="22"/>
  <c r="GD531" i="22"/>
  <c r="GD532" i="22"/>
  <c r="GD533" i="22"/>
  <c r="GD534" i="22"/>
  <c r="GD535" i="22"/>
  <c r="GD536" i="22"/>
  <c r="GD537" i="22"/>
  <c r="GD538" i="22"/>
  <c r="GD539" i="22"/>
  <c r="GD540" i="22"/>
  <c r="GD541" i="22"/>
  <c r="GD542" i="22"/>
  <c r="GD543" i="22"/>
  <c r="GD544" i="22"/>
  <c r="GD545" i="22"/>
  <c r="GD546" i="22"/>
  <c r="GD547" i="22"/>
  <c r="GD548" i="22"/>
  <c r="GD549" i="22"/>
  <c r="GD550" i="22"/>
  <c r="GD551" i="22"/>
  <c r="GD552" i="22"/>
  <c r="GD553" i="22"/>
  <c r="GD554" i="22"/>
  <c r="GD555" i="22"/>
  <c r="GD556" i="22"/>
  <c r="GD557" i="22"/>
  <c r="GD558" i="22"/>
  <c r="GD559" i="22"/>
  <c r="GD560" i="22"/>
  <c r="GD561" i="22"/>
  <c r="GD562" i="22"/>
  <c r="GD563" i="22"/>
  <c r="GD564" i="22"/>
  <c r="GD565" i="22"/>
  <c r="GD566" i="22"/>
  <c r="GD567" i="22"/>
  <c r="GD568" i="22"/>
  <c r="GD569" i="22"/>
  <c r="GD570" i="22"/>
  <c r="GD571" i="22"/>
  <c r="GD572" i="22"/>
  <c r="GD573" i="22"/>
  <c r="GD574" i="22"/>
  <c r="GD575" i="22"/>
  <c r="GD576" i="22"/>
  <c r="GD577" i="22"/>
  <c r="GD578" i="22"/>
  <c r="GD579" i="22"/>
  <c r="GD580" i="22"/>
  <c r="GD581" i="22"/>
  <c r="GD582" i="22"/>
  <c r="GD583" i="22"/>
  <c r="GD584" i="22"/>
  <c r="GD585" i="22"/>
  <c r="GD586" i="22"/>
  <c r="GD587" i="22"/>
  <c r="GD588" i="22"/>
  <c r="GD589" i="22"/>
  <c r="GD590" i="22"/>
  <c r="GD591" i="22"/>
  <c r="GD592" i="22"/>
  <c r="GD593" i="22"/>
  <c r="GD594" i="22"/>
  <c r="GD595" i="22"/>
  <c r="GD596" i="22"/>
  <c r="GD597" i="22"/>
  <c r="GD598" i="22"/>
  <c r="GD599" i="22"/>
  <c r="GD600" i="22"/>
  <c r="GD601" i="22"/>
  <c r="GD602" i="22"/>
  <c r="GD603" i="22"/>
  <c r="GD604" i="22"/>
  <c r="GD605" i="22"/>
  <c r="GD606" i="22"/>
  <c r="GD607" i="22"/>
  <c r="GD608" i="22"/>
  <c r="GD609" i="22"/>
  <c r="GD610" i="22"/>
  <c r="D7" i="24"/>
  <c r="E44" i="21"/>
  <c r="E42" i="21"/>
  <c r="C16" i="8"/>
  <c r="H25" i="27"/>
  <c r="H25" i="20"/>
  <c r="D7" i="8" l="1"/>
  <c r="D20" i="8" s="1"/>
  <c r="D5" i="8"/>
  <c r="D18" i="8" s="1"/>
  <c r="D6" i="8"/>
  <c r="D4" i="8"/>
  <c r="D17" i="8" s="1"/>
  <c r="D3" i="8"/>
  <c r="D16" i="8" s="1"/>
  <c r="D157" i="27"/>
  <c r="H106" i="27"/>
  <c r="H107" i="27" s="1"/>
  <c r="A106" i="27"/>
  <c r="A102" i="27"/>
  <c r="A101" i="27"/>
  <c r="J65" i="27"/>
  <c r="G55" i="27"/>
  <c r="G56" i="27" s="1"/>
  <c r="J49" i="27"/>
  <c r="D156" i="27" s="1"/>
  <c r="G43" i="27"/>
  <c r="B43" i="27" s="1"/>
  <c r="C43" i="27"/>
  <c r="G42" i="27"/>
  <c r="B42" i="27" s="1"/>
  <c r="C42" i="27"/>
  <c r="G41" i="27"/>
  <c r="B41" i="27" s="1"/>
  <c r="C41" i="27"/>
  <c r="G40" i="27"/>
  <c r="B40" i="27" s="1"/>
  <c r="C40" i="27"/>
  <c r="G39" i="27"/>
  <c r="B39" i="27" s="1"/>
  <c r="C39" i="27"/>
  <c r="G38" i="27"/>
  <c r="B38" i="27" s="1"/>
  <c r="C38" i="27"/>
  <c r="G37" i="27"/>
  <c r="B37" i="27" s="1"/>
  <c r="C37" i="27"/>
  <c r="G36" i="27"/>
  <c r="B36" i="27" s="1"/>
  <c r="C36" i="27"/>
  <c r="G35" i="27"/>
  <c r="B35" i="27" s="1"/>
  <c r="C35" i="27"/>
  <c r="G34" i="27"/>
  <c r="B34" i="27" s="1"/>
  <c r="G33" i="27"/>
  <c r="B33" i="27" s="1"/>
  <c r="C33" i="27"/>
  <c r="G32" i="27"/>
  <c r="B32" i="27" s="1"/>
  <c r="C32" i="27"/>
  <c r="G31" i="27"/>
  <c r="B31" i="27" s="1"/>
  <c r="C31" i="27"/>
  <c r="G30" i="27"/>
  <c r="B30" i="27" s="1"/>
  <c r="C30" i="27"/>
  <c r="G29" i="27"/>
  <c r="B29" i="27" s="1"/>
  <c r="C29" i="27"/>
  <c r="H27" i="27"/>
  <c r="H26" i="27"/>
  <c r="H24" i="27"/>
  <c r="H23" i="27"/>
  <c r="G21" i="27"/>
  <c r="G20" i="27"/>
  <c r="H18" i="27"/>
  <c r="G15" i="27"/>
  <c r="C10" i="27"/>
  <c r="C9" i="27"/>
  <c r="H46" i="27" s="1"/>
  <c r="C8" i="27"/>
  <c r="H17" i="27" s="1"/>
  <c r="C7" i="27"/>
  <c r="D21" i="8"/>
  <c r="D22" i="8"/>
  <c r="C11" i="21"/>
  <c r="E25" i="21" s="1"/>
  <c r="B10" i="16"/>
  <c r="B9" i="16"/>
  <c r="B11" i="16"/>
  <c r="B8" i="16"/>
  <c r="C17" i="8"/>
  <c r="C18" i="8"/>
  <c r="C19" i="8"/>
  <c r="C20" i="8"/>
  <c r="C21" i="8"/>
  <c r="C22" i="8"/>
  <c r="B17" i="8"/>
  <c r="B18" i="8"/>
  <c r="B19" i="8"/>
  <c r="B20" i="8"/>
  <c r="B21" i="8"/>
  <c r="B22" i="8"/>
  <c r="B16" i="8"/>
  <c r="I12" i="26"/>
  <c r="K12" i="26"/>
  <c r="Q13" i="21"/>
  <c r="G61" i="21"/>
  <c r="C12" i="26"/>
  <c r="E40" i="21"/>
  <c r="E21" i="19"/>
  <c r="H73" i="27" l="1"/>
  <c r="J8" i="27"/>
  <c r="D155" i="27" s="1"/>
  <c r="H67" i="27"/>
  <c r="A107" i="27"/>
  <c r="H68" i="27"/>
  <c r="H72" i="27"/>
  <c r="H155" i="27"/>
  <c r="E22" i="8"/>
  <c r="E21" i="8"/>
  <c r="E18" i="8"/>
  <c r="E20" i="8"/>
  <c r="E16" i="8"/>
  <c r="E17" i="8"/>
  <c r="D70" i="26"/>
  <c r="C70" i="26" s="1"/>
  <c r="C14" i="26"/>
  <c r="K127" i="26"/>
  <c r="F125" i="26"/>
  <c r="H114" i="26"/>
  <c r="B88" i="26"/>
  <c r="B146" i="26" s="1"/>
  <c r="B87" i="26"/>
  <c r="B145" i="26" s="1"/>
  <c r="K86" i="26"/>
  <c r="H61" i="26"/>
  <c r="H60" i="26"/>
  <c r="H59" i="26"/>
  <c r="K46" i="26"/>
  <c r="B92" i="26" s="1"/>
  <c r="B150" i="26" s="1"/>
  <c r="K31" i="26"/>
  <c r="K92" i="26" s="1"/>
  <c r="K139" i="26" s="1"/>
  <c r="B31" i="26"/>
  <c r="K150" i="26" s="1"/>
  <c r="K24" i="26"/>
  <c r="K16" i="26"/>
  <c r="I16" i="26"/>
  <c r="B16" i="26" s="1"/>
  <c r="C16" i="26"/>
  <c r="D75" i="26" s="1"/>
  <c r="C75" i="26" s="1"/>
  <c r="D71" i="26"/>
  <c r="C71" i="26" s="1"/>
  <c r="K14" i="26"/>
  <c r="I14" i="26"/>
  <c r="J14" i="26" s="1"/>
  <c r="H9" i="26"/>
  <c r="H5" i="26"/>
  <c r="K32" i="26" s="1"/>
  <c r="K93" i="26" s="1"/>
  <c r="K140" i="26" s="1"/>
  <c r="H4" i="26"/>
  <c r="H3" i="26"/>
  <c r="H2" i="26"/>
  <c r="H9" i="25"/>
  <c r="I3" i="19"/>
  <c r="K3" i="19" s="1"/>
  <c r="H61" i="25"/>
  <c r="H59" i="25"/>
  <c r="K31" i="25"/>
  <c r="H27" i="20"/>
  <c r="B13" i="16" l="1"/>
  <c r="B12" i="16" s="1"/>
  <c r="J16" i="26"/>
  <c r="L12" i="26"/>
  <c r="M70" i="26" s="1"/>
  <c r="E127" i="26"/>
  <c r="D72" i="26"/>
  <c r="C72" i="26" s="1"/>
  <c r="L16" i="26"/>
  <c r="M72" i="26" s="1"/>
  <c r="L14" i="26"/>
  <c r="J12" i="26"/>
  <c r="L20" i="26"/>
  <c r="B32" i="26"/>
  <c r="K151" i="26" s="1"/>
  <c r="H115" i="26"/>
  <c r="H116" i="26"/>
  <c r="F124" i="26" s="1"/>
  <c r="H8" i="26"/>
  <c r="B63" i="26" s="1"/>
  <c r="K47" i="26"/>
  <c r="B93" i="26" s="1"/>
  <c r="B151" i="26" s="1"/>
  <c r="Y17" i="7"/>
  <c r="Y16" i="7" s="1"/>
  <c r="E27" i="19"/>
  <c r="I23" i="19"/>
  <c r="E23" i="19"/>
  <c r="E5" i="19"/>
  <c r="H9" i="23"/>
  <c r="J49" i="20"/>
  <c r="H26" i="20"/>
  <c r="H5" i="25"/>
  <c r="K91" i="25"/>
  <c r="K143" i="25" s="1"/>
  <c r="K5" i="25"/>
  <c r="H3" i="25"/>
  <c r="I13" i="25" s="1"/>
  <c r="L21" i="26" l="1"/>
  <c r="M77" i="26"/>
  <c r="K32" i="25"/>
  <c r="K92" i="25" s="1"/>
  <c r="K144" i="25" s="1"/>
  <c r="H60" i="25"/>
  <c r="K15" i="25"/>
  <c r="K13" i="25"/>
  <c r="C71" i="25"/>
  <c r="K131" i="25"/>
  <c r="F129" i="25"/>
  <c r="H118" i="25"/>
  <c r="B87" i="25"/>
  <c r="B150" i="25" s="1"/>
  <c r="B86" i="25"/>
  <c r="B149" i="25" s="1"/>
  <c r="K85" i="25"/>
  <c r="K46" i="25"/>
  <c r="B91" i="25" s="1"/>
  <c r="B154" i="25" s="1"/>
  <c r="B31" i="25"/>
  <c r="K154" i="25" s="1"/>
  <c r="K24" i="25"/>
  <c r="B19" i="25"/>
  <c r="J12" i="25"/>
  <c r="M9" i="25"/>
  <c r="M8" i="25"/>
  <c r="H4" i="25"/>
  <c r="H2" i="25"/>
  <c r="G22" i="26"/>
  <c r="L26" i="26" l="1"/>
  <c r="F121" i="26"/>
  <c r="C26" i="26"/>
  <c r="L13" i="25"/>
  <c r="M70" i="25" s="1"/>
  <c r="C15" i="25"/>
  <c r="B15" i="25" s="1"/>
  <c r="I15" i="25"/>
  <c r="J15" i="25" s="1"/>
  <c r="C13" i="25"/>
  <c r="C12" i="25"/>
  <c r="B32" i="25"/>
  <c r="K155" i="25" s="1"/>
  <c r="B18" i="25"/>
  <c r="E131" i="25"/>
  <c r="H120" i="25"/>
  <c r="F128" i="25" s="1"/>
  <c r="H119" i="25"/>
  <c r="H8" i="25"/>
  <c r="B63" i="25" s="1"/>
  <c r="B20" i="25"/>
  <c r="K47" i="25"/>
  <c r="B92" i="25" s="1"/>
  <c r="B155" i="25" s="1"/>
  <c r="I5" i="19"/>
  <c r="G20" i="20"/>
  <c r="I121" i="26"/>
  <c r="L15" i="25" l="1"/>
  <c r="L21" i="25" s="1"/>
  <c r="D70" i="25"/>
  <c r="C70" i="25" s="1"/>
  <c r="J13" i="25"/>
  <c r="M76" i="25"/>
  <c r="J3" i="19"/>
  <c r="G22" i="25"/>
  <c r="F125" i="25" l="1"/>
  <c r="L26" i="25"/>
  <c r="C26" i="25"/>
  <c r="O7" i="24"/>
  <c r="I125" i="25"/>
  <c r="O6" i="24" l="1"/>
  <c r="K38" i="24"/>
  <c r="K39" i="24" s="1"/>
  <c r="X33" i="24"/>
  <c r="AH33" i="24" s="1"/>
  <c r="C38" i="24" s="1"/>
  <c r="X32" i="24"/>
  <c r="AH32" i="24" s="1"/>
  <c r="K32" i="24"/>
  <c r="AE29" i="24"/>
  <c r="AE28" i="24"/>
  <c r="AE27" i="24"/>
  <c r="AE26" i="24"/>
  <c r="AE25" i="24"/>
  <c r="AE24" i="24"/>
  <c r="AE23" i="24"/>
  <c r="AE22" i="24"/>
  <c r="AE21" i="24"/>
  <c r="AE20" i="24"/>
  <c r="AE19" i="24"/>
  <c r="AE18" i="24"/>
  <c r="AE17" i="24"/>
  <c r="AE16" i="24"/>
  <c r="AE15" i="24"/>
  <c r="AE14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5" i="24"/>
  <c r="AD14" i="24"/>
  <c r="Z29" i="24"/>
  <c r="AF29" i="24" s="1"/>
  <c r="Z28" i="24"/>
  <c r="AF28" i="24" s="1"/>
  <c r="Z27" i="24"/>
  <c r="AF27" i="24" s="1"/>
  <c r="Z26" i="24"/>
  <c r="AF26" i="24" s="1"/>
  <c r="Z25" i="24"/>
  <c r="AF25" i="24" s="1"/>
  <c r="Z24" i="24"/>
  <c r="AF24" i="24" s="1"/>
  <c r="Z23" i="24"/>
  <c r="AF23" i="24" s="1"/>
  <c r="Z22" i="24"/>
  <c r="AF22" i="24" s="1"/>
  <c r="Z21" i="24"/>
  <c r="AF21" i="24" s="1"/>
  <c r="Z20" i="24"/>
  <c r="AF20" i="24" s="1"/>
  <c r="Z19" i="24"/>
  <c r="AF19" i="24" s="1"/>
  <c r="Z18" i="24"/>
  <c r="AF18" i="24" s="1"/>
  <c r="Z17" i="24"/>
  <c r="AF17" i="24" s="1"/>
  <c r="Z16" i="24"/>
  <c r="AF16" i="24" s="1"/>
  <c r="Z15" i="24"/>
  <c r="AF15" i="24" s="1"/>
  <c r="Z14" i="24"/>
  <c r="AF14" i="24" s="1"/>
  <c r="R29" i="24"/>
  <c r="X29" i="24" s="1"/>
  <c r="R28" i="24"/>
  <c r="X28" i="24" s="1"/>
  <c r="R27" i="24"/>
  <c r="X27" i="24" s="1"/>
  <c r="R26" i="24"/>
  <c r="X26" i="24" s="1"/>
  <c r="R25" i="24"/>
  <c r="X25" i="24" s="1"/>
  <c r="R24" i="24"/>
  <c r="X24" i="24" s="1"/>
  <c r="R23" i="24"/>
  <c r="X23" i="24" s="1"/>
  <c r="R22" i="24"/>
  <c r="X22" i="24" s="1"/>
  <c r="R21" i="24"/>
  <c r="X21" i="24" s="1"/>
  <c r="R20" i="24"/>
  <c r="X20" i="24" s="1"/>
  <c r="R19" i="24"/>
  <c r="X19" i="24" s="1"/>
  <c r="R18" i="24"/>
  <c r="X18" i="24" s="1"/>
  <c r="R17" i="24"/>
  <c r="X17" i="24" s="1"/>
  <c r="R16" i="24"/>
  <c r="X16" i="24" s="1"/>
  <c r="R15" i="24"/>
  <c r="X15" i="24" s="1"/>
  <c r="R14" i="24"/>
  <c r="X14" i="24" s="1"/>
  <c r="Q29" i="24"/>
  <c r="T29" i="24" s="1"/>
  <c r="Q28" i="24"/>
  <c r="T28" i="24" s="1"/>
  <c r="Q27" i="24"/>
  <c r="T27" i="24" s="1"/>
  <c r="Q26" i="24"/>
  <c r="T26" i="24" s="1"/>
  <c r="Q25" i="24"/>
  <c r="W25" i="24" s="1"/>
  <c r="Q24" i="24"/>
  <c r="T24" i="24" s="1"/>
  <c r="Q23" i="24"/>
  <c r="T23" i="24" s="1"/>
  <c r="Q22" i="24"/>
  <c r="T22" i="24" s="1"/>
  <c r="Q21" i="24"/>
  <c r="T21" i="24" s="1"/>
  <c r="Q20" i="24"/>
  <c r="T20" i="24" s="1"/>
  <c r="Q19" i="24"/>
  <c r="T19" i="24" s="1"/>
  <c r="Q18" i="24"/>
  <c r="T18" i="24" s="1"/>
  <c r="Q17" i="24"/>
  <c r="W17" i="24" s="1"/>
  <c r="Q16" i="24"/>
  <c r="T16" i="24" s="1"/>
  <c r="Q15" i="24"/>
  <c r="T15" i="24" s="1"/>
  <c r="Q14" i="24"/>
  <c r="T14" i="24" s="1"/>
  <c r="P29" i="24"/>
  <c r="U29" i="24" s="1"/>
  <c r="P28" i="24"/>
  <c r="U28" i="24" s="1"/>
  <c r="P27" i="24"/>
  <c r="U27" i="24" s="1"/>
  <c r="P26" i="24"/>
  <c r="U26" i="24" s="1"/>
  <c r="P25" i="24"/>
  <c r="V25" i="24" s="1"/>
  <c r="P24" i="24"/>
  <c r="U24" i="24" s="1"/>
  <c r="P23" i="24"/>
  <c r="U23" i="24" s="1"/>
  <c r="P22" i="24"/>
  <c r="U22" i="24" s="1"/>
  <c r="P21" i="24"/>
  <c r="U21" i="24" s="1"/>
  <c r="P20" i="24"/>
  <c r="U20" i="24" s="1"/>
  <c r="P19" i="24"/>
  <c r="U19" i="24" s="1"/>
  <c r="P18" i="24"/>
  <c r="U18" i="24" s="1"/>
  <c r="P17" i="24"/>
  <c r="V17" i="24" s="1"/>
  <c r="P16" i="24"/>
  <c r="U16" i="24" s="1"/>
  <c r="P15" i="24"/>
  <c r="U15" i="24" s="1"/>
  <c r="P14" i="24"/>
  <c r="S14" i="24" s="1"/>
  <c r="Y14" i="24" s="1"/>
  <c r="L5" i="24"/>
  <c r="K29" i="24" l="1"/>
  <c r="K20" i="24"/>
  <c r="K28" i="24"/>
  <c r="K19" i="24"/>
  <c r="K27" i="24"/>
  <c r="K16" i="24"/>
  <c r="K26" i="24"/>
  <c r="K18" i="24"/>
  <c r="K24" i="24"/>
  <c r="K23" i="24"/>
  <c r="K25" i="24"/>
  <c r="K22" i="24"/>
  <c r="K21" i="24"/>
  <c r="K15" i="24"/>
  <c r="J15" i="24"/>
  <c r="K17" i="24"/>
  <c r="J29" i="24"/>
  <c r="K14" i="24"/>
  <c r="J14" i="24"/>
  <c r="J21" i="24"/>
  <c r="J22" i="24"/>
  <c r="J23" i="24"/>
  <c r="J16" i="24"/>
  <c r="J24" i="24"/>
  <c r="J17" i="24"/>
  <c r="J25" i="24"/>
  <c r="J18" i="24"/>
  <c r="J26" i="24"/>
  <c r="J19" i="24"/>
  <c r="J27" i="24"/>
  <c r="J20" i="24"/>
  <c r="J28" i="24"/>
  <c r="I25" i="24"/>
  <c r="I18" i="24"/>
  <c r="I15" i="24"/>
  <c r="I17" i="24"/>
  <c r="I24" i="24"/>
  <c r="I16" i="24"/>
  <c r="I20" i="24"/>
  <c r="I26" i="24"/>
  <c r="I23" i="24"/>
  <c r="I14" i="24"/>
  <c r="I29" i="24"/>
  <c r="I22" i="24"/>
  <c r="I28" i="24"/>
  <c r="I21" i="24"/>
  <c r="I27" i="24"/>
  <c r="I19" i="24"/>
  <c r="S17" i="24"/>
  <c r="Y17" i="24" s="1"/>
  <c r="W16" i="24"/>
  <c r="S25" i="24"/>
  <c r="Y25" i="24" s="1"/>
  <c r="W24" i="24"/>
  <c r="T25" i="24"/>
  <c r="T17" i="24"/>
  <c r="U25" i="24"/>
  <c r="U17" i="24"/>
  <c r="V24" i="24"/>
  <c r="V16" i="24"/>
  <c r="S24" i="24"/>
  <c r="Y24" i="24" s="1"/>
  <c r="S16" i="24"/>
  <c r="Y16" i="24" s="1"/>
  <c r="V23" i="24"/>
  <c r="V14" i="24"/>
  <c r="W23" i="24"/>
  <c r="W15" i="24"/>
  <c r="S23" i="24"/>
  <c r="Y23" i="24" s="1"/>
  <c r="S15" i="24"/>
  <c r="Y15" i="24" s="1"/>
  <c r="V15" i="24"/>
  <c r="V22" i="24"/>
  <c r="W14" i="24"/>
  <c r="W22" i="24"/>
  <c r="S22" i="24"/>
  <c r="Y22" i="24" s="1"/>
  <c r="V29" i="24"/>
  <c r="V21" i="24"/>
  <c r="W29" i="24"/>
  <c r="W21" i="24"/>
  <c r="S29" i="24"/>
  <c r="Y29" i="24" s="1"/>
  <c r="S21" i="24"/>
  <c r="Y21" i="24" s="1"/>
  <c r="V28" i="24"/>
  <c r="V20" i="24"/>
  <c r="W28" i="24"/>
  <c r="W20" i="24"/>
  <c r="S28" i="24"/>
  <c r="Y28" i="24" s="1"/>
  <c r="S20" i="24"/>
  <c r="Y20" i="24" s="1"/>
  <c r="V27" i="24"/>
  <c r="V19" i="24"/>
  <c r="W27" i="24"/>
  <c r="W19" i="24"/>
  <c r="S27" i="24"/>
  <c r="Y27" i="24" s="1"/>
  <c r="S19" i="24"/>
  <c r="Y19" i="24" s="1"/>
  <c r="V26" i="24"/>
  <c r="V18" i="24"/>
  <c r="W26" i="24"/>
  <c r="W18" i="24"/>
  <c r="S26" i="24"/>
  <c r="Y26" i="24" s="1"/>
  <c r="S18" i="24"/>
  <c r="Y18" i="24" s="1"/>
  <c r="X38" i="24"/>
  <c r="AH38" i="24"/>
  <c r="C39" i="24" s="1"/>
  <c r="K30" i="24" l="1"/>
  <c r="X39" i="24"/>
  <c r="AH39" i="24"/>
  <c r="G29" i="24" l="1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E29" i="24"/>
  <c r="E28" i="24"/>
  <c r="E27" i="24"/>
  <c r="E26" i="24"/>
  <c r="E25" i="24"/>
  <c r="E24" i="24"/>
  <c r="E23" i="24"/>
  <c r="E22" i="24"/>
  <c r="E21" i="24"/>
  <c r="E20" i="24"/>
  <c r="E19" i="24"/>
  <c r="E18" i="24"/>
  <c r="E17" i="24"/>
  <c r="E16" i="24"/>
  <c r="E15" i="24"/>
  <c r="D20" i="24"/>
  <c r="D21" i="24"/>
  <c r="D22" i="24"/>
  <c r="D23" i="24"/>
  <c r="D24" i="24"/>
  <c r="D25" i="24"/>
  <c r="D26" i="24"/>
  <c r="D27" i="24"/>
  <c r="D28" i="24"/>
  <c r="D29" i="24"/>
  <c r="D19" i="24"/>
  <c r="D18" i="24"/>
  <c r="D17" i="24"/>
  <c r="D16" i="24"/>
  <c r="D15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G14" i="24"/>
  <c r="D14" i="24"/>
  <c r="E14" i="24"/>
  <c r="C14" i="24"/>
  <c r="L4" i="24"/>
  <c r="L3" i="24"/>
  <c r="L2" i="24"/>
  <c r="D19" i="8"/>
  <c r="E19" i="8" s="1"/>
  <c r="M8" i="23"/>
  <c r="C18" i="23" s="1"/>
  <c r="C20" i="23"/>
  <c r="C14" i="23"/>
  <c r="M9" i="23"/>
  <c r="C19" i="23" s="1"/>
  <c r="K20" i="23"/>
  <c r="K19" i="23"/>
  <c r="K18" i="23"/>
  <c r="K17" i="23"/>
  <c r="K16" i="23"/>
  <c r="K15" i="23"/>
  <c r="K14" i="23"/>
  <c r="K12" i="23"/>
  <c r="I20" i="23"/>
  <c r="I19" i="23"/>
  <c r="I18" i="23"/>
  <c r="I17" i="23"/>
  <c r="I16" i="23"/>
  <c r="I15" i="23"/>
  <c r="I14" i="23"/>
  <c r="I12" i="23"/>
  <c r="B9" i="24" l="1"/>
  <c r="B17" i="24"/>
  <c r="M17" i="24" s="1"/>
  <c r="F17" i="24"/>
  <c r="H17" i="24"/>
  <c r="F25" i="24"/>
  <c r="H25" i="24"/>
  <c r="F18" i="24"/>
  <c r="H18" i="24"/>
  <c r="F26" i="24"/>
  <c r="H26" i="24"/>
  <c r="F19" i="24"/>
  <c r="H19" i="24"/>
  <c r="F27" i="24"/>
  <c r="H27" i="24"/>
  <c r="H16" i="24"/>
  <c r="F16" i="24"/>
  <c r="F20" i="24"/>
  <c r="H20" i="24"/>
  <c r="F28" i="24"/>
  <c r="H28" i="24"/>
  <c r="H21" i="24"/>
  <c r="F21" i="24"/>
  <c r="H29" i="24"/>
  <c r="F29" i="24"/>
  <c r="F22" i="24"/>
  <c r="H22" i="24"/>
  <c r="F23" i="24"/>
  <c r="H23" i="24"/>
  <c r="H24" i="24"/>
  <c r="F24" i="24"/>
  <c r="B20" i="24"/>
  <c r="M20" i="24" s="1"/>
  <c r="AC20" i="24"/>
  <c r="O20" i="24"/>
  <c r="B28" i="24"/>
  <c r="M28" i="24" s="1"/>
  <c r="AC28" i="24"/>
  <c r="O28" i="24"/>
  <c r="B21" i="24"/>
  <c r="M21" i="24" s="1"/>
  <c r="AC21" i="24"/>
  <c r="O21" i="24"/>
  <c r="B22" i="24"/>
  <c r="M22" i="24" s="1"/>
  <c r="AC22" i="24"/>
  <c r="O22" i="24"/>
  <c r="B15" i="24"/>
  <c r="M15" i="24" s="1"/>
  <c r="AC15" i="24"/>
  <c r="O15" i="24"/>
  <c r="B23" i="24"/>
  <c r="M23" i="24" s="1"/>
  <c r="AC23" i="24"/>
  <c r="O23" i="24"/>
  <c r="B29" i="24"/>
  <c r="M29" i="24" s="1"/>
  <c r="AC29" i="24"/>
  <c r="O29" i="24"/>
  <c r="B16" i="24"/>
  <c r="M16" i="24" s="1"/>
  <c r="AC16" i="24"/>
  <c r="O16" i="24"/>
  <c r="B24" i="24"/>
  <c r="O24" i="24"/>
  <c r="AC24" i="24"/>
  <c r="O17" i="24"/>
  <c r="AC17" i="24"/>
  <c r="B25" i="24"/>
  <c r="M25" i="24" s="1"/>
  <c r="AC25" i="24"/>
  <c r="O25" i="24"/>
  <c r="B18" i="24"/>
  <c r="M18" i="24" s="1"/>
  <c r="AC18" i="24"/>
  <c r="O18" i="24"/>
  <c r="B26" i="24"/>
  <c r="M26" i="24" s="1"/>
  <c r="AC26" i="24"/>
  <c r="O26" i="24"/>
  <c r="B14" i="24"/>
  <c r="AC14" i="24"/>
  <c r="O14" i="24"/>
  <c r="B19" i="24"/>
  <c r="M19" i="24" s="1"/>
  <c r="AC19" i="24"/>
  <c r="O19" i="24"/>
  <c r="B27" i="24"/>
  <c r="M27" i="24" s="1"/>
  <c r="AC27" i="24"/>
  <c r="O27" i="24"/>
  <c r="F15" i="24"/>
  <c r="H15" i="24"/>
  <c r="F14" i="24"/>
  <c r="H14" i="24"/>
  <c r="C17" i="23"/>
  <c r="C16" i="23"/>
  <c r="C15" i="23"/>
  <c r="C12" i="23"/>
  <c r="B20" i="23"/>
  <c r="B19" i="23"/>
  <c r="B18" i="23"/>
  <c r="J15" i="23"/>
  <c r="J16" i="23"/>
  <c r="J17" i="23"/>
  <c r="J18" i="23"/>
  <c r="J19" i="23"/>
  <c r="J20" i="23"/>
  <c r="J14" i="23"/>
  <c r="J12" i="23"/>
  <c r="H5" i="23"/>
  <c r="K32" i="23" s="1"/>
  <c r="K91" i="23" s="1"/>
  <c r="K138" i="23" s="1"/>
  <c r="K125" i="23"/>
  <c r="F123" i="23"/>
  <c r="H112" i="23"/>
  <c r="K84" i="23"/>
  <c r="B86" i="23"/>
  <c r="B144" i="23" s="1"/>
  <c r="B85" i="23"/>
  <c r="B143" i="23" s="1"/>
  <c r="H60" i="23"/>
  <c r="H59" i="23"/>
  <c r="H58" i="23"/>
  <c r="K24" i="23"/>
  <c r="K4" i="24" l="1"/>
  <c r="M14" i="24"/>
  <c r="M24" i="24"/>
  <c r="L15" i="24"/>
  <c r="L16" i="24"/>
  <c r="L17" i="24"/>
  <c r="B31" i="23"/>
  <c r="K148" i="23" s="1"/>
  <c r="K31" i="23"/>
  <c r="K90" i="23" s="1"/>
  <c r="K137" i="23" s="1"/>
  <c r="K46" i="23"/>
  <c r="H4" i="23"/>
  <c r="H3" i="23"/>
  <c r="H2" i="23"/>
  <c r="D73" i="23"/>
  <c r="C73" i="23" s="1"/>
  <c r="D72" i="23"/>
  <c r="C72" i="23" s="1"/>
  <c r="D71" i="23"/>
  <c r="C71" i="23" s="1"/>
  <c r="D70" i="23"/>
  <c r="C70" i="23" s="1"/>
  <c r="D69" i="23"/>
  <c r="C69" i="23" s="1"/>
  <c r="L20" i="23"/>
  <c r="M73" i="23" s="1"/>
  <c r="L19" i="23"/>
  <c r="M72" i="23" s="1"/>
  <c r="L18" i="23"/>
  <c r="M71" i="23" s="1"/>
  <c r="L17" i="23"/>
  <c r="M70" i="23" s="1"/>
  <c r="L16" i="23"/>
  <c r="M69" i="23" s="1"/>
  <c r="L15" i="23"/>
  <c r="L14" i="23"/>
  <c r="L12" i="23"/>
  <c r="C9" i="21"/>
  <c r="E55" i="21" s="1"/>
  <c r="J57" i="21"/>
  <c r="N57" i="21" s="1"/>
  <c r="J58" i="21"/>
  <c r="N58" i="21" s="1"/>
  <c r="E68" i="21"/>
  <c r="J62" i="21" s="1"/>
  <c r="N62" i="21" s="1"/>
  <c r="E38" i="21"/>
  <c r="E36" i="21"/>
  <c r="D33" i="21"/>
  <c r="D27" i="21"/>
  <c r="E23" i="21"/>
  <c r="D18" i="21"/>
  <c r="C10" i="21"/>
  <c r="C8" i="21"/>
  <c r="E21" i="21" s="1"/>
  <c r="C7" i="21"/>
  <c r="L14" i="24" l="1"/>
  <c r="J30" i="24"/>
  <c r="L18" i="24"/>
  <c r="L21" i="23"/>
  <c r="B32" i="23"/>
  <c r="K149" i="23" s="1"/>
  <c r="E125" i="23"/>
  <c r="H113" i="23"/>
  <c r="H114" i="23"/>
  <c r="F122" i="23" s="1"/>
  <c r="M75" i="23"/>
  <c r="H8" i="23"/>
  <c r="B62" i="23" s="1"/>
  <c r="K47" i="23"/>
  <c r="B91" i="23" s="1"/>
  <c r="B149" i="23" s="1"/>
  <c r="B90" i="23"/>
  <c r="B148" i="23" s="1"/>
  <c r="E69" i="21"/>
  <c r="J63" i="21" s="1"/>
  <c r="N63" i="21" s="1"/>
  <c r="G10" i="21"/>
  <c r="G22" i="23"/>
  <c r="L26" i="23" l="1"/>
  <c r="L19" i="24"/>
  <c r="C26" i="23"/>
  <c r="F119" i="23"/>
  <c r="D157" i="20"/>
  <c r="J65" i="20"/>
  <c r="C43" i="20"/>
  <c r="C42" i="20"/>
  <c r="C41" i="20"/>
  <c r="C40" i="20"/>
  <c r="C39" i="20"/>
  <c r="C38" i="20"/>
  <c r="C37" i="20"/>
  <c r="C36" i="20"/>
  <c r="C35" i="20"/>
  <c r="C33" i="20"/>
  <c r="C32" i="20"/>
  <c r="C31" i="20"/>
  <c r="C30" i="20"/>
  <c r="C29" i="20"/>
  <c r="Y15" i="7"/>
  <c r="Y14" i="7"/>
  <c r="Y13" i="7"/>
  <c r="Y12" i="7"/>
  <c r="G55" i="20"/>
  <c r="G56" i="20" s="1"/>
  <c r="I119" i="23"/>
  <c r="L20" i="24" l="1"/>
  <c r="C10" i="20"/>
  <c r="H67" i="20" s="1"/>
  <c r="A101" i="20"/>
  <c r="A102" i="20"/>
  <c r="A106" i="20"/>
  <c r="H106" i="20"/>
  <c r="H107" i="20" s="1"/>
  <c r="C9" i="20"/>
  <c r="H46" i="20" s="1"/>
  <c r="G43" i="20"/>
  <c r="B43" i="20" s="1"/>
  <c r="G42" i="20"/>
  <c r="B42" i="20" s="1"/>
  <c r="G41" i="20"/>
  <c r="B41" i="20" s="1"/>
  <c r="G40" i="20"/>
  <c r="B40" i="20" s="1"/>
  <c r="G39" i="20"/>
  <c r="B39" i="20" s="1"/>
  <c r="G38" i="20"/>
  <c r="B38" i="20" s="1"/>
  <c r="G37" i="20"/>
  <c r="B37" i="20" s="1"/>
  <c r="G36" i="20"/>
  <c r="B36" i="20" s="1"/>
  <c r="G35" i="20"/>
  <c r="B35" i="20" s="1"/>
  <c r="G34" i="20"/>
  <c r="B34" i="20" s="1"/>
  <c r="G33" i="20"/>
  <c r="B33" i="20" s="1"/>
  <c r="G32" i="20"/>
  <c r="B32" i="20" s="1"/>
  <c r="G31" i="20"/>
  <c r="B31" i="20" s="1"/>
  <c r="G30" i="20"/>
  <c r="B30" i="20" s="1"/>
  <c r="G29" i="20"/>
  <c r="B29" i="20" s="1"/>
  <c r="H155" i="20"/>
  <c r="H24" i="20"/>
  <c r="H23" i="20"/>
  <c r="G21" i="20"/>
  <c r="H18" i="20"/>
  <c r="C8" i="20"/>
  <c r="H17" i="20" s="1"/>
  <c r="G15" i="20"/>
  <c r="C7" i="20"/>
  <c r="E29" i="19"/>
  <c r="K9" i="19"/>
  <c r="L21" i="24" l="1"/>
  <c r="D156" i="20"/>
  <c r="H68" i="20"/>
  <c r="H73" i="20"/>
  <c r="A107" i="20"/>
  <c r="H72" i="20"/>
  <c r="E3" i="19"/>
  <c r="J8" i="20"/>
  <c r="D155" i="20" s="1"/>
  <c r="M9" i="19"/>
  <c r="E31" i="19"/>
  <c r="G29" i="19"/>
  <c r="E25" i="19"/>
  <c r="I19" i="19"/>
  <c r="E19" i="19"/>
  <c r="E17" i="19"/>
  <c r="E15" i="19"/>
  <c r="E13" i="19"/>
  <c r="K11" i="19"/>
  <c r="E11" i="19" s="1"/>
  <c r="E9" i="19"/>
  <c r="M1" i="19"/>
  <c r="F4" i="8"/>
  <c r="F5" i="8"/>
  <c r="F6" i="8"/>
  <c r="F7" i="8"/>
  <c r="F8" i="8"/>
  <c r="F9" i="8"/>
  <c r="F3" i="8"/>
  <c r="E9" i="8"/>
  <c r="E3" i="8"/>
  <c r="E4" i="8"/>
  <c r="E7" i="19"/>
  <c r="L22" i="24" l="1"/>
  <c r="L23" i="24" l="1"/>
  <c r="L24" i="24" l="1"/>
  <c r="L25" i="24" l="1"/>
  <c r="E5" i="8"/>
  <c r="E6" i="8"/>
  <c r="E7" i="8"/>
  <c r="E8" i="8"/>
  <c r="L26" i="24" l="1"/>
  <c r="A5" i="7"/>
  <c r="A2" i="7"/>
  <c r="L27" i="24" l="1"/>
  <c r="L28" i="24" l="1"/>
  <c r="L29" i="24" l="1"/>
  <c r="L30" i="24" s="1"/>
  <c r="I30" i="24"/>
</calcChain>
</file>

<file path=xl/connections.xml><?xml version="1.0" encoding="utf-8"?>
<connections xmlns="http://schemas.openxmlformats.org/spreadsheetml/2006/main">
  <connection id="1" keepAlive="1" interval="1" name="Query - Table 0" description="Connection to the 'Table 0' query in the workbook." type="5" refreshedVersion="8" background="1" refreshOnLoad="1" saveData="1">
    <dbPr connection="Provider=Microsoft.Mashup.OleDb.1;Data Source=$Workbook$;Location=Table 0;Extended Properties=&quot;&quot;" command="SELECT * FROM [Table 0]"/>
  </connection>
</connections>
</file>

<file path=xl/sharedStrings.xml><?xml version="1.0" encoding="utf-8"?>
<sst xmlns="http://schemas.openxmlformats.org/spreadsheetml/2006/main" count="79442" uniqueCount="30360">
  <si>
    <t>NO</t>
  </si>
  <si>
    <t>IV/e</t>
  </si>
  <si>
    <t>BRIGADIR JENDERAL POLISI</t>
  </si>
  <si>
    <t>IV/d</t>
  </si>
  <si>
    <t>SPRIPIM</t>
  </si>
  <si>
    <t>AKBP</t>
  </si>
  <si>
    <t>IV/b</t>
  </si>
  <si>
    <t>KOMPOL</t>
  </si>
  <si>
    <t>IV/a</t>
  </si>
  <si>
    <t>AKP</t>
  </si>
  <si>
    <t>III/c</t>
  </si>
  <si>
    <t>IPTU</t>
  </si>
  <si>
    <t>III/b</t>
  </si>
  <si>
    <t>IPDA</t>
  </si>
  <si>
    <t>III/a</t>
  </si>
  <si>
    <t>AIPTU</t>
  </si>
  <si>
    <t>II/f</t>
  </si>
  <si>
    <t>AIPDA</t>
  </si>
  <si>
    <t>II/e</t>
  </si>
  <si>
    <t>BRIPKA</t>
  </si>
  <si>
    <t>II/d</t>
  </si>
  <si>
    <t>BRIPTU</t>
  </si>
  <si>
    <t>II/b</t>
  </si>
  <si>
    <t>BRIPDA</t>
  </si>
  <si>
    <t>II/a</t>
  </si>
  <si>
    <t>PEMBINA</t>
  </si>
  <si>
    <t>PENATA I</t>
  </si>
  <si>
    <t>III/d</t>
  </si>
  <si>
    <t>PENATA</t>
  </si>
  <si>
    <t>PENDA I</t>
  </si>
  <si>
    <t>PENDA</t>
  </si>
  <si>
    <t>SETUM</t>
  </si>
  <si>
    <t>PENGATUR I</t>
  </si>
  <si>
    <t>PENGDA I</t>
  </si>
  <si>
    <t>PENGDA</t>
  </si>
  <si>
    <t>Jabatan</t>
  </si>
  <si>
    <t/>
  </si>
  <si>
    <t>Satker</t>
  </si>
  <si>
    <t>POLRI</t>
  </si>
  <si>
    <t>NRP</t>
  </si>
  <si>
    <t>85091795</t>
  </si>
  <si>
    <t>ROSALINA</t>
  </si>
  <si>
    <t>70030053</t>
  </si>
  <si>
    <t>81091205</t>
  </si>
  <si>
    <t>97040951</t>
  </si>
  <si>
    <t>PNS</t>
  </si>
  <si>
    <t>67110288</t>
  </si>
  <si>
    <t>KAPOLDA BALI</t>
  </si>
  <si>
    <t>WIRA GRAHA SETIAWAN, S.Tr.K.</t>
  </si>
  <si>
    <t>95081236</t>
  </si>
  <si>
    <t>75010187</t>
  </si>
  <si>
    <t>64080218</t>
  </si>
  <si>
    <t>KASETUM POLDA BALI</t>
  </si>
  <si>
    <t>81030068</t>
  </si>
  <si>
    <t>91050273</t>
  </si>
  <si>
    <t>I NYOMAN SUDANA</t>
  </si>
  <si>
    <t>82060107</t>
  </si>
  <si>
    <t>82070189</t>
  </si>
  <si>
    <t>I MADE SUARDANA</t>
  </si>
  <si>
    <t>79010538</t>
  </si>
  <si>
    <t>I NENGAH SUDATA</t>
  </si>
  <si>
    <t>81070234</t>
  </si>
  <si>
    <t>I KETUT RAMEYANA</t>
  </si>
  <si>
    <t>84050208</t>
  </si>
  <si>
    <t>I PUTU SUDARSANA</t>
  </si>
  <si>
    <t>86040552</t>
  </si>
  <si>
    <t>I GEDE SUKANA PUTRA</t>
  </si>
  <si>
    <t>87060096</t>
  </si>
  <si>
    <t>89060082</t>
  </si>
  <si>
    <t>93040979</t>
  </si>
  <si>
    <t>93070886</t>
  </si>
  <si>
    <t>94090956</t>
  </si>
  <si>
    <t>NI MADE WISMANTARI</t>
  </si>
  <si>
    <t>95120196</t>
  </si>
  <si>
    <t>96050498</t>
  </si>
  <si>
    <t>COK GEDE PRABAWA</t>
  </si>
  <si>
    <t>96120178</t>
  </si>
  <si>
    <t>98010231</t>
  </si>
  <si>
    <t>00060398</t>
  </si>
  <si>
    <t>96091030</t>
  </si>
  <si>
    <t>96110659</t>
  </si>
  <si>
    <t>97060303</t>
  </si>
  <si>
    <t>97120255</t>
  </si>
  <si>
    <t>98110067</t>
  </si>
  <si>
    <t>99010420</t>
  </si>
  <si>
    <t>MADE ISTA PRASTINI</t>
  </si>
  <si>
    <t>DEWA AYU UTAMI DEWI</t>
  </si>
  <si>
    <t>99060389</t>
  </si>
  <si>
    <t>99110213</t>
  </si>
  <si>
    <t>I KOMANG RIO ANDIKA</t>
  </si>
  <si>
    <t>196606261987032004</t>
  </si>
  <si>
    <t>196607161987031002</t>
  </si>
  <si>
    <t>196409301987031001</t>
  </si>
  <si>
    <t>I NYOMAN NETRA</t>
  </si>
  <si>
    <t>196908151996032003</t>
  </si>
  <si>
    <t>196412311987031355</t>
  </si>
  <si>
    <t>196412311989031056</t>
  </si>
  <si>
    <t>I NENGAH RUSTA</t>
  </si>
  <si>
    <t>196710111991031003</t>
  </si>
  <si>
    <t>197212221998032007</t>
  </si>
  <si>
    <t>197109131998032002</t>
  </si>
  <si>
    <t>197307221999032003</t>
  </si>
  <si>
    <t>NI KADEK YULIATI</t>
  </si>
  <si>
    <t>196612312003122008</t>
  </si>
  <si>
    <t>NI WAYAN MERTI</t>
  </si>
  <si>
    <t>197209302008102001</t>
  </si>
  <si>
    <t>IDA AYU KETUT SRI EKAWATI</t>
  </si>
  <si>
    <t>196812202014122001</t>
  </si>
  <si>
    <t>SUMIASIH</t>
  </si>
  <si>
    <t>197307082014122002</t>
  </si>
  <si>
    <t>PUTU EKA YULIANI</t>
  </si>
  <si>
    <t>T.A. 2022</t>
  </si>
  <si>
    <t>I KETUT SUKADANA, SH</t>
  </si>
  <si>
    <t>Nama</t>
  </si>
  <si>
    <t>Pangkat</t>
  </si>
  <si>
    <t>PAGU ANGGARAN</t>
  </si>
  <si>
    <t>Sisa</t>
  </si>
  <si>
    <t>Realisasi</t>
  </si>
  <si>
    <t>PAUR KEU SPRIPIM POLDA BALI</t>
  </si>
  <si>
    <t>Gol</t>
  </si>
  <si>
    <t>Status</t>
  </si>
  <si>
    <t xml:space="preserve">No </t>
  </si>
  <si>
    <t>Spripim Polda Bali</t>
  </si>
  <si>
    <t>PEJABAT PEMBUAT KOMITMEN</t>
  </si>
  <si>
    <t>-</t>
  </si>
  <si>
    <t>KUASA PENGGUNA ANGGARAN</t>
  </si>
  <si>
    <t>KOORSPRIPIM POLDA BALI</t>
  </si>
  <si>
    <t>Jabatan Keuangan</t>
  </si>
  <si>
    <t>PAMIN 3 URRENMIN SPRIPIM</t>
  </si>
  <si>
    <t>INSPEKTUR JENDERAL POLISI</t>
  </si>
  <si>
    <t>SPD Proses</t>
  </si>
  <si>
    <t>Rekap Aplikasi SPD</t>
  </si>
  <si>
    <t>Pesonel</t>
  </si>
  <si>
    <t xml:space="preserve">SPD </t>
  </si>
  <si>
    <t># SELAMAT DATANG DI APLIKASI SURAT PERJALANAN DINAS SPRIPIM POLDA BALI</t>
  </si>
  <si>
    <t>Akun</t>
  </si>
  <si>
    <t>Pagu</t>
  </si>
  <si>
    <t>524111c</t>
  </si>
  <si>
    <t>524111b</t>
  </si>
  <si>
    <t>524111a</t>
  </si>
  <si>
    <t>Ket</t>
  </si>
  <si>
    <t>Perjalanan Dinas PNBP</t>
  </si>
  <si>
    <t>Dukungan Operasional</t>
  </si>
  <si>
    <t>Rutin</t>
  </si>
  <si>
    <t>Luar Negeri</t>
  </si>
  <si>
    <t>Nomer SPD</t>
  </si>
  <si>
    <t>Tanggal SPD</t>
  </si>
  <si>
    <t>Status Pegawai</t>
  </si>
  <si>
    <t>Jenis SPD</t>
  </si>
  <si>
    <t>Nama Pelaksana</t>
  </si>
  <si>
    <t>Pangkat/Gol</t>
  </si>
  <si>
    <t>Keperluan</t>
  </si>
  <si>
    <t>Asal SPD</t>
  </si>
  <si>
    <t>Tujuan SPD</t>
  </si>
  <si>
    <t>Lama Kegiatan SPD</t>
  </si>
  <si>
    <t>Tanggal Berangkat</t>
  </si>
  <si>
    <t>Tanggal Kembali</t>
  </si>
  <si>
    <t>Nomer Surat Perintah</t>
  </si>
  <si>
    <t>Tanggal Sprin</t>
  </si>
  <si>
    <t>Mata Anggaran</t>
  </si>
  <si>
    <t>Jenis Pengeluaran</t>
  </si>
  <si>
    <t>Uang Harian</t>
  </si>
  <si>
    <t>Nominatif</t>
  </si>
  <si>
    <t>Jumlah</t>
  </si>
  <si>
    <t>Cara Bayar</t>
  </si>
  <si>
    <t>Giat</t>
  </si>
  <si>
    <t>Berangkat</t>
  </si>
  <si>
    <t>Kembali</t>
  </si>
  <si>
    <t>Taxi DPS</t>
  </si>
  <si>
    <t>Taxi Tujuan</t>
  </si>
  <si>
    <t>RUTIN</t>
  </si>
  <si>
    <t>I WAYAN SUYASA, S.H.</t>
  </si>
  <si>
    <t>79060865</t>
  </si>
  <si>
    <t>PANIT I UNIT RESKRIM POLSEK TABANAN POLRES TABANAN</t>
  </si>
  <si>
    <t>POLRES TABANAN</t>
  </si>
  <si>
    <t>Denpasar-Bali</t>
  </si>
  <si>
    <t>Jakarta</t>
  </si>
  <si>
    <t>Perjalanan Dinas</t>
  </si>
  <si>
    <t>GUP 2</t>
  </si>
  <si>
    <t>AKUN</t>
  </si>
  <si>
    <t>I MADE WAWAN SULASTRA, S.H.</t>
  </si>
  <si>
    <t>86041323</t>
  </si>
  <si>
    <t>BRIMOB</t>
  </si>
  <si>
    <t>FAUZAN HADI FIRDAUS, S.Tr.K.</t>
  </si>
  <si>
    <t>96051318</t>
  </si>
  <si>
    <t>WADANKI 3 YON A PELOPOR SATBRIMOB POLDA BALI</t>
  </si>
  <si>
    <t>DALAM KOTA</t>
  </si>
  <si>
    <t>I GEDE EKA PUTRA ASTAWA, S.H., S.I.K.</t>
  </si>
  <si>
    <t>Gianyar</t>
  </si>
  <si>
    <t>GUP 1</t>
  </si>
  <si>
    <t>FIRMAN NAINGGOLAN, S.H., M.H.</t>
  </si>
  <si>
    <t>KOMBES POL</t>
  </si>
  <si>
    <t>67080604</t>
  </si>
  <si>
    <t>KAROOPS POLDA BALI</t>
  </si>
  <si>
    <t>BIROOPS</t>
  </si>
  <si>
    <t>MADE WIRA DWI ASTIKA</t>
  </si>
  <si>
    <t>85100725</t>
  </si>
  <si>
    <t>BAMIN BAGBINOPS ROOPS POLDA BALI</t>
  </si>
  <si>
    <t>DITBINMAS</t>
  </si>
  <si>
    <t>Jawa Tengah</t>
  </si>
  <si>
    <t>Badung</t>
  </si>
  <si>
    <t>JUMLAH</t>
  </si>
  <si>
    <t>I KETUT GUNA ARTA, SH</t>
  </si>
  <si>
    <t>81120212</t>
  </si>
  <si>
    <t>Bogor</t>
  </si>
  <si>
    <t>I KETUT DITA SUARTANA</t>
  </si>
  <si>
    <t>BRIGADIR</t>
  </si>
  <si>
    <t>88020496</t>
  </si>
  <si>
    <t>BANIT 21 SUBDEN 4 DEN GEGANA SATBRIMOB POLDA BALI</t>
  </si>
  <si>
    <t>AGUS ANDI PUTRA</t>
  </si>
  <si>
    <t>86041973</t>
  </si>
  <si>
    <t>BANIT 22 SUBDEN 4 DEN GEGANA SATBRIMOB POLDA BALI</t>
  </si>
  <si>
    <t>I NENGAH ARI YASA</t>
  </si>
  <si>
    <t>94100659</t>
  </si>
  <si>
    <t>I KETUT WAHYU ADITYA</t>
  </si>
  <si>
    <t>94100343</t>
  </si>
  <si>
    <t>GUP 3</t>
  </si>
  <si>
    <t>I MADE PRAHASTA WIMANTARA</t>
  </si>
  <si>
    <t>95090112</t>
  </si>
  <si>
    <t>OMANG TOBI HENDRAWAN</t>
  </si>
  <si>
    <t>93050455</t>
  </si>
  <si>
    <t>I MADE KELIH PITA SEGARA</t>
  </si>
  <si>
    <t>95100124</t>
  </si>
  <si>
    <t>I WAYAN RIGA SENTANA</t>
  </si>
  <si>
    <t>95070141</t>
  </si>
  <si>
    <t>I MADE CAHYA MILENIARTA</t>
  </si>
  <si>
    <t>00010336</t>
  </si>
  <si>
    <t>PUTU ROY GUNAWAN PERMANA</t>
  </si>
  <si>
    <t>99100142</t>
  </si>
  <si>
    <t>IDA BAGUS GEDE BAYU ISWARA</t>
  </si>
  <si>
    <t>99050052</t>
  </si>
  <si>
    <t>I KADEK BUDI SURYA NATA</t>
  </si>
  <si>
    <t>BHARATU</t>
  </si>
  <si>
    <t>93110293</t>
  </si>
  <si>
    <t>I GUSTI NGURAH AGUS ARISTYA</t>
  </si>
  <si>
    <t>I MADE SURYANA</t>
  </si>
  <si>
    <t>94071220</t>
  </si>
  <si>
    <t>I MADE WIDAR PRAKASA KUMALASADA</t>
  </si>
  <si>
    <t>93111115</t>
  </si>
  <si>
    <t>DIKBANGSPES</t>
  </si>
  <si>
    <t>89030005</t>
  </si>
  <si>
    <t>ANGGOTA 1 TON 1 KOMPI 1 YON A PELOPOR SATBRIMOB POLDA BALI</t>
  </si>
  <si>
    <t>BERLIANA INDAHSARI, S.H.</t>
  </si>
  <si>
    <t>99020109</t>
  </si>
  <si>
    <t>DITLANTAS</t>
  </si>
  <si>
    <t>Perjalanan Dinas Paket Meeting</t>
  </si>
  <si>
    <t>NI LUH FEBRI BUDI ARTINI, S.H.</t>
  </si>
  <si>
    <t>89020621</t>
  </si>
  <si>
    <t>BHAYANGKARA OPERASIONAL PELAKSANA PEMULA BIDANG REGIDENT DITLANTAS POLDA BALI</t>
  </si>
  <si>
    <t>I KOMANG EDY TUSTERANA, A.Md.Kep</t>
  </si>
  <si>
    <t>95081274</t>
  </si>
  <si>
    <t>BRIGADIR BIDDOKKES POLDA BALI</t>
  </si>
  <si>
    <t>BIDDOKKES</t>
  </si>
  <si>
    <t>Drs. I WAYAN SUDANA, M.Pd</t>
  </si>
  <si>
    <t>65000009</t>
  </si>
  <si>
    <t>KABAGJARLAT SPN POLDA BALI</t>
  </si>
  <si>
    <t>SPN POLDA BALI</t>
  </si>
  <si>
    <t>I GEDE SUKADANA,SH</t>
  </si>
  <si>
    <t>66010494</t>
  </si>
  <si>
    <t>PARIK 1 ITBID 2 ITWASDA POLDA BALI (PERPOL 14)</t>
  </si>
  <si>
    <t>ITWASDA</t>
  </si>
  <si>
    <t>I MADE ROSIA WIRAWAN, S.H.</t>
  </si>
  <si>
    <t>88040219</t>
  </si>
  <si>
    <t>DANTON 1 KOMPI 4 YON B SATBRIMOB POLDA BALI</t>
  </si>
  <si>
    <t>A.A. BAGUS WILLY PRADNYA PARAYUSA,S.H.</t>
  </si>
  <si>
    <t>96020384</t>
  </si>
  <si>
    <t>Karangasem</t>
  </si>
  <si>
    <t>I KETUT SURADNYA</t>
  </si>
  <si>
    <t>67110344</t>
  </si>
  <si>
    <t>PAUR GADIK 1 SPN POLDA BALI</t>
  </si>
  <si>
    <t>Depok</t>
  </si>
  <si>
    <t>WAWAN DHARMAWAN</t>
  </si>
  <si>
    <t>70040004</t>
  </si>
  <si>
    <t>KETUT SUBUDIARTA</t>
  </si>
  <si>
    <t>67030189</t>
  </si>
  <si>
    <t>PAMIN 3 GADIK SPN POLDA BALI</t>
  </si>
  <si>
    <t>I MADE DARSANA</t>
  </si>
  <si>
    <t>69120278</t>
  </si>
  <si>
    <t>PAUR 2 GADIK SPN POLDA BALI</t>
  </si>
  <si>
    <t>I WAYAN SUKARDI, S.H.</t>
  </si>
  <si>
    <t>65120141</t>
  </si>
  <si>
    <t>PS KAKORSIS SPN POLDA BALI</t>
  </si>
  <si>
    <t>I PUTU ARDIKA,SH</t>
  </si>
  <si>
    <t>75070827</t>
  </si>
  <si>
    <t>PS. KASUBAG PATUN KORSIS SPN POLDA BALI</t>
  </si>
  <si>
    <t>MUSLIHAT</t>
  </si>
  <si>
    <t>69070413</t>
  </si>
  <si>
    <t>PS. PAUR 1 KORSIS SPN POLDA BALI</t>
  </si>
  <si>
    <t>I GUSTI NGURAH KOMANG BUDIARTAWAN</t>
  </si>
  <si>
    <t>73010634</t>
  </si>
  <si>
    <t>GADIK PERTAMA 17 SPN POLDA BALI</t>
  </si>
  <si>
    <t>PAURKEU URRENMIN SPRIPIM POLDA BALI</t>
  </si>
  <si>
    <t>Denpasar</t>
  </si>
  <si>
    <t>VICKY TRI HARYANTO, S.H., M.H, S.I.K.</t>
  </si>
  <si>
    <t>84101965</t>
  </si>
  <si>
    <t>KANIT SUBDIT I DITRESKRIMSUS POLDA BALI</t>
  </si>
  <si>
    <t>DITRESKRIMSUS</t>
  </si>
  <si>
    <t xml:space="preserve">Jakarta </t>
  </si>
  <si>
    <t>MADE SUMETRI, SH</t>
  </si>
  <si>
    <t>84120489</t>
  </si>
  <si>
    <t>PAURSUBBAGKOMPETEN BAGBINKAR BIROSDM POLDA BALI</t>
  </si>
  <si>
    <t>BIROSDM</t>
  </si>
  <si>
    <t>I GEDE AGUS SUDIATMIKA, S.H.</t>
  </si>
  <si>
    <t>81111121</t>
  </si>
  <si>
    <t>PAMIN 2 SI STNK SUBDITREGIDENT DITLANTAS POLDA BALI</t>
  </si>
  <si>
    <t>PUTU INDRA HERMAWAN</t>
  </si>
  <si>
    <t>93080635</t>
  </si>
  <si>
    <t>RIO INDRA LESMANA, S.H., S.I.K.</t>
  </si>
  <si>
    <t>72030433</t>
  </si>
  <si>
    <t>AUDITOR KEPOLISIAN MADYA TK. III ITWASDA POLDA BALI</t>
  </si>
  <si>
    <t>DITRESKRIMUM</t>
  </si>
  <si>
    <t>Tanggerang</t>
  </si>
  <si>
    <t>NI MADE MINDRIWATI</t>
  </si>
  <si>
    <t>67040179</t>
  </si>
  <si>
    <t>KASUBBAGRENMIN DITRESKRIMSUS POLDA BALI</t>
  </si>
  <si>
    <t>I KETUT UMUM SUTEJO,S.H</t>
  </si>
  <si>
    <t>65080230</t>
  </si>
  <si>
    <t>KASUBDIT BARBUK DITTAHTI POLDA BALI</t>
  </si>
  <si>
    <t>DITTAHTI</t>
  </si>
  <si>
    <t>I KETUT BUDIANA,S.H.</t>
  </si>
  <si>
    <t>69070285</t>
  </si>
  <si>
    <t>KASUBBAGRENMIN DITRESNARKOBA POLDA BALI</t>
  </si>
  <si>
    <t>DITRESKRIMNARKOBA</t>
  </si>
  <si>
    <t>I PUTU RISHI ANANDA WIJAYA, S.Pd</t>
  </si>
  <si>
    <t>86100157</t>
  </si>
  <si>
    <t>PANIT 1 SUBDIT WISATA DITPAMOBVIT</t>
  </si>
  <si>
    <t>DITPAMOBVIT</t>
  </si>
  <si>
    <t>NI MADE WINDA WIDYASTUTI, S.H.</t>
  </si>
  <si>
    <t>89020195</t>
  </si>
  <si>
    <t>BANUM SUBDIT WISATA DITPAMOBVIT POLDA BALI</t>
  </si>
  <si>
    <t>Jembrana</t>
  </si>
  <si>
    <t>MADE TEJA DWI PERMANA,S.H., S.I.K</t>
  </si>
  <si>
    <t>SESPRIPIM POLDA BALI</t>
  </si>
  <si>
    <t>Singaraja</t>
  </si>
  <si>
    <t>FERY AFRILIO CHRISTANTO, S.Tr.K., M.A.</t>
  </si>
  <si>
    <t>PAMIN 2 URBUNGKOL SPRIPIM</t>
  </si>
  <si>
    <t>MOCH. RISKI NUMBALA</t>
  </si>
  <si>
    <t>01040430</t>
  </si>
  <si>
    <t>PUTU SATRIA WIBAWA</t>
  </si>
  <si>
    <t>00110186</t>
  </si>
  <si>
    <t>HARY ARDIANTO, S.H., S.I.K., M.H.</t>
  </si>
  <si>
    <t>78081436</t>
  </si>
  <si>
    <t>KASUBDITREGIDENT DITLANTAS POLDA BALI</t>
  </si>
  <si>
    <t>UMAR, S.I.K., M.H.</t>
  </si>
  <si>
    <t>80061249</t>
  </si>
  <si>
    <t>KASUBDIT 4 DITRESKRIMSUS POLDA BALI</t>
  </si>
  <si>
    <t>TEGUH PRIYO WASONO, S.I.K.</t>
  </si>
  <si>
    <t>76120906</t>
  </si>
  <si>
    <t>KASUBDIT 1 DITRESKRIMSUS POLDA BALI</t>
  </si>
  <si>
    <t>ALFONS WILLIAM PERWIRA LETSOIN, S.I.K.</t>
  </si>
  <si>
    <t>82041470</t>
  </si>
  <si>
    <t>KASUBDIT 1 DITRESNARKOBA POLDA BALI</t>
  </si>
  <si>
    <t>NI LUH KOMPIANG SRINADI, S.I.K., M.H.</t>
  </si>
  <si>
    <t>74120110</t>
  </si>
  <si>
    <t>KASUBDIT IV DITRESKRIMUM POLDA BALI</t>
  </si>
  <si>
    <t>PUTU AGUS DWIPAYADNYA, S.E.,M.M.</t>
  </si>
  <si>
    <t>198708312009121001</t>
  </si>
  <si>
    <t>BIRORENA</t>
  </si>
  <si>
    <t>Bandung</t>
  </si>
  <si>
    <t>198809082009121001</t>
  </si>
  <si>
    <t>BIROLOG</t>
  </si>
  <si>
    <t>I MADE SINARDIKA, S.H.</t>
  </si>
  <si>
    <t>86111552</t>
  </si>
  <si>
    <t>PANIT 1 SUBDEN 2 DEN GEGANA SATBRIMOB POLDA BALI</t>
  </si>
  <si>
    <t>Semarang</t>
  </si>
  <si>
    <t>I PUTU MANIK SUGIANTA</t>
  </si>
  <si>
    <t>96060573</t>
  </si>
  <si>
    <t>KA/WAKA</t>
  </si>
  <si>
    <t>Drs. PUTU JAYAN DANU PUTRA, S.H., M.Si</t>
  </si>
  <si>
    <t>KAPOLDA</t>
  </si>
  <si>
    <t>KAURPRODOK SPRIPIM POLDA BALI</t>
  </si>
  <si>
    <t>I GUSTI NGURAH AGUS SUKAYASA, S.H.</t>
  </si>
  <si>
    <t>92080311</t>
  </si>
  <si>
    <t>ADC KAPOLDA BALI</t>
  </si>
  <si>
    <t>I NYOMAN YOGI MAHARTHA N.</t>
  </si>
  <si>
    <t>99100480</t>
  </si>
  <si>
    <t>NI NYOMAN SRI MERTAWATI</t>
  </si>
  <si>
    <t>79030068</t>
  </si>
  <si>
    <t>PS. KAURTORING SUBBAGDUMASANWAS ITWASDA POLDA BALI</t>
  </si>
  <si>
    <t>I KADEK ARYAWAN</t>
  </si>
  <si>
    <t>85100688</t>
  </si>
  <si>
    <t>PS. PAMIN 2 SUBBAGDUMASANWAS ITWASDA POLDA BALI</t>
  </si>
  <si>
    <t>INDRA CAHYA RASYIDI, S.H.</t>
  </si>
  <si>
    <t>92090610</t>
  </si>
  <si>
    <t>I NYOMAN KASTAWA, S.H</t>
  </si>
  <si>
    <t>66070015</t>
  </si>
  <si>
    <t>KANIT PAMOBVIT SATSAMAPTA POLRESTA DENPASAR</t>
  </si>
  <si>
    <t>POLRESTA DENPASAR</t>
  </si>
  <si>
    <t>I PUTU ARYADINATHA SUBRATA</t>
  </si>
  <si>
    <t>95010587</t>
  </si>
  <si>
    <t>Perjalanan Dinas Biasa</t>
  </si>
  <si>
    <t>H. ANDI MUHAMMAD NURUL YAQIN, S.I.K.</t>
  </si>
  <si>
    <t>KAURBUNGKOL SPRIPIM POLDA BALI</t>
  </si>
  <si>
    <t>NGK GEDE EKA YUANA PUTRA, SH., M.H.</t>
  </si>
  <si>
    <t>KAUR PAMWAL SPRIPIM POLDA BALI</t>
  </si>
  <si>
    <t>NI PUTU NANIK JUNIATI, S.H.,M.H.</t>
  </si>
  <si>
    <t>PAMIN 1 URBUNGKOL SPRIPIM</t>
  </si>
  <si>
    <t>I WAYAN RIANTO</t>
  </si>
  <si>
    <t>87021268</t>
  </si>
  <si>
    <t>PATWAL KAPOLDA BALI</t>
  </si>
  <si>
    <t>WAYAN DISKA BHAWANA , SH.</t>
  </si>
  <si>
    <t>89060430</t>
  </si>
  <si>
    <t>DRIVER KAPOLDA BALI</t>
  </si>
  <si>
    <t>I GEDE SURYA ADI PRANATA</t>
  </si>
  <si>
    <t>95120807</t>
  </si>
  <si>
    <t>I NYOMAN EDY ARTAWAN</t>
  </si>
  <si>
    <t>I PUTU YOGA PRATAMA PUTRA JOELIANS</t>
  </si>
  <si>
    <t>98010694</t>
  </si>
  <si>
    <t>IDA AYU PUTU KOSALIARINI</t>
  </si>
  <si>
    <t>02070142</t>
  </si>
  <si>
    <t>GUSTI MADE JUNIAWAN, S.SOS</t>
  </si>
  <si>
    <t>86060308</t>
  </si>
  <si>
    <t>BAMIN 2 SUBDITBINSATPAM/POLSUS DITBINMAS POLDA BALI</t>
  </si>
  <si>
    <t>SEPTIAN ZIHAN PRATAMA</t>
  </si>
  <si>
    <t>98090052</t>
  </si>
  <si>
    <t>FIRDAUS WULANTO, S.I.K.</t>
  </si>
  <si>
    <t>76030478</t>
  </si>
  <si>
    <t>I WAYAN BUDIARSA, S.H.</t>
  </si>
  <si>
    <t>77110124</t>
  </si>
  <si>
    <t>KASIINTEL SATBRIMOB POLDA BALI</t>
  </si>
  <si>
    <t>I PUTU SUDIANA, S.H., M.H.</t>
  </si>
  <si>
    <t>76110256</t>
  </si>
  <si>
    <t>KASUBSI BEKUM SILOG SATBRIMOB POLDA BALI</t>
  </si>
  <si>
    <t>I KT AGUS SUJANA, S.H.</t>
  </si>
  <si>
    <t>88080568</t>
  </si>
  <si>
    <t>BAMIN ANALISIS SIINTEL SATBRIMOB POLDA BALI</t>
  </si>
  <si>
    <t>91120324</t>
  </si>
  <si>
    <t>I GUSTI AGUNG DHANA ARYAWAN, S.I.K., M.I.K.</t>
  </si>
  <si>
    <t>77110850</t>
  </si>
  <si>
    <t>KABAG BINOPS BIROOPS POLDA BALI</t>
  </si>
  <si>
    <t>NI LUH GDE KRISNAYANTI, S.E.</t>
  </si>
  <si>
    <t>78120589</t>
  </si>
  <si>
    <t>PS. PAMIN REN SUBBAGRENMIN ROOPS POLDA BALI</t>
  </si>
  <si>
    <t>I NENGAH ANGGAR SETIAWAN,S.H</t>
  </si>
  <si>
    <t>89090052</t>
  </si>
  <si>
    <t>BINTARA POLRES KARANGASEM</t>
  </si>
  <si>
    <t>POLRES KARANGASEM</t>
  </si>
  <si>
    <t>I GEDE HENDRA ASTIKA, S.H, M.H.</t>
  </si>
  <si>
    <t>BIDKUM</t>
  </si>
  <si>
    <t>I MADE DEDEK BUANA,S.H.</t>
  </si>
  <si>
    <t>96040386</t>
  </si>
  <si>
    <t>DIAN MARTINA OCTAVIA,S.Sos</t>
  </si>
  <si>
    <t>93100904</t>
  </si>
  <si>
    <t>BINTARA SATBRIMOB POLDA BALI</t>
  </si>
  <si>
    <t>GUSTI AGUNG A. UDAYANI ADDI, S.H., S.I.K.</t>
  </si>
  <si>
    <t>86042006</t>
  </si>
  <si>
    <t>KANIT I SUBDIT AUDIT DITPAMOBVIT POLDA BALI</t>
  </si>
  <si>
    <t>I GUSTI AGUNG PUTU MAHA PUTRA, SH</t>
  </si>
  <si>
    <t>85060204</t>
  </si>
  <si>
    <t>PAMIN 1 SI STNK SUBDITREGIDENT DITLANTAS POLDA BALI</t>
  </si>
  <si>
    <t>I MADE ANGGA BASTIA JAYA,S.H.</t>
  </si>
  <si>
    <t>97080077</t>
  </si>
  <si>
    <t>W NARAYANA</t>
  </si>
  <si>
    <t>I GEDE PANDE SURYANTARA</t>
  </si>
  <si>
    <t>KADEK DWI PUSPITA NINGRUM, S.Pd.</t>
  </si>
  <si>
    <t>KOMANG PEBRIARI WIGUNA</t>
  </si>
  <si>
    <t>95020005</t>
  </si>
  <si>
    <t>I KOMANG DEBY SEPTRIANA</t>
  </si>
  <si>
    <t>Klungkung</t>
  </si>
  <si>
    <t>LUH PUTU SRI SUMARTINI, S.H., M.H.</t>
  </si>
  <si>
    <t>82030135</t>
  </si>
  <si>
    <t>KAURLITPERS SUBBIDPAMINAL BIDPROPAM POLDA BALI</t>
  </si>
  <si>
    <t>BIDPROPAM</t>
  </si>
  <si>
    <t>I NYOMAN SUWARJANA</t>
  </si>
  <si>
    <t>86031451</t>
  </si>
  <si>
    <t>PAMWAL KAPOLDA BALI</t>
  </si>
  <si>
    <t>I WAYAN DHARMAYUDA, S.H.</t>
  </si>
  <si>
    <t>PAMIN URPANWAL SPRIPIM POLDA BALI</t>
  </si>
  <si>
    <t>KADEK ERY YULIANTHARA</t>
  </si>
  <si>
    <t>85071074</t>
  </si>
  <si>
    <t>PAMWAL WAKAPOLDA BALI</t>
  </si>
  <si>
    <t>I KADEK DWI ARTA YASA</t>
  </si>
  <si>
    <t>87051139</t>
  </si>
  <si>
    <t>I NYOMAN LOLAH ARIA WISESA</t>
  </si>
  <si>
    <t>98080103</t>
  </si>
  <si>
    <t>I DEWA AYU OKA RESTU CAHYANING, S.H.</t>
  </si>
  <si>
    <t>91010021</t>
  </si>
  <si>
    <t>BHAYANGKARA OPERASIONAL PELAKSANA BIDANG RESKRIM POLRES JEMBRANA POLDA BALI</t>
  </si>
  <si>
    <t>POLRES JEMBRANA</t>
  </si>
  <si>
    <t>I KADEK KRISHNA YUDA PUTRA</t>
  </si>
  <si>
    <t>93100782</t>
  </si>
  <si>
    <t>I GEDE MADE ADITYA WIRATAMA, S.H.</t>
  </si>
  <si>
    <t>97080198</t>
  </si>
  <si>
    <t>BRIGADIR DITINTELKAM POLDA BALI</t>
  </si>
  <si>
    <t>DITINTELKAM</t>
  </si>
  <si>
    <t>MUHAMAD ALI, S.H.</t>
  </si>
  <si>
    <t>71100504</t>
  </si>
  <si>
    <t>KABAGBINOPNAL DITBINMAS POLDA BALI</t>
  </si>
  <si>
    <t>BAYU ANGGA SAPUTRA</t>
  </si>
  <si>
    <t>95050499</t>
  </si>
  <si>
    <t>I MADE MARTADI PUTRA, S.Kom., M.T.,M.Sc.</t>
  </si>
  <si>
    <t>90030388</t>
  </si>
  <si>
    <t>PS. KANIT UNIT 4 SUBDIT 5 DITRESKRIMSUS POLDA BALI</t>
  </si>
  <si>
    <t>A.A. GEDE BAGUS KARTIKA A.P., S.S.</t>
  </si>
  <si>
    <t>94081243</t>
  </si>
  <si>
    <t>I WAYAN PASEK WILLY PRATAMA</t>
  </si>
  <si>
    <t>00010108</t>
  </si>
  <si>
    <t>I PUTU ADI KARMA YUDHA</t>
  </si>
  <si>
    <t>96100815</t>
  </si>
  <si>
    <t>SYAMSI, S.H.</t>
  </si>
  <si>
    <t>65080830</t>
  </si>
  <si>
    <t>KABIDHUMAS POLDA BALI</t>
  </si>
  <si>
    <t>BIDHUMAS</t>
  </si>
  <si>
    <t>I GUSTI NGURAH RAI MAHAPUTRA, S.I.K.</t>
  </si>
  <si>
    <t>70110229</t>
  </si>
  <si>
    <t>KABIDKUM POLDA BALI</t>
  </si>
  <si>
    <t>Batam</t>
  </si>
  <si>
    <t>IMAM ISMAIL, SH</t>
  </si>
  <si>
    <t>67050217</t>
  </si>
  <si>
    <t>KASUBBIDSUNLUHKUM BIDKUM POLDA BALI</t>
  </si>
  <si>
    <t>BAMBANG TERTIANTO, S.I.K., CFE.</t>
  </si>
  <si>
    <t>74040733</t>
  </si>
  <si>
    <t>KABIDPROPAM POLDA BALI</t>
  </si>
  <si>
    <t>CHRISTIN DESSY NATALIA DE FATIMA, S.H.</t>
  </si>
  <si>
    <t>94121220</t>
  </si>
  <si>
    <t>BA DITRESNARKOBA POLDA BALI</t>
  </si>
  <si>
    <t>PANDE MADE ARI SUDEWA, S.H.</t>
  </si>
  <si>
    <t>90010202</t>
  </si>
  <si>
    <t>dr. A.NYOMAN EDDY P. W., DFM., Sp.F.</t>
  </si>
  <si>
    <t>68070471</t>
  </si>
  <si>
    <t>KABIDDOKKES POLDA BALI</t>
  </si>
  <si>
    <t>Surabaya</t>
  </si>
  <si>
    <t>RIONSON RITONGA, S.H., M.H.</t>
  </si>
  <si>
    <t>83041120</t>
  </si>
  <si>
    <t>KASUBNIT 4 UNITIDIK SATRESNARKOBA POLRESTA DENPASAR POLDA BALI</t>
  </si>
  <si>
    <t>I NYOMAN SUDIARTA, S.H.</t>
  </si>
  <si>
    <t>80071027</t>
  </si>
  <si>
    <t>KANIT RESKRIM POLSEK TEJAKULA POLRES BULELENG</t>
  </si>
  <si>
    <t>I MADE JULIA HENDRA,S.H.</t>
  </si>
  <si>
    <t>85070236</t>
  </si>
  <si>
    <t>PANIT 2 UNIT RESKRIM POLSEK GIANYAR POLRES GIANYAR</t>
  </si>
  <si>
    <t>JOKO WIJAYANTO,S.H.</t>
  </si>
  <si>
    <t>84070472</t>
  </si>
  <si>
    <t>PANIT 1 UNIT RESKRIM POLSEK DENSEL POLRESTA DENPASAR</t>
  </si>
  <si>
    <t>I KETUT JULIO SAPUTRA, S.Tr.K.</t>
  </si>
  <si>
    <t>98070822</t>
  </si>
  <si>
    <t>NOVI AGUS PITARNO, S.Kom</t>
  </si>
  <si>
    <t>198208272009121001</t>
  </si>
  <si>
    <t>I MADE GUNA WIJAYA, S.H.</t>
  </si>
  <si>
    <t>82100891</t>
  </si>
  <si>
    <t>PANIT OPSNAL 2 UNIT RESKRIM POLSEK KUTA UTARA</t>
  </si>
  <si>
    <t>GUSTI NGURAH SATYA PERSADHA, S.H.</t>
  </si>
  <si>
    <t>88080772</t>
  </si>
  <si>
    <t>BANIT IDIK UNIT 1 SAT RESKRIM POLRES GIANYAR</t>
  </si>
  <si>
    <t>I WAYAN SUDARTANA ASTIKA</t>
  </si>
  <si>
    <t>86030303</t>
  </si>
  <si>
    <t>BINTARA IDENT SATRESKRIM POLRESTA DENPASAR</t>
  </si>
  <si>
    <t>I MADE RINDRA PUTRA, S.H.</t>
  </si>
  <si>
    <t>97010480</t>
  </si>
  <si>
    <t>DWI GUNA DHARMAYOGA</t>
  </si>
  <si>
    <t>01040377</t>
  </si>
  <si>
    <t>I MADE ARDANA YASA, S.E.</t>
  </si>
  <si>
    <t>88040352</t>
  </si>
  <si>
    <t>BANIT 34 UNIT IDIK SAT RESKRIM POLRES JEMBRANA</t>
  </si>
  <si>
    <t>I GEDE WIARSA</t>
  </si>
  <si>
    <t>75040744</t>
  </si>
  <si>
    <t>KANITINTELKAM POLSEK TEJAKULA POLRES BULELENG</t>
  </si>
  <si>
    <t>POLRES BULELENG</t>
  </si>
  <si>
    <t>I NYOMAN BUDIASA</t>
  </si>
  <si>
    <t>73010630</t>
  </si>
  <si>
    <t>PANIT UNIT INTELKAM POLSEK UBUD POLRES GIANYAR</t>
  </si>
  <si>
    <t>GEDE WIJAYA</t>
  </si>
  <si>
    <t>97030590</t>
  </si>
  <si>
    <t>I KETUT EKA DWITA S.H</t>
  </si>
  <si>
    <t>82020921</t>
  </si>
  <si>
    <t>BANIT UNIT INTELKAM POLSEK TEGALALANG POLRES GIANYAR</t>
  </si>
  <si>
    <t>I GUSTI MADE ARYA GUNAWAN</t>
  </si>
  <si>
    <t>96020360</t>
  </si>
  <si>
    <t>I WAYAN GINTA YUDHA PRATAMA</t>
  </si>
  <si>
    <t>98090370</t>
  </si>
  <si>
    <t>ADI SULISTYO UTOMO, S.I.K.</t>
  </si>
  <si>
    <t>85031988</t>
  </si>
  <si>
    <t>KASI LAKA SUBDITGAKKUM DITLANTAS POLDA BALI</t>
  </si>
  <si>
    <t>I KETUT SUWARNAWA, S.H.</t>
  </si>
  <si>
    <t>80070400</t>
  </si>
  <si>
    <t>KETUT OKI DARMAWAN</t>
  </si>
  <si>
    <t>97100411</t>
  </si>
  <si>
    <t>79081436</t>
  </si>
  <si>
    <t>I GEDE DEVA YANA</t>
  </si>
  <si>
    <t>98120006</t>
  </si>
  <si>
    <t>A. A. GD. A. PUJANGGAYASA, S.S.</t>
  </si>
  <si>
    <t>70012145</t>
  </si>
  <si>
    <t>KORGADIK SPN POLDA BALI</t>
  </si>
  <si>
    <t>I MADE PANCA, S.Pd.</t>
  </si>
  <si>
    <t>70090283</t>
  </si>
  <si>
    <t>PS. PAUR 1 BAGJARLAT SPN POLDA BALI</t>
  </si>
  <si>
    <t>PUTU HENDRA HARI KUSUMA</t>
  </si>
  <si>
    <t>86050344</t>
  </si>
  <si>
    <t>BAMIN RENDIKLAT BAGJARLAT SPN POLDA BALI</t>
  </si>
  <si>
    <t>I NYOMAN ARI SUGAMA</t>
  </si>
  <si>
    <t>01040018</t>
  </si>
  <si>
    <t>I NYOMAN SUMARDITA. A.Md</t>
  </si>
  <si>
    <t>66100349</t>
  </si>
  <si>
    <t>PS. KASUBBID TEKKOM BID TIK POLDA BALI</t>
  </si>
  <si>
    <t>TI POLDA</t>
  </si>
  <si>
    <t>IDA BAGUS PUTU MARUTI YASA S.Kom</t>
  </si>
  <si>
    <t>197803052003121004</t>
  </si>
  <si>
    <t>NELSON PARDAMEAN PURBA</t>
  </si>
  <si>
    <t>67070675</t>
  </si>
  <si>
    <t>KAROLOG POLDA BALI</t>
  </si>
  <si>
    <t>SYAMSUDIN, S.E., M.H.</t>
  </si>
  <si>
    <t>68090686</t>
  </si>
  <si>
    <t>KABAGADA ROLOG POLDA BALI</t>
  </si>
  <si>
    <t>I MADE SINAR SUBAWA, S.I.K., M.H.</t>
  </si>
  <si>
    <t>78081199</t>
  </si>
  <si>
    <t>WADIRINTELKAM POLDA BALI</t>
  </si>
  <si>
    <t>RADJO ALRIADI HARAHAP</t>
  </si>
  <si>
    <t>71040681</t>
  </si>
  <si>
    <t>DIRSAMAPTA POLDA BALI</t>
  </si>
  <si>
    <t>DITSAMAPTA</t>
  </si>
  <si>
    <t>I WAYAN NUABA</t>
  </si>
  <si>
    <t>65010536</t>
  </si>
  <si>
    <t>KANITPOLSATWA DITSAMAPTA POLDA BALI</t>
  </si>
  <si>
    <t>HARRI S. NUGROHO, S.H., M.M.</t>
  </si>
  <si>
    <t>71030207</t>
  </si>
  <si>
    <t>DIRPAMOBVIT POLDA BALI</t>
  </si>
  <si>
    <t>HENNY ZURAIDA, S.H.</t>
  </si>
  <si>
    <t>65080294</t>
  </si>
  <si>
    <t>KASUBBAGPAKATKERMA BAGKERMA ROOPS POLDA BALI</t>
  </si>
  <si>
    <t>FRANSISKUS YEPTA TERANG GINTING, S.Tr.K</t>
  </si>
  <si>
    <t>96121100</t>
  </si>
  <si>
    <t>KASUBNIT 8 UNIT 4 SATRESKRIM POLRESTA DENPASAR</t>
  </si>
  <si>
    <t>NI KETUT PURNAMAWATI, S.H.</t>
  </si>
  <si>
    <t>75060061</t>
  </si>
  <si>
    <t>PS. KASIBINLAT SUBDITBINSATPAM/POLSUS DITBINMAS POLDA BALI</t>
  </si>
  <si>
    <t>STEYVANUS SAPARSONO, S.I.K., M.Tr.SOU</t>
  </si>
  <si>
    <t>77110845</t>
  </si>
  <si>
    <t>dr. NI KOMANG SARASWITA LAKSMI</t>
  </si>
  <si>
    <t>198702282019022003</t>
  </si>
  <si>
    <t xml:space="preserve">RAI AYU ARIESTA DEWI,A.Md.Kep </t>
  </si>
  <si>
    <t>198103262002122003</t>
  </si>
  <si>
    <t>NI WAYAN YANTI SUSANTI, S.H., M.H.</t>
  </si>
  <si>
    <t>77040061</t>
  </si>
  <si>
    <t>PS. KASI AUDIT DAN INSPEKSI SUBDITKAMSEL DITLANTAS POLDA BALI</t>
  </si>
  <si>
    <t>NI KETUT NATALIA WULANSARI, S.T.</t>
  </si>
  <si>
    <t>197712252003122002</t>
  </si>
  <si>
    <t>I NYOMAN SUKARYA</t>
  </si>
  <si>
    <t>198204122003121004</t>
  </si>
  <si>
    <t>I PT ROBBY HENDRA WISNAWA</t>
  </si>
  <si>
    <t>80050921</t>
  </si>
  <si>
    <t>BAMIN/BANUM BAGFASKON ROLOG POLDA BALI</t>
  </si>
  <si>
    <t>I GEDE PUTU RAKA SUJANA</t>
  </si>
  <si>
    <t>74120028</t>
  </si>
  <si>
    <t>PS. KANIT 2 SUBDIT WASTER DITPAMOBVIT POLDA BALI</t>
  </si>
  <si>
    <t>I PUTU MERTA</t>
  </si>
  <si>
    <t>78090043</t>
  </si>
  <si>
    <t>BANUM 2 SUBDIT WASTER DITPAMOBVIT POLDA BALI</t>
  </si>
  <si>
    <t>PANGKAT</t>
  </si>
  <si>
    <t>GOL</t>
  </si>
  <si>
    <t>SATKER</t>
  </si>
  <si>
    <t>KOTA</t>
  </si>
  <si>
    <t>UANG HARIAN</t>
  </si>
  <si>
    <t>WAKAPOLDA</t>
  </si>
  <si>
    <t>IV/c</t>
  </si>
  <si>
    <t>Tabanan</t>
  </si>
  <si>
    <t>Bangli</t>
  </si>
  <si>
    <t>BRIGPOL</t>
  </si>
  <si>
    <t>II/c</t>
  </si>
  <si>
    <t>DITPOLAIRUD</t>
  </si>
  <si>
    <t>ABRIP</t>
  </si>
  <si>
    <t>I/f</t>
  </si>
  <si>
    <t>ABRIPTU</t>
  </si>
  <si>
    <t>I/e</t>
  </si>
  <si>
    <t>ABRIPDA</t>
  </si>
  <si>
    <t>I/d</t>
  </si>
  <si>
    <t>BHARAKA</t>
  </si>
  <si>
    <t>I/c</t>
  </si>
  <si>
    <t>I/b</t>
  </si>
  <si>
    <t>BHARADA</t>
  </si>
  <si>
    <t>I/a</t>
  </si>
  <si>
    <t>PEMBINA I</t>
  </si>
  <si>
    <t>YANMA</t>
  </si>
  <si>
    <t>BIDKEU</t>
  </si>
  <si>
    <t>RUMKIT</t>
  </si>
  <si>
    <t>PENGATUR</t>
  </si>
  <si>
    <t>POLRES BADUNG</t>
  </si>
  <si>
    <t>CPNS</t>
  </si>
  <si>
    <t>CAPEG</t>
  </si>
  <si>
    <t>POLRES BANGLI</t>
  </si>
  <si>
    <t>POLRES KLUNGKUNG</t>
  </si>
  <si>
    <t>POLRES GIANYAR</t>
  </si>
  <si>
    <t>POLRES BANDARA</t>
  </si>
  <si>
    <t>LABFOR</t>
  </si>
  <si>
    <t>DATA PELAKSANA SPD</t>
  </si>
  <si>
    <t>Nomor SPD</t>
  </si>
  <si>
    <t>NRP/NIP</t>
  </si>
  <si>
    <t>Asal/Tujuan SPD</t>
  </si>
  <si>
    <t>Lama Kegiatan</t>
  </si>
  <si>
    <t>Nomer Sprin</t>
  </si>
  <si>
    <t xml:space="preserve">URAIAN </t>
  </si>
  <si>
    <t>KELENGKAPAN</t>
  </si>
  <si>
    <t>ADA</t>
  </si>
  <si>
    <t>TIDAK ADA</t>
  </si>
  <si>
    <t>Surat Pemanggilan/TR dari Mabes/Intansi terkait</t>
  </si>
  <si>
    <t>Surat Perintah Kapolda/Wakapolda Bali</t>
  </si>
  <si>
    <t>Surat Perjalanan Dinas (SPD)</t>
  </si>
  <si>
    <t>Tiket Pesawat/Bus/Kereta Api (ada harga)</t>
  </si>
  <si>
    <t>Boarding Pass</t>
  </si>
  <si>
    <t>Bukti Pembayaran Penginapan/Hotel</t>
  </si>
  <si>
    <t>Laporan Pelaksanaan Tugas</t>
  </si>
  <si>
    <t>KEPOLISIAN NEGARA REPUBLIK INDONESIA</t>
  </si>
  <si>
    <t xml:space="preserve">                       DAERAH BALI</t>
  </si>
  <si>
    <t xml:space="preserve">  Jalan W.R. Supratman 7, Denpasar 80233</t>
  </si>
  <si>
    <t>Lembar Ke</t>
  </si>
  <si>
    <t>:</t>
  </si>
  <si>
    <t>1 (Pertama)</t>
  </si>
  <si>
    <t>Kode No.</t>
  </si>
  <si>
    <t>Nomor</t>
  </si>
  <si>
    <t>SURAT PERJALANAN DINAS</t>
  </si>
  <si>
    <t>(SPD)</t>
  </si>
  <si>
    <t>Pejabat yang memberi Perintah</t>
  </si>
  <si>
    <t>KEPALA KEPOLISIAN DAERAH BALI</t>
  </si>
  <si>
    <t>Nama / NRP Pegawai yang melaksanakan Perjalanan Dinas</t>
  </si>
  <si>
    <t>a. Pangkat dan Golongan</t>
  </si>
  <si>
    <t>a.</t>
  </si>
  <si>
    <t>b. Jabatan / Instansi</t>
  </si>
  <si>
    <t>b.</t>
  </si>
  <si>
    <t>c. Tingkat Biaya Perjalanan Dinas</t>
  </si>
  <si>
    <t>c.</t>
  </si>
  <si>
    <t>Maksud Perjalanan Dinas</t>
  </si>
  <si>
    <t>Alat angkutan yang dipergunakan</t>
  </si>
  <si>
    <t xml:space="preserve">Pesawat Udara/Kendaraan Umum/Kendaraan Pribadi *) </t>
  </si>
  <si>
    <t>a. Tempat Berangkat</t>
  </si>
  <si>
    <t>b. Tempat Tujuan</t>
  </si>
  <si>
    <t>a. Lamanya Perjalanan Dinas</t>
  </si>
  <si>
    <t>b. Tanggal berangkat</t>
  </si>
  <si>
    <t>c. Tanggal harus kembali/tiba di tempat baru *)</t>
  </si>
  <si>
    <t>Pengikut :           Nama</t>
  </si>
  <si>
    <t xml:space="preserve">Jabatan </t>
  </si>
  <si>
    <t>Pembebanan Anggaran</t>
  </si>
  <si>
    <t>Instansi</t>
  </si>
  <si>
    <t>Keterangan lain-lain</t>
  </si>
  <si>
    <t>*)</t>
  </si>
  <si>
    <t>coret yang tidak perlu</t>
  </si>
  <si>
    <t>Dikeluarkan di</t>
  </si>
  <si>
    <t>Tanggal</t>
  </si>
  <si>
    <t>a.n. KUASA PENGGUNA ANGGARAN</t>
  </si>
  <si>
    <t>I KETUT SUKADANA, S.H.</t>
  </si>
  <si>
    <t>-2-</t>
  </si>
  <si>
    <t>I.</t>
  </si>
  <si>
    <t>Berangkat dari</t>
  </si>
  <si>
    <t>(Tempat Kedudukan)</t>
  </si>
  <si>
    <t xml:space="preserve">Ke </t>
  </si>
  <si>
    <t>Pada Tanggal</t>
  </si>
  <si>
    <t>Kepala .................................................</t>
  </si>
  <si>
    <t>(.......................................................)</t>
  </si>
  <si>
    <t>II.</t>
  </si>
  <si>
    <t xml:space="preserve">Tiba di </t>
  </si>
  <si>
    <t>.......................</t>
  </si>
  <si>
    <t>Ke</t>
  </si>
  <si>
    <t>III.</t>
  </si>
  <si>
    <t>IV.</t>
  </si>
  <si>
    <t>VI.</t>
  </si>
  <si>
    <t xml:space="preserve">Denpasar </t>
  </si>
  <si>
    <t>Telah diperiksa dengan keterangan bahwa perjalanan tersebut atas perintahnya dan semata-mata untuk kepentingan jabatan dalam waktu yang sesingkat-singkatnya.</t>
  </si>
  <si>
    <t xml:space="preserve">VII. </t>
  </si>
  <si>
    <t>Catatan Lain-Lain</t>
  </si>
  <si>
    <t xml:space="preserve">VIII. </t>
  </si>
  <si>
    <t>PERHATIAN:</t>
  </si>
  <si>
    <t>PPK yang menerbitkan SPD, pegawai yang melakukan perjalanan dinas, para pejabat yang mengesahkan tanggal berangkat/tiba, serta bendahara pengeluaran bertanggung jawab berdasarkan peraturan-peraturan Keuangan Negara apabila negara menderita rugi akibat kesalahan, kelalaian, dan kealpaannya.</t>
  </si>
  <si>
    <t>BAB IX</t>
  </si>
  <si>
    <t>PERTANGGUNGJAWABAN BIAYA PERJALANAN DINAS</t>
  </si>
  <si>
    <t>Pasal 34</t>
  </si>
  <si>
    <t>1.</t>
  </si>
  <si>
    <r>
      <t xml:space="preserve">Pelaksana SPD mempertanggungjawabkan pelaksanaan Perjalanan Dinas kepada pemberi tugas dan biaya Perjalanan Dinas kepada PPK </t>
    </r>
    <r>
      <rPr>
        <b/>
        <i/>
        <sz val="11"/>
        <color theme="1"/>
        <rFont val="Arial"/>
        <family val="2"/>
      </rPr>
      <t>paling lambat 5 (lima) hari kerja</t>
    </r>
    <r>
      <rPr>
        <sz val="11"/>
        <color theme="1"/>
        <rFont val="Arial"/>
        <family val="2"/>
      </rPr>
      <t xml:space="preserve">  setelah Perjalanan Dinas dilaksanakan.</t>
    </r>
  </si>
  <si>
    <t>2.</t>
  </si>
  <si>
    <t>Pertanggungjawaban biaya Perjalanan Dinas Jabatan sebagaimana dimaksud pada ayat (1) dengan melampirkan dokumen berupa :</t>
  </si>
  <si>
    <t>Surat Tugas yang sah dari atasan pelaksana SPD;</t>
  </si>
  <si>
    <r>
      <t xml:space="preserve">SPD yang telah </t>
    </r>
    <r>
      <rPr>
        <b/>
        <sz val="11"/>
        <color theme="1"/>
        <rFont val="Arial"/>
        <family val="2"/>
      </rPr>
      <t>ditandatangani oleh PPK dan pejabat ditempat pelaksanaan Perjalanan Dinas</t>
    </r>
    <r>
      <rPr>
        <sz val="11"/>
        <color theme="1"/>
        <rFont val="Arial"/>
        <family val="2"/>
      </rPr>
      <t xml:space="preserve"> atau pihak terkait yang menjadi Tempat Tujuan Perjalanan Dinas;</t>
    </r>
  </si>
  <si>
    <t>Tiket pesawat, Boarding Pass, Airport Tax, Retribusi, dan bukti pembayaran moda Transportasi lainnya;</t>
  </si>
  <si>
    <t>d.</t>
  </si>
  <si>
    <t>Daftar pengeluaran Riil sesuai dengan format sebaagaimana tercantum dalam Lampiran IX yang merupakan bagian tidak terpisahkan dari peraturan Menteri ini;</t>
  </si>
  <si>
    <t>e.</t>
  </si>
  <si>
    <r>
      <rPr>
        <b/>
        <sz val="11"/>
        <color theme="1"/>
        <rFont val="Arial"/>
        <family val="2"/>
      </rPr>
      <t>Bukti pembayaran yang sah</t>
    </r>
    <r>
      <rPr>
        <sz val="11"/>
        <color theme="1"/>
        <rFont val="Arial"/>
        <family val="2"/>
      </rPr>
      <t xml:space="preserve"> untuk sewa kendaraan dalam kota berrupa kuitansi atau bukti pembayaran lainnya yang dikeluarkan oleh badan usaha yang bergerak dibidang jasa penyewaan kendaraaan; dan</t>
    </r>
  </si>
  <si>
    <t>f.</t>
  </si>
  <si>
    <r>
      <rPr>
        <b/>
        <u/>
        <sz val="11"/>
        <color theme="1"/>
        <rFont val="Arial"/>
        <family val="2"/>
      </rPr>
      <t>Bukti pembayaran Hotel</t>
    </r>
    <r>
      <rPr>
        <sz val="11"/>
        <color theme="1"/>
        <rFont val="Arial"/>
        <family val="2"/>
      </rPr>
      <t xml:space="preserve"> atau tempat penginap lainnya.</t>
    </r>
  </si>
  <si>
    <t>3.</t>
  </si>
  <si>
    <t xml:space="preserve"> Dst........</t>
  </si>
  <si>
    <t>4.</t>
  </si>
  <si>
    <t>SPD NOMOR</t>
  </si>
  <si>
    <t xml:space="preserve">TANGGAL    </t>
  </si>
  <si>
    <t xml:space="preserve">ATAS NAMA     </t>
  </si>
  <si>
    <t xml:space="preserve">    Jalan W.R. Supratman 7, Denpasar 80233</t>
  </si>
  <si>
    <t>Sheet No.</t>
  </si>
  <si>
    <t>Code No.</t>
  </si>
  <si>
    <t>Number</t>
  </si>
  <si>
    <t>SURAT PERJALANAN DINAS (SPD)</t>
  </si>
  <si>
    <t>LETTER OF OFFICIAL TRAVEL</t>
  </si>
  <si>
    <t>Pejabat yang berwenang memberi perintah</t>
  </si>
  <si>
    <t>KEPALA KEPOLISIAN NEGARA REPUBLIK INDONESIA</t>
  </si>
  <si>
    <t>Authorizing Officer</t>
  </si>
  <si>
    <t>Nama/NRP Pegawai yang melaksanakan Perjalanan Dinas</t>
  </si>
  <si>
    <t>Name/Employee Register Number Of the assigned officer</t>
  </si>
  <si>
    <t>Pangkat dan Golongan</t>
  </si>
  <si>
    <t>Official rank</t>
  </si>
  <si>
    <t>Jabatan / Instansi</t>
  </si>
  <si>
    <t>Position/Institution</t>
  </si>
  <si>
    <t>Tingkat Biaya Perjalanan Dinas</t>
  </si>
  <si>
    <t>Level of official Travel Expense</t>
  </si>
  <si>
    <t>Purpose of Travel</t>
  </si>
  <si>
    <t>Angkutan Udara</t>
  </si>
  <si>
    <t>Mode of transportation</t>
  </si>
  <si>
    <t>Tempat Berangkat</t>
  </si>
  <si>
    <t>Point of Departure</t>
  </si>
  <si>
    <t>Tempat Tujuan</t>
  </si>
  <si>
    <t>Point of Destination</t>
  </si>
  <si>
    <t>Lamanya Perjalanan Dinas</t>
  </si>
  <si>
    <t>Duration of official Travel</t>
  </si>
  <si>
    <t>Tanggal berangkat</t>
  </si>
  <si>
    <t>Date of Departure</t>
  </si>
  <si>
    <t>Tanggal harus kembali/tiba di tempat baru *)</t>
  </si>
  <si>
    <t>End of assignment Date/Start of assignment date</t>
  </si>
  <si>
    <r>
      <rPr>
        <u/>
        <sz val="11"/>
        <color theme="1"/>
        <rFont val="Arial"/>
        <family val="2"/>
      </rPr>
      <t>Pengikut :</t>
    </r>
    <r>
      <rPr>
        <sz val="11"/>
        <color theme="1"/>
        <rFont val="Arial"/>
        <family val="2"/>
      </rPr>
      <t xml:space="preserve">           </t>
    </r>
    <r>
      <rPr>
        <u/>
        <sz val="11"/>
        <color theme="1"/>
        <rFont val="Arial"/>
        <family val="2"/>
      </rPr>
      <t>Nama</t>
    </r>
  </si>
  <si>
    <t>Tanggal Lahir</t>
  </si>
  <si>
    <t>Keterangan</t>
  </si>
  <si>
    <t>Companion             Name</t>
  </si>
  <si>
    <t>Date of Birth</t>
  </si>
  <si>
    <t>Note</t>
  </si>
  <si>
    <t>.........................</t>
  </si>
  <si>
    <t>Budget Allocation</t>
  </si>
  <si>
    <t>Institution</t>
  </si>
  <si>
    <t>Code Of Account</t>
  </si>
  <si>
    <t>Additional Note</t>
  </si>
  <si>
    <t>Cross if not Applicable</t>
  </si>
  <si>
    <t>Arrival at</t>
  </si>
  <si>
    <t>Departure From</t>
  </si>
  <si>
    <t>....................................</t>
  </si>
  <si>
    <t>Date</t>
  </si>
  <si>
    <t>To</t>
  </si>
  <si>
    <t xml:space="preserve">Kepala Kantor </t>
  </si>
  <si>
    <t>Head Of Office</t>
  </si>
  <si>
    <t>…………………………..</t>
  </si>
  <si>
    <t>V.</t>
  </si>
  <si>
    <t>VII.</t>
  </si>
  <si>
    <t>Tiba di Tempat Kedudukan</t>
  </si>
  <si>
    <t>Arrival at Departure Point</t>
  </si>
  <si>
    <t>Dana Samsat</t>
  </si>
  <si>
    <t>Perjalanan Dinas Dikbangspes/Pelatihan</t>
  </si>
  <si>
    <t>Perjalanan Dinas Dana Samsat</t>
  </si>
  <si>
    <t>RINCIAN</t>
  </si>
  <si>
    <t>KETERANGAN</t>
  </si>
  <si>
    <t>Perjalanan Dinas Luar Negeri</t>
  </si>
  <si>
    <t>SPD/001</t>
  </si>
  <si>
    <t>SPD/002</t>
  </si>
  <si>
    <t>SPD/003</t>
  </si>
  <si>
    <t>SPD/004</t>
  </si>
  <si>
    <t>SPD/005</t>
  </si>
  <si>
    <t>No</t>
  </si>
  <si>
    <t>Nama1</t>
  </si>
  <si>
    <t>Pangkat1</t>
  </si>
  <si>
    <t>NRP1</t>
  </si>
  <si>
    <t>Lama1</t>
  </si>
  <si>
    <t>Jabatan1</t>
  </si>
  <si>
    <t>Nama2</t>
  </si>
  <si>
    <t>Jabatan15</t>
  </si>
  <si>
    <t>Lama15</t>
  </si>
  <si>
    <t>NRP15</t>
  </si>
  <si>
    <t>Pangkat15</t>
  </si>
  <si>
    <t xml:space="preserve">Nama15 </t>
  </si>
  <si>
    <t>Jabatan14</t>
  </si>
  <si>
    <t>Lama14</t>
  </si>
  <si>
    <t>NRP14</t>
  </si>
  <si>
    <t>Pangkat14</t>
  </si>
  <si>
    <t xml:space="preserve">Nama14 </t>
  </si>
  <si>
    <t>Jabatan13</t>
  </si>
  <si>
    <t>Lama13</t>
  </si>
  <si>
    <t>NRP13</t>
  </si>
  <si>
    <t>Pangkat13</t>
  </si>
  <si>
    <t>Nama 13</t>
  </si>
  <si>
    <t>Jabatan12</t>
  </si>
  <si>
    <t>Lama12</t>
  </si>
  <si>
    <t>NRP12</t>
  </si>
  <si>
    <t>Pangkat12</t>
  </si>
  <si>
    <t>Nama12</t>
  </si>
  <si>
    <t>Sukabumi</t>
  </si>
  <si>
    <t>Mataram</t>
  </si>
  <si>
    <t>Uraian</t>
  </si>
  <si>
    <t>Biaya</t>
  </si>
  <si>
    <t>67030505</t>
  </si>
  <si>
    <t>I NYOMAN SUKENA, S.I.K.</t>
  </si>
  <si>
    <t>KABIDLABFOR POLDA BALI</t>
  </si>
  <si>
    <t>67090431</t>
  </si>
  <si>
    <t>ANDI FAIRAN, S.I.K., M.S.M.</t>
  </si>
  <si>
    <t>DIRRESKRIMUM POLDA BALI</t>
  </si>
  <si>
    <t>67120439</t>
  </si>
  <si>
    <t>Drs. I NENGAH SUBAGIA</t>
  </si>
  <si>
    <t>KA SPN POLDA BALI</t>
  </si>
  <si>
    <t>68030514</t>
  </si>
  <si>
    <t>MOCHAMAD KHOZIN, S.I.K., S.H., M.H.</t>
  </si>
  <si>
    <t>DIRRESNARKOBA POLDA BALI</t>
  </si>
  <si>
    <t>69050444</t>
  </si>
  <si>
    <t>JOAS FERIKO PANJAITAN, S.I.K.</t>
  </si>
  <si>
    <t>69090611</t>
  </si>
  <si>
    <t>WISNU PUTRA, S.H., S.I.K.</t>
  </si>
  <si>
    <t>DIRLANTAS POLDA BALI</t>
  </si>
  <si>
    <t>69110335</t>
  </si>
  <si>
    <t>ENJANG HASAN KURNIA, S.I.K.</t>
  </si>
  <si>
    <t>PAMEN POLDA BALI</t>
  </si>
  <si>
    <t>70100396</t>
  </si>
  <si>
    <t>AWANG JOKO RUMITRO, S.I.K., M.Si.</t>
  </si>
  <si>
    <t>IRWASDA POLDA BALI</t>
  </si>
  <si>
    <t>71120448</t>
  </si>
  <si>
    <t>KOMANG SUARTANA, S.H., S.I.K.</t>
  </si>
  <si>
    <t>DIRBINMAS POLDA BALI</t>
  </si>
  <si>
    <t>72070514</t>
  </si>
  <si>
    <t>YULIAR KUS NUGROHO, S.I.K., M.H.</t>
  </si>
  <si>
    <t>DIRRESKRIMSUS POLDA BALI</t>
  </si>
  <si>
    <t>72110548</t>
  </si>
  <si>
    <t>ANDI MAYANGKARA, S.E.</t>
  </si>
  <si>
    <t>KABIDKEU POLDA BALI</t>
  </si>
  <si>
    <t>74040739</t>
  </si>
  <si>
    <t>BONY J. S. SIRAIT, S.I.K., M.H.</t>
  </si>
  <si>
    <t>KARO SDM POLDA BALI</t>
  </si>
  <si>
    <t>74080669</t>
  </si>
  <si>
    <t>I KETUT AGUS KUSMAYADI, S.I.K., S.H.</t>
  </si>
  <si>
    <t>KEPALA BIDANG TIK POLDA BALI</t>
  </si>
  <si>
    <t>75030463</t>
  </si>
  <si>
    <t>ARDIANSYAH DAULAY, S.I.K., M.H.</t>
  </si>
  <si>
    <t>DANSATBRIMOB POLDA BALI</t>
  </si>
  <si>
    <t>75050530</t>
  </si>
  <si>
    <t>JOKO TUTUKOMOTO, S.H., S.I.K.</t>
  </si>
  <si>
    <t>KARORENA POLDA BALI</t>
  </si>
  <si>
    <t>64060215</t>
  </si>
  <si>
    <t>I DEWA KETUT PUTRA, S.H, M.H.</t>
  </si>
  <si>
    <t>ANALIS KEBIJAKAN MUDA BIDANG YANTOR YANMA POLDA BALI</t>
  </si>
  <si>
    <t>64060409</t>
  </si>
  <si>
    <t>DRS. I KETUT ARTA, SH</t>
  </si>
  <si>
    <t>PAMEN BIROSDM POLDA BALI (PENUGASAN BNN)</t>
  </si>
  <si>
    <t>NI NYOMAN KERTIASIH, S.H., M.H.</t>
  </si>
  <si>
    <t>64080915</t>
  </si>
  <si>
    <t>SHOBIRIN, S.H., SStMk</t>
  </si>
  <si>
    <t>KABAGDALPROGAR RORENA POLDA BALI</t>
  </si>
  <si>
    <t>64100049</t>
  </si>
  <si>
    <t>Drs. MOH. ASHARIANTO, M.M.</t>
  </si>
  <si>
    <t>KASUBDITBINTIBSOS DITBINMAS POLDA BALI</t>
  </si>
  <si>
    <t>64100753</t>
  </si>
  <si>
    <t>ZULHAFNI, S.H.</t>
  </si>
  <si>
    <t>KASUBBIDBANKUM BIDKUM POLDA BALI</t>
  </si>
  <si>
    <t>64116260</t>
  </si>
  <si>
    <t>SANG GEDE SUKAWIYASA, S.I.P., M.M.</t>
  </si>
  <si>
    <t>64120143</t>
  </si>
  <si>
    <t>I MADE PASTIKA, S.H., M.H.</t>
  </si>
  <si>
    <t>64120444</t>
  </si>
  <si>
    <t>Drs. IDA BAGUS JEMBARIAWAN, M.H.</t>
  </si>
  <si>
    <t>KABAGBINOPSNAL DITLANTAS POLDA BALI</t>
  </si>
  <si>
    <t>65010090</t>
  </si>
  <si>
    <t>Drs. I MADE SUKENDRA</t>
  </si>
  <si>
    <t>KASUBDIT IV DITINTELKAM POLDA BALI</t>
  </si>
  <si>
    <t>65020030</t>
  </si>
  <si>
    <t>NI WAYAN SUTARNITI,S.H</t>
  </si>
  <si>
    <t>KASUBDIT VIP DITPAMOBVIT POLDA BALI</t>
  </si>
  <si>
    <t>65050115</t>
  </si>
  <si>
    <t>Dra. NI WAYAN SRI Y. W., S.I.K.</t>
  </si>
  <si>
    <t>WADIRBINMAS POLDA BALI</t>
  </si>
  <si>
    <t>65060773</t>
  </si>
  <si>
    <t>Dra. EKA SARIANA HIMAWATI, Psikolog</t>
  </si>
  <si>
    <t>KABAGPSI BIROSDM POLDA BALI</t>
  </si>
  <si>
    <t>65070795</t>
  </si>
  <si>
    <t>HANDOYO SUPENO, S.H., M.H.</t>
  </si>
  <si>
    <t>PENYIDIK MADYA 2 DITRESKRIMSUS POLDA BALI</t>
  </si>
  <si>
    <t>65100028</t>
  </si>
  <si>
    <t>I KETUT SUANDIKA, S.H.</t>
  </si>
  <si>
    <t>65100040</t>
  </si>
  <si>
    <t>REH NGENANA, S.H., M.Si.</t>
  </si>
  <si>
    <t>DIRTAHTI POLDA BALI</t>
  </si>
  <si>
    <t>65110532</t>
  </si>
  <si>
    <t>MADE SUARJANA, S.H., M.H.</t>
  </si>
  <si>
    <t>KABAGBINOPSNAL DITPAMOBVIT POLDA BALI</t>
  </si>
  <si>
    <t>65120034</t>
  </si>
  <si>
    <t>I GUSTI PUTU DANA, S.Sos., M.H.</t>
  </si>
  <si>
    <t>KASUBBIDBALMET BIDLABFOR POLDA BALI</t>
  </si>
  <si>
    <t>65120908</t>
  </si>
  <si>
    <t>drh. I KETUT GEDE BUMINJAYA, M.H.</t>
  </si>
  <si>
    <t>AHLI MADYA 2 BIDDOKKES POLDA BALI</t>
  </si>
  <si>
    <t>65120952</t>
  </si>
  <si>
    <t>M. TAOFIQ, S.H.</t>
  </si>
  <si>
    <t>65120956</t>
  </si>
  <si>
    <t>Drs. I NYOMAN GEDE ARNAWA, S.H.</t>
  </si>
  <si>
    <t>KABAGDALOPS ROOPS POLDA BALI</t>
  </si>
  <si>
    <t>66010011</t>
  </si>
  <si>
    <t>S.A.P.A SAPARINI, S.H., M.M.</t>
  </si>
  <si>
    <t>KASUBDIT 4 DITRESKRIMUM POLDA BALI</t>
  </si>
  <si>
    <t>66020248</t>
  </si>
  <si>
    <t>IDA PUTU WEDANA JATI, S.H, M.H.</t>
  </si>
  <si>
    <t>KASUBDIT 3 DITRESKRIMSUS POLDA BALI</t>
  </si>
  <si>
    <t>66040045</t>
  </si>
  <si>
    <t>I MADE MUNDRA, S.H.</t>
  </si>
  <si>
    <t>PAMEN BIROSDM POLDA BALI (PENUGASAN PD BIN)</t>
  </si>
  <si>
    <t>66060006</t>
  </si>
  <si>
    <t>I GEDE ASTAWA, S.H., M.H.</t>
  </si>
  <si>
    <t>66080621</t>
  </si>
  <si>
    <t>I PUTU TUSTHA MAHAYANA, S.S.T., M.K.</t>
  </si>
  <si>
    <t>PAMEN BIROSDM POLDA BALI</t>
  </si>
  <si>
    <t>66120598</t>
  </si>
  <si>
    <t>MAKMUR RODIA</t>
  </si>
  <si>
    <t>AHLI MADYA 1 BIDDOKKES POLDA BALI</t>
  </si>
  <si>
    <t>67010444</t>
  </si>
  <si>
    <t>TRI WAHYUDI</t>
  </si>
  <si>
    <t>GADIK MADYA 15 SPN POLDA BALI</t>
  </si>
  <si>
    <t>67030620</t>
  </si>
  <si>
    <t>A. A. WIRAHATININGSIH, S.H., M.H.</t>
  </si>
  <si>
    <t>KABAGBINOPSNAL DITRESKRIMUM POLDA BALI</t>
  </si>
  <si>
    <t>67050668</t>
  </si>
  <si>
    <t>ANAK AGUNG AYU PUTRI SUWELLY, S.T., M.Si.</t>
  </si>
  <si>
    <t>KABAGFASKON ROLOG POLDA BALI (PERPOL 14)</t>
  </si>
  <si>
    <t>67060223</t>
  </si>
  <si>
    <t>ANAK AGUNG GEDE RAI LABA, S.Sos., M.H.</t>
  </si>
  <si>
    <t>KASUBBIDPROVOS BIDPROPAM POLDA BALI</t>
  </si>
  <si>
    <t>67060693</t>
  </si>
  <si>
    <t>I GUSTI AGUNG ALIT ADNYANA, S.S., S.H., M.H.</t>
  </si>
  <si>
    <t>67080017</t>
  </si>
  <si>
    <t>I MADE WITAYA, S.H</t>
  </si>
  <si>
    <t>KASUBDIT 1 DITRESKRIMUM POLDA BALI (NHIL)</t>
  </si>
  <si>
    <t>67100500</t>
  </si>
  <si>
    <t>Dra. INDRAYATI</t>
  </si>
  <si>
    <t>KASUBDIT AUDIT DITPAMOBVIT POLDA BALI (PERPOL 14)</t>
  </si>
  <si>
    <t>68030560</t>
  </si>
  <si>
    <t>Dra. HERINI</t>
  </si>
  <si>
    <t>KASUBDITBINSATPAM/POLSUS DITBINMAS POLDA BALI</t>
  </si>
  <si>
    <t>68050012</t>
  </si>
  <si>
    <t>I MADE RUSTAWAN, S.H., M.H.</t>
  </si>
  <si>
    <t>KASUBBID PID BIDHUMAS POLDA BALI</t>
  </si>
  <si>
    <t>68060655</t>
  </si>
  <si>
    <t>Drs.M. NUR SOLEKUN</t>
  </si>
  <si>
    <t>GADIK MADYA 3 SPN POLDA BALI</t>
  </si>
  <si>
    <t>68120118</t>
  </si>
  <si>
    <t>GEDE DARTIYASA , S.Sos.</t>
  </si>
  <si>
    <t>KASUBDIT 3 DITINTELKAM POLDA BALI (BUDAYA)</t>
  </si>
  <si>
    <t>69020271</t>
  </si>
  <si>
    <t>DEWA MADE ALIT ARTHA, S.I.K., M.H.</t>
  </si>
  <si>
    <t>70070794</t>
  </si>
  <si>
    <t>KOMANG AYU ASTINI, S.E., M.M.</t>
  </si>
  <si>
    <t>KABAG RBP RORENA POLDA BALI</t>
  </si>
  <si>
    <t>70121158</t>
  </si>
  <si>
    <t>TRI KUNCORO, S.E., M.H.</t>
  </si>
  <si>
    <t>PENYIDIK MADYA 2 DITRESKRIMUM POLDA BALI</t>
  </si>
  <si>
    <t>71060478</t>
  </si>
  <si>
    <t>NYOMAN SEBUDI, S.E., S.H.</t>
  </si>
  <si>
    <t>PENYIDIK MADYA 2 DITRESNARKOBA POLDA BALI</t>
  </si>
  <si>
    <t>71090457</t>
  </si>
  <si>
    <t>HAGNYONO, S.H., M.H.</t>
  </si>
  <si>
    <t>72010466</t>
  </si>
  <si>
    <t>KETUT SURADNYA , S.S., M.Si.</t>
  </si>
  <si>
    <t>KASUBDIT GASUM DITSAMAPTA POLDA BALI</t>
  </si>
  <si>
    <t>73010704</t>
  </si>
  <si>
    <t>dr. I NYOMAN GUSTAMA, M.M.</t>
  </si>
  <si>
    <t>KASUBBIDKESPOL BIDDOKKES POLDA BALI</t>
  </si>
  <si>
    <t>73110187</t>
  </si>
  <si>
    <t>NI NYOMAN SUARTINI, S.I.K., MMTr.</t>
  </si>
  <si>
    <t>WADIRPAMOBVIT POLDA BALI</t>
  </si>
  <si>
    <t>73110614</t>
  </si>
  <si>
    <t>IDA AYU WIKARNITI, S.E.</t>
  </si>
  <si>
    <t>KASUBBIDDALVERIF BIDKEU POLDA BALI (PERPOL 14)</t>
  </si>
  <si>
    <t>74030662</t>
  </si>
  <si>
    <t>HENGKY PRAMUDYA, S.I.K.</t>
  </si>
  <si>
    <t>74040413</t>
  </si>
  <si>
    <t>I GEDE ADHI MULYAWARMAN, S.I.K., M.H.</t>
  </si>
  <si>
    <t>KABAGDALPERS RO SDM POLDA BALI</t>
  </si>
  <si>
    <t>74040753</t>
  </si>
  <si>
    <t>NGURAH WIJAYA PUTRA, S.Si., M.Si.</t>
  </si>
  <si>
    <t>KASUBBIDKIMBIO BIDLABFOR POLDA BALI</t>
  </si>
  <si>
    <t>74050191</t>
  </si>
  <si>
    <t>GUSTI AYU PUTU SUINACI, S.I.K., M.I.K.</t>
  </si>
  <si>
    <t>KASUBDIT 5 DITRESKRIMSUS POLDA BALI (PERPOL 14)</t>
  </si>
  <si>
    <t>74050728</t>
  </si>
  <si>
    <t>ROBBY MEDIANUS SAMBAN, S.I.K.</t>
  </si>
  <si>
    <t>WADANSATBRIMOB POLDA BALI</t>
  </si>
  <si>
    <t>74070753</t>
  </si>
  <si>
    <t>M. SAMSU ARIFIN, S.I.K., M.H.</t>
  </si>
  <si>
    <t>KABID TIK POLDA BALI</t>
  </si>
  <si>
    <t>74110889</t>
  </si>
  <si>
    <t>ANANG KUSNADI, S.Si.</t>
  </si>
  <si>
    <t>KASUBBIDFISKOM BIDLABFOR POLDA BALI</t>
  </si>
  <si>
    <t>74120882</t>
  </si>
  <si>
    <t>I NYOMAN MERTHA DANA, S.I.K.</t>
  </si>
  <si>
    <t>IRBID 1 ITWASDA POLDA BALI</t>
  </si>
  <si>
    <t>75010587</t>
  </si>
  <si>
    <t>JANSEN AVITUS PANJAITAN, S.I.K., M.H.</t>
  </si>
  <si>
    <t>KAPOLRESTA DENPASAR POLDA BALI</t>
  </si>
  <si>
    <t>75010858</t>
  </si>
  <si>
    <t>DJONI WIDODO S.I.K.</t>
  </si>
  <si>
    <t>WADIRLANTAS POLDA BALI</t>
  </si>
  <si>
    <t>75030723</t>
  </si>
  <si>
    <t>DWI WAHYUDI, S.I.K.</t>
  </si>
  <si>
    <t>75100917</t>
  </si>
  <si>
    <t>IDA BAGUS KETUT SURYA DARMA, S.I.K.</t>
  </si>
  <si>
    <t>PAMEN POLDA BALI (PDHN POLDA KALTENG)</t>
  </si>
  <si>
    <t>76020448</t>
  </si>
  <si>
    <t>BAMBANG WIRIAWAN, S.I.K., M.H.</t>
  </si>
  <si>
    <t>WADIRPOLAIRUD POLDA BALI</t>
  </si>
  <si>
    <t>76020766</t>
  </si>
  <si>
    <t>DILI PRATIKNO, S.I.K.</t>
  </si>
  <si>
    <t>KASUBDITDALMAS DITSAMAPTA POLDA BALI (PERPOL 14)</t>
  </si>
  <si>
    <t>76080839</t>
  </si>
  <si>
    <t>I WAYAN JIARTANA, S.H., S.I.K., M.Si.</t>
  </si>
  <si>
    <t>WAKAPOLRESTA DENPASAR POLDA BALI</t>
  </si>
  <si>
    <t>76090778</t>
  </si>
  <si>
    <t>WAHYUDI WICAKSANA, S.I.K.</t>
  </si>
  <si>
    <t>KABAGBINOPS ROOPS POLDA BALI (LLSN DIK SESPIMMEN T.A. 2019)</t>
  </si>
  <si>
    <t>76110631</t>
  </si>
  <si>
    <t>YUDITH SATRIYA HANANTA, S.I.K.</t>
  </si>
  <si>
    <t>WADIRSAMAPTA POLDA BALI</t>
  </si>
  <si>
    <t>77010817</t>
  </si>
  <si>
    <t>I DEWA MADE ADNYANA, S.I.K., S.H., M.H.</t>
  </si>
  <si>
    <t>KAPOLRES GIANYAR POLDA BALI</t>
  </si>
  <si>
    <t>77051042</t>
  </si>
  <si>
    <t>BIMA ARIA VIYASA, S.I.K., M.H.</t>
  </si>
  <si>
    <t>77061067</t>
  </si>
  <si>
    <t>ANDY PRIHASTOMO, S.H., S.I.K., M.H.</t>
  </si>
  <si>
    <t>KASUBDITGASUM DITSAMAPTA POLDA BALI (PERPOL 14)</t>
  </si>
  <si>
    <t>77070663</t>
  </si>
  <si>
    <t>SURATNO, S.I.K., M.H.</t>
  </si>
  <si>
    <t>WADIRRESKRIMUM POLDA BALI</t>
  </si>
  <si>
    <t>77071241</t>
  </si>
  <si>
    <t>I GUSTI NGURAH AGUNG ADE PANJI ANOM, S.I.K., M.A.P.</t>
  </si>
  <si>
    <t>WAKA SPN POLDA BALI</t>
  </si>
  <si>
    <t>77071324</t>
  </si>
  <si>
    <t>I KOMANG SUDANA, S.H., S.I.K., M.H.</t>
  </si>
  <si>
    <t>KAPOLRES KLUNGKUNG POLDA BALI</t>
  </si>
  <si>
    <t>77110842</t>
  </si>
  <si>
    <t>SWITTANTO PRASETYO, S.I.K.</t>
  </si>
  <si>
    <t>KASUBDITGAKKUM DITPOLAIRUD POLDA BALI (PERPOL 14)</t>
  </si>
  <si>
    <t>78051187</t>
  </si>
  <si>
    <t>AGUS TRI WALUYO, S.I.K., M.H.</t>
  </si>
  <si>
    <t>KABAGBINKAR RO SDM POLDA BALI</t>
  </si>
  <si>
    <t>78061013</t>
  </si>
  <si>
    <t>I PUTU YUNI SETIAWAN, S.I.K., M.H</t>
  </si>
  <si>
    <t>WADIRRESNARKOBA POLDA BALI</t>
  </si>
  <si>
    <t>78061263</t>
  </si>
  <si>
    <t>AGUNG KANIGORO NUSANTORO, S.H., S.I.K., M.H.</t>
  </si>
  <si>
    <t>78090913</t>
  </si>
  <si>
    <t>ROBY SEPTIADI, S.I.K.</t>
  </si>
  <si>
    <t>KAPOLRES BADUNG POLDA BALI</t>
  </si>
  <si>
    <t>78100877</t>
  </si>
  <si>
    <t>MARIOCHRISTY PANCA SAKTI SIREGAR, S.I.K., M.H.</t>
  </si>
  <si>
    <t>79070840</t>
  </si>
  <si>
    <t>I KETUT GEDE ADI WIBAWA, S.I.K.</t>
  </si>
  <si>
    <t>KAPOLRES JEMBRANA POLDA BALI</t>
  </si>
  <si>
    <t>79071512</t>
  </si>
  <si>
    <t>RANEFLI DIAN CANDRA, S.I.K., M.H.</t>
  </si>
  <si>
    <t>KASUBDIT 3 DITRESKRIMUM POLDA BALI</t>
  </si>
  <si>
    <t>79101242</t>
  </si>
  <si>
    <t>SANTIAJI KARTASASMITA, S.I.K.</t>
  </si>
  <si>
    <t>80071136</t>
  </si>
  <si>
    <t>I WAYAN SUDARMANTA, S.I.K., M.H.</t>
  </si>
  <si>
    <t>PAMEN POLDA BALI (LLSN DIK SESPIMMEN T.A. 2019)</t>
  </si>
  <si>
    <t>80110837</t>
  </si>
  <si>
    <t>LEO DEDY DEFRETES, S.I.K., S.H., M.H.</t>
  </si>
  <si>
    <t>KASAT PJR DITLANTAS POLDA BALI</t>
  </si>
  <si>
    <t>82051108</t>
  </si>
  <si>
    <t>I DEWA A. ROY MARANTIKA, S.H., S.I.K.</t>
  </si>
  <si>
    <t>KASUBDITGAKKUM DITLANTAS POLDA BALI</t>
  </si>
  <si>
    <t>82070989</t>
  </si>
  <si>
    <t>I DEWA GDE JULIANA, S.H., S.I.K., M.I.K.</t>
  </si>
  <si>
    <t>64050060</t>
  </si>
  <si>
    <t>I KETUT SUJATA</t>
  </si>
  <si>
    <t>KABAGREN POLRES TABANAN POLDA BALI</t>
  </si>
  <si>
    <t>64050084</t>
  </si>
  <si>
    <t>LUH RELAWATI SMI UTAMI,S.H.</t>
  </si>
  <si>
    <t>KABAGREN POLRESTA DENPASAR POLDA BALI</t>
  </si>
  <si>
    <t>64050204</t>
  </si>
  <si>
    <t>I NYOMAN SUSILA, S.H.</t>
  </si>
  <si>
    <t>KASUBBAGRENMIN BIDKEU POLDA BALI</t>
  </si>
  <si>
    <t>64050287</t>
  </si>
  <si>
    <t>I KETUT WINARTA</t>
  </si>
  <si>
    <t>PAMEN POLDA BALI (PDHN POLDA KALTARA)</t>
  </si>
  <si>
    <t>64050481</t>
  </si>
  <si>
    <t>I KETUT GEDE SUASTIKA, S.H.</t>
  </si>
  <si>
    <t>GADIK MUDA 1 SPN POLDA BALI</t>
  </si>
  <si>
    <t>64050485</t>
  </si>
  <si>
    <t>A.A. WIRANATA KUSUMA, S.H., M.M.</t>
  </si>
  <si>
    <t>KABAGOPS POLRES BULELENG POLDA BALI</t>
  </si>
  <si>
    <t>64060088</t>
  </si>
  <si>
    <t>I GN. SUTA ASTAWA, S.H.</t>
  </si>
  <si>
    <t>KANIT 4 SUBDIT 3 DITRESKRIMUM POLDA BALI</t>
  </si>
  <si>
    <t>64060257</t>
  </si>
  <si>
    <t>I NYOMAN NIKA ARTA, SH</t>
  </si>
  <si>
    <t>KASUBBAGALSUSANG BAGPAL ROLOG POLDA BALI (PERPOL 14)</t>
  </si>
  <si>
    <t>64060324</t>
  </si>
  <si>
    <t>I NENGAH MERTA,S.H.</t>
  </si>
  <si>
    <t>KASIBINKOMMAS SUBDITBINPOLMAS DITBINMAS POLDA BALI</t>
  </si>
  <si>
    <t>64060589</t>
  </si>
  <si>
    <t>NI MADE MARDANI</t>
  </si>
  <si>
    <t>KASUBBAG P-BMN BAGINFOLOG ROLOG POLDA BALI (PERPOL 14)</t>
  </si>
  <si>
    <t>64060599</t>
  </si>
  <si>
    <t>I WAYAN SUBERATA, S.H.</t>
  </si>
  <si>
    <t>KAPOLSEK KAWASAN PELABUHAN PADANG BAI POLRES KARANGASEM POLDA BALI</t>
  </si>
  <si>
    <t>64070215</t>
  </si>
  <si>
    <t>I MADE BUDI ASTAWA, S.H.</t>
  </si>
  <si>
    <t>KAPOLSEK SELEMADEG POLRES TABANAN POLDA BALI</t>
  </si>
  <si>
    <t>64070406</t>
  </si>
  <si>
    <t>I NYOMAN SUANDI, S.H.</t>
  </si>
  <si>
    <t>KANIT 3 SUBDIT 1 DITRESNARKOBA POLDA BALI</t>
  </si>
  <si>
    <t>64080062</t>
  </si>
  <si>
    <t>Drs. I MADE SUPARTA</t>
  </si>
  <si>
    <t>64080138</t>
  </si>
  <si>
    <t>I MADE PAKRIS, S.H., M.H.</t>
  </si>
  <si>
    <t>PS. KASUBDIT 2 DITRESNARKOBA POLDA BALI</t>
  </si>
  <si>
    <t>64080197</t>
  </si>
  <si>
    <t>I KETUT SUKADA, SH, MH</t>
  </si>
  <si>
    <t>KASIBINEV SUBDITBHABINKAMTIBMAS DITBINMAS POLDA BALI (PERPOL 14)</t>
  </si>
  <si>
    <t>64080422</t>
  </si>
  <si>
    <t>I KETUT SUHARTO GIRI, S.H., M.H.</t>
  </si>
  <si>
    <t>ADVOKAT MUDA 2 BIDKUM POLDA BALI</t>
  </si>
  <si>
    <t>64080425</t>
  </si>
  <si>
    <t>I KETUT WIJAYA KESUMA, S.H., M.M.</t>
  </si>
  <si>
    <t>PARIK 1 ITBID 1 ITWASDA POLDA BALI</t>
  </si>
  <si>
    <t>64080459</t>
  </si>
  <si>
    <t>I PUTU GEDE WAEMETHA, SH</t>
  </si>
  <si>
    <t>KAURKERMALEM SUBBIDSUNLUHKUM BIDKUM POLDA BALI</t>
  </si>
  <si>
    <t>64090039</t>
  </si>
  <si>
    <t>I WAYAN NURIATA, S.H</t>
  </si>
  <si>
    <t>KANIT 3 SUBDIT 4 DITRESKRIMUM POLDA BALI</t>
  </si>
  <si>
    <t>64090339</t>
  </si>
  <si>
    <t>I WAYAN LATRA, SH, M.H.</t>
  </si>
  <si>
    <t>KASUBBAGMINOPSNAL BAGBINOPSNAL DITRESNARKOBA POLDA BALI</t>
  </si>
  <si>
    <t>64100479</t>
  </si>
  <si>
    <t>BUDI SUSANTO</t>
  </si>
  <si>
    <t>KASUBBAGMINOPSNAL BAGBINOPSNAL DITPOLAIRUD POLDA BALI (PERPOL 14)</t>
  </si>
  <si>
    <t>64110131</t>
  </si>
  <si>
    <t>NI MADE MUTRIAH ASTUTI, S.H.</t>
  </si>
  <si>
    <t>KASIGAR SUBDITGAKKUM DITLANTAS POLDA BALI (PERPOL 14)</t>
  </si>
  <si>
    <t>64110150</t>
  </si>
  <si>
    <t>I GEDE REDASTRA, S.H., M.H.</t>
  </si>
  <si>
    <t>KAURBANHATKUM SUBBIDBANKUM BIDKUM POLDA BALI</t>
  </si>
  <si>
    <t>64120115</t>
  </si>
  <si>
    <t>I MADE MAHA ATMAJA, S.H., M.H.</t>
  </si>
  <si>
    <t>PAMEN RO SDM POLDA BALI (PENUGASAN PD BNNP BALI)</t>
  </si>
  <si>
    <t>64120119</t>
  </si>
  <si>
    <t>SUBIRAN, S.H.</t>
  </si>
  <si>
    <t>KANIT 4 SUBDIT 4 DITRESKRIMSUS POLDA BALI</t>
  </si>
  <si>
    <t>64120138</t>
  </si>
  <si>
    <t>I PUTU GUNAWAN, S.H., M.H.</t>
  </si>
  <si>
    <t>KASIPASDAL SUBDITDALMAS DITSAMAPTA POLDA BALI</t>
  </si>
  <si>
    <t>64120299</t>
  </si>
  <si>
    <t>I WAYAN SURATA, S.H.,M.H.</t>
  </si>
  <si>
    <t>KANIT 2 SUBDIT 1 DITRESNARKOBA POLDA BALI</t>
  </si>
  <si>
    <t>64120305</t>
  </si>
  <si>
    <t>COKORDA GEDE MUSTIKA</t>
  </si>
  <si>
    <t>KA SIAGA 2 SPKT POLDA BALI</t>
  </si>
  <si>
    <t>64120426</t>
  </si>
  <si>
    <t>DEWA GEDE PUTRA, S.H.</t>
  </si>
  <si>
    <t>KAPOLSEK KERAMBITAN POLRES TABANAN POLDA BALI</t>
  </si>
  <si>
    <t>64120428</t>
  </si>
  <si>
    <t>I NENGAH PATREM, S.H., M.H.</t>
  </si>
  <si>
    <t>KANIT 2 SUBDIT AUDIT DITPAMOBVIT POLDA BALI (PERPOL 14)</t>
  </si>
  <si>
    <t>64120449</t>
  </si>
  <si>
    <t>GUSTI NYOMAN WINTARA , S.H.</t>
  </si>
  <si>
    <t>KASIDIKMAS SUBDITKAMSEL DITLANTAS POLDA BALI (PERPOL 14)</t>
  </si>
  <si>
    <t>64120530</t>
  </si>
  <si>
    <t>I KETUT SUKARTA, S.H.</t>
  </si>
  <si>
    <t>KANIT 3 SUBDIT 5 DITINTELKAM POLDA BALI</t>
  </si>
  <si>
    <t>64120755</t>
  </si>
  <si>
    <t>NGAKAN NYOMAN TAPA, S.H.</t>
  </si>
  <si>
    <t>KASI STANDAR CEGAH DAN TINDAK SUBDITKAMSEL DITLANTAS POLDA BALI (PERPOL 14)</t>
  </si>
  <si>
    <t>65010110</t>
  </si>
  <si>
    <t>I MADE SUANDI</t>
  </si>
  <si>
    <t>KASUBBAGANEV BAGBINOPSNAL DITRESKRIMUM POLDA BALI</t>
  </si>
  <si>
    <t>65020058</t>
  </si>
  <si>
    <t>MADE WIDANA, S.H.</t>
  </si>
  <si>
    <t>KAPOLSEK GEROKGAK POLRES BULELENG POLDA BALI</t>
  </si>
  <si>
    <t>65040121</t>
  </si>
  <si>
    <t>LUH GEDE ARIANI, SH</t>
  </si>
  <si>
    <t>AHLI MUDA 4 BIDDOKKES POLDA BALI</t>
  </si>
  <si>
    <t>65040333</t>
  </si>
  <si>
    <t>I NENGAH SUMADI, S.H., MAP</t>
  </si>
  <si>
    <t>ANALIS KEBIJAKAN PERTAMA BIDANG YANTOR YANMA POLDA BALI</t>
  </si>
  <si>
    <t>65040365</t>
  </si>
  <si>
    <t>I GEDE MADE PUNIA, S.H, M.H.</t>
  </si>
  <si>
    <t>KASUBBAGRENMIN RORENA POLDA BALI</t>
  </si>
  <si>
    <t>65040393</t>
  </si>
  <si>
    <t>I DEWA NYOMAN SUDIARSA, SH</t>
  </si>
  <si>
    <t>KASITURJAWALI SUBDITGASUM DITSAMAPTA POLDA BALI (PERPOL 14)</t>
  </si>
  <si>
    <t>65050811</t>
  </si>
  <si>
    <t>I KETUT BADRA, SH</t>
  </si>
  <si>
    <t>65060014</t>
  </si>
  <si>
    <t>ANAK AGUNG NGURAH JAYA UTAMA</t>
  </si>
  <si>
    <t>KANIT 2 SUBDIT 1 DITRESKRIMUM POLDA BALI</t>
  </si>
  <si>
    <t>65060060</t>
  </si>
  <si>
    <t>I MADE SUKARMA</t>
  </si>
  <si>
    <t>GADIK MUDA 2 SPN POLDA BALI</t>
  </si>
  <si>
    <t>65060584</t>
  </si>
  <si>
    <t>Dra. NI KETUT SUWANDARI</t>
  </si>
  <si>
    <t>KASUBBAGANEV BAGBINOPSNAL DITRESNARKOBA POLDA BALI</t>
  </si>
  <si>
    <t>65070069</t>
  </si>
  <si>
    <t>I MADE SUMARDI</t>
  </si>
  <si>
    <t>PAMEN POLDA BALI (PINDAHAN POLDA NTB)</t>
  </si>
  <si>
    <t>65070156</t>
  </si>
  <si>
    <t>I PUTU NGURAH RIASA, SIP</t>
  </si>
  <si>
    <t>KABAGREN POLRES BADUNG POLDA BALI</t>
  </si>
  <si>
    <t>65070555</t>
  </si>
  <si>
    <t>I WAYAN BUDAYASA, S.H.</t>
  </si>
  <si>
    <t>PARIK 1 ITBID 1 ITWASDA POLDA BALI (PERPOL 14)</t>
  </si>
  <si>
    <t>65080097</t>
  </si>
  <si>
    <t>IDA BAGUS NYOMAN JATA</t>
  </si>
  <si>
    <t>KAURHARKAN SUBBIDTEKKOM BID TIK POLDA BALI (PERPOL 14)</t>
  </si>
  <si>
    <t>65080107</t>
  </si>
  <si>
    <t>I WAYAN SARJANA, S.H., M.H.</t>
  </si>
  <si>
    <t>KASUBBAGANEV BAGBINOPSNAL DITRESKRIMSUS POLDA BALI</t>
  </si>
  <si>
    <t>65080170</t>
  </si>
  <si>
    <t>I WAYAN LOKANTARA, S.H.</t>
  </si>
  <si>
    <t>KANIT 2 BAGWASSIDIK DITRESKRIMUM POLDA BALI</t>
  </si>
  <si>
    <t>65080275</t>
  </si>
  <si>
    <t>I NYOMAN WIRAJAYA, S.H., M.H.</t>
  </si>
  <si>
    <t>KAPOLSEK DENPASAR SELATAN POLRESTA DENPASAR POLDA BALI</t>
  </si>
  <si>
    <t>65080323</t>
  </si>
  <si>
    <t>I NYOMAN MASTER,S.H.</t>
  </si>
  <si>
    <t>PAMEN RO SDM POLDA BALI (DLM RANGKA GASSUS BNNP BALI)</t>
  </si>
  <si>
    <t>65090187</t>
  </si>
  <si>
    <t>SAIFUDIN JUPRI, SH</t>
  </si>
  <si>
    <t>PAMEN RO SDM POLDA BALI (PENUGASAN BNN)</t>
  </si>
  <si>
    <t>65100129</t>
  </si>
  <si>
    <t>I MADE SANJAYA, S.H.</t>
  </si>
  <si>
    <t>GADIK MUDA 10 SPN POLDA BALI</t>
  </si>
  <si>
    <t>65100132</t>
  </si>
  <si>
    <t>DEWA GEDE MAHAPUTRA, S.H.</t>
  </si>
  <si>
    <t>KABAGOPS POLRES GIANYAR POLDA BALI</t>
  </si>
  <si>
    <t>65100237</t>
  </si>
  <si>
    <t>I WAYAN SIDIN</t>
  </si>
  <si>
    <t>KANIT 2 SUBDIT 4 DITRESKRIMSUS POLDA BALI</t>
  </si>
  <si>
    <t>65110466</t>
  </si>
  <si>
    <t>NI WAYAN SRIANI, S.H.</t>
  </si>
  <si>
    <t>KANIT 1 SUBDIT 4 DITRESKRIMUM POLDA BALI</t>
  </si>
  <si>
    <t>65120041</t>
  </si>
  <si>
    <t>I KETUT SOMA ADNYANA, S.H. , M.H.</t>
  </si>
  <si>
    <t>ADVOKAT MADYA 1 BIDKUM POLDA BALI</t>
  </si>
  <si>
    <t>65120165</t>
  </si>
  <si>
    <t>I GEDE MUSTIKA, S.H.</t>
  </si>
  <si>
    <t>KANIT 1 BAGWASSIDIK DITRESKRIMSUS POLDA BALI</t>
  </si>
  <si>
    <t>65120321</t>
  </si>
  <si>
    <t>I NYOMAN GINAWAN</t>
  </si>
  <si>
    <t>AUDITOR 1 ITBID 1 ITWASDA POLDA BALI (PERPOL 14)</t>
  </si>
  <si>
    <t>65120785</t>
  </si>
  <si>
    <t>I KETUT SUARTHA, S.H., M.H.</t>
  </si>
  <si>
    <t>KANIT 2 SUBDIT 2 DITRESNARKOBA POLDA BALI</t>
  </si>
  <si>
    <t>65120816</t>
  </si>
  <si>
    <t>KASITATIB SUBDITGAKKUM DITLANTAS POLDA BALI (PERPOL 14)</t>
  </si>
  <si>
    <t>66030412</t>
  </si>
  <si>
    <t>I MADE SUNARSA, SH</t>
  </si>
  <si>
    <t>66050129</t>
  </si>
  <si>
    <t>I NYOMAN SUKANADA, SH</t>
  </si>
  <si>
    <t>KAPOLSEK TABANAN POLRES TABANAN POLDA BALI</t>
  </si>
  <si>
    <t>66050371</t>
  </si>
  <si>
    <t>I GUSTI MADE SUDIANA</t>
  </si>
  <si>
    <t>KAURBINPLIN SUBBIDPROVOS BIDPROPAM POLDA BALI</t>
  </si>
  <si>
    <t>66060292</t>
  </si>
  <si>
    <t>I MADE RAKA SUGITA, S.H.,M.H.</t>
  </si>
  <si>
    <t>KASI TATIB SUBDITGAKKUM DITLANTAS POLDA BALI</t>
  </si>
  <si>
    <t>66070002</t>
  </si>
  <si>
    <t>IDA BAGUS PUTU ARTHA, S.H., M.H.</t>
  </si>
  <si>
    <t>KANIT 4 SUBDIT 2 DITINTELKAM POLDA BALI</t>
  </si>
  <si>
    <t>66080194</t>
  </si>
  <si>
    <t>I PUTU ARYANA, S.H.</t>
  </si>
  <si>
    <t>PAMA RO SDM POLDA BALI (DLM RANGKA GASSUS BNN)</t>
  </si>
  <si>
    <t>66090366</t>
  </si>
  <si>
    <t>ANWAR SASMITO, S.H., M.H.</t>
  </si>
  <si>
    <t>KASIBINPENAKTA SUBDITBINTIBSOS DITBINMAS POLDA BALI (PERPOL 14)</t>
  </si>
  <si>
    <t>66100021</t>
  </si>
  <si>
    <t>A.A. GDE MUDITA, S.H.</t>
  </si>
  <si>
    <t>66100513</t>
  </si>
  <si>
    <t>I GEDE SUMENA, S.Sos, M.M.</t>
  </si>
  <si>
    <t>KASATINTEL POLRESTA DENPASAR POLDA BALI</t>
  </si>
  <si>
    <t>66110084</t>
  </si>
  <si>
    <t>I PUTU ARDANA,S.H.</t>
  </si>
  <si>
    <t>KANIT 3 SUBDIT 2 DITRESKRIMSUS POLDA BALI</t>
  </si>
  <si>
    <t>66120008</t>
  </si>
  <si>
    <t>I MADE SUDARTAWAN, S.H.</t>
  </si>
  <si>
    <t>KABAG REN POLRES KLUNGKUNG</t>
  </si>
  <si>
    <t>66120023</t>
  </si>
  <si>
    <t>I MADE WIDIA, S.H., M.H</t>
  </si>
  <si>
    <t>KASIKORWAS PPNS DITRESKRIMSUS POLDA BALI</t>
  </si>
  <si>
    <t>66120347</t>
  </si>
  <si>
    <t>I MADE UDER, A.Md., S.H., M.Ag.</t>
  </si>
  <si>
    <t>KAPOLSEK SERIRIT POLRES BULELENG POLDA BALI</t>
  </si>
  <si>
    <t>66120467</t>
  </si>
  <si>
    <t>I MADE ARDIKA, S.H.</t>
  </si>
  <si>
    <t>KANIT 1 SUBDIT 3 DITINTELKAM POLDA BALI</t>
  </si>
  <si>
    <t>66120478</t>
  </si>
  <si>
    <t>I MADE SUDANTA, S.H.</t>
  </si>
  <si>
    <t>KASUBBAGRENMINOPS BAGBINOPSNAL DITLANTAS POLDA BALI</t>
  </si>
  <si>
    <t>67010072</t>
  </si>
  <si>
    <t>I NYOMAN PRAIYOGA, A.Md</t>
  </si>
  <si>
    <t>KAURYANDUKNIS SUBBIDTEKINFO BID TIK POLDA BALI (PERPOL 14)</t>
  </si>
  <si>
    <t>67010360</t>
  </si>
  <si>
    <t>I WAYAN SUMARA,S.Sos., M.Si.</t>
  </si>
  <si>
    <t>KASI BPKB SUBDITREGIDENT DITLANTAS POLDA BALI</t>
  </si>
  <si>
    <t>67030140</t>
  </si>
  <si>
    <t>I KETUT MARET, SH</t>
  </si>
  <si>
    <t>KAPOLSEK NEGARA POLRES JEMBRANA POLDA BALI</t>
  </si>
  <si>
    <t>67050202</t>
  </si>
  <si>
    <t>ORPA SM. TAKALAPETA</t>
  </si>
  <si>
    <t>KANIT 1 SUBDIT VIP DITPAMOBVIT POLDA BALI (PERPOL 14)</t>
  </si>
  <si>
    <t>67060113</t>
  </si>
  <si>
    <t>NI KETUT SENI PANIYANTINI, S.H., M.H.</t>
  </si>
  <si>
    <t>KABAGSUMDA POLRES BANGLI POLDA BALI</t>
  </si>
  <si>
    <t>67060390</t>
  </si>
  <si>
    <t>PUTU GEDE YUNIARTA, SH</t>
  </si>
  <si>
    <t>KASUBBAGANEV BAGBINOPSNAL DITPAMOBVIT POLDA BALI</t>
  </si>
  <si>
    <t>67070187</t>
  </si>
  <si>
    <t>NI MADE PURNAWATI, S.H.</t>
  </si>
  <si>
    <t>PARIK 4 ITBID 2 ITWASDA POLDA BALI (PERPOL 14)</t>
  </si>
  <si>
    <t>67120148</t>
  </si>
  <si>
    <t>I KETUT EKAJAYA.S.Sos</t>
  </si>
  <si>
    <t>KANIT 5 SUBDIT 4 DITINTELKAM POLDA BALI (-)</t>
  </si>
  <si>
    <t>67120223</t>
  </si>
  <si>
    <t>ANAK AGUNG GEDE ARKA, S.H, M.H.</t>
  </si>
  <si>
    <t>KAPOLSEK MANGGIS POLRES KARANGASEM POLDA BALI</t>
  </si>
  <si>
    <t>68030407</t>
  </si>
  <si>
    <t>I NYOMAN ALIT SUPARTA, SIP</t>
  </si>
  <si>
    <t>KASIBINORSOSMAS SUBDITBINPOLMAS DITBINMAS POLDA BALI (PERPOL 14)</t>
  </si>
  <si>
    <t>68040643</t>
  </si>
  <si>
    <t>I WAYAN SUKA, S.Sos., M.Si.</t>
  </si>
  <si>
    <t>68050071</t>
  </si>
  <si>
    <t>KRISNA DEWI</t>
  </si>
  <si>
    <t>KASUBBAGDALPERS BAGDALPERS RO SDM POLDA BALI</t>
  </si>
  <si>
    <t>68060669</t>
  </si>
  <si>
    <t>I KOMANG SWASTIKA, S.H., M.Kn.</t>
  </si>
  <si>
    <t>KANIT 2 SUBDIT 2 DITRESKRIMUM POLDA BALI</t>
  </si>
  <si>
    <t>68070463</t>
  </si>
  <si>
    <t>I MADE SWANJAYA, S.H.</t>
  </si>
  <si>
    <t>KAURPENUM SUBBIDPENMAS BIDHUMAS POLDA BALI</t>
  </si>
  <si>
    <t>68070615</t>
  </si>
  <si>
    <t>NI MADE SUKERTI, S.H.</t>
  </si>
  <si>
    <t>WAKAPOLRES TABANAN POLDA BALI</t>
  </si>
  <si>
    <t>68080115</t>
  </si>
  <si>
    <t>I MADE SUDARSANA</t>
  </si>
  <si>
    <t>PS. KASUBBIDTEKINFO BID TIK POLDA BALI</t>
  </si>
  <si>
    <t>68080181</t>
  </si>
  <si>
    <t>I GDE ARYA WIBAWA, S.H., M.M.</t>
  </si>
  <si>
    <t>KASIYANMIN DITINTELKAM POLDA BALI</t>
  </si>
  <si>
    <t>68120283</t>
  </si>
  <si>
    <t>I DEWA GEDE ARTANA, S.Sos.,M.H.</t>
  </si>
  <si>
    <t>KANIT 2 SUBDIT 3 DITRESNARKOBA POLDA BALI</t>
  </si>
  <si>
    <t>69050033</t>
  </si>
  <si>
    <t>NI PUTU UTARIANI, S.H.</t>
  </si>
  <si>
    <t>KASAT LANTAS POLRESTA DENPASAR</t>
  </si>
  <si>
    <t>69060173</t>
  </si>
  <si>
    <t>I NYOMAN GATRA, SH, MH</t>
  </si>
  <si>
    <t>KASI DIKMAS SUBDITKAMSEL DITLANTAS POLDA BALI</t>
  </si>
  <si>
    <t>69080018</t>
  </si>
  <si>
    <t>I GEDE WALI, S.H.</t>
  </si>
  <si>
    <t>70040154</t>
  </si>
  <si>
    <t>I WAYAN DARMIKA SUPUTRA, S.H.,M.H.</t>
  </si>
  <si>
    <t>PAMEN YANMA POLDA BALI</t>
  </si>
  <si>
    <t>70050045</t>
  </si>
  <si>
    <t>LUH KETUT AMY RAMAYATHI PRAKASA, S.I.P., M.M.</t>
  </si>
  <si>
    <t>KABAGSUMDA POLRES TABANAN POLDA BALI</t>
  </si>
  <si>
    <t>70050047</t>
  </si>
  <si>
    <t>I KETUT SUGIARTA YOGHA, S.H.</t>
  </si>
  <si>
    <t>KASUBBAGBINLATOPS BAGBINOPS ROOPS POLDA BALI</t>
  </si>
  <si>
    <t>70080156</t>
  </si>
  <si>
    <t>I GEDE MADE SURYA ATMAJA P., S.Sos.M.H.</t>
  </si>
  <si>
    <t>KANIT 4 SUBDIT 3 DITRESNARKOBA POLDA BALI</t>
  </si>
  <si>
    <t>70080455</t>
  </si>
  <si>
    <t>I G. A. PURNAMA WIRAHADI, S.T.</t>
  </si>
  <si>
    <t>KASUBBAG BBMP BAGBEKUM ROLOG POLDA BALI (PERPOL 14)</t>
  </si>
  <si>
    <t>70100143</t>
  </si>
  <si>
    <t>I GEDE PUTU PUTRA ASTAWA, S.H.</t>
  </si>
  <si>
    <t>KABAGOPS POLRES TABANAN POLDA BALI</t>
  </si>
  <si>
    <t>70100313</t>
  </si>
  <si>
    <t>I KETUT GELGEL, S.Sos.</t>
  </si>
  <si>
    <t>KASUBBAGDIAPERS BAGDALPERS RO SDM POLDA BALI</t>
  </si>
  <si>
    <t>71030084</t>
  </si>
  <si>
    <t>I NENGAH SUBANGSAWAN, S.H., M.H.</t>
  </si>
  <si>
    <t>KASUBBAGPULLAHJIANTA BAGDALOPS ROOPS POLDA BALI</t>
  </si>
  <si>
    <t>71030234</t>
  </si>
  <si>
    <t>I GUSTI ALIT PUTRA, S.Sos.</t>
  </si>
  <si>
    <t>KANIT 4 SUBDIT 1 DITRESNARKOBA POLDA BALI</t>
  </si>
  <si>
    <t>71040070</t>
  </si>
  <si>
    <t>I KETUT SUASTIKA, SH</t>
  </si>
  <si>
    <t>KAPOLSEK GIANYAR POLRES GIANYAR POLDA BALI</t>
  </si>
  <si>
    <t>71050444</t>
  </si>
  <si>
    <t>TJOKORDA GD ARIM M PUTRA, S.H.</t>
  </si>
  <si>
    <t>KAURLUHKUM SUBBIDSUNLUHKUM BIDKUM POLDA BALI</t>
  </si>
  <si>
    <t>71050450</t>
  </si>
  <si>
    <t>NANDANG IRWANTO, S.H.</t>
  </si>
  <si>
    <t>KANIT 3 SUBDIT 3 DITRESKRIMUM POLDA BALI</t>
  </si>
  <si>
    <t>71080098</t>
  </si>
  <si>
    <t>I NYOMAN KARANG ADIPUTRA, S.H.</t>
  </si>
  <si>
    <t>KABAG REN POLRES BADUNG POLDA BALI</t>
  </si>
  <si>
    <t>71110033</t>
  </si>
  <si>
    <t>I KETUT DANA, S.H.</t>
  </si>
  <si>
    <t>KABAGSUMDA POLRES GIANYAR POLDA BALI</t>
  </si>
  <si>
    <t>71120173</t>
  </si>
  <si>
    <t>I MADE KARSA, S.H.</t>
  </si>
  <si>
    <t>KAPOLSEK MENDOYO POLRES JEMBRANA POLDA BALI</t>
  </si>
  <si>
    <t>71120472</t>
  </si>
  <si>
    <t>I KOMANG AGUS SUDARSANA,S.E.</t>
  </si>
  <si>
    <t>KABAGSUMDA POLRES BADUNG POLDA BALI</t>
  </si>
  <si>
    <t>72010224</t>
  </si>
  <si>
    <t>I NYOMAN RINDA</t>
  </si>
  <si>
    <t>AHLI MUDA 3 BIDDOKKES POLDA BALI</t>
  </si>
  <si>
    <t>72010475</t>
  </si>
  <si>
    <t>AGUNG BUDIARTO, S.E.</t>
  </si>
  <si>
    <t>KAPOLSEK KAWASAN BANDARA I GUSTI NGURAH RAI POLRESTA DENPASAR POLDA BALI</t>
  </si>
  <si>
    <t>72060540</t>
  </si>
  <si>
    <t>I MADE JONI ANTARA PUTRA, S.H.</t>
  </si>
  <si>
    <t>KANIT 1 SUBDIT 1 DITRESKRIMUM POLDA BALI</t>
  </si>
  <si>
    <t>72070147</t>
  </si>
  <si>
    <t>GEDE JULI, S.IP.</t>
  </si>
  <si>
    <t>KABAGREN POLRES BULELENG POLDA BALI</t>
  </si>
  <si>
    <t>72070725</t>
  </si>
  <si>
    <t>ABDUS SALIM, S.Sos</t>
  </si>
  <si>
    <t>KAPOLSEK KAWASAN PELABUHAN BENOA POLRESTA DENPASAR POLDA BALI</t>
  </si>
  <si>
    <t>72090365</t>
  </si>
  <si>
    <t>I NYOMAN RANA, S.H.</t>
  </si>
  <si>
    <t>KASUBBAGRENMIN SATBRIMOB POLDA BALI</t>
  </si>
  <si>
    <t>73010710</t>
  </si>
  <si>
    <t>IDA BAGUS DEDI JANUARTHA, S.H., M.H.</t>
  </si>
  <si>
    <t>WAKAPOLRES KLUNGKUNG POLDA BALI</t>
  </si>
  <si>
    <t>73040568</t>
  </si>
  <si>
    <t>ISMI RAHAYU, S.H.</t>
  </si>
  <si>
    <t>KAURPRODUKKREATIF SUBBIDMULMED BIDHUMAS POLDA BALI</t>
  </si>
  <si>
    <t>73060096</t>
  </si>
  <si>
    <t>NI LUH PUTU INDRA PUSPANI, S.Sos. M.AP</t>
  </si>
  <si>
    <t>AUDITOR 2 ITBID 1 ITWASDA POLDA BALI (PERPOL 14)</t>
  </si>
  <si>
    <t>73080138</t>
  </si>
  <si>
    <t>RULI AGUS SUSANTO, S.H., M.H.</t>
  </si>
  <si>
    <t>KASINEGO SUBDITDALMAS DITSAMAPTA POLDA BALI</t>
  </si>
  <si>
    <t>73120046</t>
  </si>
  <si>
    <t>I NENGAH SUDIARTA, S.Sos.</t>
  </si>
  <si>
    <t>KAPOLSEK BATURITI POLRES TABANAN POLDA BALI</t>
  </si>
  <si>
    <t>73120863</t>
  </si>
  <si>
    <t>I KETUT ARIMBAWA GEDE, S.Si</t>
  </si>
  <si>
    <t>KANIT 1 SUBDIT 2 DITRESKRIMUM POLDA BALI</t>
  </si>
  <si>
    <t>74070796</t>
  </si>
  <si>
    <t>IDA BAGUS PUTU MERTAYASA, S.Ag.</t>
  </si>
  <si>
    <t>KAPOLSEK ABIANSEMAL POLRES BADUNG POLDA BALI</t>
  </si>
  <si>
    <t>74100774</t>
  </si>
  <si>
    <t>LANDUNG YUNARWAN, A.Md.</t>
  </si>
  <si>
    <t>KASUBDITPATROLIAIRUD DITPOLAIRUD POLDA BALI (PERPOL 14)</t>
  </si>
  <si>
    <t>75010356</t>
  </si>
  <si>
    <t>I GUSTI NGURAH YUDISTIRA, S.H., M.H.</t>
  </si>
  <si>
    <t>KAPOLSEK SINGARAJA POLRES BULELENG POLDA BALI</t>
  </si>
  <si>
    <t>75010870</t>
  </si>
  <si>
    <t>SINDAR SINAGA, S.P.</t>
  </si>
  <si>
    <t>75020662</t>
  </si>
  <si>
    <t>NANANG PRIHASMOKO, S.T., S.H., M.H.</t>
  </si>
  <si>
    <t>KANIT 1 SUBDIT 3 DITRESKRIMUM POLDA BALI (CTOCS/TIM SIDIK)</t>
  </si>
  <si>
    <t>75091069</t>
  </si>
  <si>
    <t>DEWA KETUT DARMA ARYAWAN, S.T., M.M.</t>
  </si>
  <si>
    <t>KANIT 3 SUBDIT 2 DITRESKRIMUM POLDA BALI</t>
  </si>
  <si>
    <t>75091081</t>
  </si>
  <si>
    <t>drh. I KOMANG TRESNA A. MANIK, S.H.</t>
  </si>
  <si>
    <t>75100935</t>
  </si>
  <si>
    <t>MUHAMAD MASYRUR, S.Si.</t>
  </si>
  <si>
    <t>KASUBBIDDOKUPAL BIDLABFOR POLDA BALI</t>
  </si>
  <si>
    <t>75110998</t>
  </si>
  <si>
    <t>TRI JOKO WIDIYANTO, A.Md</t>
  </si>
  <si>
    <t>KANIT 4 SUBDIT 1 DITRESKRIMUM POLDA BALI</t>
  </si>
  <si>
    <t>75121191</t>
  </si>
  <si>
    <t>MACHFUD DIDIK WIRATMOKO, S.H, M.M</t>
  </si>
  <si>
    <t>KANIT 3 SUBDIT 1 DITRESKRIMSUS POLDA BALI</t>
  </si>
  <si>
    <t>76010781</t>
  </si>
  <si>
    <t>FAHMI A.Md, S.H.,M.Par</t>
  </si>
  <si>
    <t>PS. KASUBDITWISATA DITPAMOBVIT POLDA BALI</t>
  </si>
  <si>
    <t>76030833</t>
  </si>
  <si>
    <t>KUMOLO ADI SAPUTRO, SKM</t>
  </si>
  <si>
    <t>KASUBBAGWASINTERN RUMKIT BHAYANGKARA TK III BIDDOKKES POLDA BALI</t>
  </si>
  <si>
    <t>76030926</t>
  </si>
  <si>
    <t>IMAM BARNADI, S.T.</t>
  </si>
  <si>
    <t>KAURFIS SUBBIDFISKOM BIDLABFOR POLDA BALI</t>
  </si>
  <si>
    <t>76101131</t>
  </si>
  <si>
    <t>I WAYAN SUARDANA, S.E.</t>
  </si>
  <si>
    <t>AUDITOR 1 ITBID 2 ITWASDA POLDA BALI (PERPOL 14)</t>
  </si>
  <si>
    <t>76101143</t>
  </si>
  <si>
    <t>dr. NI LUH PUTU ENY ASTUTI, Sp.F</t>
  </si>
  <si>
    <t>KAUR DVI SUBBIDDOKPOL BIDDOKKES POLDA BALI</t>
  </si>
  <si>
    <t>77030931</t>
  </si>
  <si>
    <t>I MADE KRISNHA MAHARDHIKA, S.H.</t>
  </si>
  <si>
    <t>WAKAPOLRES BANGLI POLDA BALI</t>
  </si>
  <si>
    <t>77061156</t>
  </si>
  <si>
    <t>TONI SUGADRI, S.I.K.</t>
  </si>
  <si>
    <t>KABAGBINOPSNAL DITPOLAIRUD POLDA BALI (PERPOL 14)</t>
  </si>
  <si>
    <t>78011063</t>
  </si>
  <si>
    <t>ADNAN PANDIBU, S.H., S.I.K.</t>
  </si>
  <si>
    <t>WAKAPOLRES GIANYAR POLDA BALI</t>
  </si>
  <si>
    <t>78030452</t>
  </si>
  <si>
    <t>PRAYITNO, S.Psi.</t>
  </si>
  <si>
    <t>PAMA RO SDM POLDA BALI (DLM RANGKA DIK S2)</t>
  </si>
  <si>
    <t>78051232</t>
  </si>
  <si>
    <t>I NENGAH SADIARTA, S.H., S.I.K.</t>
  </si>
  <si>
    <t>PS. KASUBDIT 2 DITRESKRIMSUS POLDA BALI</t>
  </si>
  <si>
    <t>78061307</t>
  </si>
  <si>
    <t>I WAYAN JOHNI EKA CAHYADI, S.E.</t>
  </si>
  <si>
    <t>KAURVERIF SUBBIDDALVERIF BIDKEU POLDA BALI</t>
  </si>
  <si>
    <t>78061311</t>
  </si>
  <si>
    <t>Ns. NI NYOMAN YUNIARTINI, S.Kep</t>
  </si>
  <si>
    <t>AUDITOR 2 ITBID 2 ITWASDA POLDA BALI (PERPOL 14)</t>
  </si>
  <si>
    <t>78071387</t>
  </si>
  <si>
    <t>I KOMANG REKA SANJAYA, S.H.</t>
  </si>
  <si>
    <t>KAPOLSEK NUSA PENIDA POLRES KLUNGKUNG POLDA BALI</t>
  </si>
  <si>
    <t>78071393</t>
  </si>
  <si>
    <t>I MADE ADHIGUNA, S.E., S.H.</t>
  </si>
  <si>
    <t>KANIT 2 SUBDIT 3 DITRESKRIMUM POLDA BALI</t>
  </si>
  <si>
    <t>78071403</t>
  </si>
  <si>
    <t>HERI SUPRIAWAN, S.I.K.</t>
  </si>
  <si>
    <t>KASUBBAGKOORPROGMONEV BAGKERMA ROOPS POLDA BALI</t>
  </si>
  <si>
    <t>79021199</t>
  </si>
  <si>
    <t>PIUS X. FEBRY ACENG LODA, S.I.K.</t>
  </si>
  <si>
    <t>KASI STNK SUBDITREGIDENT DITLANTAS POLDA BALI</t>
  </si>
  <si>
    <t>79031368</t>
  </si>
  <si>
    <t>LEO MARTIN PASARIBU, S.I.K., M.H.</t>
  </si>
  <si>
    <t>79070196</t>
  </si>
  <si>
    <t>GUSTI NYOMAN SUDARSANA, S.St.</t>
  </si>
  <si>
    <t>KAPOLSEK KAWASAN PELABUHAN GILIMANUK POLRES JEMBRANA POLDA BALI</t>
  </si>
  <si>
    <t>79111172</t>
  </si>
  <si>
    <t>I WAYAN ARTA ARIAWAN, S.H., S.I.K.,M.H.</t>
  </si>
  <si>
    <t>KASATRESKRIM POLRESTA DENPASAR POLDA BALI</t>
  </si>
  <si>
    <t>80011121</t>
  </si>
  <si>
    <t>I NYOMAN PUTRA SANDITA, S.H., S.I.K.</t>
  </si>
  <si>
    <t>80031092</t>
  </si>
  <si>
    <t>MALPA MALACOPPO, S.H., S.I.K., M.I.K.</t>
  </si>
  <si>
    <t>80051280</t>
  </si>
  <si>
    <t>I MADE JAYA, S.S., M.M.</t>
  </si>
  <si>
    <t>WAKARUMKIT BHAYANGKARA TK III BIDDOKKES POLDA BALI</t>
  </si>
  <si>
    <t>80051322</t>
  </si>
  <si>
    <t>I KOMANG BUDIARTHA, S.I.K.</t>
  </si>
  <si>
    <t>PS. DANYON A PELOPOR SATBRIMOB POLDA BALI</t>
  </si>
  <si>
    <t>80101276</t>
  </si>
  <si>
    <t>ARIS PURWANTO,S.H.,S.I.K, M.H.</t>
  </si>
  <si>
    <t>WAKAPOLRES KARANGASEM POLDA BALI</t>
  </si>
  <si>
    <t>80111126</t>
  </si>
  <si>
    <t>RAHMAWATY ISMAIL, S.E., S.I.K.</t>
  </si>
  <si>
    <t>PS. KASUBDITGAKKUM DITLANTAS POLDA BALI</t>
  </si>
  <si>
    <t>81011250</t>
  </si>
  <si>
    <t>SUPRIADI RAHMAN, S.I.K.</t>
  </si>
  <si>
    <t>WAKAPOLRES JEMBRANA POLDA BALI</t>
  </si>
  <si>
    <t>81051412</t>
  </si>
  <si>
    <t>RICKO ABDILLAH ANDANG TARUNA, S.H, S.I.K., M.H., M.M.</t>
  </si>
  <si>
    <t>81061361</t>
  </si>
  <si>
    <t>I MADE SANTIKA, S.H. S.I.K., M.I.K.</t>
  </si>
  <si>
    <t>81111051</t>
  </si>
  <si>
    <t>ENDANG TRI PURWANTO, S.I.K, M.Si.</t>
  </si>
  <si>
    <t>KASUBDIT 4 DITINTELKAM POLDA BALI</t>
  </si>
  <si>
    <t>81120482</t>
  </si>
  <si>
    <t>MICHAEL R. RISAKOTTA, S.H., S.I.K.</t>
  </si>
  <si>
    <t>KASUBBAGMUTJAB BAGBINKAR RO SDM POLDA BALI</t>
  </si>
  <si>
    <t>82011109</t>
  </si>
  <si>
    <t>IMAM MAHMUDI, AMD</t>
  </si>
  <si>
    <t>KAURNARKO SUBBIDNARKOBA BIDLABFOR POLDA BALI</t>
  </si>
  <si>
    <t>82071370</t>
  </si>
  <si>
    <t>LODUWYK TAPILAHA, S.I.K., M.H.</t>
  </si>
  <si>
    <t>82091289</t>
  </si>
  <si>
    <t>T. RICKI FADLIANSHAH, S.I.K.</t>
  </si>
  <si>
    <t>KAPOLSEK KUTA POLRESTA DENPASAR POLDA BALI</t>
  </si>
  <si>
    <t>83011202</t>
  </si>
  <si>
    <t>JOHANNES H. WIDYA DHARMA NAINGGOLAN, S.I.K.</t>
  </si>
  <si>
    <t>KANIT 1 SUBDIT 2 DITRESNARKOBA POLDA BALI</t>
  </si>
  <si>
    <t>83041316</t>
  </si>
  <si>
    <t>MARZEL DONI, S.I.K., M.H.</t>
  </si>
  <si>
    <t>KAPOLSEK KEDIRI POLRES TABANAN POLDA BALI</t>
  </si>
  <si>
    <t>83101381</t>
  </si>
  <si>
    <t>I WAYAN WISNAWA ADIPUTRA, S.I.K., M.Si.</t>
  </si>
  <si>
    <t>KANIT 2 BAGWASSIDIK DITRESKRIMSUS POLDA BALI</t>
  </si>
  <si>
    <t>84091514</t>
  </si>
  <si>
    <t>YUSDARSUTRIANI, S.I.K.</t>
  </si>
  <si>
    <t>KASUBBAGPANGKAT BAGBINKAR BIROSDM POLDA BALI</t>
  </si>
  <si>
    <t>85041990</t>
  </si>
  <si>
    <t>KAPOLSEK KUTA UTARA POLRES BADUNG POLDA BALI</t>
  </si>
  <si>
    <t>85102014</t>
  </si>
  <si>
    <t>TAUFAN RIZALDI, S.I.K.</t>
  </si>
  <si>
    <t>64050461</t>
  </si>
  <si>
    <t>I MADE SUSILA, S.H.</t>
  </si>
  <si>
    <t>KANITBINMAS POLSEK KLUNGKUNG POLRES KLUNGKUNG POLDA BALI</t>
  </si>
  <si>
    <t>64050471</t>
  </si>
  <si>
    <t>I KETUT SUANTARA</t>
  </si>
  <si>
    <t>KASATTAHTI POLRESTA DENPASAR POLDA BALI</t>
  </si>
  <si>
    <t>64060199</t>
  </si>
  <si>
    <t>MADE MERTA, S.H.</t>
  </si>
  <si>
    <t>KANITINTELKAM POLSEK BANJAR POLRES BULELENG POLDA BALI</t>
  </si>
  <si>
    <t>64070258</t>
  </si>
  <si>
    <t>IDA BAGUS KETUT KARYAWAN, S.H.</t>
  </si>
  <si>
    <t>KASATSABHARA POLRES BANGLI POLDA BALI</t>
  </si>
  <si>
    <t>64070320</t>
  </si>
  <si>
    <t>I MADE BARGAWA</t>
  </si>
  <si>
    <t>KASUBBAGSARPRAS BAGSUMDA POLRES KLUNGKUNG POLDA BALI</t>
  </si>
  <si>
    <t>64070379</t>
  </si>
  <si>
    <t>I PUTU MANGKU YASA, S.H.</t>
  </si>
  <si>
    <t>GADIK MUDA 4 SPN POLDA BALI</t>
  </si>
  <si>
    <t>64080171</t>
  </si>
  <si>
    <t>I MADE ARIAWAN, SH</t>
  </si>
  <si>
    <t>WAKAPOLSEK MENGWI POLRES BADUNG POLDA BALI</t>
  </si>
  <si>
    <t>64080216</t>
  </si>
  <si>
    <t>I MADE SUJANA</t>
  </si>
  <si>
    <t>PAUR 1 SIAGA SPKT POLDA BALI</t>
  </si>
  <si>
    <t>64080451</t>
  </si>
  <si>
    <t>SUPRIADI</t>
  </si>
  <si>
    <t>WAKAPOLSEK BANJAR POLRES BULELENG POLDA BALI</t>
  </si>
  <si>
    <t>64080492</t>
  </si>
  <si>
    <t>BAMBANG GEDE ARTHA</t>
  </si>
  <si>
    <t>KAPOLSEK PENEBEL POLRES TABANAN POLDA BALI</t>
  </si>
  <si>
    <t>64090137</t>
  </si>
  <si>
    <t>I KETUT WIRATA</t>
  </si>
  <si>
    <t>KANITBINMAS POLSEK ABIANSEMAL POLRES BADUNG POLDA BALI</t>
  </si>
  <si>
    <t>64090394</t>
  </si>
  <si>
    <t>I NENGAH SUJARTA</t>
  </si>
  <si>
    <t>KANITLANTAS POLSEK SELEMADEG POLRES TABANAN POLDA BALI</t>
  </si>
  <si>
    <t>64090439</t>
  </si>
  <si>
    <t>I MADE BUDIARTA</t>
  </si>
  <si>
    <t>KASUBBAGBINOPS BAGOPS POLRES BULELENG POLDA BALI</t>
  </si>
  <si>
    <t>64090561</t>
  </si>
  <si>
    <t>DEWA KETUT ALIT KAMBOJA, S.H.</t>
  </si>
  <si>
    <t>KAURTORING SUBBAGDUMASANWAS ITWASDA POLDA BALI (PERPOL 14)</t>
  </si>
  <si>
    <t>64100540</t>
  </si>
  <si>
    <t>I WAYAN RAKEN</t>
  </si>
  <si>
    <t>PAMA POLDA BALI (PDHN POLDA LAMPUNG)</t>
  </si>
  <si>
    <t>64100673</t>
  </si>
  <si>
    <t>NI WAYAN SINYUM</t>
  </si>
  <si>
    <t>KASUBBAGKUM BAGSUMDA POLRES JEMBRANA POLDA BALI</t>
  </si>
  <si>
    <t>64110050</t>
  </si>
  <si>
    <t>I KETUT GITA</t>
  </si>
  <si>
    <t>KANITINTELKAM POLSEK KEDIRI POLRES TABANAN POLDA BALI</t>
  </si>
  <si>
    <t>64110548</t>
  </si>
  <si>
    <t>I MADE CINDRA, S.H.</t>
  </si>
  <si>
    <t>PANIT 1 UNIT 1 SUBDIT 2 DITRESKRIMUM POLDA BALI (CTOCS/TIM SIDIK)</t>
  </si>
  <si>
    <t>64120142</t>
  </si>
  <si>
    <t>I PUTU OKA SUYASA, S.H.</t>
  </si>
  <si>
    <t>PANIT 1 UNIT 1 SUBDIT 3 DITRESNARKOBA POLDA BALI</t>
  </si>
  <si>
    <t>64120583</t>
  </si>
  <si>
    <t>I GUSTI NYOMAN SUWECA</t>
  </si>
  <si>
    <t>KASUBBAGBINOPS BAGOPS POLRES GIANYAR POLDA BALI</t>
  </si>
  <si>
    <t>64120798</t>
  </si>
  <si>
    <t>I NENGAH RAI</t>
  </si>
  <si>
    <t>PASIAGA 3 BAGDALOPS ROOPS POLDA BALI</t>
  </si>
  <si>
    <t>64120930</t>
  </si>
  <si>
    <t>I KETUT GANIAWAN,S.Sos.</t>
  </si>
  <si>
    <t>KANITSABHARA POLSEK MENGWI POLRES BADUNG POLDA BALI</t>
  </si>
  <si>
    <t>65010114</t>
  </si>
  <si>
    <t>I KOMANG SUAJAYA, S.H.</t>
  </si>
  <si>
    <t>KANITINTELKAM POLSEK MANGGIS POLRES KARANGASEM POLDA BALI</t>
  </si>
  <si>
    <t>65010118</t>
  </si>
  <si>
    <t>I MADE DWI SUSILA</t>
  </si>
  <si>
    <t>KASATBINMAS POLRES KARANGASEM POLDA BALI</t>
  </si>
  <si>
    <t>65010237</t>
  </si>
  <si>
    <t>I NYOMAN HENDRAJAYA</t>
  </si>
  <si>
    <t>KANITBINMAS POLSEK GIANYAR POLRES GIANYAR POLDA BALI</t>
  </si>
  <si>
    <t>65010311</t>
  </si>
  <si>
    <t>I NYOMAN MURDA</t>
  </si>
  <si>
    <t>KANITBINMAS POLSEK DENPASAR SELATAN POLRESTA DENPASAR POLDA BALI</t>
  </si>
  <si>
    <t>65010666</t>
  </si>
  <si>
    <t>I MADE SUKADI</t>
  </si>
  <si>
    <t>KAURREN SUBBAGRENMIN BIDLABFOR POLDA BALI</t>
  </si>
  <si>
    <t>65020066</t>
  </si>
  <si>
    <t>I MADE SUNARTA</t>
  </si>
  <si>
    <t>KANITSABHARA POLSEK BLAHBATUH POLRES GIANYAR POLDA BALI</t>
  </si>
  <si>
    <t>65020085</t>
  </si>
  <si>
    <t>I GUSTI KOMANG MULIADNYANA, S.H.</t>
  </si>
  <si>
    <t>WAKAPOLSEK NEGARA POLRES JEMBRANA POLDA BALI</t>
  </si>
  <si>
    <t>65030097</t>
  </si>
  <si>
    <t>NI LUH SUARDINI</t>
  </si>
  <si>
    <t>PANIT 1 SUBDIT VIP DITPAMOBVIT POLDA BALI (PERPOL 14)</t>
  </si>
  <si>
    <t>65030335</t>
  </si>
  <si>
    <t>I KETUT PURNAWAN, S.H.,M.H.</t>
  </si>
  <si>
    <t>KANITRESKRIM POLSEK BANGLI POLRES BANGLI POLDA BALI</t>
  </si>
  <si>
    <t>65040381</t>
  </si>
  <si>
    <t>I KETUT SUDITA</t>
  </si>
  <si>
    <t>KANITINTELKAM POLSEK UBUD POLRES GIANYAR POLDA BALI</t>
  </si>
  <si>
    <t>65050163</t>
  </si>
  <si>
    <t>IDA BAGUS KETUT MAHENDRA, SH</t>
  </si>
  <si>
    <t>KAPOLSEK SELEMADEG TIMUR POLRES TABANAN POLDA BALI</t>
  </si>
  <si>
    <t>65050604</t>
  </si>
  <si>
    <t>DEWA PUTU RAKA</t>
  </si>
  <si>
    <t>KASUBBAGKUM BAGSUMDA POLRES GIANYAR POLDA BALI</t>
  </si>
  <si>
    <t>65070125</t>
  </si>
  <si>
    <t>I MADE SADIA</t>
  </si>
  <si>
    <t>KASIKEU POLRESTA DENPASAR POLDA BALI</t>
  </si>
  <si>
    <t>65070172</t>
  </si>
  <si>
    <t>I MADE SURATMAN</t>
  </si>
  <si>
    <t>KANITSABHARA POLSEK GEROKGAK POLRES BULELENG POLDA BALI</t>
  </si>
  <si>
    <t>65080146</t>
  </si>
  <si>
    <t>I WAYAN SUARJANA</t>
  </si>
  <si>
    <t>KANITINTELKAM POLSEK SUKAWATI POLRES GIANYAR POLDA BALI</t>
  </si>
  <si>
    <t>65080243</t>
  </si>
  <si>
    <t>I KETUT SUTARGA</t>
  </si>
  <si>
    <t>KANITSABHARA POLSEK KAWASAN BANDARA I GUSTI NGURAH RAI POLRESTA DENPASAR POLDA BALI</t>
  </si>
  <si>
    <t>65090041</t>
  </si>
  <si>
    <t>RUSIAH</t>
  </si>
  <si>
    <t>KANIT 2 SUBDITGAKKUM DITLANTAS POLDA BALI</t>
  </si>
  <si>
    <t>65090285</t>
  </si>
  <si>
    <t>KETUT WIDIASA SANGKU, S.H.</t>
  </si>
  <si>
    <t>KASATBINMAS POLRES BULELENG POLDA BALI</t>
  </si>
  <si>
    <t>65090410</t>
  </si>
  <si>
    <t>NI WAYAN NESTRI,SH.</t>
  </si>
  <si>
    <t>KASUBBAGRENMIN BIDDOKKES POLDA BALI</t>
  </si>
  <si>
    <t>65100597</t>
  </si>
  <si>
    <t>I MADE SUWANDRA, S.H.</t>
  </si>
  <si>
    <t>KASATSABHARA POLRES JEMBRANA POLDA BALI</t>
  </si>
  <si>
    <t>65110096</t>
  </si>
  <si>
    <t>I KETUT KARNAWA</t>
  </si>
  <si>
    <t>KANITBINMAS POLSEK GEROKGAK POLRES BULELENG POLDA BALI</t>
  </si>
  <si>
    <t>65120648</t>
  </si>
  <si>
    <t>I MADE SUARSANA</t>
  </si>
  <si>
    <t>PASIAGA 2 BAGDALOPS ROOPS POLDA BALI</t>
  </si>
  <si>
    <t>65120712</t>
  </si>
  <si>
    <t>I NYOMAN SUDIASA, SH</t>
  </si>
  <si>
    <t>KABAGREN POLRES BANGLI POLDA BALI</t>
  </si>
  <si>
    <t>66010282</t>
  </si>
  <si>
    <t>I PUTU RAKA WIRATMA , S.H.</t>
  </si>
  <si>
    <t>KAPOLSEK DAWAN POLRES KLUNGKUNG POLDA BALI</t>
  </si>
  <si>
    <t>PARIK 1 ITBID 2 ITWASDA POLDA BALI</t>
  </si>
  <si>
    <t>66010560</t>
  </si>
  <si>
    <t>I PUTU GEDE ARDANA,S.H.</t>
  </si>
  <si>
    <t>KASUBBAGHUMAS BAGOPS POLRES KLUNGKUNG POLDA BALI</t>
  </si>
  <si>
    <t>66030034</t>
  </si>
  <si>
    <t>I NYOMAN PAWANA JAYA NEGARA</t>
  </si>
  <si>
    <t>KASATRESNARKOBA POLRES GIANYAR POLDA BALI</t>
  </si>
  <si>
    <t>66060124</t>
  </si>
  <si>
    <t>NI NYOMAN SENIWATI, S.H.</t>
  </si>
  <si>
    <t>KAURMANAGE SUBBAGYANUM SPN POLDA BALI (PERPOL 14)</t>
  </si>
  <si>
    <t>66080284</t>
  </si>
  <si>
    <t>AGUNG BUWONO</t>
  </si>
  <si>
    <t>PAMA RO SDM POLDA BALI (PENUGASAN BNN)</t>
  </si>
  <si>
    <t>66080452</t>
  </si>
  <si>
    <t>SURYADI</t>
  </si>
  <si>
    <t>KAPOLSEK SUKAWATI POLRES GIANYAR POLDA BALI</t>
  </si>
  <si>
    <t>66090010</t>
  </si>
  <si>
    <t>I NYOMAN SUGINA, S.H.</t>
  </si>
  <si>
    <t>KANIT 3 BAGWASSIDIK DITRESNARKOBA POLDA BALI</t>
  </si>
  <si>
    <t>66100048</t>
  </si>
  <si>
    <t>I MADE KATON,S.H.</t>
  </si>
  <si>
    <t>KASILATPUAN SUBDITBHABINKAMTIBMAS DITBINMAS POLDA BALI</t>
  </si>
  <si>
    <t>66110209</t>
  </si>
  <si>
    <t>I GUSTI NGURAH SUTARKA,SH</t>
  </si>
  <si>
    <t>KANIT 5 SUBDITGAKKUM DITLANTAS POLDA BALI</t>
  </si>
  <si>
    <t>66110368</t>
  </si>
  <si>
    <t>I WAYAN SUECA, S.Pd.</t>
  </si>
  <si>
    <t>PS. KANIT 5 SUBDIT 5 DITINTELKAM POLDA BALI</t>
  </si>
  <si>
    <t>66120087</t>
  </si>
  <si>
    <t>KOMANG RIASA</t>
  </si>
  <si>
    <t>WAKAPOLSEK SERIRIT POLRES BULELENG POLDA BALI</t>
  </si>
  <si>
    <t>67010324</t>
  </si>
  <si>
    <t>AYU NYOMAN SUASTINI,S.H.</t>
  </si>
  <si>
    <t>KASIWASJASPAM SUBDITBINSATPAM/POLSUS DITBINMAS POLDA BALI</t>
  </si>
  <si>
    <t>67020353</t>
  </si>
  <si>
    <t>ANAK AGUNG NGURAH AGUNG, S.H.</t>
  </si>
  <si>
    <t>67020437</t>
  </si>
  <si>
    <t>NI NYOMAN SUYASMINI, S.H.</t>
  </si>
  <si>
    <t>PAUR 1 SUBBIDPAMINAL BIDPROPAM POLDA BALI</t>
  </si>
  <si>
    <t>67050369</t>
  </si>
  <si>
    <t>I MADE DAYENDRA</t>
  </si>
  <si>
    <t>KASATINTELKAM POLRES BULELENG POLDA BALI</t>
  </si>
  <si>
    <t>67050373</t>
  </si>
  <si>
    <t>AGUS TRISNADI, S.H., M.H.</t>
  </si>
  <si>
    <t>PANIT 1 UNIT 2 SUBDIT 1 DITRESNARKOBA POLDA BALI</t>
  </si>
  <si>
    <t>67050441</t>
  </si>
  <si>
    <t>I WAYAN SUMARNA, S.H.</t>
  </si>
  <si>
    <t>KA SPKT POLRESTA DENPASAR POLDA BALI</t>
  </si>
  <si>
    <t>67050503</t>
  </si>
  <si>
    <t>I KOMANG MULIYADI, S.H.</t>
  </si>
  <si>
    <t>KASATRESNARKOBA POLRES JEMBRANA POLDA BALI</t>
  </si>
  <si>
    <t>67060084</t>
  </si>
  <si>
    <t>I GUSTI PUTU SUDARA, S.H.</t>
  </si>
  <si>
    <t>WAKASATSABHARA POLRESTA DENPASAR POLDA BALI</t>
  </si>
  <si>
    <t>67070055</t>
  </si>
  <si>
    <t>YULIANA LOMI</t>
  </si>
  <si>
    <t>KASUBBAGDALOPS BAGOPS POLRES GIANYAR POLDA BALI</t>
  </si>
  <si>
    <t>67070468</t>
  </si>
  <si>
    <t>IDA BAGUS PUTRA SUMERTA .S. SoS</t>
  </si>
  <si>
    <t>WAKAPOLSEK DENPASAR TIMUR POLRESTA DENPASAR POLDA BALI</t>
  </si>
  <si>
    <t>67070475</t>
  </si>
  <si>
    <t>I NYOMAN SUGIANYAR ARDIKA, S.H.</t>
  </si>
  <si>
    <t>WAKAPOLSEK DENPASAR BARAT POLRESTA DENPASAR POLDA BALI</t>
  </si>
  <si>
    <t>67090262</t>
  </si>
  <si>
    <t>DEWA PUTU WERDHIANA, S.H., M.H.</t>
  </si>
  <si>
    <t>KANIT 1 SATPJR DITLANTAS POLDA BALI</t>
  </si>
  <si>
    <t>67110045</t>
  </si>
  <si>
    <t>I GEDE SUDIARNA PUTRA, S.H.</t>
  </si>
  <si>
    <t>KASATRESNARKOBA POLRES BANGLI POLDA BALI</t>
  </si>
  <si>
    <t>67120018</t>
  </si>
  <si>
    <t>YAHYA</t>
  </si>
  <si>
    <t>WAKAPOLSEK KUTA SELATAN POLRESTA DENPASAR POLDA BALI</t>
  </si>
  <si>
    <t>67120032</t>
  </si>
  <si>
    <t>I WAYAN PARTA</t>
  </si>
  <si>
    <t>KASATPOLAIR POLRES BULELENG POLDA BALI</t>
  </si>
  <si>
    <t>67120039</t>
  </si>
  <si>
    <t>LUH SRI PUSPANI</t>
  </si>
  <si>
    <t>PS. KASUBBAGRENMIN ITWASDA</t>
  </si>
  <si>
    <t>67120353</t>
  </si>
  <si>
    <t>I DEWA GEDE ARIANA, S.H</t>
  </si>
  <si>
    <t>KAURPAMWAL SPRIPIM POLDA BALI</t>
  </si>
  <si>
    <t>67120355</t>
  </si>
  <si>
    <t>AGUS WIDARMA PUTRA, S.H.</t>
  </si>
  <si>
    <t>PAUR 3 SIAGA SPKT POLDA BALI</t>
  </si>
  <si>
    <t>68020131</t>
  </si>
  <si>
    <t>I NYOMAN SUASTANA, S.H.</t>
  </si>
  <si>
    <t>KSBSISINFOLAP BAG RBP RORENA POLDA BALI</t>
  </si>
  <si>
    <t>68040291</t>
  </si>
  <si>
    <t>DEWA MADE SUJANA</t>
  </si>
  <si>
    <t>PS. KASUBBAGDALOPS BAGOPS SATBRIMOB POLDA BALI</t>
  </si>
  <si>
    <t>68050267</t>
  </si>
  <si>
    <t>I GEDE SURYA KUSUMA, S.H.</t>
  </si>
  <si>
    <t>KAURLIPPRODOK SUBBID PID BIDHUMAS POLDA BALI</t>
  </si>
  <si>
    <t>68050275</t>
  </si>
  <si>
    <t>ARYA AGUNG ARJANA PUTRA , S.H.</t>
  </si>
  <si>
    <t>PANIT 2 SUBDIT 5 DITINTELKAM POLDA BALI</t>
  </si>
  <si>
    <t>68070030</t>
  </si>
  <si>
    <t>I DEWA TAGEL WIJASA, S.H.</t>
  </si>
  <si>
    <t>KASUBBAGRENMIN ROOPS POLDA BALI</t>
  </si>
  <si>
    <t>68070162</t>
  </si>
  <si>
    <t>68110068</t>
  </si>
  <si>
    <t>I KETUT DARTA, S.H.</t>
  </si>
  <si>
    <t>WAKAPOLSEK KAWASAN BANDARA I GUSTI NGURAH RAI POLRESTA DENPASAR POLDA BALI</t>
  </si>
  <si>
    <t>68120005</t>
  </si>
  <si>
    <t>NIKOLAUS SINA RUING</t>
  </si>
  <si>
    <t>KAURSIK SUBBAGPAMKOLSIK YANMA POLDA BALI</t>
  </si>
  <si>
    <t>68120123</t>
  </si>
  <si>
    <t>I WAYAN MUDIASA, S.H.</t>
  </si>
  <si>
    <t>PAUR SI STNK SUBDITREGIDENT DITLANTAS POLDA BALI</t>
  </si>
  <si>
    <t>68120446</t>
  </si>
  <si>
    <t>I NENGAH GEDE</t>
  </si>
  <si>
    <t>PAUR 4 SIAGA SPKT POLDA BALI</t>
  </si>
  <si>
    <t>69020013</t>
  </si>
  <si>
    <t>NYOMAN REDITA</t>
  </si>
  <si>
    <t>PAUR SUBSIDALOPS BAGOPS SATBRIMOB POLDA BALI (PERPOL 14)</t>
  </si>
  <si>
    <t>69040107</t>
  </si>
  <si>
    <t>NI LUH WIRATI, S.H</t>
  </si>
  <si>
    <t>KASUBBAG ANEV BAGBINOPSNAL DITPAMOBVIT</t>
  </si>
  <si>
    <t>69060205</t>
  </si>
  <si>
    <t>I NYOMAN SUKADANA, S.E.</t>
  </si>
  <si>
    <t>KASUBBAGDUMASANWAS ITWASDA POLDA BALI (PERPOL 14)</t>
  </si>
  <si>
    <t>69080536</t>
  </si>
  <si>
    <t>I KETUT SUDIARTANA, S.H.</t>
  </si>
  <si>
    <t>KAURKEU SUBBAGRENMIN DITRESKRIMSUS POLDA BALI</t>
  </si>
  <si>
    <t>69100082</t>
  </si>
  <si>
    <t>I NENGAH SONA, S.H.</t>
  </si>
  <si>
    <t>KASATLANTAS POLRES BANGLI POLDA BALI</t>
  </si>
  <si>
    <t>69100243</t>
  </si>
  <si>
    <t>I GUSTI MADE SUDARMA PUTRA S. Sos.,S.H.</t>
  </si>
  <si>
    <t>KAPOLSEK MARGA POLRES TABANAN POLDA BALI</t>
  </si>
  <si>
    <t>69110044</t>
  </si>
  <si>
    <t>I DEWA MADE SURYATMAJA, S.H.</t>
  </si>
  <si>
    <t>KANIT I SAT PJR DITLANTAS POLDA BALI</t>
  </si>
  <si>
    <t>69120399</t>
  </si>
  <si>
    <t>NURYADI</t>
  </si>
  <si>
    <t>KANIT 1 SUBDEN 3 DENGEGANA SATBRIMOB POLDA BALI</t>
  </si>
  <si>
    <t>70030175</t>
  </si>
  <si>
    <t>I MADE SUTIRTA,S.H.</t>
  </si>
  <si>
    <t>KASATSABHARA POLRES KARANGASEM POLDA BALI</t>
  </si>
  <si>
    <t>70050354</t>
  </si>
  <si>
    <t>I WAYAN SARTIKA, S.H.</t>
  </si>
  <si>
    <t>KAURBINPAM SUBBIDPAMINAL BIDPROPAM POLDA BALI</t>
  </si>
  <si>
    <t>70080014</t>
  </si>
  <si>
    <t>WIASTU ANDRI PRAJITNO,S.H.</t>
  </si>
  <si>
    <t>70090309</t>
  </si>
  <si>
    <t>HERSON DJUANDA, S.H.</t>
  </si>
  <si>
    <t>KASUBBAGHUMAS BAGOPS POLRES KARANGASEM POLDA BALI</t>
  </si>
  <si>
    <t>70090310</t>
  </si>
  <si>
    <t>KETUT SUMARAYASA</t>
  </si>
  <si>
    <t>70100005</t>
  </si>
  <si>
    <t>SRI NURYANI WINDARTININGSIH</t>
  </si>
  <si>
    <t>70100141</t>
  </si>
  <si>
    <t>GEDE ENDRAWAN, SH, MH</t>
  </si>
  <si>
    <t>KASATBINMAS POLRES GIANYAR POLDA BALI</t>
  </si>
  <si>
    <t>70120122</t>
  </si>
  <si>
    <t>MADE SUADNYANA, S.Sos</t>
  </si>
  <si>
    <t>PS. KASUBBAGSISINFOLAP BAG RBP RORENA POLDA BALI</t>
  </si>
  <si>
    <t>71020212</t>
  </si>
  <si>
    <t>KASATINTELKAM POLRES BANGLI POLDA BALI</t>
  </si>
  <si>
    <t>71030019</t>
  </si>
  <si>
    <t>DJOKO HARIADI , S.H.,M.H.</t>
  </si>
  <si>
    <t>PS. KANIT 3 SUBDIT 3 DITRESNARKOBA POLDA BALI</t>
  </si>
  <si>
    <t>71040216</t>
  </si>
  <si>
    <t>I WAYAN SUKARITA, S.Sos</t>
  </si>
  <si>
    <t>KAPOLSEK BEBANDEM POLRES KARANGASEM POLDA BALI</t>
  </si>
  <si>
    <t>71040217</t>
  </si>
  <si>
    <t>I MADE GEDE WIDIA ADNYANA, S.H.</t>
  </si>
  <si>
    <t>PANIT 2 UNIT 3 SUBDIT 1 DITRESKRIMSUS POLDA BALI</t>
  </si>
  <si>
    <t>71040383</t>
  </si>
  <si>
    <t>KETUT SUDARMA, S.H.</t>
  </si>
  <si>
    <t>PANIT 1 UNIT 4 SUBDIT 3 DITRESKRIMSUS POLDA BALI</t>
  </si>
  <si>
    <t>71060125</t>
  </si>
  <si>
    <t>NI LUH SURYAWATI, S.H.</t>
  </si>
  <si>
    <t>KASUBBAGRENMINOPS BAGBINOPS ROOPS POLDA BALI</t>
  </si>
  <si>
    <t>71110034</t>
  </si>
  <si>
    <t>NYOMAN ADIKA</t>
  </si>
  <si>
    <t>KAPOLSEK TEJAKULA POLRES BULELENG POLDA BALI</t>
  </si>
  <si>
    <t>72020313</t>
  </si>
  <si>
    <t>ANAK AGUNG GEDE RAI DARMAYASA, S.H.</t>
  </si>
  <si>
    <t>KASATSABHARA POLRES TABANAN POLDA BALI</t>
  </si>
  <si>
    <t>72020455</t>
  </si>
  <si>
    <t>I NYOMAN SUKADANA, S.H.</t>
  </si>
  <si>
    <t>WAKAPOLSEK KUTA POLRESTA DENPASAR POLDA BALI</t>
  </si>
  <si>
    <t>72030124</t>
  </si>
  <si>
    <t>KETUT WISNAYA</t>
  </si>
  <si>
    <t>PANIT 1 UNIT 4 SUBDIT 5 DITRESKRIMSUS POLDA BALI</t>
  </si>
  <si>
    <t>72030233</t>
  </si>
  <si>
    <t>I NYOMAN PURNAYASA</t>
  </si>
  <si>
    <t>WADANYON B PELOPOR SATBRIMOB POLDA BALI (PERPOL 14)</t>
  </si>
  <si>
    <t>72050065</t>
  </si>
  <si>
    <t>I NYOMAN ARTADANA, S.H.</t>
  </si>
  <si>
    <t>KANITRESKRIM POLSEK TABANAN POLRES TABANAN POLDA BALI</t>
  </si>
  <si>
    <t>72060037</t>
  </si>
  <si>
    <t>AMELIA MAGDALENA LETOATI, S.H.</t>
  </si>
  <si>
    <t>KASUBBAGSARPRAS BAGSUMDA POLRESTA DENPASAR POLDA BALI</t>
  </si>
  <si>
    <t>72070383</t>
  </si>
  <si>
    <t>I KETUT KARWA</t>
  </si>
  <si>
    <t>KASUBDEN 2 DENGEGANA SATBRIMOB POLDA BALI</t>
  </si>
  <si>
    <t>72070547</t>
  </si>
  <si>
    <t>NI KETUT SANTIANI, S.H., M.H.</t>
  </si>
  <si>
    <t>72080444</t>
  </si>
  <si>
    <t>I WAYAN PARWATA, S.H, M.H.</t>
  </si>
  <si>
    <t>PAMA YANMA POLDA BALI</t>
  </si>
  <si>
    <t>72090029</t>
  </si>
  <si>
    <t>NI LUH PUTU ARYATI</t>
  </si>
  <si>
    <t>KAURKEU SUBBAGRENMIN ITWASDA POLDA BALI</t>
  </si>
  <si>
    <t>72090091</t>
  </si>
  <si>
    <t>I NYOMAN MERTA KARIANA, S.H., M.H.</t>
  </si>
  <si>
    <t>KASATRESNARKOBA POLRES KARANGASEM POLDA BALI</t>
  </si>
  <si>
    <t>72090563</t>
  </si>
  <si>
    <t>I WAYAN PUTRA ANTARA, S.Pd.,M.H.</t>
  </si>
  <si>
    <t>PS. KASUBBAGROHJASHOR BAGWATPERS RO SDM POLDA BALI</t>
  </si>
  <si>
    <t>72110155</t>
  </si>
  <si>
    <t>NI PUTU PURNAMA DEWI, S.IP.</t>
  </si>
  <si>
    <t>PANIT 2 SUBDITWASTER DITPAMOBVIT POLDA BALI</t>
  </si>
  <si>
    <t>72110213</t>
  </si>
  <si>
    <t>GUSTI KADE ALIT MURDIASA, S.H.</t>
  </si>
  <si>
    <t>KAPOLSEK SAWAN POLRES BULELENG POLDA BALI</t>
  </si>
  <si>
    <t>73020147</t>
  </si>
  <si>
    <t>I NYOMAN MISTANADA</t>
  </si>
  <si>
    <t>PAMA RO SDM POLDA BALI (LULUSAN DIK SESPIMMA TA 2019)</t>
  </si>
  <si>
    <t>73030059</t>
  </si>
  <si>
    <t>I GEDE BUDIARTA, S.H., M.H.</t>
  </si>
  <si>
    <t>KASIPROPAM POLRESTA DENPASAR POLDA BALI</t>
  </si>
  <si>
    <t>73030226</t>
  </si>
  <si>
    <t>MADE MUSTIADA, S.H.</t>
  </si>
  <si>
    <t>73030233</t>
  </si>
  <si>
    <t>I WAYAN WIRA NUGRAHA, SH</t>
  </si>
  <si>
    <t>KANITBINMAS POLSEK DENPASAR TIMUR POLRESTA DENPASAR POLDA BALI</t>
  </si>
  <si>
    <t>73060282</t>
  </si>
  <si>
    <t>I GUSTI AGUNG KOMANG PUTRA BERAWA</t>
  </si>
  <si>
    <t>DANKI 1 YON B PELOPOR SATBRIMOB POLDA BALI (PERPOL 14)</t>
  </si>
  <si>
    <t>73060548</t>
  </si>
  <si>
    <t>SULHADI, SH</t>
  </si>
  <si>
    <t>KASUBBAGHUMAS BAGOPS POLRES BANGLI POLDA BALI</t>
  </si>
  <si>
    <t>73070121</t>
  </si>
  <si>
    <t>I WAYAN BAGIANA</t>
  </si>
  <si>
    <t>KASUBDEN 4 DENGEGANA SATBRIMOB POLDA BALI</t>
  </si>
  <si>
    <t>73070137</t>
  </si>
  <si>
    <t>ARMINDO DE JESUS SARMENTO</t>
  </si>
  <si>
    <t>KANITDALMAS SATSABHARA POLRESTA DENPASAR POLDA BALI</t>
  </si>
  <si>
    <t>73080147</t>
  </si>
  <si>
    <t>I GUSTI LANANG JELANTIK, S.H.</t>
  </si>
  <si>
    <t>73080167</t>
  </si>
  <si>
    <t>I GUSTI AGUNG BAGUS SUTEJA. S.IP.,M.H.</t>
  </si>
  <si>
    <t>KASATPOLAIR POLRES KARANGASEM POLDA BALI</t>
  </si>
  <si>
    <t>73090199</t>
  </si>
  <si>
    <t>I NYOMAN SUPARTHA WIRYADARMA, S.H.</t>
  </si>
  <si>
    <t>KASUBDEN 3 DENGEGANA SATBRIMOB POLDA BALI</t>
  </si>
  <si>
    <t>73090383</t>
  </si>
  <si>
    <t>I KETUT TUNAS, S.H.</t>
  </si>
  <si>
    <t>KASATRESNARKOBA POLRES TABANAN POLDA BALI</t>
  </si>
  <si>
    <t>73090387</t>
  </si>
  <si>
    <t>I KADEK SUADNYANA, S.H.</t>
  </si>
  <si>
    <t>KANIT 4 SATPJR DITLANTAS POLDA BALI</t>
  </si>
  <si>
    <t>73100119</t>
  </si>
  <si>
    <t>I KOMANG NGURAH SUCAHAYADI, S.I.P.</t>
  </si>
  <si>
    <t>KASATRESNARKOBA POLRES BADUNG POLDA BALI</t>
  </si>
  <si>
    <t>73110106</t>
  </si>
  <si>
    <t>I MADE SUDIANTARA</t>
  </si>
  <si>
    <t>KASIYANMA SATBRIMOB POLDA BALI (PERPOL 14)</t>
  </si>
  <si>
    <t>73120041</t>
  </si>
  <si>
    <t>I KADEK ARDIKA, S.Sos</t>
  </si>
  <si>
    <t>KAPOLSEK PUPUAN POLRES TABANAN POLDA BALI</t>
  </si>
  <si>
    <t>73120052</t>
  </si>
  <si>
    <t>I GUSTI NGURAH KADE LANANG GELGEL, S.H.</t>
  </si>
  <si>
    <t>KASATINTELKAM POLRES JEMBRANA POLDA BALI</t>
  </si>
  <si>
    <t>73120381</t>
  </si>
  <si>
    <t>BENYAMIN NIKIJULUW, S.H.</t>
  </si>
  <si>
    <t>PS. KASIBINTURMAS SUBDITBINTIBSOS DITBINMAS POLDA BALI</t>
  </si>
  <si>
    <t>74020014</t>
  </si>
  <si>
    <t>I MADE SUBADI, S.H.</t>
  </si>
  <si>
    <t>74020024</t>
  </si>
  <si>
    <t>NI NYOMAN SRI UTAMI , S.H.</t>
  </si>
  <si>
    <t>PANIT 2 UNIT 4 SUBDIT 4 DITRESKRIMUM POLDA BALI</t>
  </si>
  <si>
    <t>74040380</t>
  </si>
  <si>
    <t>IDA BAGUS PUTU DANA GINAWA, S.H.</t>
  </si>
  <si>
    <t>KASATINTELKAM POLRES GIANYAR POLDA BALI</t>
  </si>
  <si>
    <t>74050146</t>
  </si>
  <si>
    <t>NI MADE BUDHI ARTINI, S.H.</t>
  </si>
  <si>
    <t>PS. KASUBBAGKOMPETEN BAGBINKAR RO SDM POLDA BALI</t>
  </si>
  <si>
    <t>74070659</t>
  </si>
  <si>
    <t>NI MADE LESTARI, S.H., M.H.</t>
  </si>
  <si>
    <t>PAMA POLRES TABANAN POLDA BALI</t>
  </si>
  <si>
    <t>74080335</t>
  </si>
  <si>
    <t>ANDI PRASETIO, S.H.</t>
  </si>
  <si>
    <t>PANIT 1 UNIT 2 SUBDIT 5 DITRESKRIMSUS POLDA BALI</t>
  </si>
  <si>
    <t>74080830</t>
  </si>
  <si>
    <t>I KETUT MASTRA BUDAYA, S.H.</t>
  </si>
  <si>
    <t>PAUR 2 SUBBIDPROVOS BIDPROPAM POLDA BALI</t>
  </si>
  <si>
    <t>74120011</t>
  </si>
  <si>
    <t>PUTU SUNARCAYA, SH, MM</t>
  </si>
  <si>
    <t>PANIT 1 UNIT 3 SUBDIT 2 DITRESNARKOBA POLDA BALI</t>
  </si>
  <si>
    <t>74120024</t>
  </si>
  <si>
    <t>I GUSTI PUTU ANDIKA TIRTA PUTRA</t>
  </si>
  <si>
    <t>PASILOG YON A PELOPOR SATBRIMOB POLDA BALI (PERPOL 14)</t>
  </si>
  <si>
    <t>74120790</t>
  </si>
  <si>
    <t>I PUTU SUARMADI, SH</t>
  </si>
  <si>
    <t>WADANYON C PELOPOR SATBRIMOB POLDA BALI (PERPOL 14)</t>
  </si>
  <si>
    <t>75010344</t>
  </si>
  <si>
    <t>I MADE DERAWI, S.H.</t>
  </si>
  <si>
    <t>KABAG REN POLRES BULELENG</t>
  </si>
  <si>
    <t>75020026</t>
  </si>
  <si>
    <t>I MADE ADI SURYAWAN, S.H.</t>
  </si>
  <si>
    <t>PAMA RO SDM POLDA BALI (LLSN DIK SESPIMMA T.A. 2019)</t>
  </si>
  <si>
    <t>75020557</t>
  </si>
  <si>
    <t>I GUSTI PUTU DHARMANATHA, S.H., M.H.</t>
  </si>
  <si>
    <t>KAPOLSEK TAMPAKSIRING POLRES GIANYAR POLDA BALI</t>
  </si>
  <si>
    <t>75040179</t>
  </si>
  <si>
    <t>I WAYAN SUASTIKA, S.H.</t>
  </si>
  <si>
    <t>75070121</t>
  </si>
  <si>
    <t>I KETUT SUPARTA, S.H.</t>
  </si>
  <si>
    <t>PAMA DITBINMAS POLDA BALI</t>
  </si>
  <si>
    <t>75070377</t>
  </si>
  <si>
    <t>NI LUH KOMANG SRI SUBAKTI, S.H. , M.H.</t>
  </si>
  <si>
    <t>PAUR SUBBAGDOKLIT BAGANALIS DITINTELKAM POLDA BALI</t>
  </si>
  <si>
    <t>75070598</t>
  </si>
  <si>
    <t>GEDE SUKANADA, SH</t>
  </si>
  <si>
    <t>DANKI 2 YON B PELOPOR SATBRIMOB POLDA BALI (PERPOL 14)</t>
  </si>
  <si>
    <t>75080501</t>
  </si>
  <si>
    <t>I MADE TAMA, SH</t>
  </si>
  <si>
    <t>KASATSABHARA POLRES GIANYAR POLDA BALI</t>
  </si>
  <si>
    <t>75090097</t>
  </si>
  <si>
    <t>I GEDE SUDYATMAJA, S.H., M.H.</t>
  </si>
  <si>
    <t>KAPOLSEK PAYANGAN POLRES GIANYAR POLDA BALI</t>
  </si>
  <si>
    <t>75090374</t>
  </si>
  <si>
    <t>I GEDE PUTU SEMADI, S.I.P.</t>
  </si>
  <si>
    <t>PAUR 1 KORSIS SPN POLDA BALI</t>
  </si>
  <si>
    <t>75090522</t>
  </si>
  <si>
    <t>KETUT ADNYANA TUNGGAL JAYA, S.Sos, S.H.</t>
  </si>
  <si>
    <t>PASIAGA 1 BAGDALOPS ROOPS POLDA BALI</t>
  </si>
  <si>
    <t>76040203</t>
  </si>
  <si>
    <t>I KETUT SUDIARTA, S.H.</t>
  </si>
  <si>
    <t>PANIT 2 UNIT 1 SUBDIT 3 DITRESKRIMUM POLDA BALI</t>
  </si>
  <si>
    <t>76060003</t>
  </si>
  <si>
    <t>MADE SRI UTAMI DEWI, S.H.</t>
  </si>
  <si>
    <t>PAUR 1 BAGJARLAT SPN POLDA BALI</t>
  </si>
  <si>
    <t>76060151</t>
  </si>
  <si>
    <t>I WAYAN SUGITA , S.H.</t>
  </si>
  <si>
    <t>KAPOLSEK SELEMADEG BARAT POLRES TABANAN POLDA BALI</t>
  </si>
  <si>
    <t>76060382</t>
  </si>
  <si>
    <t>76080261</t>
  </si>
  <si>
    <t>KETUT TOMIYASA, S.H.,M.H.</t>
  </si>
  <si>
    <t>PS. KASUBBAGMINOPS BAGOPS SATBRIMOB POLDA BALI</t>
  </si>
  <si>
    <t>76110052</t>
  </si>
  <si>
    <t>DEWA GDE OKA, S.Sos, S.H.,M.H.</t>
  </si>
  <si>
    <t>KASATRESNARKOBA POLRES KLUNGKUNG POLDA BALI</t>
  </si>
  <si>
    <t>77010043</t>
  </si>
  <si>
    <t>I NYOMAN WIRANATA, S.H.</t>
  </si>
  <si>
    <t>KAPOLSEK ABANG POLRES KARANGASEM POLDA BALI</t>
  </si>
  <si>
    <t>77010216</t>
  </si>
  <si>
    <t>I WAYAN SUJANA, S.H., M.M.</t>
  </si>
  <si>
    <t>PANIT 1 UNIT 5 SUBDIT 4 DITRESKRIMUM POLDA BALI</t>
  </si>
  <si>
    <t>77050247</t>
  </si>
  <si>
    <t>I KETUT EDI SUSILA, S.H.</t>
  </si>
  <si>
    <t>PANIT 1 UNIT 4 SUBDIT 3 DITRESKRIMUM POLDA BALI</t>
  </si>
  <si>
    <t>77070212</t>
  </si>
  <si>
    <t>77080006</t>
  </si>
  <si>
    <t>I PUTU AGUS ADY WIJAYA, S.H.</t>
  </si>
  <si>
    <t>KASATSABHARA POLRES KLUNGKUNG POLDA BALI</t>
  </si>
  <si>
    <t>77080252</t>
  </si>
  <si>
    <t>VERI TRIYANTO, S.Psi.</t>
  </si>
  <si>
    <t>KASUBBAGPSIPOL BAGPSI RO SDM POLDA BALI</t>
  </si>
  <si>
    <t>77080330</t>
  </si>
  <si>
    <t>NYOMAN DARSANA, SH</t>
  </si>
  <si>
    <t>WAKASATRESKRIM POLRESTA DENPASAR POLDA BALI</t>
  </si>
  <si>
    <t>77100013</t>
  </si>
  <si>
    <t>BAMBANG HARYANTO, S.H.</t>
  </si>
  <si>
    <t>KANITIDIK 5 SATRESKRIM POLRESTA DENPASAR POLDA BALI</t>
  </si>
  <si>
    <t>77110209</t>
  </si>
  <si>
    <t>I MADE BERATA, S.H.</t>
  </si>
  <si>
    <t>PANIT 4 SUBDIT 5 DITINTELKAM POLDA BALI</t>
  </si>
  <si>
    <t>78010069</t>
  </si>
  <si>
    <t>MADE AGUS DWI WIRAWAN, S.H., M.H.</t>
  </si>
  <si>
    <t>KAPOLSEK BUSUNGBIU POLRES BULELENG POLDA BALI</t>
  </si>
  <si>
    <t>78020088</t>
  </si>
  <si>
    <t>I GEDE SUNJAYA WIRYA, S.H.</t>
  </si>
  <si>
    <t>KAPOLSEK SELAT POLRES KARANGASEM POLDA BALI</t>
  </si>
  <si>
    <t>78020111</t>
  </si>
  <si>
    <t>DWI INDAR KOESWOYO, S.Psi.</t>
  </si>
  <si>
    <t>78030064</t>
  </si>
  <si>
    <t>I MADE SUDIANTARA, S.H.</t>
  </si>
  <si>
    <t>WADANDEN GEGANA SATBRIMOB POLDA BALI (PERPOL 14)</t>
  </si>
  <si>
    <t>78040057</t>
  </si>
  <si>
    <t>NI MADE DEWI ARIANI, S.H.</t>
  </si>
  <si>
    <t>PAUR 1 SUBBIDPROVOS BIDPROPAM POLDA BALI</t>
  </si>
  <si>
    <t>78070350</t>
  </si>
  <si>
    <t>PS. KASI GAR SUBDITGAKKUM DITLANTAS POLDA BALI</t>
  </si>
  <si>
    <t>78080373</t>
  </si>
  <si>
    <t>I NYOMAN BUDIASA , S.H.</t>
  </si>
  <si>
    <t>DANKIDALMAS 2 SIPASDAL SUBDITDALMAS DITSAMAPTA POLDA BALI</t>
  </si>
  <si>
    <t>79010011</t>
  </si>
  <si>
    <t>I MADE ARIAWAN P., S.H.</t>
  </si>
  <si>
    <t>KAPOLSEK SUSUT POLRES BANGLI POLDA BALI</t>
  </si>
  <si>
    <t>79030047</t>
  </si>
  <si>
    <t>MADE DWI PUJA RIMBAWA, S.H.</t>
  </si>
  <si>
    <t>KANITLANTAS POLSEK KUTA POLRESTA DENPASAR POLDA BALI</t>
  </si>
  <si>
    <t>80030039</t>
  </si>
  <si>
    <t>I KOMANG SURA MARYANTIKA, S.H.</t>
  </si>
  <si>
    <t>KAPOLSEK KUBU POLRES KARANGASEM POLDA BALI</t>
  </si>
  <si>
    <t>80120622</t>
  </si>
  <si>
    <t>I KETUT SUAKA PURNAWASA, S.H.</t>
  </si>
  <si>
    <t>KAPOLSEK BANJARANGKAN POLRES KLUNGKUNG POLDA BALI</t>
  </si>
  <si>
    <t>81040352</t>
  </si>
  <si>
    <t>I GEDE SUARMAWA, S.H.</t>
  </si>
  <si>
    <t>KAPOLSEK SIDEMEN POLRES KARANGASEM POLDA BALI</t>
  </si>
  <si>
    <t>81071342</t>
  </si>
  <si>
    <t>CITRA FATWA RAHMADANI, S.Sos., S.I.K., M.M.</t>
  </si>
  <si>
    <t>82040115</t>
  </si>
  <si>
    <t>I PUTU ARTAYASA, S.H., M.H.</t>
  </si>
  <si>
    <t>PS. KASUBBAGKHIRDINLUR BAGWATPERS RO SDM POLDA BALI</t>
  </si>
  <si>
    <t>82060042</t>
  </si>
  <si>
    <t>I NENGAH SUKERNA, S.H., M.A.P.</t>
  </si>
  <si>
    <t>KASATINTELKAM POLRES KARANGASEM POLDA BALI</t>
  </si>
  <si>
    <t>82091342</t>
  </si>
  <si>
    <t>FACHMI HAMDANI, S.Psi., S.I.K.</t>
  </si>
  <si>
    <t>KASATINTELKAM POLRES TABANAN POLDA BALI</t>
  </si>
  <si>
    <t>82091349</t>
  </si>
  <si>
    <t>DECKY HENDRA WIJAYA, S.E.,S.I.K.,M.M.</t>
  </si>
  <si>
    <t>PS. KANIT 2 SUBDIT 5 DITRESKRIMSUS POLDA BALI</t>
  </si>
  <si>
    <t>83051426</t>
  </si>
  <si>
    <t>YUSAK AGUSTINUS SOOAI, S.I.K.</t>
  </si>
  <si>
    <t>PS. KAPOLSEK KUTA SELATAN POLRESTA DENPASAR POLDA BALI</t>
  </si>
  <si>
    <t>83081640</t>
  </si>
  <si>
    <t>GREES BREMMER, S.I.K.</t>
  </si>
  <si>
    <t>KASUBBAGRENMIN RO SDM POLDA BALI</t>
  </si>
  <si>
    <t>83081647</t>
  </si>
  <si>
    <t>I MADE AGUS ADI PUTRA, S. Kom.</t>
  </si>
  <si>
    <t>PAMA POLDA BALI (LLSN DIK SESPIMMA T.A. 2019)</t>
  </si>
  <si>
    <t>84011288</t>
  </si>
  <si>
    <t>YANNA DJAYAWIDYA, S.I.K., M.H.</t>
  </si>
  <si>
    <t>PS. KANIT 5 SUBDIT 3 DITRESKRIMUM POLDA BALI</t>
  </si>
  <si>
    <t>84051783</t>
  </si>
  <si>
    <t>DODDY MONZA, S.I.K., M.I.K.</t>
  </si>
  <si>
    <t>PS. KANIT 4 SUBDIT 1 DITRESKRIMSUS POLDA BALI</t>
  </si>
  <si>
    <t>84051816</t>
  </si>
  <si>
    <t>FUDIN ISMAIL, S.E., S.I.K.,M.A.P.</t>
  </si>
  <si>
    <t>KASI SIM DITLANTAS POLDA BALI</t>
  </si>
  <si>
    <t>84091814</t>
  </si>
  <si>
    <t>LAORENS RAJAMANGAPUL HESELO, S.I.K., S.H.</t>
  </si>
  <si>
    <t>KASATRESKRIM POLRES BADUNG POLDA BALI</t>
  </si>
  <si>
    <t>85072070</t>
  </si>
  <si>
    <t>LOSA LUSIANO ARAUJO, S.I.K.</t>
  </si>
  <si>
    <t>KASATRESKRIM POLRES KARANGASEM POLDA BALI</t>
  </si>
  <si>
    <t>85092002</t>
  </si>
  <si>
    <t>DENI SEPTIAWAN, S.I.K.</t>
  </si>
  <si>
    <t>KASATRESKRIM POLRES GIANYAR POLDA BALI</t>
  </si>
  <si>
    <t>85122011</t>
  </si>
  <si>
    <t>MIKAEL HUTABARAT, S.H., S.I.K., M.H.</t>
  </si>
  <si>
    <t>PS. KASATRESNARKOBA POLRESTA DENPASAR POLDA BALI</t>
  </si>
  <si>
    <t>86101927</t>
  </si>
  <si>
    <t>I MADE PRAMASETIA, S.H. S.I.K, M.H.</t>
  </si>
  <si>
    <t>KASATRESKRIM POLRES TABANAN POLDA BALI</t>
  </si>
  <si>
    <t>86111710</t>
  </si>
  <si>
    <t>MIRZA GUNAWAN, S.I.K.</t>
  </si>
  <si>
    <t>KASATRESKRIM POLRES KLUNGKUNG POLDA BALI</t>
  </si>
  <si>
    <t>87041648</t>
  </si>
  <si>
    <t>JOSINA LAMBIOMBIR, S.H., S.I.K.</t>
  </si>
  <si>
    <t>KANITIDIK 6 SATRESKRIM POLRESTA DENPASAR POLDA BALI</t>
  </si>
  <si>
    <t>87051865</t>
  </si>
  <si>
    <t>LAKSMI TRISNADEWI WIERYAWAN, S.H., S.I.K.</t>
  </si>
  <si>
    <t>87051868</t>
  </si>
  <si>
    <t>IDA AYU MADE KALPIKA SARI, S.E.</t>
  </si>
  <si>
    <t>KAUR PRODOK SPRIPIM</t>
  </si>
  <si>
    <t>87071774</t>
  </si>
  <si>
    <t>YOGA WIDYATMOKO, S.I.K.</t>
  </si>
  <si>
    <t>PS. KAPOLSEK BLAHBATUH POLRES GIANYAR POLDA BALI</t>
  </si>
  <si>
    <t>87081640</t>
  </si>
  <si>
    <t>PUTU DIAH KURNIAWANDARI, S.H., S.I.K.</t>
  </si>
  <si>
    <t>87111373</t>
  </si>
  <si>
    <t>YOGIE PRAMAGITA, S.I.K.</t>
  </si>
  <si>
    <t>KASATRESKRIM POLRES JEMBRANA POLDA BALI</t>
  </si>
  <si>
    <t>88041116</t>
  </si>
  <si>
    <t>NI LUH PUTU ANNE PARWISTI, S.H., M.Si.</t>
  </si>
  <si>
    <t>88061068</t>
  </si>
  <si>
    <t>M. AKBAR EKA PUTRA SAMOSIR, S.H., S.I.K.</t>
  </si>
  <si>
    <t>88061075</t>
  </si>
  <si>
    <t>FERRY SIHALOHO, S.I.K.</t>
  </si>
  <si>
    <t>PANIT 2 UNIT 1 SUBDIT 1 DITRESKRIMUM POLDA BALI</t>
  </si>
  <si>
    <t>88090983</t>
  </si>
  <si>
    <t>DEWA NGURAH SATRIA YOGA, S.T.</t>
  </si>
  <si>
    <t>88101009</t>
  </si>
  <si>
    <t>WILLA JULLY NENDISSA, S.I.K.</t>
  </si>
  <si>
    <t>PANIT 1 UNIT 2 SUBDIT 2 DITRESNARKOBA POLDA BALI</t>
  </si>
  <si>
    <t>90040414</t>
  </si>
  <si>
    <t>AAN SAPUTRA. R.A., S.I.K., M.H.</t>
  </si>
  <si>
    <t>90120255</t>
  </si>
  <si>
    <t>I PUTU IKA PRABAWA KARTIMA UTAMA , S.I.K.</t>
  </si>
  <si>
    <t>KAUR BUNGKOL SPRIPIM</t>
  </si>
  <si>
    <t>91050280</t>
  </si>
  <si>
    <t>KANISIUS FRANATA, S.I.K.</t>
  </si>
  <si>
    <t>KASATLANTAS POLRES TABANAN POLDA BALI</t>
  </si>
  <si>
    <t>91100206</t>
  </si>
  <si>
    <t>NI PUTU WILA INDRAYANI, S.I.K., M.H.</t>
  </si>
  <si>
    <t>89080710</t>
  </si>
  <si>
    <t>ANDROYUAN ELIM , S.I.K., M.H.</t>
  </si>
  <si>
    <t>KANITRESKRIM POLSEK KUTA UTARA POLRES BADUNG POLDA BALI</t>
  </si>
  <si>
    <t>64050004</t>
  </si>
  <si>
    <t>I GEDE ASTAWA</t>
  </si>
  <si>
    <t>PAMA POLRES GIANYAR POLDA BALI (BARU)</t>
  </si>
  <si>
    <t>64050171</t>
  </si>
  <si>
    <t>I KETUT SUITA</t>
  </si>
  <si>
    <t>KANITINTELKAM POLSEK BLAHBATUH POLRES GIANYAR POLDA BALI</t>
  </si>
  <si>
    <t>64050209</t>
  </si>
  <si>
    <t>I MADE ARSAYANA</t>
  </si>
  <si>
    <t>KANITPROVOS POLSEK SAWAN POLRES BULELENG POLDA BALI</t>
  </si>
  <si>
    <t>64050439</t>
  </si>
  <si>
    <t>I WAYAN MURJAYA</t>
  </si>
  <si>
    <t>KASUBBAGKUM BAGSUMDA POLRES BANGLI POLDA BALI</t>
  </si>
  <si>
    <t>64050543</t>
  </si>
  <si>
    <t>MUHAMMAD IMRAN HARSONO</t>
  </si>
  <si>
    <t>KAURBINOPSNAL SATRESNARKOBA POLRES TABANAN POLDA BALI</t>
  </si>
  <si>
    <t>64050581</t>
  </si>
  <si>
    <t>DEWA NYOMAN SADNYANA</t>
  </si>
  <si>
    <t>KANITPATROLI SATPOLAIR POLRES BULELENG POLDA BALI</t>
  </si>
  <si>
    <t>64060039</t>
  </si>
  <si>
    <t>I WAYAN KARNADA</t>
  </si>
  <si>
    <t>KANITBINTIBMAS SATBINMAS POLRESTA DENPASAR POLDA BALI</t>
  </si>
  <si>
    <t>64060194</t>
  </si>
  <si>
    <t>I WAYAN SUKANTRA</t>
  </si>
  <si>
    <t>PANIT 1 UNITBINMAS POLSEK ABIANSEMAL POLRES BADUNG POLDA BALI</t>
  </si>
  <si>
    <t>64060204</t>
  </si>
  <si>
    <t>I KETUT SUJANA</t>
  </si>
  <si>
    <t>KANITBINMAS POLSEK KERAMBITAN POLRES TABANAN POLDA BALI</t>
  </si>
  <si>
    <t>64060550</t>
  </si>
  <si>
    <t>I KETUT SUNARKA</t>
  </si>
  <si>
    <t>KASUBBAGPROGAR BAGREN POLRESTA DENPASAR POLDA BALI</t>
  </si>
  <si>
    <t>64060883</t>
  </si>
  <si>
    <t>ANAK AGUNG GEDE RAKA SANTYAGO</t>
  </si>
  <si>
    <t>PANIT 1 UNITBINMAS POLSEK KUTA SELATAN POLRESTA DENPASAR POLDA BALI</t>
  </si>
  <si>
    <t>64070057</t>
  </si>
  <si>
    <t>I WAYAN SUNETRA</t>
  </si>
  <si>
    <t>KAURPAMKOL SUBBAGPAMKOLSIK YANMA POLDA BALI (PERPOL 14)</t>
  </si>
  <si>
    <t>64070225</t>
  </si>
  <si>
    <t>I WAYAN SUMAWAN</t>
  </si>
  <si>
    <t>WAKAPOLSEK BUSUNGBIU POLRES BULELENG POLDA BALI</t>
  </si>
  <si>
    <t>83060120</t>
  </si>
  <si>
    <t>I DEWA GDE PUTRA INDRAWAN, S.H.</t>
  </si>
  <si>
    <t>PS. PAMIN 1 URRENMIN SPRIPIM POLDA BALI</t>
  </si>
  <si>
    <t>64080006</t>
  </si>
  <si>
    <t>I NYOMAN MARDIKA</t>
  </si>
  <si>
    <t>KANITBINMAS POLSEK KEDIRI POLRES TABANAN POLDA BALI</t>
  </si>
  <si>
    <t>64080156</t>
  </si>
  <si>
    <t>I WAYAN SUBAGIARTA</t>
  </si>
  <si>
    <t>KAURBINOPSNAL SATINTELKAM POLRES BANGLI POLDA BALI (BARU)</t>
  </si>
  <si>
    <t>64080188</t>
  </si>
  <si>
    <t>I MADE AGUS TANTRAWAN, S.H., M.H.</t>
  </si>
  <si>
    <t>KANITBINMAS POLSEK UBUD POLRES GIANYAR POLDA BALI</t>
  </si>
  <si>
    <t>64080493</t>
  </si>
  <si>
    <t>IDA BAGUS MADE OKA, S.SoS</t>
  </si>
  <si>
    <t>PAMIN 1 SIYANMIN DITINTELKAM POLDA BALI</t>
  </si>
  <si>
    <t>64090196</t>
  </si>
  <si>
    <t>DEWA MADE OKA YUS, SH</t>
  </si>
  <si>
    <t>KASUBNIT 1 UNITIDIK SATRESNARKOBA POLRESTA DENPASAR POLDA BALI</t>
  </si>
  <si>
    <t>64090210</t>
  </si>
  <si>
    <t>SI AYU RAI SRI SWASTI</t>
  </si>
  <si>
    <t>PAMIN 3 SUBBAGRENMIN DITPAMOBVIT POLDA BALI</t>
  </si>
  <si>
    <t>64090279</t>
  </si>
  <si>
    <t>I WAYAN KARNAWA</t>
  </si>
  <si>
    <t>KANITINTELKAM POLSEK RENDANG POLRES KARANGASEM POLDA BALI</t>
  </si>
  <si>
    <t>64090437</t>
  </si>
  <si>
    <t>I GUSTI NGURAH SURYANATA</t>
  </si>
  <si>
    <t>WAKAPOLSEK PENEBEL POLRES TABANAN POLDA BALI</t>
  </si>
  <si>
    <t>64090456</t>
  </si>
  <si>
    <t>I GEDE HARTAWAN</t>
  </si>
  <si>
    <t>KAURBINOPSNAL SATSABHARA POLRES BULELENG POLDA BALI</t>
  </si>
  <si>
    <t>64100333</t>
  </si>
  <si>
    <t>I GEDE MURBAWAN</t>
  </si>
  <si>
    <t>KANITSABHARA POLSEK MELAYA POLRES JEMBRANA POLDA BALI</t>
  </si>
  <si>
    <t>64100429</t>
  </si>
  <si>
    <t>NYOMAN PHILIP.SH.</t>
  </si>
  <si>
    <t>KANITLANTAS POLSEK BATURITI POLRES TABANAN POLDA BALI</t>
  </si>
  <si>
    <t>64100657</t>
  </si>
  <si>
    <t>I PUTU GEDE ASTONO, SH</t>
  </si>
  <si>
    <t>KANITPAMOBVIT SATSABHARA POLRES BADUNG POLDA BALI</t>
  </si>
  <si>
    <t>64100708</t>
  </si>
  <si>
    <t>I WAYAN SUDIANA, S.H.</t>
  </si>
  <si>
    <t>KANITBINMAS POLSEK MENDOYO POLRES JEMBRANA POLDA BALI</t>
  </si>
  <si>
    <t>64110402</t>
  </si>
  <si>
    <t>I WAYAN SUASTIKA</t>
  </si>
  <si>
    <t>PANIT 1 UNITINTELKAM POLSEK BATURITI POLRES TABANAN POLDA BALI</t>
  </si>
  <si>
    <t>64120064</t>
  </si>
  <si>
    <t>I KETUT SUKARTA</t>
  </si>
  <si>
    <t>KASUBNIT 3 UNITDALMAS SATSABHARA POLRESTA DENPASAR POLDA BALI</t>
  </si>
  <si>
    <t>64120189</t>
  </si>
  <si>
    <t>I GUSTI NGURAH YOGA</t>
  </si>
  <si>
    <t>KANITBINKAMSA SATBINMAS POLRES KLUNGKUNG POLDA BALI</t>
  </si>
  <si>
    <t>64120194</t>
  </si>
  <si>
    <t>I NYOMAN ARTANA</t>
  </si>
  <si>
    <t>KANITSABHARA POLSEK SUKASADA POLRES BULELENG POLDA BALI</t>
  </si>
  <si>
    <t>64120197</t>
  </si>
  <si>
    <t>I WAYAN SUETA</t>
  </si>
  <si>
    <t>KASIKEU POLRES TABANAN POLDA BALI</t>
  </si>
  <si>
    <t>64120233</t>
  </si>
  <si>
    <t>NI NENGAH WIRATNINGSIH, S.H.</t>
  </si>
  <si>
    <t>KASUBBAGPROGAR BAGREN POLRES BULELENG POLDA BALI</t>
  </si>
  <si>
    <t>64120320</t>
  </si>
  <si>
    <t>I DEWA NYOMAN SUANA</t>
  </si>
  <si>
    <t>KAURBINOPSNAL SATSABHARA POLRES GIANYAR POLDA BALI (BARU)</t>
  </si>
  <si>
    <t>64120321</t>
  </si>
  <si>
    <t>IDA BAGUS EKA BUDAYA</t>
  </si>
  <si>
    <t>KASIKEU POLRES JEMBRANA POLDA BALI</t>
  </si>
  <si>
    <t>64120355</t>
  </si>
  <si>
    <t>GEDE SUARDANA</t>
  </si>
  <si>
    <t>KANITLANTAS POLSEK KUBUTAMBAHAN POLRES BULELENG POLDA BALI</t>
  </si>
  <si>
    <t>64120450</t>
  </si>
  <si>
    <t>I WAYAN UKIR, S.H.</t>
  </si>
  <si>
    <t>PANIT 1 UNITSABHARA POLSEK SERIRIT POLRES BULELENG POLDA BALI</t>
  </si>
  <si>
    <t>64120520</t>
  </si>
  <si>
    <t>IDA BGS PT ASTAWA</t>
  </si>
  <si>
    <t>KANITINTELKAM POLSEK NUSA PENIDA POLRES KLUNGKUNG POLDA BALI</t>
  </si>
  <si>
    <t>64120747</t>
  </si>
  <si>
    <t>I GUSTI MADE SUDARSA</t>
  </si>
  <si>
    <t>KA SPKT POLRES JEMBRANA POLDA BALI (BARU)</t>
  </si>
  <si>
    <t>64120830</t>
  </si>
  <si>
    <t>NGAKAN PUTU PUTRA</t>
  </si>
  <si>
    <t>KANITBINMAS POLSEK NUSA PENIDA POLRES KLUNGKUNG POLDA BALI</t>
  </si>
  <si>
    <t>64120918</t>
  </si>
  <si>
    <t>I WAYAN PUTU</t>
  </si>
  <si>
    <t>KASUBBAGPERS BAGSUMDA POLRES KARANGASEM POLDA BALI</t>
  </si>
  <si>
    <t>64120989</t>
  </si>
  <si>
    <t>I MADE ARTIKA</t>
  </si>
  <si>
    <t>KANITLANTAS POLSEK NEGARA POLRES JEMBRANA POLDA BALI</t>
  </si>
  <si>
    <t>65010096</t>
  </si>
  <si>
    <t>I WAYAN REDANA</t>
  </si>
  <si>
    <t>KANITLANTAS POLSEK KAWASAN PELABUHAN GILIMANUK POLRES JEMBRANA POLDA BALI</t>
  </si>
  <si>
    <t>65010281</t>
  </si>
  <si>
    <t>I WAYAN GEDE DARMAJA, S.H</t>
  </si>
  <si>
    <t>KANITLANTAS POLSEK KUTA SELATAN POLRESTA DENPASAR POLDA BALI</t>
  </si>
  <si>
    <t>65010524</t>
  </si>
  <si>
    <t>I NYOMAN SUDARSA</t>
  </si>
  <si>
    <t>KANITRESKRIM POLSEK NUSA PENIDA POLRES KLUNGKUNG POLDA BALI</t>
  </si>
  <si>
    <t>65020125</t>
  </si>
  <si>
    <t>GUSTI BAGUS EDIKSON, S.H.</t>
  </si>
  <si>
    <t>KASIWAS POLRES TABANAN POLDA BALI</t>
  </si>
  <si>
    <t>65020153</t>
  </si>
  <si>
    <t>PUTU KENYUNG</t>
  </si>
  <si>
    <t>KANIT 3 SATINTELKAM POLRES BULELENG POLDA BALI</t>
  </si>
  <si>
    <t>65030078</t>
  </si>
  <si>
    <t>I NYOMAN SUMANADA</t>
  </si>
  <si>
    <t>KANITINTELKAM POLSEK TEJAKULA POLRES BULELENG POLDA BALI</t>
  </si>
  <si>
    <t>65030192</t>
  </si>
  <si>
    <t>I MADE MAHENDRA MERDANGGA, SE</t>
  </si>
  <si>
    <t>PAMA YANMA POLDA BALI (DLM RANGKA BEROBAT (SAKIT))</t>
  </si>
  <si>
    <t>65030201</t>
  </si>
  <si>
    <t>I GST NGR MADE PARMADI</t>
  </si>
  <si>
    <t>PANIT 1 UNITINTELKAM POLSEK KAWASAN PELABUHAN GILIMANUK POLRES JEMBRANA POLDA BALI (BARU)</t>
  </si>
  <si>
    <t>65030213</t>
  </si>
  <si>
    <t>I KETUT RINA</t>
  </si>
  <si>
    <t>KANITBINMAS POLSEK SUKASADA POLRES BULELENG POLDA BALI</t>
  </si>
  <si>
    <t>65030309</t>
  </si>
  <si>
    <t>SOEGIYANTO</t>
  </si>
  <si>
    <t>PAUR 2 SIAGA SPKT POLDA BALI</t>
  </si>
  <si>
    <t>65030347</t>
  </si>
  <si>
    <t>GUSTI MADE SULENDRA</t>
  </si>
  <si>
    <t>KAURMINTU SUBBAGRENMIN BIDDOKKES POLDA BALI (PERPOL 14)</t>
  </si>
  <si>
    <t>65030351</t>
  </si>
  <si>
    <t>I WAYAN JIWA ANTARA</t>
  </si>
  <si>
    <t>KASATPOLAIR POLRES BADUNG POLDA BALI</t>
  </si>
  <si>
    <t>65030380</t>
  </si>
  <si>
    <t>MADE ARYA SUDENIA S.Sos.</t>
  </si>
  <si>
    <t>WAKAPOLSEK TEJAKULA POLRES BULELENG POLDA BALI</t>
  </si>
  <si>
    <t>65030619</t>
  </si>
  <si>
    <t>I KETUT MULIARTA</t>
  </si>
  <si>
    <t>KANITLANTAS POLSEK GIANYAR POLRES GIANYAR POLDA BALI</t>
  </si>
  <si>
    <t>65030652</t>
  </si>
  <si>
    <t>I NYOMAN NUADA, S.H.</t>
  </si>
  <si>
    <t>KANIT 1 SISIDIK SUBDITGAKKUM DITPOLAIRUD POLDA BALI (PERPOL 14)</t>
  </si>
  <si>
    <t>65040091</t>
  </si>
  <si>
    <t>I MADE SUDIARSANA</t>
  </si>
  <si>
    <t>KASUBBAGBINOPS BAGOPS POLRES KARANGASEM POLDA BALI</t>
  </si>
  <si>
    <t>65040272</t>
  </si>
  <si>
    <t>I GUSTI NGURAH WIRATMA</t>
  </si>
  <si>
    <t>PAUR 2 SUBBIDWABPROF BIDPROPAM POLDA BALI</t>
  </si>
  <si>
    <t>65040296</t>
  </si>
  <si>
    <t>I KETUT ARNAWA</t>
  </si>
  <si>
    <t>KASIWAS POLRES BULELENG POLDA BALI</t>
  </si>
  <si>
    <t>65040364</t>
  </si>
  <si>
    <t>NENGAH ARTIKA</t>
  </si>
  <si>
    <t>PANIT 2 UNITBINMAS POLSEK KARANG ASEM POLRES KARANGASEM POLDA BALI</t>
  </si>
  <si>
    <t>65040367</t>
  </si>
  <si>
    <t>I NYOMAN SARI, S.H.</t>
  </si>
  <si>
    <t>KANITRESKRIM POLSEK SIDEMEN POLRES KARANGASEM POLDA BALI</t>
  </si>
  <si>
    <t>65040668</t>
  </si>
  <si>
    <t>SUYATI, S.H.</t>
  </si>
  <si>
    <t>KASUBBAGDALGAR BAGREN POLRES BANGLI POLDA BALI</t>
  </si>
  <si>
    <t>65050082</t>
  </si>
  <si>
    <t>I MADE SUTAMA</t>
  </si>
  <si>
    <t>KANITBINMAS POLSEK BANJARANGKAN POLRES KLUNGKUNG POLDA BALI (BARU)</t>
  </si>
  <si>
    <t>65050254</t>
  </si>
  <si>
    <t>KETUT SANTIAWAN</t>
  </si>
  <si>
    <t>KANITINTELKAM POLSEK KUBUTAMBAHAN POLRES BULELENG POLDA BALI</t>
  </si>
  <si>
    <t>65050373</t>
  </si>
  <si>
    <t>I NENGAH SUKARYA</t>
  </si>
  <si>
    <t>KANITSABHARA POLSEK KEDIRI POLRES TABANAN POLDA BALI</t>
  </si>
  <si>
    <t>65050429</t>
  </si>
  <si>
    <t>I MADE SUPARDI</t>
  </si>
  <si>
    <t>PANIT 1 UNITLANTAS POLSEK KERAMBITAN POLRES TABANAN POLDA BALI</t>
  </si>
  <si>
    <t>65050517</t>
  </si>
  <si>
    <t>I KETUT ARSANA</t>
  </si>
  <si>
    <t>KASUBBAGDALGAR BAGREN POLRES JEMBRANA POLDA BALI</t>
  </si>
  <si>
    <t>65060205</t>
  </si>
  <si>
    <t>I NYOMAN SUBAGIA, S. SOS</t>
  </si>
  <si>
    <t>KAPOLSUBSEKTOR TANAH LOT POLSEK KEDIRI POLRES TABANAN POLDA BALI (BARU)</t>
  </si>
  <si>
    <t>65060262</t>
  </si>
  <si>
    <t>I NYOMAN SUWENDRA</t>
  </si>
  <si>
    <t>KANITINTELKAM POLSEK SAWAN POLRES BULELENG POLDA BALI</t>
  </si>
  <si>
    <t>65060302</t>
  </si>
  <si>
    <t>I WAYAN SUPARTA</t>
  </si>
  <si>
    <t>KANITIDIK 3 SATRESKRIM POLRES KLUNGKUNG POLDA BALI</t>
  </si>
  <si>
    <t>65060316</t>
  </si>
  <si>
    <t>I KETUT RISJUNIARTA</t>
  </si>
  <si>
    <t>PAMIN 2 SUBBAGREHABPERS BIDPROPAM POLDA BALI</t>
  </si>
  <si>
    <t>65060608</t>
  </si>
  <si>
    <t>ANAK AGUNG NGURAH OKA PUTERA</t>
  </si>
  <si>
    <t>PS. GADIK 9 SPN POLDA BALI</t>
  </si>
  <si>
    <t>65060697</t>
  </si>
  <si>
    <t>I NYOMAN SUSILA , S.H.</t>
  </si>
  <si>
    <t>KANITIDIK 2 SATRESKRIM POLRES BADUNG POLDA BALI</t>
  </si>
  <si>
    <t>65070117</t>
  </si>
  <si>
    <t>I WAYAN GEDE ARIMBAWA</t>
  </si>
  <si>
    <t>KANITSABHARA POLSEK SUKAWATI POLRES GIANYAR POLDA BALI</t>
  </si>
  <si>
    <t>65070204</t>
  </si>
  <si>
    <t>I MADE SUTHA</t>
  </si>
  <si>
    <t>KAURMINTU SUBBAGRENMIN DITSAMAPTA POLDA BALI (PERPOL 14)</t>
  </si>
  <si>
    <t>65070524</t>
  </si>
  <si>
    <t>I MADE WANA SUPARWATA</t>
  </si>
  <si>
    <t>KANITSABHARA POLSEK KAWASAN PELABUHAN PADANG BAI POLRES KARANGASEM POLDA BALI</t>
  </si>
  <si>
    <t>65070572</t>
  </si>
  <si>
    <t>I GUSTI NGURAH AGUNG, S.H.</t>
  </si>
  <si>
    <t>65070677</t>
  </si>
  <si>
    <t>I NYOMAN GUNADI, S.H.</t>
  </si>
  <si>
    <t>KANITIDENT SATRESKRIM POLRESTA DENPASAR POLDA BALI</t>
  </si>
  <si>
    <t>65080059</t>
  </si>
  <si>
    <t>I KETUT WENA</t>
  </si>
  <si>
    <t>KASUBBAGBINOPS BAGOPS POLRES BADUNG POLDA BALI</t>
  </si>
  <si>
    <t>65080174</t>
  </si>
  <si>
    <t>I KETUT SARJANA, S.H.</t>
  </si>
  <si>
    <t>KANITLANTAS POLSEK SUKASADA POLRES BULELENG POLDA BALI</t>
  </si>
  <si>
    <t>65080303</t>
  </si>
  <si>
    <t>I NYOMAN MARIATNA</t>
  </si>
  <si>
    <t>KAURKEU SUBBAGRENMIN DITSAMAPTA POLDA BALI (PERPOL 14)</t>
  </si>
  <si>
    <t>65080321</t>
  </si>
  <si>
    <t>I WAYAN KASIH</t>
  </si>
  <si>
    <t>KANITBINMAS POLSEK SUKAWATI POLRES GIANYAR POLDA BALI</t>
  </si>
  <si>
    <t>65080490</t>
  </si>
  <si>
    <t>IDA BAGUS PUTU YUDANA</t>
  </si>
  <si>
    <t>KAURBINOPSNAL SATRESKRIM POLRES KLUNGKUNG POLDA BALI</t>
  </si>
  <si>
    <t>65090036</t>
  </si>
  <si>
    <t>I WAYAN NENDRA</t>
  </si>
  <si>
    <t>KASIUM POLSEK KAWASAN BANDARA I GUSTI NGURAH RAI POLRESTA DENPASAR POLDA BALI</t>
  </si>
  <si>
    <t>65090234</t>
  </si>
  <si>
    <t>MADE SRIJAYA</t>
  </si>
  <si>
    <t>KANITPROVOS SPN POLDA BALI</t>
  </si>
  <si>
    <t>65090263</t>
  </si>
  <si>
    <t>I KETUT DOSTER</t>
  </si>
  <si>
    <t>KANIT GAKKUM SATLANTAS POLRES JEMBRANA</t>
  </si>
  <si>
    <t>65090290</t>
  </si>
  <si>
    <t>I NYOMAN BAWAYASA</t>
  </si>
  <si>
    <t>PANIT 1 UNITINTELKAM POLSEK KUTA UTARA POLRES BADUNG POLDA BALI</t>
  </si>
  <si>
    <t>65090291</t>
  </si>
  <si>
    <t>I WAYAN MASA</t>
  </si>
  <si>
    <t>WAKAPOLSEK KUBUTAMBAHAN POLRES BULELENG POLDA BALI</t>
  </si>
  <si>
    <t>65090560</t>
  </si>
  <si>
    <t>I GUSTI PUTU SUTAMA</t>
  </si>
  <si>
    <t>KANITBINMAS POLSEK PEKUTATAN POLRES JEMBRANA POLDA BALI</t>
  </si>
  <si>
    <t>65090572</t>
  </si>
  <si>
    <t>I KETUT KARI, S.H.</t>
  </si>
  <si>
    <t>PAMIN 2 SITEKINTEL DITINTELKAM POLDA BALI</t>
  </si>
  <si>
    <t>65090611</t>
  </si>
  <si>
    <t>NURDIN NUWA NANGGO</t>
  </si>
  <si>
    <t>PANIT 1 UNITLANTAS POLSEK DENPASAR BARAT POLRESTA DENPASAR POLDA BALI</t>
  </si>
  <si>
    <t>65100140</t>
  </si>
  <si>
    <t>I MADE KERTA BUANA ALIT</t>
  </si>
  <si>
    <t>KASUBBAGHUMAS BAGOPS POLRES JEMBRANA POLDA BALI</t>
  </si>
  <si>
    <t>65100264</t>
  </si>
  <si>
    <t>I NYOMAN WENDI</t>
  </si>
  <si>
    <t>KANIT 2 SIIDENT DITRESKRIMUM POLDA BALI</t>
  </si>
  <si>
    <t>65100540</t>
  </si>
  <si>
    <t>I MADE OKA PUJAWAN</t>
  </si>
  <si>
    <t>65110077</t>
  </si>
  <si>
    <t>I MADE MURJANA, SH</t>
  </si>
  <si>
    <t>KANITLANTAS POLSEK KEDIRI POLRES TABANAN POLDA BALI</t>
  </si>
  <si>
    <t>65110095</t>
  </si>
  <si>
    <t>KANIT 1 SIPAMMAT SUBDITGASUM DITSAMAPTA POLDA BALI (PERPOL 14)</t>
  </si>
  <si>
    <t>65110197</t>
  </si>
  <si>
    <t>I MADE OKA WIRATMA, S.H.</t>
  </si>
  <si>
    <t>KAURREGLITTAP SUBBAGREHABPERS BIDPROPAM POLDA BALI</t>
  </si>
  <si>
    <t>65110205</t>
  </si>
  <si>
    <t>I WAYAN DENIA</t>
  </si>
  <si>
    <t>KANITPROVOS POLSEK DENPASAR TIMUR POLRESTA DENPASAR POLDA BALI</t>
  </si>
  <si>
    <t>65110221</t>
  </si>
  <si>
    <t>I NYOMAN SUMANTRA</t>
  </si>
  <si>
    <t>KAURBINOPSNAL SATSABHARA POLRES BADUNG POLDA BALI</t>
  </si>
  <si>
    <t>65110351</t>
  </si>
  <si>
    <t>I MADE SUKATRANA</t>
  </si>
  <si>
    <t>KANITINTELKAM POLSEK BATURITI POLRES TABANAN POLDA BALI</t>
  </si>
  <si>
    <t>65110517</t>
  </si>
  <si>
    <t>I MADE PURNATA, S.H.</t>
  </si>
  <si>
    <t>PANIT 1 UNITSABHARA POLSEK KAWASAN PELABUHAN GILIMANUK POLRES JEMBRANA POLDA BALI</t>
  </si>
  <si>
    <t>65120039</t>
  </si>
  <si>
    <t>NI LUH GEDE RAKA, S.E.</t>
  </si>
  <si>
    <t>PAUR 2 SUBBIDBANKUM BIDKUM POLDA BALI</t>
  </si>
  <si>
    <t>65120116</t>
  </si>
  <si>
    <t>I MADE JAYEM</t>
  </si>
  <si>
    <t>WAKAPOLSEK SELEMADEG TIMUR POLRES TABANAN POLDA BALI</t>
  </si>
  <si>
    <t>65120123</t>
  </si>
  <si>
    <t>I WAYAN ROIKA, S.H.</t>
  </si>
  <si>
    <t>PAMIN 1 SUBBAGRENMIN DITRESKRIMUM POLDA BALI</t>
  </si>
  <si>
    <t>65120178</t>
  </si>
  <si>
    <t>I GUSTI LANANG WIDIARTA, S.H.</t>
  </si>
  <si>
    <t>KANITLANTAS POLSEK GEROKGAK POLRES BULELENG POLDA BALI</t>
  </si>
  <si>
    <t>65120183</t>
  </si>
  <si>
    <t>SANG KETUT MARIASA</t>
  </si>
  <si>
    <t>KANITLANTAS POLSEK BANGLI POLRES BANGLI POLDA BALI</t>
  </si>
  <si>
    <t>65120222</t>
  </si>
  <si>
    <t>I KETUT WIDAGDA PUTRA</t>
  </si>
  <si>
    <t>KASIWAS POLRES JEMBRANA POLDA BALI (BARU)</t>
  </si>
  <si>
    <t>65120250</t>
  </si>
  <si>
    <t>I PUTU SUANDRA</t>
  </si>
  <si>
    <t>KASATTAHTI POLRES KLUNGKUNG POLDA BALI</t>
  </si>
  <si>
    <t>65120253</t>
  </si>
  <si>
    <t>NI LUH GEDE INDAWATI</t>
  </si>
  <si>
    <t>KASUBBAGPERS BAGSUMDA POLRES BULELENG POLDA BALI</t>
  </si>
  <si>
    <t>65120315</t>
  </si>
  <si>
    <t>A. A. KETUT NUASA , S.Sos.</t>
  </si>
  <si>
    <t>PANIT 2 UNITINTELKAM POLSEK KUTA UTARA POLRES BADUNG POLDA BALI</t>
  </si>
  <si>
    <t>65120442</t>
  </si>
  <si>
    <t>I KOMANG SERINTEN</t>
  </si>
  <si>
    <t>KAURIDENT SATRESKRIM POLRES GIANYAR POLDA BALI</t>
  </si>
  <si>
    <t>65120516</t>
  </si>
  <si>
    <t>DESAK MADE OKA,A.Md.,Kep.</t>
  </si>
  <si>
    <t>KASUBBAGBINOPS BAGOPS POLRES JEMBRANA POLDA BALI</t>
  </si>
  <si>
    <t>65120530</t>
  </si>
  <si>
    <t>I NYOMAN SUKA, S.H.</t>
  </si>
  <si>
    <t>KAURMINTU SATPOLAIR POLRESTA DENPASAR POLDA BALI</t>
  </si>
  <si>
    <t>65120676</t>
  </si>
  <si>
    <t>I PUTU WIRAWAN</t>
  </si>
  <si>
    <t>WAKAPOLSEK BANJARANGKAN POLRES KLUNGKUNG POLDA BALI</t>
  </si>
  <si>
    <t>65120679</t>
  </si>
  <si>
    <t>I GEDE MARA</t>
  </si>
  <si>
    <t>PANIT 1 UNITLANTAS POLSEK MELAYA POLRES JEMBRANA POLDA BALI (BARU)</t>
  </si>
  <si>
    <t>65120684</t>
  </si>
  <si>
    <t>I KETUT SUARNATA, S.H.</t>
  </si>
  <si>
    <t>KASUBBAGHUMAS BAGOPS POLRES GIANYAR POLDA BALI</t>
  </si>
  <si>
    <t>65120793</t>
  </si>
  <si>
    <t>H. ADI SUKIRNO</t>
  </si>
  <si>
    <t>KASIPAMBARBUK SUBDITBARBUK DITTAHTI POLDA BALI (PERPOL 14)</t>
  </si>
  <si>
    <t>65120798</t>
  </si>
  <si>
    <t>I NYOMAN SUDARSA, S.H.</t>
  </si>
  <si>
    <t>PANIT 1 UNITSABHARA POLSEK DENPASAR BARAT POLRESTA DENPASAR POLDA BALI</t>
  </si>
  <si>
    <t>65120842</t>
  </si>
  <si>
    <t>ANAK AGUNG GEDE GINARTHA</t>
  </si>
  <si>
    <t>KAURBINOPSNAL SATRESNARKOBA POLRES BANGLI POLDA BALI (BARU)</t>
  </si>
  <si>
    <t>66010030</t>
  </si>
  <si>
    <t>DEWA MADE MALYANA, S.H.</t>
  </si>
  <si>
    <t>PANIT 1 UNITBINMAS POLSEK BLAHBATUH POLRES GIANYAR POLDA BALI</t>
  </si>
  <si>
    <t>66010115</t>
  </si>
  <si>
    <t>I MADE MARGIARTA ARYANA</t>
  </si>
  <si>
    <t>KAURBINOPSNAL SATRESNARKOBA POLRES KLUNGKUNG POLDA BALI (BARU)</t>
  </si>
  <si>
    <t>66010254</t>
  </si>
  <si>
    <t>I WAYAN KERIBIS</t>
  </si>
  <si>
    <t>KANITBINMAS POLSEK KUBUTAMBAHAN POLRES BULELENG POLDA BALI</t>
  </si>
  <si>
    <t>66010350</t>
  </si>
  <si>
    <t>KAURBINOPSNAL SATLANTAS POLRES BADUNG POLDA BALI</t>
  </si>
  <si>
    <t>66020008</t>
  </si>
  <si>
    <t>I WAYAN SERSAN</t>
  </si>
  <si>
    <t>KANITSABHARA POLSEK KINTAMANI POLRES BANGLI POLDA BALI</t>
  </si>
  <si>
    <t>66020010</t>
  </si>
  <si>
    <t>MOHAMAD EDYK HARIYANTO</t>
  </si>
  <si>
    <t>KANIT 2 SIPAMMAT SUBDITGASUM DITSAMAPTA POLDA BALI (PERPOL 14)</t>
  </si>
  <si>
    <t>66020054</t>
  </si>
  <si>
    <t>I KETUT SUJANA,S.H</t>
  </si>
  <si>
    <t>PAUR SUBBAGPROGAR BAGREN POLRESTA DENPASAR POLDA BALI</t>
  </si>
  <si>
    <t>66020104</t>
  </si>
  <si>
    <t>PUTRANTO</t>
  </si>
  <si>
    <t>PANIT 1 UNITRESKRIM POLSEK SUKASADA POLRES BULELENG POLDA BALI</t>
  </si>
  <si>
    <t>66020107</t>
  </si>
  <si>
    <t>I MADE BUDI ARSANA</t>
  </si>
  <si>
    <t>PANIT 1 UNIT 1 SUBDIT 3 DITRESKRIMUM POLDA BALI (PERPOL 14)</t>
  </si>
  <si>
    <t>66020130</t>
  </si>
  <si>
    <t>NYOMAN KARIANA</t>
  </si>
  <si>
    <t>KANITSABHARA POLSEK TEJAKULA POLRES BULELENG POLDA BALI</t>
  </si>
  <si>
    <t>66030030</t>
  </si>
  <si>
    <t>MADE BUDIARTA, SH</t>
  </si>
  <si>
    <t>KASUBBAGHUMAS BAGOPS POLRES TABANAN POLDA BALI</t>
  </si>
  <si>
    <t>66030159</t>
  </si>
  <si>
    <t>PUTU WIDNYANA</t>
  </si>
  <si>
    <t>KANITPROVOS POLSEK GEROKGAK POLRES BULELENG POLDA BALI</t>
  </si>
  <si>
    <t>66030226</t>
  </si>
  <si>
    <t>IDA BGS PT WIPARWATA,S.H.</t>
  </si>
  <si>
    <t>PANIT 1 UNITLANTAS POLSEK MENDOYO POLRES JEMBRANA POLDA BALI</t>
  </si>
  <si>
    <t>66030249</t>
  </si>
  <si>
    <t>I KETUT WIDANA</t>
  </si>
  <si>
    <t>PANIT 1 UNITINTELKAM POLSEK ABIANSEMAL POLRES BADUNG POLDA BALI</t>
  </si>
  <si>
    <t>66030399</t>
  </si>
  <si>
    <t>I KOMANG WIBAWA</t>
  </si>
  <si>
    <t>PAUR 1 SUBBIDDOKUPAL BIDLABFOR POLDA BALI</t>
  </si>
  <si>
    <t>66040008</t>
  </si>
  <si>
    <t>I GEDE SUMARJAYA, S.H.</t>
  </si>
  <si>
    <t>KASUBBAGHUMAS BAGOPS POLRES BULELENG POLDA BALI</t>
  </si>
  <si>
    <t>66040234</t>
  </si>
  <si>
    <t>I NYOMAN SUDARSANA</t>
  </si>
  <si>
    <t>KANITSABHARA POLSEK RENDANG POLRES KARANGASEM POLDA BALI</t>
  </si>
  <si>
    <t>66040319</t>
  </si>
  <si>
    <t>I NYOMAN PASEK WIDIASA</t>
  </si>
  <si>
    <t>KASUBBAGDALGAR BAGREN POLRES BULELENG POLDA BALI</t>
  </si>
  <si>
    <t>66040327</t>
  </si>
  <si>
    <t>I DEWA MADE ARDANA</t>
  </si>
  <si>
    <t>KAURBINOPSNAL SATLANTAS POLRES BULELENG POLDA BALI</t>
  </si>
  <si>
    <t>66040449</t>
  </si>
  <si>
    <t>ANTONIUS KIIK ASIT S.SOS</t>
  </si>
  <si>
    <t>KANITPATROLI SATPOLAIR POLRESTA DENPASAR POLDA BALI</t>
  </si>
  <si>
    <t>66050109</t>
  </si>
  <si>
    <t>EDDY WALUYO, S.H.</t>
  </si>
  <si>
    <t>KASATPOLAIR POLRES JEMBRANA POLDA BALI</t>
  </si>
  <si>
    <t>66050115</t>
  </si>
  <si>
    <t>I WAYAN NURDIKA, SH.</t>
  </si>
  <si>
    <t>KASUBBAGSARPRAS BAGSUMDA POLRES TABANAN POLDA BALI</t>
  </si>
  <si>
    <t>66050139</t>
  </si>
  <si>
    <t>I MADE ALIT SUTARMAJA</t>
  </si>
  <si>
    <t>KAURMINTU SATRESNARKOBA POLRESTA DENPASAR POLDA BALI (BARU)</t>
  </si>
  <si>
    <t>66050476</t>
  </si>
  <si>
    <t>I KETUT KIRMA</t>
  </si>
  <si>
    <t>PANIT 2 UNITINTELKAM POLSEK DENPASAR SELATAN POLRESTA DENPASAR POLDA BALI</t>
  </si>
  <si>
    <t>66050593</t>
  </si>
  <si>
    <t>ANAK AGUNG MADE SUARNAWA, S.E.</t>
  </si>
  <si>
    <t>PANIT LANTAS POLSEK KAWASAN PELABUHAN BENOA POLRESTA DENPASAR POLDA BALI</t>
  </si>
  <si>
    <t>66060121</t>
  </si>
  <si>
    <t>I WAYAN SUTA WIJAYA</t>
  </si>
  <si>
    <t>KAURBINOPSNAL SATLANTAS POLRES KARANGASEM POLDA BALI</t>
  </si>
  <si>
    <t>66060675</t>
  </si>
  <si>
    <t>I PUTU YASA</t>
  </si>
  <si>
    <t>KAURBINOPSNAL SATSABHARA POLRES TABANAN POLDA BALI</t>
  </si>
  <si>
    <t>66070020</t>
  </si>
  <si>
    <t>I KETUT PUTRAJA, S.H.</t>
  </si>
  <si>
    <t>PANIT 1 UNITLANTAS POLSEK BATURITI POLRES TABANAN POLDA BALI</t>
  </si>
  <si>
    <t>66070073</t>
  </si>
  <si>
    <t>I NENGAH WIDIA, SH</t>
  </si>
  <si>
    <t>KASUBBAGDALOPS BAGOPS POLRES TABANAN POLDA BALI</t>
  </si>
  <si>
    <t>66070236</t>
  </si>
  <si>
    <t>I KETUT WARDANA</t>
  </si>
  <si>
    <t>KASUBNIT 1 UNITTURJAWALI SATSABHARA POLRESTA DENPASAR POLDA BALI</t>
  </si>
  <si>
    <t>66070322</t>
  </si>
  <si>
    <t>I WAYAN SUKARYA</t>
  </si>
  <si>
    <t>KANITREGIDENT SATLANTAS POLRES KLUNGKUNG POLDA BALI</t>
  </si>
  <si>
    <t>66070471</t>
  </si>
  <si>
    <t>I MADE SUDARMA</t>
  </si>
  <si>
    <t>KANITINTELKAM POLSEK MARGA POLRES TABANAN POLDA BALI</t>
  </si>
  <si>
    <t>66080040</t>
  </si>
  <si>
    <t>I MADE PURWATA</t>
  </si>
  <si>
    <t>KANITSABHARA POLSEK PAYANGAN POLRES GIANYAR POLDA BALI</t>
  </si>
  <si>
    <t>66080047</t>
  </si>
  <si>
    <t>I KOMANG MASTRA</t>
  </si>
  <si>
    <t>KASUBNIT 2 SATINTELKAM POLRESTA DENPASAR POLDA BALI</t>
  </si>
  <si>
    <t>66080056</t>
  </si>
  <si>
    <t>I GUSTI PUTU SUKAWIRYA</t>
  </si>
  <si>
    <t>KANITINTELKAM POLSEK TABANAN POLRES TABANAN POLDA BALI</t>
  </si>
  <si>
    <t>66080084</t>
  </si>
  <si>
    <t>I DEWA NYOMAN ALIT, S.H.</t>
  </si>
  <si>
    <t>GADIK PERTAMA 1 SPN POLDA BALI</t>
  </si>
  <si>
    <t>66080102</t>
  </si>
  <si>
    <t>I GUSTI NGURAH BAGUS SUMATRA</t>
  </si>
  <si>
    <t>PANIT 1 UNITSABHARA POLSEK BLAHBATUH POLRES GIANYAR POLDA BALI (BARU)</t>
  </si>
  <si>
    <t>66080339</t>
  </si>
  <si>
    <t>IDA AYU PUTU PURWA ASTUTI</t>
  </si>
  <si>
    <t>KAURKEU SUBBAGRENMIN BIDKUM POLDA BALI</t>
  </si>
  <si>
    <t>66080460</t>
  </si>
  <si>
    <t>SUGENG SUGIANTO</t>
  </si>
  <si>
    <t>KASUBNIT 5 SATINTELKAM POLRESTA DENPASAR POLDA BALI</t>
  </si>
  <si>
    <t>66090028</t>
  </si>
  <si>
    <t>DEWA KETUT YASA ADNYANA</t>
  </si>
  <si>
    <t>KANITRESKRIM POLSEK KAWASAN PELABUHAN CELUKAN BAWANG POLRES BULELENG POLDA BALI</t>
  </si>
  <si>
    <t>66090084</t>
  </si>
  <si>
    <t>I PUTU SEMAWA, S.H.</t>
  </si>
  <si>
    <t>KAURBINOPSNAL SATBINMAS POLRES BULELENG POLDA BALI</t>
  </si>
  <si>
    <t>66090137</t>
  </si>
  <si>
    <t>I WAYAN ARTHAYASA, S.Pd.</t>
  </si>
  <si>
    <t>PANIT 1 UNITLANTAS POLSEK TABANAN POLRES TABANAN POLDA BALI (BARU)</t>
  </si>
  <si>
    <t>66090234</t>
  </si>
  <si>
    <t>I MADE WETA</t>
  </si>
  <si>
    <t>KANITSABHARA POLSEK TEGALLALANG POLRES GIANYAR POLDA BALI (BARU)</t>
  </si>
  <si>
    <t>66090281</t>
  </si>
  <si>
    <t>I KOMANG PUTRA SUJANA</t>
  </si>
  <si>
    <t>KANITLANTAS POLSEK KAWASAN PELABUHAN PADANG BAI POLRES KARANGASEM POLDA BALI</t>
  </si>
  <si>
    <t>66090386</t>
  </si>
  <si>
    <t>I KETUT WINATA, S.H.</t>
  </si>
  <si>
    <t>PAMIN 1 SUBBAGRENMIN DITRESKRIMSUS POLDA BALI</t>
  </si>
  <si>
    <t>66100019</t>
  </si>
  <si>
    <t>I WAYAN GDE EKA SANJAYA</t>
  </si>
  <si>
    <t>KAURBINOPSNAL SATINTELKAM POLRES GIANYAR POLDA BALI</t>
  </si>
  <si>
    <t>66100207</t>
  </si>
  <si>
    <t>KETUT GEDE OKA BAWA, S.H.</t>
  </si>
  <si>
    <t>KASUBBAGHUMAS BAGOPS POLRES BADUNG POLDA BALI</t>
  </si>
  <si>
    <t>66100284</t>
  </si>
  <si>
    <t>I KETUT KARYANA</t>
  </si>
  <si>
    <t>KANITSABHARA POLSEK MANGGIS POLRES KARANGASEM POLDA BALI</t>
  </si>
  <si>
    <t>66100334</t>
  </si>
  <si>
    <t>I KADE ARDIKA WIYASA</t>
  </si>
  <si>
    <t>PANIT 1 UNITSABHARA POLSEK KERAMBITAN POLRES TABANAN POLDA BALI</t>
  </si>
  <si>
    <t>66110135</t>
  </si>
  <si>
    <t>I KOMPIANG SUBAGIA</t>
  </si>
  <si>
    <t>KANITSABHARA POLSEK KUTA UTARA POLRES BADUNG POLDA BALI</t>
  </si>
  <si>
    <t>66110145</t>
  </si>
  <si>
    <t>I NYOMAN KENDRA</t>
  </si>
  <si>
    <t>PANIT INTELKAM POLSEK KAWASAN PELABUHAN BENOA POLRESTA DENPASAR POLDA BALI</t>
  </si>
  <si>
    <t>66110197</t>
  </si>
  <si>
    <t>I GUSTI MADE PUTRAWAN</t>
  </si>
  <si>
    <t>KANITINTELKAM POLSEK BUSUNGBIU POLRES BULELENG POLDA BALI</t>
  </si>
  <si>
    <t>66110358</t>
  </si>
  <si>
    <t>ANAK AGUNG PUTU WISMARA PUTRA</t>
  </si>
  <si>
    <t>KANITGAKKUM SATPOLAIR POLRESTA DENPASAR POLDA BALI</t>
  </si>
  <si>
    <t>66120027</t>
  </si>
  <si>
    <t>PANIT 1 UNITSABHARA POLSEK ABIANSEMAL POLRES BADUNG POLDA BALI</t>
  </si>
  <si>
    <t>66120245</t>
  </si>
  <si>
    <t>NI NYOMAN RUMIYANTI</t>
  </si>
  <si>
    <t>KASIUM POLRES BADUNG POLDA BALI</t>
  </si>
  <si>
    <t>66120332</t>
  </si>
  <si>
    <t>I KETUT DARMA , S.H.</t>
  </si>
  <si>
    <t>KAURBINOPSNAL SATINTELKAM POLRES BADUNG POLDA BALI</t>
  </si>
  <si>
    <t>66120337</t>
  </si>
  <si>
    <t>Drs. I KETUT ARTA WIBAWA</t>
  </si>
  <si>
    <t>KANIT 3 SUBBIDPAMINAL BIDPROPAM POLDA BALI</t>
  </si>
  <si>
    <t>66120341</t>
  </si>
  <si>
    <t>I KETUT SUDANA MARUTA</t>
  </si>
  <si>
    <t>PAMIN 1 SITEKINTEL DITINTELKAM POLDA BALI</t>
  </si>
  <si>
    <t>66120400</t>
  </si>
  <si>
    <t>I GUSTI NYOMAN JAYA, S.E.</t>
  </si>
  <si>
    <t>KASITIPOL POLRES TABANAN POLDA BALI (BARU)</t>
  </si>
  <si>
    <t>66120578</t>
  </si>
  <si>
    <t>DEWA PUTU TASNA WIDECA, S.H.</t>
  </si>
  <si>
    <t>KANITLANTAS POLSEK DENPASAR TIMUR POLRESTA DENPASAR POLDA BALI</t>
  </si>
  <si>
    <t>66120594</t>
  </si>
  <si>
    <t>I MADE BAGIA</t>
  </si>
  <si>
    <t>KANIT 2 SISIDIK SUBDITGAKKUM DITPOLAIRUD POLDA BALI (PERPOL 14)</t>
  </si>
  <si>
    <t>66120606</t>
  </si>
  <si>
    <t>IDA BAGUS KETUT MANTRA</t>
  </si>
  <si>
    <t>KANITBINMAS POLSEK MENGWI POLRES BADUNG POLDA BALI</t>
  </si>
  <si>
    <t>67000002</t>
  </si>
  <si>
    <t>SANG KETUT SUSILA</t>
  </si>
  <si>
    <t>KANITLANTAS POLSEK NUSA PENIDA POLRES KLUNGKUNG POLDA BALI</t>
  </si>
  <si>
    <t>67010015</t>
  </si>
  <si>
    <t>I KETUT SARASWATA, S.H</t>
  </si>
  <si>
    <t>KASUBNIT 6 UNITIDIK SATRESKRIM POLRESTA DENPASAR POLDA BALI</t>
  </si>
  <si>
    <t>67010027</t>
  </si>
  <si>
    <t>I MADE SARIASA</t>
  </si>
  <si>
    <t>KANITPAMOBVIT SATSABHARA POLRES GIANYAR POLDA BALI</t>
  </si>
  <si>
    <t>67010432</t>
  </si>
  <si>
    <t>I MADE SUMARDIKA, SH</t>
  </si>
  <si>
    <t>KANITBINMAS POLSEK BANGLI POLRES BANGLI POLDA BALI</t>
  </si>
  <si>
    <t>67020190</t>
  </si>
  <si>
    <t>I PUTU DARMAWAN, S.H.</t>
  </si>
  <si>
    <t>KANIT 1 SATINTELKAM POLRES TABANAN POLDA BALI (BARU)</t>
  </si>
  <si>
    <t>67020241</t>
  </si>
  <si>
    <t>I KETUT SUARDANA</t>
  </si>
  <si>
    <t>KANITINTELKAM POLSEK MENDOYO POLRES JEMBRANA POLDA BALI</t>
  </si>
  <si>
    <t>67020306</t>
  </si>
  <si>
    <t>I DEWA KETUT SURIYAWAN,S.Sos.</t>
  </si>
  <si>
    <t>KANITBINTIBMAS SATBINMAS POLRES BADUNG POLDA BALI</t>
  </si>
  <si>
    <t>67020329</t>
  </si>
  <si>
    <t>NI KADEK WAHYUNINGSIH GIRI</t>
  </si>
  <si>
    <t>KANITBINMAS POLSEK DAWAN POLRES KLUNGKUNG POLDA BALI</t>
  </si>
  <si>
    <t>67030012</t>
  </si>
  <si>
    <t>I PUTU SANTIKA</t>
  </si>
  <si>
    <t>KANITINTELKAM POLSEK KAWASAN PELABUHAN CELUKAN BAWANG POLRES BULELENG POLDA BALI</t>
  </si>
  <si>
    <t>67030080</t>
  </si>
  <si>
    <t>I NENGAH SARJANA</t>
  </si>
  <si>
    <t>KANITIDIK 1 SATRESKRIM POLRES BANGLI POLDA BALI</t>
  </si>
  <si>
    <t>67030183</t>
  </si>
  <si>
    <t>I MADE SUDARMA,S.H.</t>
  </si>
  <si>
    <t>PAURMINPERS 1 BAGSUMDA POLRES JEMBRANA POLDA BALI (BARU)</t>
  </si>
  <si>
    <t>67030424</t>
  </si>
  <si>
    <t>I MADE SUTAMIA , S.H.</t>
  </si>
  <si>
    <t>PANIT 1 UNITRESKRIM POLSEK MENGWI POLRES BADUNG POLDA BALI</t>
  </si>
  <si>
    <t>67040082</t>
  </si>
  <si>
    <t>I KETUT NADA</t>
  </si>
  <si>
    <t>PANIT 1 UNITINTELKAM POLSEK BANJAR POLRES BULELENG POLDA BALI</t>
  </si>
  <si>
    <t>67040148</t>
  </si>
  <si>
    <t>NYOMAN PUTRAWAN</t>
  </si>
  <si>
    <t>PANIT 1 UNITSABHARA POLSEK SUKASADA POLRES BULELENG POLDA BALI</t>
  </si>
  <si>
    <t>67040199</t>
  </si>
  <si>
    <t>KOMANG ALIT SURYATMAJA</t>
  </si>
  <si>
    <t>PANIT 1 UNITINTELKAM POLSEK SINGARAJA POLRES BULELENG POLDA BALI</t>
  </si>
  <si>
    <t>67040206</t>
  </si>
  <si>
    <t>I KADEK SUSANTA</t>
  </si>
  <si>
    <t>PAUR 1 SUBBIDBALMET BIDLABFOR POLDA BALI</t>
  </si>
  <si>
    <t>67050060</t>
  </si>
  <si>
    <t>I KETUT PURNADI</t>
  </si>
  <si>
    <t>GADIK PERTAMA 2 SPN POLDA BALI</t>
  </si>
  <si>
    <t>67050384</t>
  </si>
  <si>
    <t>I WAYAN PANTRA BUDI UTAMA,S.H</t>
  </si>
  <si>
    <t>KAURMIN SUBBAGRENMIN RUMKIT BHAYANGKARA TK III BIDDOKKES POLDA BALI</t>
  </si>
  <si>
    <t>67050474</t>
  </si>
  <si>
    <t>I RAI SUNIRTA, S.H.</t>
  </si>
  <si>
    <t>KANITIDIK 3 SATRESKRIM POLRES TABANAN POLDA BALI</t>
  </si>
  <si>
    <t>67060335</t>
  </si>
  <si>
    <t>I DW MADE ANOM ASTAWA, SH</t>
  </si>
  <si>
    <t>KANITSABHARA POLSEK BANGLI POLRES BANGLI POLDA BALI</t>
  </si>
  <si>
    <t>67060480</t>
  </si>
  <si>
    <t>I NYOMAN RUDIANA</t>
  </si>
  <si>
    <t>KASUBNIT 4 UNITIDIK SATRESKRIM POLRESTA DENPASAR POLDA BALI</t>
  </si>
  <si>
    <t>67060488</t>
  </si>
  <si>
    <t>I PUTU SUTA , S.H.</t>
  </si>
  <si>
    <t>KANITIDIK 3 SATRESKRIM POLRES BADUNG POLDA BALI</t>
  </si>
  <si>
    <t>67060516</t>
  </si>
  <si>
    <t>BALIK SUJAYA</t>
  </si>
  <si>
    <t>KANITREGIDENT SATLANTAS POLRES BANGLI POLDA BALI</t>
  </si>
  <si>
    <t>67060531</t>
  </si>
  <si>
    <t>I MADE MURGAMA</t>
  </si>
  <si>
    <t>WAKAPOLSEK PAYANGAN POLRES GIANYAR POLDA BALI</t>
  </si>
  <si>
    <t>67070012</t>
  </si>
  <si>
    <t>I PUTU MAHAYASA</t>
  </si>
  <si>
    <t>KANITRESKRIM POLSEK SAWAN POLRES BULELENG POLDA BALI</t>
  </si>
  <si>
    <t>67070047</t>
  </si>
  <si>
    <t>I WAYAN JONIARSA, S.H.</t>
  </si>
  <si>
    <t>PANIT 1 UNITLANTAS POLSEK NEGARA POLRES JEMBRANA POLDA BALI (BARU)</t>
  </si>
  <si>
    <t>67070199</t>
  </si>
  <si>
    <t>I GST NYOMAN SUHARTA</t>
  </si>
  <si>
    <t>PAUR 1 SUBBIDWABPROF BIDPROPAM POLDA BALI</t>
  </si>
  <si>
    <t>67070273</t>
  </si>
  <si>
    <t>I NYOMAN NGURAH SUKERTA DARMA</t>
  </si>
  <si>
    <t>KASIKEU POLRES BULELENG POLDA BALI</t>
  </si>
  <si>
    <t>67070539</t>
  </si>
  <si>
    <t>I DEWA NYOMAN DARMA WIBAWA</t>
  </si>
  <si>
    <t>PAMIN 2 SUBBAGRENMIN DITINTELKAM POLDA BALI</t>
  </si>
  <si>
    <t>67070541</t>
  </si>
  <si>
    <t>I GUSTI PUTU SUARKA</t>
  </si>
  <si>
    <t>KANITINTELKAM POLSEK PEKUTATAN POLRES JEMBRANA POLDA BALI</t>
  </si>
  <si>
    <t>67080071</t>
  </si>
  <si>
    <t>I MADE RAI WINDAWAN</t>
  </si>
  <si>
    <t>KAURBINOPSNAL SATSABHARA POLRES JEMBRANA POLDA BALI (BARU)</t>
  </si>
  <si>
    <t>67080103</t>
  </si>
  <si>
    <t>I MADE SUTAMA, S.H.</t>
  </si>
  <si>
    <t>KANITSABHARA POLSEK SIDEMEN POLRES KARANGASEM POLDA BALI</t>
  </si>
  <si>
    <t>67080273</t>
  </si>
  <si>
    <t>I KOMANG GEDE ASTU SENTANA, S.H.</t>
  </si>
  <si>
    <t>DANKIDALMAS 3 SIPASDAL SUBDITDALMAS DITSAMAPTA POLDA BALI (PERPOL 14)</t>
  </si>
  <si>
    <t>67090100</t>
  </si>
  <si>
    <t>I KETUT KERTANEGARA , S.H.</t>
  </si>
  <si>
    <t>KASUBBAGSARPRAS BAGSUMDA POLRES BADUNG POLDA BALI</t>
  </si>
  <si>
    <t>67090101</t>
  </si>
  <si>
    <t>I NYOMAN SRI MAHAYASA</t>
  </si>
  <si>
    <t>KANITTURJAWALI SATSABHARA POLRES BULELENG POLDA BALI</t>
  </si>
  <si>
    <t>67090249</t>
  </si>
  <si>
    <t>I NYOMAN SUWIJANA</t>
  </si>
  <si>
    <t>67090412</t>
  </si>
  <si>
    <t>I MADE SUTA</t>
  </si>
  <si>
    <t>KAURREN SUBBAGRENMIN SPN POLDA BALI</t>
  </si>
  <si>
    <t>67090545</t>
  </si>
  <si>
    <t>I WAYAN ADNYANA</t>
  </si>
  <si>
    <t>PAMIN SISANDI DITINTELKAM POLDA BALI</t>
  </si>
  <si>
    <t>67100092</t>
  </si>
  <si>
    <t>I DEWA GDE RAI OKA</t>
  </si>
  <si>
    <t>KAURREN SUBBAGRENMIN DITINTELKAM POLDA BALI</t>
  </si>
  <si>
    <t>67110078</t>
  </si>
  <si>
    <t>I GUSTI NGURAH PUTU SUARTA, S.H.</t>
  </si>
  <si>
    <t>PAMIN 3 SUBBAGRENMIN DITRESKRIMSUS POLDA BALI</t>
  </si>
  <si>
    <t>67110091</t>
  </si>
  <si>
    <t>I NYOMAN SUJANA</t>
  </si>
  <si>
    <t>WAKAPOLSEK TEMBUKU POLRES BANGLI POLDA BALI</t>
  </si>
  <si>
    <t>67110105</t>
  </si>
  <si>
    <t>I KETUT KONDRA</t>
  </si>
  <si>
    <t>DANKIDALMAS 1 SIPASDAL SUBDITDALMAS DITSAMAPTA POLDA BALI</t>
  </si>
  <si>
    <t>67110123</t>
  </si>
  <si>
    <t>I KETUT ARTIKA, S.H.</t>
  </si>
  <si>
    <t>PANIT 2 UNITRESKRIM POLSEK SUKAWATI POLRES GIANYAR POLDA BALI</t>
  </si>
  <si>
    <t>67110135</t>
  </si>
  <si>
    <t>I GEDE JAYA, SH</t>
  </si>
  <si>
    <t>KASUBNIT 3 UNITIDIK SATRESNARKOBA POLRESTA DENPASAR POLDA BALI</t>
  </si>
  <si>
    <t>67110152</t>
  </si>
  <si>
    <t>I WAYAN PUTRA YADNYA, S.H.</t>
  </si>
  <si>
    <t>KANITRESKRIM POLSEK BATURITI POLRES TABANAN POLDA BALI</t>
  </si>
  <si>
    <t>67120108</t>
  </si>
  <si>
    <t>NYOMAN ANOM PUTRA, S.H.</t>
  </si>
  <si>
    <t>KANITBINMAS POLSEK BUSUNGBIU POLRES BULELENG POLDA BALI</t>
  </si>
  <si>
    <t>67120123</t>
  </si>
  <si>
    <t>CHAIRIL RACHMADAN</t>
  </si>
  <si>
    <t>KANITINTELKAM POLSEK KAWASAN BANDARA I GUSTI NGURAH RAI POLRESTA DENPASAR POLDA BALI</t>
  </si>
  <si>
    <t>67120132</t>
  </si>
  <si>
    <t>I WAYAN TILEM ARDANA</t>
  </si>
  <si>
    <t>KASATTAHTI POLRES BANGLI POLDA BALI (BARU)</t>
  </si>
  <si>
    <t>67120144</t>
  </si>
  <si>
    <t>I GUSTI NGURAH BAGUS</t>
  </si>
  <si>
    <t>KANITBINMAS POLSEK SELEMADEG POLRES TABANAN POLDA BALI</t>
  </si>
  <si>
    <t>67120149</t>
  </si>
  <si>
    <t>I KETUT SUASTIKA</t>
  </si>
  <si>
    <t>PANIT 1 UNITSABHARA POLSEK BANJAR POLRES BULELENG POLDA BALI</t>
  </si>
  <si>
    <t>67120218</t>
  </si>
  <si>
    <t>I NYOMAN NURIADA</t>
  </si>
  <si>
    <t>PANIT 1 UNITSABHARA POLSEK GEROKGAK POLRES BULELENG POLDA BALI</t>
  </si>
  <si>
    <t>67120348</t>
  </si>
  <si>
    <t>I MADE WIDARTA, S.H.</t>
  </si>
  <si>
    <t>KAURBINOPSNAL SATBINMAS POLRESTA DENPASAR POLDA BALI</t>
  </si>
  <si>
    <t>67120385</t>
  </si>
  <si>
    <t>NI WAYAN SUMIARTI, S.H.</t>
  </si>
  <si>
    <t>KAURANEV SUBBAGDUMASANWAS ITWASDA POLDA BALI (PERPOL 14)</t>
  </si>
  <si>
    <t>67120433</t>
  </si>
  <si>
    <t>I KETUT SUKADI</t>
  </si>
  <si>
    <t>PANITBINMAS POLSEK KAWASAN BANDARA I GUSTI NGURAH RAI POLRESTA DENPASAR POLDA BALI</t>
  </si>
  <si>
    <t>67120451</t>
  </si>
  <si>
    <t>I NYOMAN SUDANA,SH</t>
  </si>
  <si>
    <t>PANIT 1 UNITLANTAS POLSEK NUSA PENIDA POLRES KLUNGKUNG POLDA BALI</t>
  </si>
  <si>
    <t>67120523</t>
  </si>
  <si>
    <t>I NYOMAN SUECA</t>
  </si>
  <si>
    <t>KAURMINTU SUBBAGRENMIN ROOPS POLDA BALI (PERPOL 14)</t>
  </si>
  <si>
    <t>68010144</t>
  </si>
  <si>
    <t>IDA BAGUS PUTU PERMANA DWIJA PUTRA, S.H.</t>
  </si>
  <si>
    <t>KANITIDIK 3 SATRESKRIM POLRES BULELENG POLDA BALI</t>
  </si>
  <si>
    <t>68010146</t>
  </si>
  <si>
    <t>PUTU SUTARJANA, S.H.</t>
  </si>
  <si>
    <t>PANIT 1 UNITRESKRIM POLSEK GEROKGAK POLRES BULELENG POLDA BALI</t>
  </si>
  <si>
    <t>68010276</t>
  </si>
  <si>
    <t>I GUSTI NGURAH KETUT SUKERATA, S.Sos</t>
  </si>
  <si>
    <t>KAURBINOPSNAL SATINTELKAM POLRES TABANAN POLDA BALI (BARU)</t>
  </si>
  <si>
    <t>68010476</t>
  </si>
  <si>
    <t>I MADE SUBAMIA, S.H.</t>
  </si>
  <si>
    <t>KANITHARTIB 2 SUBBIDPROVOS BIDPROPAM POLDA BALI</t>
  </si>
  <si>
    <t>68010538</t>
  </si>
  <si>
    <t>I KETUT SUANDI,S.H.</t>
  </si>
  <si>
    <t>KASATSABHARA POLRES BADUNG POLDA BALI (PS.)</t>
  </si>
  <si>
    <t>68020337</t>
  </si>
  <si>
    <t>I NYOMAN MANGKU WIDIASA</t>
  </si>
  <si>
    <t>GADIK PERTAMA 13 SPN POLDA BALI</t>
  </si>
  <si>
    <t>68020477</t>
  </si>
  <si>
    <t>I WAYAN SUDIARSA</t>
  </si>
  <si>
    <t>PAURLAT BAGSUMDA POLRES BANGLI POLDA BALI</t>
  </si>
  <si>
    <t>68030241</t>
  </si>
  <si>
    <t>I NYOMAN KICEN ARTHA</t>
  </si>
  <si>
    <t>KANITBINMAS POLSEK PAYANGAN POLRES GIANYAR POLDA BALI</t>
  </si>
  <si>
    <t>68030286</t>
  </si>
  <si>
    <t>I GEDE WIDIASA</t>
  </si>
  <si>
    <t>GADIK PERTAMA 11 SPN POLDA BALI</t>
  </si>
  <si>
    <t>68030333</t>
  </si>
  <si>
    <t>IDA BAGUS KETUT TERISANA, S.H.</t>
  </si>
  <si>
    <t>KANITBINMAS POLSEK NEGARA POLRES JEMBRANA POLDA BALI (BARU)</t>
  </si>
  <si>
    <t>68040054</t>
  </si>
  <si>
    <t>FIKRI MASCATY</t>
  </si>
  <si>
    <t>PAURLAT BAGSUMDA POLRES BULELENG POLDA BALI</t>
  </si>
  <si>
    <t>68040076</t>
  </si>
  <si>
    <t>LUH RUSYANI</t>
  </si>
  <si>
    <t>KASIUM POLSEK TEJAKULA POLRES BULELENG POLDA BALI</t>
  </si>
  <si>
    <t>68040252</t>
  </si>
  <si>
    <t>IDA BAGUS PUTU SUARDANA</t>
  </si>
  <si>
    <t>WADANKI 3 YON A PELOPOR SATBRIMOB POLDA BALI (PERPOL 14)</t>
  </si>
  <si>
    <t>68040260</t>
  </si>
  <si>
    <t>DEWA MADE WIDIYASA</t>
  </si>
  <si>
    <t>PANIT 2 UNITINTELKAM POLSEK SINGARAJA POLRES BULELENG POLDA BALI</t>
  </si>
  <si>
    <t>68040324</t>
  </si>
  <si>
    <t>I KETUT SUARYANA, S.H</t>
  </si>
  <si>
    <t>KASUBNIT 7 SATINTELKAM POLRESTA DENPASAR POLDA BALI</t>
  </si>
  <si>
    <t>68050175</t>
  </si>
  <si>
    <t>I GUSTI PUTU KAMAJAYA, S.H</t>
  </si>
  <si>
    <t>PANIT UNITBINKAMSA SATBINMAS POLRESTA DENPASAR POLDA BALI</t>
  </si>
  <si>
    <t>68050186</t>
  </si>
  <si>
    <t>I NYOMAN NIARSA, S.H.</t>
  </si>
  <si>
    <t>KANITLANTAS POLSEK PEKUTATAN POLRES JEMBRANA POLDA BALI</t>
  </si>
  <si>
    <t>68050303</t>
  </si>
  <si>
    <t>I WAYAN ANTARIKSAWAN, S.H.</t>
  </si>
  <si>
    <t>KAURBINOPSNAL SATRESKRIM POLRES GIANYAR POLDA BALI</t>
  </si>
  <si>
    <t>68060121</t>
  </si>
  <si>
    <t>MADE SUHARTA WIJAYA, S.H.</t>
  </si>
  <si>
    <t>KANITIDIK 4 SATRESKRIM POLRES JEMBRANA POLDA BALI (BARU)</t>
  </si>
  <si>
    <t>68060371</t>
  </si>
  <si>
    <t>KHOIRUDIN HADI MUKLISIN</t>
  </si>
  <si>
    <t>KAURKEU SUBBAGRENMIN SPN POLDA BALI (PERPOL 14)</t>
  </si>
  <si>
    <t>68060503</t>
  </si>
  <si>
    <t>I NYOMAN SURANTIKA, S.H.</t>
  </si>
  <si>
    <t>KANITRESKRIM POLSEK ABANG POLRES KARANGASEM POLDA BALI</t>
  </si>
  <si>
    <t>68070069</t>
  </si>
  <si>
    <t>I GUSTI NGURAH SUPARTA, S.H.</t>
  </si>
  <si>
    <t>KANIT 2 SATINTELKAM POLRES TABANAN POLDA BALI</t>
  </si>
  <si>
    <t>68070317</t>
  </si>
  <si>
    <t>IDA AYU PUTRIANI</t>
  </si>
  <si>
    <t>PAMIN 5 SUBBAGDUMASANWAS ITWASDA POLDA BALI (PERPOL 14)</t>
  </si>
  <si>
    <t>68070342</t>
  </si>
  <si>
    <t>I WAYAN SARTA</t>
  </si>
  <si>
    <t>KA SPKT POLRES BANGLI POLDA BALI</t>
  </si>
  <si>
    <t>68070464</t>
  </si>
  <si>
    <t>I MADE GEDE SEGARA YASA, S.H.</t>
  </si>
  <si>
    <t>KASAT INTELKAM POLRES KLUNGKUNG POLDA BALI</t>
  </si>
  <si>
    <t>68080124</t>
  </si>
  <si>
    <t>SUGENG DIDIK AGUSYANTO</t>
  </si>
  <si>
    <t>PAUR 1 SUBBIDTEKINFO BID TIK POLDA BALI (PERPOL 14)</t>
  </si>
  <si>
    <t>68090082</t>
  </si>
  <si>
    <t>I KETUT WIDIARTA, S.H.</t>
  </si>
  <si>
    <t>PAUR SI SIM SUBDITREGIDENT DITLANTAS POLDA BALI</t>
  </si>
  <si>
    <t>68090254</t>
  </si>
  <si>
    <t>I WAYAN SUMERTI,S.H.</t>
  </si>
  <si>
    <t>KAURBINOPSNAL SATINTELKAM POLRES KARANGASEM POLDA BALI</t>
  </si>
  <si>
    <t>68100146</t>
  </si>
  <si>
    <t>I NYOMAN SUYASA BERATA</t>
  </si>
  <si>
    <t>KASIUM POLSEK KUTA SELATAN POLRESTA DENPASAR POLDA BALI</t>
  </si>
  <si>
    <t>68100269</t>
  </si>
  <si>
    <t>I NYOMAN YASA, S.H.</t>
  </si>
  <si>
    <t>KANITTURJAWALI SATLANTAS POLRES JEMBRANA POLDA BALI (BARU)</t>
  </si>
  <si>
    <t>68100284</t>
  </si>
  <si>
    <t>I WAYAN MUDIARSANA</t>
  </si>
  <si>
    <t>KASUBSIYANUM SIYANMA SATBRIMOB POLDA BALI</t>
  </si>
  <si>
    <t>68110003</t>
  </si>
  <si>
    <t>I GEDE PUJA ARTANA</t>
  </si>
  <si>
    <t>PANIT 2 UNITINTELKAM POLSEK NUSA PENIDA POLRES KLUNGKUNG POLDA BALI</t>
  </si>
  <si>
    <t>68120049</t>
  </si>
  <si>
    <t>I WAYAN KEBON</t>
  </si>
  <si>
    <t>KASUBBAGSARPRAS BAGSUMDA POLRES BANGLI POLDA BALI</t>
  </si>
  <si>
    <t>68120074</t>
  </si>
  <si>
    <t>I DEWA KETUT NGURAH</t>
  </si>
  <si>
    <t>KANITBINPOLMAS SATBINMAS POLRES BANGLI POLDA BALI</t>
  </si>
  <si>
    <t>68120114</t>
  </si>
  <si>
    <t>I NENGAH SULATRA</t>
  </si>
  <si>
    <t>PAURBANKUM RAPKUM 1 BAGSUMDA POLRES KLUNGKUNG POLDA BALI (BARU)</t>
  </si>
  <si>
    <t>68120121</t>
  </si>
  <si>
    <t>I WAYAN DIRGA ADNYANA</t>
  </si>
  <si>
    <t>PANIT 1 UNITRESKRIM POLSEK KUTA SELATAN POLRESTA DENPASAR POLDA BALI</t>
  </si>
  <si>
    <t>68120127</t>
  </si>
  <si>
    <t>I WAYAN WISTA</t>
  </si>
  <si>
    <t>KAURBINOPSNAL SATBINMAS POLRES BANGLI POLDA BALI (BARU)</t>
  </si>
  <si>
    <t>68120128</t>
  </si>
  <si>
    <t>GEDE SUARDIKA</t>
  </si>
  <si>
    <t>PANIT 2 UNITSABHARA POLSEK DENPASAR SELATAN POLRESTA DENPASAR POLDA BALI</t>
  </si>
  <si>
    <t>68120129</t>
  </si>
  <si>
    <t>I PUTU KARIASA</t>
  </si>
  <si>
    <t>WAKAPOLSEK SUSUT POLRES BANGLI POLDA BALI</t>
  </si>
  <si>
    <t>68120135</t>
  </si>
  <si>
    <t>I KETUT WIDIARTHA</t>
  </si>
  <si>
    <t>KASATTAHTI POLRES GIANYAR POLDA BALI</t>
  </si>
  <si>
    <t>68120140</t>
  </si>
  <si>
    <t>I WAYAN SUMABA, S.H.</t>
  </si>
  <si>
    <t>PANIT 5 SUBBIDPAMINAL BIDPROPAM POLDA BALI</t>
  </si>
  <si>
    <t>69010079</t>
  </si>
  <si>
    <t>ANAK AGUNG MADE SUASTIKA, S.H.</t>
  </si>
  <si>
    <t>KANITBINKAMSA SATBINMAS POLRES BANGLI POLDA BALI</t>
  </si>
  <si>
    <t>69010085</t>
  </si>
  <si>
    <t>I WAYAN SUMARDIANA, S.H.</t>
  </si>
  <si>
    <t>PANIT 1 UNITLANTAS POLSEK KUTA UTARA POLRES BADUNG POLDA BALI</t>
  </si>
  <si>
    <t>69020119</t>
  </si>
  <si>
    <t>I NYOMAN SUKANA, S.H.</t>
  </si>
  <si>
    <t>KAURBINOPSNAL SATBINMAS POLRES TABANAN POLDA BALI</t>
  </si>
  <si>
    <t>69020266</t>
  </si>
  <si>
    <t>I WAYAN BUDIARTANA, SH</t>
  </si>
  <si>
    <t>PANIT UNITBINTIBMAS SATBINMAS POLRESTA DENPASAR POLDA BALI</t>
  </si>
  <si>
    <t>69030126</t>
  </si>
  <si>
    <t>I MADE ARYANA ASTAWA, S.H, M.H</t>
  </si>
  <si>
    <t>PANIT 1 UNITSABHARA POLSEK KUTA SELATAN POLRESTA DENPASAR POLDA BALI</t>
  </si>
  <si>
    <t>69030181</t>
  </si>
  <si>
    <t>I WAYAN SUBERATA</t>
  </si>
  <si>
    <t>KANITRESKRIM POLSEK KUBU POLRES KARANGASEM POLDA BALI</t>
  </si>
  <si>
    <t>69030307</t>
  </si>
  <si>
    <t>I NENGAH SUYATA</t>
  </si>
  <si>
    <t>PAMIN 4 SUBBAGDUMASANWAS ITWASDA POLDA BALI (PERPOL 14)</t>
  </si>
  <si>
    <t>69030447</t>
  </si>
  <si>
    <t>I GEDE ARIYASA</t>
  </si>
  <si>
    <t>KASIUM POLSEK SERIRIT POLRES BULELENG POLDA BALI</t>
  </si>
  <si>
    <t>69040148</t>
  </si>
  <si>
    <t>I MADE ASTAWA ASTIAWAN, S.H.</t>
  </si>
  <si>
    <t>KAURBINOPSNAL SATLANTAS POLRES JEMBRANA POLDA BALI</t>
  </si>
  <si>
    <t>69040164</t>
  </si>
  <si>
    <t>I GUSTI NGURAH SUPRAPTA</t>
  </si>
  <si>
    <t>PASIMIN YON A PELOPOR SATBRIMOB POLDA BALI</t>
  </si>
  <si>
    <t>69050099</t>
  </si>
  <si>
    <t>I GUSTI KETUT SUARCANA</t>
  </si>
  <si>
    <t>KANITSABHARA POLSEK PUPUAN POLRES TABANAN POLDA BALI</t>
  </si>
  <si>
    <t>69050176</t>
  </si>
  <si>
    <t>I WAYAN SUDIARBA</t>
  </si>
  <si>
    <t>KANITLANTAS POLSEK PUPUAN POLRES TABANAN POLDA BALI</t>
  </si>
  <si>
    <t>69060315</t>
  </si>
  <si>
    <t>I MADE PASEK, S.H.</t>
  </si>
  <si>
    <t>KANITIDIK 2 SATRESKRIM POLRES JEMBRANA POLDA BALI</t>
  </si>
  <si>
    <t>69060408</t>
  </si>
  <si>
    <t>I NYOMAN WIJAYA KUSUMA, S.H.</t>
  </si>
  <si>
    <t>PANIT 2 UNITRESKRIM POLSEK DENPASAR TIMUR POLRESTA DENPASAR POLDA BALI</t>
  </si>
  <si>
    <t>69070031</t>
  </si>
  <si>
    <t>I MADE WIRNAWAN, S.H.</t>
  </si>
  <si>
    <t>KANITIDIK 2 SATRESKRIM POLRES KARANGASEM POLDA BALI</t>
  </si>
  <si>
    <t>69070124</t>
  </si>
  <si>
    <t>I WAYAN MARNAYASA</t>
  </si>
  <si>
    <t>PANIT 1 UNITSABHARA POLSEK KINTAMANI POLRES BANGLI POLDA BALI</t>
  </si>
  <si>
    <t>69080099</t>
  </si>
  <si>
    <t>I PUTU PARNAYA</t>
  </si>
  <si>
    <t>PANIT 2 UNITSABHARA POLSEK SERIRIT POLRES BULELENG POLDA BALI</t>
  </si>
  <si>
    <t>69090142</t>
  </si>
  <si>
    <t>I NYOMAN SUKARMA</t>
  </si>
  <si>
    <t>KANIT 2 SATINTELKAM POLRES KARANGASEM POLDA BALI</t>
  </si>
  <si>
    <t>69090507</t>
  </si>
  <si>
    <t>I KOMANG SUSIAWAN, SIP</t>
  </si>
  <si>
    <t>KANITINTELKAM POLSEK KARANG ASEM POLRES KARANGASEM POLDA BALI</t>
  </si>
  <si>
    <t>69100090</t>
  </si>
  <si>
    <t>I KETUT MASTRA</t>
  </si>
  <si>
    <t>PANIT 1 UNITINTELKAM POLSEK SUKASADA POLRES BULELENG POLDA BALI</t>
  </si>
  <si>
    <t>69100299</t>
  </si>
  <si>
    <t>NI MADE REWATI</t>
  </si>
  <si>
    <t>KAURMINTU SUBBAGRENMIN DITRESKRIMUM POLDA BALI (PERPOL 14)</t>
  </si>
  <si>
    <t>69110218</t>
  </si>
  <si>
    <t>I NENGAH MUDARYA</t>
  </si>
  <si>
    <t>PAMIN SUBBAGDOKLIT BAGANALIS DITINTELKAM POLDA BALI</t>
  </si>
  <si>
    <t>69110326</t>
  </si>
  <si>
    <t>I KETUT MERTA</t>
  </si>
  <si>
    <t>KANITTURJAWALI SATSABHARA POLRES KLUNGKUNG POLDA BALI</t>
  </si>
  <si>
    <t>70030063</t>
  </si>
  <si>
    <t>I MADE MULATA</t>
  </si>
  <si>
    <t>KASIPROPAM POLRES GIANYAR POLDA BALI</t>
  </si>
  <si>
    <t>70030329</t>
  </si>
  <si>
    <t>I NYOMAN SARKA, S.H.</t>
  </si>
  <si>
    <t>PANIT 1 UNIT 3 SUBDIT 3 DITRESKRIMSUS POLDA BALI</t>
  </si>
  <si>
    <t>70050104</t>
  </si>
  <si>
    <t>I GUSTI PUTU DHARMA YUDHA</t>
  </si>
  <si>
    <t>KASIKESJAS SATBRIMOB POLDA BALI</t>
  </si>
  <si>
    <t>70070352</t>
  </si>
  <si>
    <t>SI KETUT ARYA PINATIH, S.H., M.H.</t>
  </si>
  <si>
    <t>PANIT 1 UNIT 3 SUBDIT 4 DITRESKRIMSUS POLDA BALI</t>
  </si>
  <si>
    <t>70100145</t>
  </si>
  <si>
    <t>I KETUT ANANTA, SH.</t>
  </si>
  <si>
    <t>KANITRESKRIM POLSEK KERAMBITAN POLRES TABANAN POLDA BALI</t>
  </si>
  <si>
    <t>70121105</t>
  </si>
  <si>
    <t>I MADE ADI SUTAPA, S.H.</t>
  </si>
  <si>
    <t>PS. KANIT 5 SUBDITGAKKUM DITLANTAS POLDA BALI</t>
  </si>
  <si>
    <t>71030193</t>
  </si>
  <si>
    <t>I NYOMAN ANOM SUARDANA , S.H.</t>
  </si>
  <si>
    <t>KANITINTELKAM POLSEK DENPASAR BARAT POLRESTA DENPASAR POLDA BALI</t>
  </si>
  <si>
    <t>71040098</t>
  </si>
  <si>
    <t>PUTU SUBITA BAWA, S.SOS, M.H.</t>
  </si>
  <si>
    <t>KANITIDIK 3 SATRESKRIM POLRESTA DENPASAR POLDA BALI</t>
  </si>
  <si>
    <t>71070131</t>
  </si>
  <si>
    <t>WAYAN SUKRAWAN</t>
  </si>
  <si>
    <t>KAURLOG SUBBAGYANUM SPN POLDA BALI (PERPOL 14)</t>
  </si>
  <si>
    <t>71070191</t>
  </si>
  <si>
    <t>KETUT BUDAYANA</t>
  </si>
  <si>
    <t>PANIT 1 UNITRESKRIM POLSEK SINGARAJA POLRES BULELENG POLDA BALI</t>
  </si>
  <si>
    <t>71070234</t>
  </si>
  <si>
    <t>I KETUT ANYAR WIJANA, S.H.</t>
  </si>
  <si>
    <t>KANITRESKRIM POLSEK MANGGIS POLRES KARANGASEM POLDA BALI</t>
  </si>
  <si>
    <t>71080410</t>
  </si>
  <si>
    <t>SUTRIONO, S.H</t>
  </si>
  <si>
    <t>KANITIDIK 2 SATRESNARKOBA POLRESTA DENPASAR POLDA BALI</t>
  </si>
  <si>
    <t>71090295</t>
  </si>
  <si>
    <t>I GUSTI NGURAH SUKADANA</t>
  </si>
  <si>
    <t>DANKI 4 YON A PELOPOR SATBRIMOB POLDA BALI (PERPOL 14)</t>
  </si>
  <si>
    <t>71100183</t>
  </si>
  <si>
    <t>I NYOMAN ARNAMA SUSANTO</t>
  </si>
  <si>
    <t>KANIT 3 SAT PJR DITLANTAS POLDA BALI</t>
  </si>
  <si>
    <t>71120117</t>
  </si>
  <si>
    <t>I WAYAN SUTA ARCANA, S.H.</t>
  </si>
  <si>
    <t>KANITRESKRIM POLSEK SELEMADEG POLRES TABANAN POLDA BALI</t>
  </si>
  <si>
    <t>71120149</t>
  </si>
  <si>
    <t>MADE SUWECA</t>
  </si>
  <si>
    <t>GADIK PERTAMA 10 SPN POLDA BALI</t>
  </si>
  <si>
    <t>72050274</t>
  </si>
  <si>
    <t>I NYOMAN EDI SUWARYA, S.H.</t>
  </si>
  <si>
    <t>KANITRESKRIM POLSEK KAWASAN PELABUHAN BENOA POLRESTA DENPASAR POLDA BALI</t>
  </si>
  <si>
    <t>72050289</t>
  </si>
  <si>
    <t>I KOMANG BUDIANA</t>
  </si>
  <si>
    <t>PAUR SUBBAGMINOPS BAGOPS SATBRIMOB POLDA BALI (PERPOL 14)</t>
  </si>
  <si>
    <t>72060329</t>
  </si>
  <si>
    <t>I WAYAN SELAMET, S.Ag, M.Si</t>
  </si>
  <si>
    <t>KAURREN SUBBAGRENMIN DITRESNARKOBA POLDA BALI</t>
  </si>
  <si>
    <t>72110054</t>
  </si>
  <si>
    <t>I PUTU MERTA, S.H.</t>
  </si>
  <si>
    <t>KAURBINOPSNAL SATRESKRIM POLRES JEMBRANA POLDA BALI (BARU)</t>
  </si>
  <si>
    <t>72110131</t>
  </si>
  <si>
    <t>DEWA PUTU SUDIASA, S.IP.</t>
  </si>
  <si>
    <t>KAURBINOPSNAL SATRESKRIM POLRES BULELENG POLDA BALI</t>
  </si>
  <si>
    <t>73010266</t>
  </si>
  <si>
    <t>I WAYAN WIDARTA, S.Sos., M.H.</t>
  </si>
  <si>
    <t>PANIT 2 UNIT 5 SUBDIT 3 DITRESKRIMUM POLDA BALI</t>
  </si>
  <si>
    <t>73020447</t>
  </si>
  <si>
    <t>I GUSTI PUTU SUARJAYA , S.H.</t>
  </si>
  <si>
    <t>KAURBINOPSNAL SATBINMAS POLRES BADUNG POLDA BALI (BARU)</t>
  </si>
  <si>
    <t>73030164</t>
  </si>
  <si>
    <t>IDA BAGUS PUTU ARIANA, S.H.</t>
  </si>
  <si>
    <t>PANIT 4 SUBDIT 2 DITINTELKAM POLDA BALI (PERPOL 14)</t>
  </si>
  <si>
    <t>73080040</t>
  </si>
  <si>
    <t>KETUT ARTANA</t>
  </si>
  <si>
    <t>73080136</t>
  </si>
  <si>
    <t>KADEK WIDARSA</t>
  </si>
  <si>
    <t>KAURREN SUBBAGRENMIN SATBRIMOB POLDA BALI</t>
  </si>
  <si>
    <t>73090403</t>
  </si>
  <si>
    <t>I NENGAH SUNIA, S.H.</t>
  </si>
  <si>
    <t>KANITIDIK 4 SATRESKRIM POLRES KARANGASEM POLDA BALI</t>
  </si>
  <si>
    <t>73100074</t>
  </si>
  <si>
    <t>I NYOMAN SUDARMA , S.H., M.H.</t>
  </si>
  <si>
    <t>KANITRESKRIM POLSEK ABIANSEMAL POLRES BADUNG POLDA BALI</t>
  </si>
  <si>
    <t>73100083</t>
  </si>
  <si>
    <t>I MADE BUDIYANA, S.H., M.H.</t>
  </si>
  <si>
    <t>PANIT 1 UNIT 2 SUBDIT 1 DITRESKRIMUM POLDA BALI</t>
  </si>
  <si>
    <t>74010103</t>
  </si>
  <si>
    <t>NENGAH SEVEN SAMPEYANA, S.H., M.H.</t>
  </si>
  <si>
    <t>PANIT 1 UNITRESKRIM POLSEK DENPASAR TIMUR POLRESTA DENPASAR POLDA BALI</t>
  </si>
  <si>
    <t>74040132</t>
  </si>
  <si>
    <t>I MADE SUDIARSA,S.IP</t>
  </si>
  <si>
    <t>PANIT 2 UNIT 2 SUBDIT 3 DITRESNARKOBA POLDA BALI</t>
  </si>
  <si>
    <t>74070368</t>
  </si>
  <si>
    <t>I KETUT SUARTAWAN, S.H.</t>
  </si>
  <si>
    <t>KANITLAKA SATLANTAS POLRES JEMBRANA POLDA BALI (BARU)</t>
  </si>
  <si>
    <t>74070379</t>
  </si>
  <si>
    <t>WAYAN SANTIYASA, S.H.</t>
  </si>
  <si>
    <t>KAURBINOPSNAL SATRESNARKOBA POLRES BULELENG POLDA BALI</t>
  </si>
  <si>
    <t>74070502</t>
  </si>
  <si>
    <t>I NYOMAN JUITA</t>
  </si>
  <si>
    <t>KANIT 1 SATINTELKAM POLRES BADUNG POLDA BALI</t>
  </si>
  <si>
    <t>74080058</t>
  </si>
  <si>
    <t>BUDI SANTOSO, SH</t>
  </si>
  <si>
    <t>PANIT 2 UNIT 3 SUBDIT 4 DITRESKRIMUM POLDA BALI</t>
  </si>
  <si>
    <t>74110094</t>
  </si>
  <si>
    <t>NI LUH PUTU DENIANI, SH</t>
  </si>
  <si>
    <t>KANIT REGIDENT POLRES GIANYAR POLDA BALI</t>
  </si>
  <si>
    <t>74110561</t>
  </si>
  <si>
    <t>I WAYAN BUDIASA</t>
  </si>
  <si>
    <t>PASILOG YON C PELOPOR SATBRIMOB POLDA BALI (PERPOL 14)</t>
  </si>
  <si>
    <t>74120245</t>
  </si>
  <si>
    <t>I WAYAN GEDE WIRYA. S.AP., M.A.P.</t>
  </si>
  <si>
    <t>KANITRESKRIM POLSEK KARANG ASEM POLRES KARANGASEM POLDA BALI</t>
  </si>
  <si>
    <t>74120404</t>
  </si>
  <si>
    <t>I PUTU DADI</t>
  </si>
  <si>
    <t>KANITTURJAWALI SATLANTAS POLRESTA DENPASAR POLDA BALI</t>
  </si>
  <si>
    <t>75010512</t>
  </si>
  <si>
    <t>I WAYAN WIJAYA DARMAYASA, S.H</t>
  </si>
  <si>
    <t>PANIT 2 UNITRESKRIM POLSEK KUTA POLRESTA DENPASAR POLDA BALI</t>
  </si>
  <si>
    <t>75010653</t>
  </si>
  <si>
    <t>I GUSTI NGURAH BAGUS SUASTAWAN, S.H.</t>
  </si>
  <si>
    <t>KAURBINOPSNAL SATRESKRIM POLRES KARANGASEM POLDA BALI (BARU)</t>
  </si>
  <si>
    <t>75010668</t>
  </si>
  <si>
    <t>I MADE GEDE SUDARTA, SH</t>
  </si>
  <si>
    <t>KANITIDIK 2 SATRESKRIM POLRES GIANYAR POLDA BALI</t>
  </si>
  <si>
    <t>75020140</t>
  </si>
  <si>
    <t>DEWA PUTU ADIWIJAYA, S.H.</t>
  </si>
  <si>
    <t>PANIT 1 UNIT 3 SUBDIT 4 DITRESKRIMUM POLDA BALI</t>
  </si>
  <si>
    <t>75030171</t>
  </si>
  <si>
    <t>I GUSTI MADE MAHENDRA S.SOS</t>
  </si>
  <si>
    <t>KANITLAKA SATLANTAS POLRES KLUNGKUNG POLDA BALI</t>
  </si>
  <si>
    <t>75040181</t>
  </si>
  <si>
    <t>ANAK AGUNG MADE SUANTARA,S.H</t>
  </si>
  <si>
    <t>KANITRESKRIM POLSEK KAWASAN BANDARA I GUSTI NGURAH RAI POLRESTA DENPASAR POLDA BALI</t>
  </si>
  <si>
    <t>75040715</t>
  </si>
  <si>
    <t>I PUTU SUMBERJAYA, S.H.</t>
  </si>
  <si>
    <t>PASIMIN YON B PELOPOR SATBRIMOB POLDA BALI</t>
  </si>
  <si>
    <t>75040745</t>
  </si>
  <si>
    <t>I KETUT SUAMBA</t>
  </si>
  <si>
    <t>DANKI 3 YON C PELOPOR SATBRIMOB POLDA BALI (PERPOL 14)</t>
  </si>
  <si>
    <t>75050672</t>
  </si>
  <si>
    <t>I NYOMAN KITA, SH</t>
  </si>
  <si>
    <t>DANKI 2 YON C PELOPOR SATBRIMOB POLDA BALI (PERPOL 14)</t>
  </si>
  <si>
    <t>75060613</t>
  </si>
  <si>
    <t>I GEDE DARMA DIATMIKA, S.H.</t>
  </si>
  <si>
    <t>KANITRESKRIM POLSEK BANJAR POLRES BULELENG POLDA BALI</t>
  </si>
  <si>
    <t>75070477</t>
  </si>
  <si>
    <t>I NYOMAN SOMAADA, S.H.</t>
  </si>
  <si>
    <t>KANITRESKRIM POLSEK KINTAMANI POLRES BANGLI POLDA BALI</t>
  </si>
  <si>
    <t>75070615</t>
  </si>
  <si>
    <t>I NYOMAN PASAR, S.H.</t>
  </si>
  <si>
    <t>KANITRESKRIM POLSEK PEKUTATAN POLRES JEMBRANA POLDA BALI</t>
  </si>
  <si>
    <t>75070669</t>
  </si>
  <si>
    <t>I MADE SUKARTA</t>
  </si>
  <si>
    <t>PASIYANMA YON B PELOPOR SATBRIMOB POLDA BALI</t>
  </si>
  <si>
    <t>75080430</t>
  </si>
  <si>
    <t>I NENGAH SIMPEN</t>
  </si>
  <si>
    <t>PANIT 3 SUBDIT 3 DITINTELKAM POLDA BALI</t>
  </si>
  <si>
    <t>75090300</t>
  </si>
  <si>
    <t>PUTU BUDIAWAN</t>
  </si>
  <si>
    <t>PANIT 1 UNIT 2 SUBDIT 3 DITRESKRIMUM POLDA BALI</t>
  </si>
  <si>
    <t>75090348</t>
  </si>
  <si>
    <t>I NYOMAN SUCIPTA</t>
  </si>
  <si>
    <t>KANITLAKA SATLANTAS POLRES KARANGASEM POLDA BALI</t>
  </si>
  <si>
    <t>75100487</t>
  </si>
  <si>
    <t>I WAYAN KAWISUTA, SH.</t>
  </si>
  <si>
    <t>KASUBBAGKUM BAGSUMDA POLRES TABANAN POLDA BALI</t>
  </si>
  <si>
    <t>75110653</t>
  </si>
  <si>
    <t>I KADEK DARMAWAN, S.Sos</t>
  </si>
  <si>
    <t>PANIT 2 UNIT 1 SUBDIT 2 DITRESNARKOBA POLDA BALI</t>
  </si>
  <si>
    <t>75120736</t>
  </si>
  <si>
    <t>I KETUT SUARTANA</t>
  </si>
  <si>
    <t>KAURKEU SUBBAGRENMIN SATBRIMOB POLDA BALI</t>
  </si>
  <si>
    <t>76010422</t>
  </si>
  <si>
    <t>I GEDE MURDANA, S.H.</t>
  </si>
  <si>
    <t>KASIPROPAM POLRES KARANGASEM POLDA BALI (BARU)</t>
  </si>
  <si>
    <t>76030074</t>
  </si>
  <si>
    <t>I PUTU SUPARTA, S. Sos.</t>
  </si>
  <si>
    <t>KANITRESKRIM POLSEK KAWASAN PELABUHAN GILIMANUK POLRES JEMBRANA POLDA BALI</t>
  </si>
  <si>
    <t>76030412</t>
  </si>
  <si>
    <t>I WAYAN OKA YASA, S.H.</t>
  </si>
  <si>
    <t>KASUBSIANALIS SIINTEL SATBRIMOB POLDA BALI</t>
  </si>
  <si>
    <t>76040037</t>
  </si>
  <si>
    <t>I MADE SUDIHARTAMA, S.H.</t>
  </si>
  <si>
    <t>KANITRESKRIM POLSEK RENDANG POLRES KARANGASEM POLDA BALI</t>
  </si>
  <si>
    <t>76050182</t>
  </si>
  <si>
    <t>I GEDE MINGGU ARTAWAN, S.I.P.</t>
  </si>
  <si>
    <t>PANIT 2 UNIT 4 SUBDIT 4 DITRESKRIMSUS POLDA BALI (PERPOL 14)</t>
  </si>
  <si>
    <t>76060176</t>
  </si>
  <si>
    <t>WIBOWO SIDI, S.H.</t>
  </si>
  <si>
    <t>KANITINTELKAM POLSEK DENPASAR SELATAN POLRESTA DENPASAR POLDA BALI</t>
  </si>
  <si>
    <t>76060263</t>
  </si>
  <si>
    <t>ZULFI ANSHOR KHOLIK, S.H.</t>
  </si>
  <si>
    <t>PANIT 1 UNIT 1 SUBDIT 5 DITRESKRIMSUS POLDA BALI</t>
  </si>
  <si>
    <t>76060346</t>
  </si>
  <si>
    <t>NASIRUDIN</t>
  </si>
  <si>
    <t>DANKI 1 YON C PELOPOR SATBRIMOB POLDA BALI (PERPOL 14)</t>
  </si>
  <si>
    <t>76070373</t>
  </si>
  <si>
    <t>I WAYAN MURTAYASA</t>
  </si>
  <si>
    <t>DANKI 4 YON C PELOPOR SATBRIMOB POLDA BALI (PERPOL 14)</t>
  </si>
  <si>
    <t>76070495</t>
  </si>
  <si>
    <t>I KADEK BUDIARMAWAN</t>
  </si>
  <si>
    <t>PASILOG YON B PELOPOR SATBRIMOB POLDA BALI (PERPOL 14)</t>
  </si>
  <si>
    <t>76080052</t>
  </si>
  <si>
    <t>I WAYAN NARIANA</t>
  </si>
  <si>
    <t>KAURBINOPSNAL SATLANTAS POLRES BANGLI POLDA BALI</t>
  </si>
  <si>
    <t>76080314</t>
  </si>
  <si>
    <t>I PUTU ADIASTIKA</t>
  </si>
  <si>
    <t>PS. KANITSABHARA POLSEK KAWASAN PELABUHAN GILIMANUK POLRES JEMBRANA</t>
  </si>
  <si>
    <t>76090369</t>
  </si>
  <si>
    <t>MADE BUDI ARTANA</t>
  </si>
  <si>
    <t>DANKI 2 YON A PELOPOR SATBRIMOB POLDA BALI (PERPOL 14)</t>
  </si>
  <si>
    <t>76090450</t>
  </si>
  <si>
    <t>I KETUT NARIAWAN , S.H.</t>
  </si>
  <si>
    <t>KAURBINOPSNAL SATLANTAS POLRES GIANYAR POLDA BALI</t>
  </si>
  <si>
    <t>76100160</t>
  </si>
  <si>
    <t>I NENGAH ARDENA, S.H.</t>
  </si>
  <si>
    <t>KASUBSIPALANG SISARPRAS SATBRIMOB POLDA BALI</t>
  </si>
  <si>
    <t>76110119</t>
  </si>
  <si>
    <t>I GUSTI NGURAH BAGUS WIDAGDA,S.H</t>
  </si>
  <si>
    <t>KANITLANTAS POLSEK DENPASAR BARAT POLRESTA DENPASAR POLDA BALI</t>
  </si>
  <si>
    <t>76110182</t>
  </si>
  <si>
    <t>NI MADE SRIANTI,S.H.</t>
  </si>
  <si>
    <t>KASUBBAGSARPRAS BAGSUMDA POLRES JEMBRANA POLDA BALI</t>
  </si>
  <si>
    <t>76110267</t>
  </si>
  <si>
    <t>I KOMANG WADIA</t>
  </si>
  <si>
    <t>PASIMIN YON C PELOPOR SATBRIMOB POLDA BALI</t>
  </si>
  <si>
    <t>76110288</t>
  </si>
  <si>
    <t>I MADE SUTIKA</t>
  </si>
  <si>
    <t>KASI TIK SATBRIMOB POLDA BALI (PERPOL 14)</t>
  </si>
  <si>
    <t>76120187</t>
  </si>
  <si>
    <t>I GUSTI AGUNG PUTU EKA YUDISTIRA</t>
  </si>
  <si>
    <t>PAURSUBBAGBINLATOPS BAGOPS SATBRIMOB POLDA BALI</t>
  </si>
  <si>
    <t>76120682</t>
  </si>
  <si>
    <t>PUTU EDY SUKARYAWAN, S.H.</t>
  </si>
  <si>
    <t>KANITRESKRIM POLSEK SERIRIT POLRES BULELENG POLDA BALI</t>
  </si>
  <si>
    <t>77020105</t>
  </si>
  <si>
    <t>I WAYAN GEDE MUDANA, S.H.</t>
  </si>
  <si>
    <t>KASUBNIT 8 UNITIDIK SATRESKRIM POLRESTA DENPASAR POLDA BALI</t>
  </si>
  <si>
    <t>77030709</t>
  </si>
  <si>
    <t>SATRIO WIBOWO, S.H.</t>
  </si>
  <si>
    <t>KANIT 1 SUBBIDPAMINAL BIDPROPAM POLDA BALI</t>
  </si>
  <si>
    <t>77040001</t>
  </si>
  <si>
    <t>IDA BAGUS ASTAWA, S.H.</t>
  </si>
  <si>
    <t>77040115</t>
  </si>
  <si>
    <t>I GEDE SUDIANA, S.Sos.</t>
  </si>
  <si>
    <t>KANITRESKRIM POLSEK TEJAKULA POLRES BULELENG POLDA BALI</t>
  </si>
  <si>
    <t>77040118</t>
  </si>
  <si>
    <t>PUTU SUPRIATNA, S.H.</t>
  </si>
  <si>
    <t>PASIOPS YON B PELOPOR SATBRIMOB POLDA BALI</t>
  </si>
  <si>
    <t>77040154</t>
  </si>
  <si>
    <t>I MADE SRIARTHA</t>
  </si>
  <si>
    <t>DANKI 4 YON B PELOPOR SATBRIMOB POLDA BALI (PERPOL 14)</t>
  </si>
  <si>
    <t>77040159</t>
  </si>
  <si>
    <t>I PUTU BUDI ARTAMA, S.H.</t>
  </si>
  <si>
    <t>KANITIDIK 1 SATRESNARKOBA POLRESTA DENPASAR POLDA BALI</t>
  </si>
  <si>
    <t>77060037</t>
  </si>
  <si>
    <t>I NYOMAN ARNAYA, S.H.</t>
  </si>
  <si>
    <t>KASUBBAGPERS BAGSUMDA POLRES TABANAN POLDA BALI</t>
  </si>
  <si>
    <t>77060088</t>
  </si>
  <si>
    <t>I PUTU SUMARDANA, S.H.</t>
  </si>
  <si>
    <t>KANITRESKRIM POLSEK PENEBEL POLRES TABANAN POLDA BALI (BARU)</t>
  </si>
  <si>
    <t>77070045</t>
  </si>
  <si>
    <t>I KETUT SUASTIKA, S.A.P.</t>
  </si>
  <si>
    <t>77070229</t>
  </si>
  <si>
    <t>ANAK AGUNG GEDE ALIT SUDARMA, S.H.</t>
  </si>
  <si>
    <t>KANITIDIK 4 SATRESKRIM POLRES GIANYAR POLDA BALI</t>
  </si>
  <si>
    <t>77070248</t>
  </si>
  <si>
    <t>PASILOG DENGEGANA SATBRIMOB POLDA BALI (PERPOL 14)</t>
  </si>
  <si>
    <t>77080067</t>
  </si>
  <si>
    <t>I KETUT SUKRANAYA, SH</t>
  </si>
  <si>
    <t>KASIPROVOS SATBRIMOB POLDA BALI</t>
  </si>
  <si>
    <t>77080082</t>
  </si>
  <si>
    <t>I GUSTI BAGUS GIYARTA</t>
  </si>
  <si>
    <t>DANKI 3 YON A PELOPOR SATBRIMOB POLDA BALI (PERPOL 14)</t>
  </si>
  <si>
    <t>77080086</t>
  </si>
  <si>
    <t>I GUSTI AGUNG MADE SURIADA, S.Sos</t>
  </si>
  <si>
    <t>KANIT 3 SATINTELKAM POLRESTA DENPASAR POLDA BALI</t>
  </si>
  <si>
    <t>77080098</t>
  </si>
  <si>
    <t>I NYOMAN SUADNYANA</t>
  </si>
  <si>
    <t>KANIT 1 SUBDEN 2 DENGEGANA SATBRIMOB POLDA BALI</t>
  </si>
  <si>
    <t>77080256</t>
  </si>
  <si>
    <t>I GUSTI MADE DHARMA SUDHIRA, S.H. , M.H.</t>
  </si>
  <si>
    <t>PANIT 1 UNITRESKRIM POLSEK TABANAN POLRES TABANAN POLDA BALI (BARU)</t>
  </si>
  <si>
    <t>77080434</t>
  </si>
  <si>
    <t>I KETUT BUDIARSANA,S.H</t>
  </si>
  <si>
    <t>KANITRESKRIM POLSEK GIANYAR POLRES GIANYAR POLDA BALI</t>
  </si>
  <si>
    <t>77090106</t>
  </si>
  <si>
    <t>I PUTU GDE SEMARABAWA</t>
  </si>
  <si>
    <t>KANIT 1 SUBDEN 4 DENGEGANA SATBRIMOB POLDA BALI</t>
  </si>
  <si>
    <t>77100065</t>
  </si>
  <si>
    <t>I MADE SUWECA</t>
  </si>
  <si>
    <t>PASIOPS YON A PELOPOR SATBRIMOB POLDA BALI</t>
  </si>
  <si>
    <t>77100067</t>
  </si>
  <si>
    <t>KETUT NARSA</t>
  </si>
  <si>
    <t>KANIT 1 SUBDEN 1 DENGEGANA SATBRIMOB POLDA BALI</t>
  </si>
  <si>
    <t>77100160</t>
  </si>
  <si>
    <t>SI GEDE NYOMAN PARIASA</t>
  </si>
  <si>
    <t>PAMIN 4 SUBBAGRENMIN DITRESKRIMSUS POLDA BALI</t>
  </si>
  <si>
    <t>77110077</t>
  </si>
  <si>
    <t>I WAYAN SUARTIKA, SH</t>
  </si>
  <si>
    <t>KASUBSIPRODOK SIINTEL SATBRIMOB POLDA BALI</t>
  </si>
  <si>
    <t>77110788</t>
  </si>
  <si>
    <t>I GST. NGR. AGUNG UDIANA, S.H.</t>
  </si>
  <si>
    <t>KAURBINOPSNAL SATINTELKAM POLRES KLUNGKUNG POLDA BALI</t>
  </si>
  <si>
    <t>77120505</t>
  </si>
  <si>
    <t>I KOMANG RENTA, S.H.</t>
  </si>
  <si>
    <t>KANITRESKRIM POLSEK NEGARA POLRES JEMBRANA POLDA BALI</t>
  </si>
  <si>
    <t>78010061</t>
  </si>
  <si>
    <t>IDA KADE WISMAYA</t>
  </si>
  <si>
    <t>KASUBSIPROTOKOL SIYANMA SATBRIMOB POLDA BALI</t>
  </si>
  <si>
    <t>78020168</t>
  </si>
  <si>
    <t>I GEDE SUDHANA PUTRA W, S.H.</t>
  </si>
  <si>
    <t>KANITIDIK 2 SATRESKRIM POLRES BANGLI POLDA BALI</t>
  </si>
  <si>
    <t>78030107</t>
  </si>
  <si>
    <t>I NYOMAN LABA,S.E</t>
  </si>
  <si>
    <t>PANIT 2 UNITRESKRIM POLSEK DENPASAR SELATAN POLRESTA DENPASAR POLDA BALI</t>
  </si>
  <si>
    <t>78030162</t>
  </si>
  <si>
    <t>I NYOMAN SUPARWATA,SH</t>
  </si>
  <si>
    <t>PANIT 2 UNITINTELKAM POLSEK KLUNGKUNG POLRES KLUNGKUNG POLDA BALI (BARU)</t>
  </si>
  <si>
    <t>78050055</t>
  </si>
  <si>
    <t>I WAYAN SUJANA , S.H., M.H.</t>
  </si>
  <si>
    <t>KANITRESKRIM POLSEK MENGWI POLRES BADUNG POLDA BALI</t>
  </si>
  <si>
    <t>78060371</t>
  </si>
  <si>
    <t>I DEWA MADE PRAMANTARA, S.H.</t>
  </si>
  <si>
    <t>KANITRESKRIM POLSEK UBUD POLRES GIANYAR POLDA BALI</t>
  </si>
  <si>
    <t>78060383</t>
  </si>
  <si>
    <t>I NYOMAN GDE BUDIARTA, S.H.</t>
  </si>
  <si>
    <t>78080092</t>
  </si>
  <si>
    <t>78080424</t>
  </si>
  <si>
    <t>NI PUTU YUDIARTINI, S.H.</t>
  </si>
  <si>
    <t>PAMA RO SDM POLDA BALI</t>
  </si>
  <si>
    <t>78100008</t>
  </si>
  <si>
    <t>PUTU EKA ADI PUTRA, S.H.</t>
  </si>
  <si>
    <t>PANIT 1 UNIT 2 SUBDIT 2 DITRESKRIMUM POLDA BALI</t>
  </si>
  <si>
    <t>78100074</t>
  </si>
  <si>
    <t>I GEDE WIYASTRA DWI PUTRA, SH</t>
  </si>
  <si>
    <t>78120073</t>
  </si>
  <si>
    <t>DEWA AYU SRI WINTARI, S.H.</t>
  </si>
  <si>
    <t>PAUR 2 SUBBIDPAMINAL BIDPROPAM POLDA BALI</t>
  </si>
  <si>
    <t>79010252</t>
  </si>
  <si>
    <t>I WAYAN SUGIANTA, S.H.</t>
  </si>
  <si>
    <t>KANITREGIDENT SATLANTAS POLRES JEMBRANA POLDA BALI</t>
  </si>
  <si>
    <t>79030945</t>
  </si>
  <si>
    <t>I PUTU BUDI SANTIKA,S.H.</t>
  </si>
  <si>
    <t>KASIPROPAM POLRES JEMBRANA POLDA BALI</t>
  </si>
  <si>
    <t>79040031</t>
  </si>
  <si>
    <t>I GUSTI NGURAH JAYA WINANGUN, S.H.</t>
  </si>
  <si>
    <t>KANITRESKRIM POLSEK SUKAWATI POLRES GIANYAR POLDA BALI</t>
  </si>
  <si>
    <t>79040038</t>
  </si>
  <si>
    <t>KADEK ALIT SUSANTA, S.H.</t>
  </si>
  <si>
    <t>KANITINTELKAM POLSEK KUTA POLRESTA DENPASAR POLDA BALI</t>
  </si>
  <si>
    <t>79050893</t>
  </si>
  <si>
    <t>MADE MANGKU BUNCIANA, S.H.</t>
  </si>
  <si>
    <t>PANIT 2 UNITRESKRIM POLSEK MENGWI POLRES BADUNG POLDA BALI</t>
  </si>
  <si>
    <t>79060093</t>
  </si>
  <si>
    <t>KOMANG SUDARSANA, S.H.</t>
  </si>
  <si>
    <t>PANIT 1 UNITRESKRIM POLSEK SUKAWATI POLRES GIANYAR POLDA BALI</t>
  </si>
  <si>
    <t>79070129</t>
  </si>
  <si>
    <t>I WAYAN WIDASTRA , S.H.</t>
  </si>
  <si>
    <t>KAURBINOPSNAL SATRESNARKOBA POLRES BADUNG POLDA BALI</t>
  </si>
  <si>
    <t>79080274</t>
  </si>
  <si>
    <t>NI LUH TIVIASIH, S.H.</t>
  </si>
  <si>
    <t>KANITLAKA SATLANTAS POLRESTA DENPASAR POLDA BALI</t>
  </si>
  <si>
    <t>79081016</t>
  </si>
  <si>
    <t>I PUTU SARTIKA, SH</t>
  </si>
  <si>
    <t>PANIT 2 UNITRESKRIM POLSEK KEDIRI POLRES TABANAN POLDA BALI</t>
  </si>
  <si>
    <t>79090978</t>
  </si>
  <si>
    <t>I G NGURAH MD DWI A KUMARA,S.H.</t>
  </si>
  <si>
    <t>PANIT 1 UNITRESKRIM POLSEK MENDOYO POLRES JEMBRANA POLDA BALI</t>
  </si>
  <si>
    <t>79100043</t>
  </si>
  <si>
    <t>KETUT WIWIN WIRAHADI, S.H., M.H.</t>
  </si>
  <si>
    <t>KAURBINOPSNAL SATRESKRIM POLRES BADUNG POLDA BALI</t>
  </si>
  <si>
    <t>80010697</t>
  </si>
  <si>
    <t>AGUS SUPRIANTO, S.H.</t>
  </si>
  <si>
    <t>KANITIDIK 4 SATRESKRIM POLRES KLUNGKUNG POLDA BALI</t>
  </si>
  <si>
    <t>80050266</t>
  </si>
  <si>
    <t>COKORDA GEDE RAKA, S.H</t>
  </si>
  <si>
    <t>PAMA POLRES KLUNGKUNG POLDA BALI (DALAM RANGKA PENUGASAN KE SUDAN)</t>
  </si>
  <si>
    <t>80060045</t>
  </si>
  <si>
    <t>LUH GEDE SUKMAWATI, S.H.</t>
  </si>
  <si>
    <t>PS. PAUR SI BPKB SUBDITREGIDENT DITLANTAS POLDA BALI</t>
  </si>
  <si>
    <t>80060712</t>
  </si>
  <si>
    <t>I GEDE ALIT DARMANA,S.H.</t>
  </si>
  <si>
    <t>KANITIDIK 1 SATRESKRIM POLRES JEMBRANA POLDA BALI (DIARAHKAN KE FUNGSI PENYIDIKAN)</t>
  </si>
  <si>
    <t>81020202</t>
  </si>
  <si>
    <t>MUHAMAD TAUFIK EFENDI, SH</t>
  </si>
  <si>
    <t>KAURBINOPSNAL SATRESKRIM POLRES TABANAN POLDA BALI</t>
  </si>
  <si>
    <t>81030287</t>
  </si>
  <si>
    <t>I KADEK SUPENDODI,S.H.</t>
  </si>
  <si>
    <t>KANITRESKRIM POLSEK MARGA POLRES TABANAN POLDA BALI</t>
  </si>
  <si>
    <t>81100318</t>
  </si>
  <si>
    <t>OKTAMAWAN ABRIANTO, S.H.</t>
  </si>
  <si>
    <t>KANIT 6 SUBDITGAKKUM DITLANTAS POLDA BALI</t>
  </si>
  <si>
    <t>81110190</t>
  </si>
  <si>
    <t>MOCHAMAD SUPRIYANTO, S.H.,M.H.</t>
  </si>
  <si>
    <t>KANITIDIK 3 SATRESKRIM POLRES KARANGASEM POLDA BALI</t>
  </si>
  <si>
    <t>81120175</t>
  </si>
  <si>
    <t>I KETUT SUPARMA YASA, S.H.</t>
  </si>
  <si>
    <t>KANITIDIK 3 SATRESKRIM POLRES GIANYAR POLDA BALI</t>
  </si>
  <si>
    <t>82050157</t>
  </si>
  <si>
    <t>NI PUTU MEIPIN EKAYANTI, S.H.</t>
  </si>
  <si>
    <t>KANITREGIDENT SATLANTAS POLRES BADUNG POLDA BALI</t>
  </si>
  <si>
    <t>82070190</t>
  </si>
  <si>
    <t>KADEK ROBIN YOHANA</t>
  </si>
  <si>
    <t>KANITRESKRIM POLSEK KUBUTAMBAHAN POLRES BULELENG POLDA BALI</t>
  </si>
  <si>
    <t>88051165</t>
  </si>
  <si>
    <t>CAHYO WIDYANTO, S.T.</t>
  </si>
  <si>
    <t>PAUR 1 SUBBIDKIMBIO BIDLABFOR POLDA BALI</t>
  </si>
  <si>
    <t>88101013</t>
  </si>
  <si>
    <t>HADIMASTIKA KARSITO PUTRO, S.I.K.</t>
  </si>
  <si>
    <t>KANITRESKRIM POLSEK DENPASAR SELATAN POLRESTA DENPASAR POLDA BALI</t>
  </si>
  <si>
    <t>89070710</t>
  </si>
  <si>
    <t>WAHYU JOKO NUGROHO, S.I.K.</t>
  </si>
  <si>
    <t>PANIT 1 SUBDITWASTER DITPAMOBVIT POLDA BALI</t>
  </si>
  <si>
    <t>89090722</t>
  </si>
  <si>
    <t>MADE ARIE TARA KUMALASARI, S.T.K.</t>
  </si>
  <si>
    <t xml:space="preserve">KANIT REGIDENT SATLANTAS POLRES JEMBRANA </t>
  </si>
  <si>
    <t>89100618</t>
  </si>
  <si>
    <t>DEWI YULIANA, S.Si.</t>
  </si>
  <si>
    <t>PAUR 1 SUBBIDNARKOBA BIDLABFOR POLDA BALI</t>
  </si>
  <si>
    <t>90030376</t>
  </si>
  <si>
    <t>PICHA ARMEDI, S.I.K.</t>
  </si>
  <si>
    <t>KANITRESKRIM POLSEK KEDIRI POLRES TABANAN POLDA BALI</t>
  </si>
  <si>
    <t>90030377</t>
  </si>
  <si>
    <t>ARIO SENO WIMOKO, S.I.K.</t>
  </si>
  <si>
    <t>PANIT 2 UNIT 2 SUBDIT 4 DITRESKRIMSUS POLDA BALI</t>
  </si>
  <si>
    <t>90040418</t>
  </si>
  <si>
    <t>NI WAYAN ADNYANI PRABAWATI, S.I.K.</t>
  </si>
  <si>
    <t>KASATINTELKAM POLRES KLUNGKUNG POLDA BALI</t>
  </si>
  <si>
    <t>90040426</t>
  </si>
  <si>
    <t>BAGUS NAGARA BARANACITA, S.I.K.</t>
  </si>
  <si>
    <t>PANIT 1 UNIT 5 SUBDIT 3 DITRESKRIMUM POLDA BALI</t>
  </si>
  <si>
    <t>90050369</t>
  </si>
  <si>
    <t>MADE PUTRA YUDISTIRA, S.H</t>
  </si>
  <si>
    <t>KANITIDIK 1 SATRESKRIM POLRESTA DENPASAR POLDA BALI</t>
  </si>
  <si>
    <t>90060341</t>
  </si>
  <si>
    <t>LIA RISCA ASRIANI, S.I.K.</t>
  </si>
  <si>
    <t>PAUR SUBBAGPANGKAT BAGBINKAR RO SDM POLDA BALI</t>
  </si>
  <si>
    <t>90120256</t>
  </si>
  <si>
    <t>DEBI WIHARJAYADI, S.I.K.</t>
  </si>
  <si>
    <t>KASATLANTAS POLRES BADUNG POLDA BALI</t>
  </si>
  <si>
    <t>91020219</t>
  </si>
  <si>
    <t>ACHMAD FAHMI ADIATMA, S.T.K., S.I.K.</t>
  </si>
  <si>
    <t>PS. KAURBUNGKOL SPRIPIM POLDA BALI</t>
  </si>
  <si>
    <t>91050265</t>
  </si>
  <si>
    <t>AJI YOGA SEKAR , S.I.K.</t>
  </si>
  <si>
    <t>KANITRESKRIM POLSEK DENPASAR BARAT POLRESTA DENPASAR POLDA BALI</t>
  </si>
  <si>
    <t>91050353</t>
  </si>
  <si>
    <t>A.A. GDE LANANG MEIDYSURA, S.Si.</t>
  </si>
  <si>
    <t>PAUR 2 SUBBIDKIMBIO BIDLABFOR POLDA BALI</t>
  </si>
  <si>
    <t>91060344</t>
  </si>
  <si>
    <t>M. REZA PRANATA, S.I.K.</t>
  </si>
  <si>
    <t>KANITIDIK 4 SATRESKRIM POLRESTA DENPASAR POLDA BALI</t>
  </si>
  <si>
    <t>91120456</t>
  </si>
  <si>
    <t>ARIS SETIYANTO, S.I.K.</t>
  </si>
  <si>
    <t>KANITRESKRIM POLSEK KUTA SELATAN POLRESTA DENPASAR POLDA BALI</t>
  </si>
  <si>
    <t>92020446</t>
  </si>
  <si>
    <t>ANTON SUHERMAN, S.I.K.</t>
  </si>
  <si>
    <t>PS. KAURPRODOK SPRIPIM POLDA BALI</t>
  </si>
  <si>
    <t>92030419</t>
  </si>
  <si>
    <t>SHINTA AYU PRAMESTI, S.I.K., M.H.</t>
  </si>
  <si>
    <t>KASATLANTAS POLRES JEMBRANA POLDA BALI</t>
  </si>
  <si>
    <t>92030425</t>
  </si>
  <si>
    <t>MUHAMMAD BHAYANGKARA PUTRA SEJATI, S.I.K.</t>
  </si>
  <si>
    <t>KANITREGIDENT SATLANTAS POLRESTA DENPASAR POLDA BALI</t>
  </si>
  <si>
    <t>92040578</t>
  </si>
  <si>
    <t>HELLGA DIMAS PRAKOSA, S.Tr.K.</t>
  </si>
  <si>
    <t>KAUR PRODOK SPRIPIM POLDA BALI</t>
  </si>
  <si>
    <t>92070847</t>
  </si>
  <si>
    <t>IBNU RUDIHARTONO, S.T.K.</t>
  </si>
  <si>
    <t>KANITIDIK 1 SATRESKRIM POLRES KLUNGKUNG POLDA BALI</t>
  </si>
  <si>
    <t>92090401</t>
  </si>
  <si>
    <t>REZA HAFIDZ DWI SAPUTRO, S.I.K.</t>
  </si>
  <si>
    <t>92090901</t>
  </si>
  <si>
    <t>I MADE PURWANTARA, S.T.K.</t>
  </si>
  <si>
    <t>93031048</t>
  </si>
  <si>
    <t>MUHAMMAD SAID HASAN, S.T.K.</t>
  </si>
  <si>
    <t>KANITIDIK 1 SATRESKRIM POLRES TABANAN POLDA BALI</t>
  </si>
  <si>
    <t>93041090</t>
  </si>
  <si>
    <t>RIENA KUSMARLANDI, S.T.K., S.I.K.</t>
  </si>
  <si>
    <t>PS. KAUR PRODOK SPRIPIM</t>
  </si>
  <si>
    <t>94020937</t>
  </si>
  <si>
    <t>ADRIAN RIZKI RAMADHAN, S.T.K., S.I.K.</t>
  </si>
  <si>
    <t>KANITRESKRIM POLSEK SELEMADEG TIMUR POLRES TABANAN POLDA BALI</t>
  </si>
  <si>
    <t>I NYOMAN SURATA</t>
  </si>
  <si>
    <t>64060048</t>
  </si>
  <si>
    <t>I NYOMAN SUMABA</t>
  </si>
  <si>
    <t>KANITBINKAMSA SATBINMAS POLRES BULELENG POLDA BALI</t>
  </si>
  <si>
    <t>64060439</t>
  </si>
  <si>
    <t>I MADE SUKADA</t>
  </si>
  <si>
    <t>PANIT 1 UNITLANTAS POLSEK KUTA SELATAN POLRESTA DENPASAR POLDA BALI</t>
  </si>
  <si>
    <t>64070247</t>
  </si>
  <si>
    <t>I PUTU GEDE RAYUSA</t>
  </si>
  <si>
    <t>PAURBANKUM RAPKUM 1 BAGSUMDA POLRESTA DENPASAR POLDA BALI</t>
  </si>
  <si>
    <t>64080263</t>
  </si>
  <si>
    <t>NI LUH MANDIYANI</t>
  </si>
  <si>
    <t>64080334</t>
  </si>
  <si>
    <t>I KETUT SUDIARTA</t>
  </si>
  <si>
    <t>PANIT 2 UNITLANTAS POLSEK DENPASAR TIMUR POLRESTA DENPASAR POLDA BALI</t>
  </si>
  <si>
    <t>64090377</t>
  </si>
  <si>
    <t>I WAYAN WESEL</t>
  </si>
  <si>
    <t>KANITBINPOLMAS SATBINMAS POLRES GIANYAR POLDA BALI</t>
  </si>
  <si>
    <t>64120009</t>
  </si>
  <si>
    <t>I MADE BAWA, SH</t>
  </si>
  <si>
    <t>KANITPROVOS POLSEK BANGLI POLRES BANGLI POLDA BALI</t>
  </si>
  <si>
    <t>64120033</t>
  </si>
  <si>
    <t>I WAYAN LIANG</t>
  </si>
  <si>
    <t>KANITSABHARA POLSEK DAWAN POLRES KLUNGKUNG POLDA BALI</t>
  </si>
  <si>
    <t>64120177</t>
  </si>
  <si>
    <t>CHOIRIL AMAN SOLEH</t>
  </si>
  <si>
    <t>KANITIDIK 1 SATRESNARKOBA POLRES BULELENG POLDA BALI</t>
  </si>
  <si>
    <t>64120193</t>
  </si>
  <si>
    <t>PUTU BIRAWA</t>
  </si>
  <si>
    <t>PANIT 2 UNITINTELKAM POLSEK BANJAR POLRES BULELENG POLDA BALI</t>
  </si>
  <si>
    <t>65010283</t>
  </si>
  <si>
    <t>I NYOMAN SUJANA, S.H</t>
  </si>
  <si>
    <t>KANITPROVOS POLSEK KUTA SELATAN POLRESTA DENPASAR POLDA BALI</t>
  </si>
  <si>
    <t>65020164</t>
  </si>
  <si>
    <t>I KETUT SUWAMITRA</t>
  </si>
  <si>
    <t>PANIT 3 UNITSABHARA POLSEK MENGWI POLRES BADUNG POLDA BALI</t>
  </si>
  <si>
    <t>65020413</t>
  </si>
  <si>
    <t>I WAYAN SUARTIKA</t>
  </si>
  <si>
    <t>KANITSABHARA POLSEK BANJARANGKAN POLRES KLUNGKUNG POLDA BALI</t>
  </si>
  <si>
    <t>65030025</t>
  </si>
  <si>
    <t>I KETUT SUARTIKA,S.H.</t>
  </si>
  <si>
    <t>PANIT 1 UNITBINMAS POLSEK PEKUTATAN POLRES JEMBRANA POLDA BALI</t>
  </si>
  <si>
    <t>65030202</t>
  </si>
  <si>
    <t>I NYOMAN SUKADANA, S.Pd.</t>
  </si>
  <si>
    <t>GADIK PERTAMA 15 SPN POLDA BALI</t>
  </si>
  <si>
    <t>65040315</t>
  </si>
  <si>
    <t>IDA BAGUS PUTU KEMENUH</t>
  </si>
  <si>
    <t>PANIT 1 UNITBINMAS POLSEK GIANYAR POLRES GIANYAR POLDA BALI</t>
  </si>
  <si>
    <t>65040335</t>
  </si>
  <si>
    <t>I GEDE ARSA</t>
  </si>
  <si>
    <t>KASATTAHTI POLRES JEMBRANA POLDA BALI (BARU)</t>
  </si>
  <si>
    <t>65050194</t>
  </si>
  <si>
    <t>I WAYAN BAWA SUJANA</t>
  </si>
  <si>
    <t>PANIT 2 UNITSABHARA POLSEK BANGLI POLRES BANGLI POLDA BALI</t>
  </si>
  <si>
    <t>65060098</t>
  </si>
  <si>
    <t>NI GUSTI AYU KADE MULIATI</t>
  </si>
  <si>
    <t>PAMIN 3 SUBBAGDUMASANWAS ITWASDA POLDA BALI (PERPOL 14)</t>
  </si>
  <si>
    <t>65060191</t>
  </si>
  <si>
    <t>I MADE GOTRA</t>
  </si>
  <si>
    <t>PANIT 2 UNITBINMAS POLSEK GIANYAR POLRES GIANYAR POLDA BALI</t>
  </si>
  <si>
    <t>65070167</t>
  </si>
  <si>
    <t>I GEDE NYOMAN OKA ASTAWA</t>
  </si>
  <si>
    <t>PANIT 2 UNITINTELKAM POLSEK BATURITI POLRES TABANAN POLDA BALI</t>
  </si>
  <si>
    <t>65070297</t>
  </si>
  <si>
    <t>I MADE RIASA</t>
  </si>
  <si>
    <t>GADIK PERTAMA 6 SPN POLDA BALI</t>
  </si>
  <si>
    <t>65070387</t>
  </si>
  <si>
    <t>I KETUT SURIANA</t>
  </si>
  <si>
    <t>PAURLAT BAGSUMDA POLRES BADUNG POLDA BALI</t>
  </si>
  <si>
    <t>65070684</t>
  </si>
  <si>
    <t>I NYOMAN SADIA</t>
  </si>
  <si>
    <t>PAUR 2 SUBBIDTEKINFO BID TIK POLDA BALI (PERPOL 14)</t>
  </si>
  <si>
    <t>65070685</t>
  </si>
  <si>
    <t>KETUT ADA</t>
  </si>
  <si>
    <t>PANIT 1 UNITSABHARA POLSEK SINGARAJA POLRES BULELENG POLDA BALI</t>
  </si>
  <si>
    <t>65080050</t>
  </si>
  <si>
    <t>I NYOMAN GEDE ARTA</t>
  </si>
  <si>
    <t>PANIT 2 UNIT 3 SUBDIT 3 DITRESKRIMSUS POLDA BALI</t>
  </si>
  <si>
    <t>65080320</t>
  </si>
  <si>
    <t>I GUSTI MADE AGUS</t>
  </si>
  <si>
    <t>KAURBINOPSNAL SATSABHARA POLRES BANGLI POLDA BALI</t>
  </si>
  <si>
    <t>65080347</t>
  </si>
  <si>
    <t>I KETUT GUNASTRA</t>
  </si>
  <si>
    <t>PAUR 3 SUBBIDTEKKOM BID TIK POLDA BALI (PERPOL 14)</t>
  </si>
  <si>
    <t>65090005</t>
  </si>
  <si>
    <t>KETUT ARTIKA</t>
  </si>
  <si>
    <t>PANIT 1 UNITLANTAS POLSEK GEROKGAK POLRES BULELENG POLDA BALI</t>
  </si>
  <si>
    <t>65090070</t>
  </si>
  <si>
    <t>I GUSTI MADE ALIT KASTAWAN</t>
  </si>
  <si>
    <t>PANITSABHARA POLSEK KAWASAN BANDARA I GUSTI NGURAH RAI POLRESTA DENPASAR POLDA BALI</t>
  </si>
  <si>
    <t>65090181</t>
  </si>
  <si>
    <t>I NYOMAN NADA</t>
  </si>
  <si>
    <t>PANIT 2 UNITSABHARA POLSEK ABIANSEMAL POLRES BADUNG POLDA BALI</t>
  </si>
  <si>
    <t>65090255</t>
  </si>
  <si>
    <t>IDA BAGUS PUTU MARDAWA</t>
  </si>
  <si>
    <t>KASIWAS POLRES GIANYAR POLDA BALI</t>
  </si>
  <si>
    <t>65090564</t>
  </si>
  <si>
    <t>I NYOMAN SUDIARA</t>
  </si>
  <si>
    <t>KAURBINOPSNAL SATSABHARA POLRES KARANGASEM POLDA BALI</t>
  </si>
  <si>
    <t>65100236</t>
  </si>
  <si>
    <t>I MADE AMBARA YATNA. SH</t>
  </si>
  <si>
    <t>KASUBNIT 6 SATINTELKAM POLRESTA DENPASAR POLDA BALI</t>
  </si>
  <si>
    <t>65120052</t>
  </si>
  <si>
    <t>I MADE SUARJANA</t>
  </si>
  <si>
    <t>KANITBINMAS POLSEK SELEMADEG TIMUR POLRES TABANAN POLDA BALI</t>
  </si>
  <si>
    <t>65120056</t>
  </si>
  <si>
    <t>NYOMAN SUCIANI</t>
  </si>
  <si>
    <t>KAURMINTU SATINTELKAM POLRESTA DENPASAR POLDA BALI</t>
  </si>
  <si>
    <t>65120316</t>
  </si>
  <si>
    <t>I MADE SUARTANA</t>
  </si>
  <si>
    <t>KA SPKT POLRES TABANAN POLDA BALI</t>
  </si>
  <si>
    <t>65120339</t>
  </si>
  <si>
    <t>I GEDE SUASTA JAYA</t>
  </si>
  <si>
    <t>PANIT 1 UNITLANTAS POLSEK ABIANSEMAL POLRES BADUNG POLDA BALI</t>
  </si>
  <si>
    <t>65120571</t>
  </si>
  <si>
    <t>I WAYAN MONGOL</t>
  </si>
  <si>
    <t>KANIT 2 SIINTELAIR SUBDITGAKKUM DITPOLAIRUD POLDA BALI (PERPOL 14)</t>
  </si>
  <si>
    <t>65120590</t>
  </si>
  <si>
    <t>DEWA NGAKAN GEDE ANOM URAGADA</t>
  </si>
  <si>
    <t>PANIT 6 SUBBIDPAMINAL BIDPROPAM POLDA BALI</t>
  </si>
  <si>
    <t>65120619</t>
  </si>
  <si>
    <t>I MADE SILA</t>
  </si>
  <si>
    <t>PANIT 2 UNITSABHARA POLSEK DENPASAR TIMUR POLRESTA DENPASAR POLDA BALI</t>
  </si>
  <si>
    <t>65120670</t>
  </si>
  <si>
    <t>I WAYAN DARMANTA</t>
  </si>
  <si>
    <t>PAMIN 6 SUBBAGRENMIN ROOPS POLDA BALI</t>
  </si>
  <si>
    <t>65120682</t>
  </si>
  <si>
    <t>I KETUT KARYAWAN</t>
  </si>
  <si>
    <t>KANITTURJAWALI SATSABHARA POLRES BADUNG POLDA BALI</t>
  </si>
  <si>
    <t>65120706</t>
  </si>
  <si>
    <t>I KETUT NUADA</t>
  </si>
  <si>
    <t>KASUBNIT 1 UNITDALMAS SATSABHARA POLRESTA DENPASAR POLDA BALI</t>
  </si>
  <si>
    <t>65120780</t>
  </si>
  <si>
    <t>I NYOMAN SUMERTA</t>
  </si>
  <si>
    <t>KANITPROVOS POLSEK KAWASAN PELABUHAN BENOA POLRESTA DENPASAR POLDA BALI</t>
  </si>
  <si>
    <t>65120882</t>
  </si>
  <si>
    <t>I WAYAN MULIANA</t>
  </si>
  <si>
    <t>PANIT 1 UNITSABHARA POLSEK RENDANG POLRES KARANGASEM POLDA BALI</t>
  </si>
  <si>
    <t>66010232</t>
  </si>
  <si>
    <t>I WAYAN SUKADANA</t>
  </si>
  <si>
    <t>KANITINTELKAM POLSEK TAMPAKSIRING POLRES GIANYAR POLDA BALI</t>
  </si>
  <si>
    <t>66010512</t>
  </si>
  <si>
    <t>I NENGAH SUMANTRA</t>
  </si>
  <si>
    <t>PS. KANITRIKSA 1 SUBBIDPROVOS BIDPROPAM POLDA BALI</t>
  </si>
  <si>
    <t>66020311</t>
  </si>
  <si>
    <t>GEDE DARMAWAN</t>
  </si>
  <si>
    <t>PANIT 1 UNITHARTIB SUBBIDPROVOS BIDPROPAM POLDA BALI</t>
  </si>
  <si>
    <t>66030014</t>
  </si>
  <si>
    <t>NI NYOMAN WINATRI, S.H.</t>
  </si>
  <si>
    <t>PAURMIN BAGOPS POLRES JEMBRANA POLDA BALI</t>
  </si>
  <si>
    <t>66040103</t>
  </si>
  <si>
    <t>YULIA NELY SRI RAHAYU, S.H.</t>
  </si>
  <si>
    <t>PANIT 1 UNIT 1 SUBDIT 4 DITRESKRIMUM POLDA BALI</t>
  </si>
  <si>
    <t>66040273</t>
  </si>
  <si>
    <t>I KETUT WEDANA</t>
  </si>
  <si>
    <t>PAMIN 7 SUBBAGRENMIN BIDPROPAM POLDA BALI</t>
  </si>
  <si>
    <t>66040298</t>
  </si>
  <si>
    <t>I WAYAN SANUR</t>
  </si>
  <si>
    <t>KANITBINMAS POLSEK SELAT POLRES KARANGASEM POLDA BALI</t>
  </si>
  <si>
    <t>66050034</t>
  </si>
  <si>
    <t>I MADE SUJARTANA</t>
  </si>
  <si>
    <t>PANIT 2 UNITINTELKAM POLSEK ABIANSEMAL POLRES BADUNG POLDA BALI</t>
  </si>
  <si>
    <t>66050280</t>
  </si>
  <si>
    <t>I NENGAH MUDIANA</t>
  </si>
  <si>
    <t>PAMIN 5 SUBBAGRENMIN DITPOLAIRUD POLDA BALI (PERPOL 14)</t>
  </si>
  <si>
    <t>66060032</t>
  </si>
  <si>
    <t>I DEWA MADE SUTAWIJAYA</t>
  </si>
  <si>
    <t>KANITRESKRIM POLSEK PUPUAN POLRES TABANAN POLDA BALI</t>
  </si>
  <si>
    <t>66060080</t>
  </si>
  <si>
    <t>I KETUT BUDIARTA</t>
  </si>
  <si>
    <t>KAURFASTOR SUBBAGYANTOR YANMA POLDA BALI</t>
  </si>
  <si>
    <t>66060134</t>
  </si>
  <si>
    <t>I KETUT SUARTAMA</t>
  </si>
  <si>
    <t>PAMIN 2 SUBBAGRENMIN DITRESNARKOBA POLDA BALI</t>
  </si>
  <si>
    <t>66060541</t>
  </si>
  <si>
    <t>I WAYAN DARSANA</t>
  </si>
  <si>
    <t>PANIT 2 UNIT 2 SATPJR DITLANTAS POLDA BALI</t>
  </si>
  <si>
    <t>66070249</t>
  </si>
  <si>
    <t>COKORDA ALIT DARMA</t>
  </si>
  <si>
    <t>66070311</t>
  </si>
  <si>
    <t>I WAYAN SUNARTHA</t>
  </si>
  <si>
    <t>PAUR 1 SUBBIDBIA DAN APK BIDKEU POLDA BALI</t>
  </si>
  <si>
    <t>66070464</t>
  </si>
  <si>
    <t>PANIT 2 UNITLANTAS POLSEK ABIANSEMAL POLRES BADUNG POLDA BALI</t>
  </si>
  <si>
    <t>66070466</t>
  </si>
  <si>
    <t>NURKOJIN</t>
  </si>
  <si>
    <t>PANIT 1 UNITSABHARA POLSEK PEKUTATAN POLRES JEMBRANA POLDA BALI</t>
  </si>
  <si>
    <t>66070476</t>
  </si>
  <si>
    <t>DEWA MADE ARNAWA, S.H.</t>
  </si>
  <si>
    <t>66080249</t>
  </si>
  <si>
    <t>GUSTI NGURAH MERTADANA</t>
  </si>
  <si>
    <t>KANITLAKA SATLANTAS POLRES BANGLI POLDA BALI</t>
  </si>
  <si>
    <t>66090127</t>
  </si>
  <si>
    <t>RICHARD DAMIANUS PENGAN</t>
  </si>
  <si>
    <t>KASIMINBARBUK SUBDITBARBUK DITTAHTI POLDA BALI</t>
  </si>
  <si>
    <t>66090374</t>
  </si>
  <si>
    <t>I KETUT SUDANA, S.H.</t>
  </si>
  <si>
    <t>PAUR SUBBAGHUMAS BAGOPS POLRES BADUNG POLDA BALI</t>
  </si>
  <si>
    <t>66090375</t>
  </si>
  <si>
    <t>PETRUS PETA</t>
  </si>
  <si>
    <t>KASIWATTAH SUBDITHARWATTAH DITTAHTI POLDA BALI</t>
  </si>
  <si>
    <t>66090544</t>
  </si>
  <si>
    <t>KETUT SARTIKA</t>
  </si>
  <si>
    <t>PANIT 1 UNIT 6 SATPJR DITLANTAS POLDA BALI</t>
  </si>
  <si>
    <t>66100036</t>
  </si>
  <si>
    <t>I KETUT DARSANA</t>
  </si>
  <si>
    <t>PANIT 3 UNITSABHARA POLSEK KUTA SELATAN POLRESTA DENPASAR POLDA BALI</t>
  </si>
  <si>
    <t>66110041</t>
  </si>
  <si>
    <t>I NYOMAN SUDANTA</t>
  </si>
  <si>
    <t>PS. PANIT 2 SUBDIT AUDIT DITPAMOBVIT POLDA BALI</t>
  </si>
  <si>
    <t>66110052</t>
  </si>
  <si>
    <t>I GUSTI AGUNG ARTANA</t>
  </si>
  <si>
    <t>KA SPKT POLRES BADUNG POLDA BALI</t>
  </si>
  <si>
    <t>66110072</t>
  </si>
  <si>
    <t>I WAYAN WIRATNATA</t>
  </si>
  <si>
    <t>KANITBINMAS POLSEK MARGA POLRES TABANAN POLDA BALI</t>
  </si>
  <si>
    <t>66110123</t>
  </si>
  <si>
    <t>MADE SUARTANA</t>
  </si>
  <si>
    <t>PANIT 2 UNITLANTAS POLSEK BANJAR POLRES BULELENG POLDA BALI</t>
  </si>
  <si>
    <t>66110468</t>
  </si>
  <si>
    <t>ANAK AGUNG KETUT SUMIARTA</t>
  </si>
  <si>
    <t>KAPOLSUBSEKTOR PEMOGAN POLSEK DENPASAR SELATAN POLRESTA DENPASAR POLDA BALI</t>
  </si>
  <si>
    <t>66120083</t>
  </si>
  <si>
    <t>I GEDE RAI SUASTIKA , S.H.</t>
  </si>
  <si>
    <t>PANIT 2 UNITSABHARA POLSEK MENGWI POLRES BADUNG POLDA BALI</t>
  </si>
  <si>
    <t>66120094</t>
  </si>
  <si>
    <t>ANAK AGUNG NYOMAN ANOM</t>
  </si>
  <si>
    <t>KANITIDIK 1 SATRESNARKOBA POLRES TABANAN POLDA BALI</t>
  </si>
  <si>
    <t>66120214</t>
  </si>
  <si>
    <t>I GUSTI LANANG NGURAH ARIMBAWA, S.H.</t>
  </si>
  <si>
    <t>KANITRESKRIM POLSEK SELAT POLRES KARANGASEM POLDA BALI</t>
  </si>
  <si>
    <t>66120299</t>
  </si>
  <si>
    <t>PAURMINPERS 2 BAGSUMDA POLRES KLUNGKUNG POLDA BALI</t>
  </si>
  <si>
    <t>67010081</t>
  </si>
  <si>
    <t>I MADE JANJI</t>
  </si>
  <si>
    <t>KAPOLSUBSEKTOR BATUBULAN POLSEK SUKAWATI POLRES GIANYAR POLDA BALI</t>
  </si>
  <si>
    <t>67010094</t>
  </si>
  <si>
    <t>I WAYAN WIJANA</t>
  </si>
  <si>
    <t>PANIT 1 UNIT 2 SUBDIT 4 DITRESKRIMSUS POLDA BALI</t>
  </si>
  <si>
    <t>67010193</t>
  </si>
  <si>
    <t>I MADE SUNDA IRIANTHA</t>
  </si>
  <si>
    <t>PAURMIN BAGSUMDA POLRES BADUNG POLDA BALI</t>
  </si>
  <si>
    <t>67010307</t>
  </si>
  <si>
    <t>I KOMANG TUNAS</t>
  </si>
  <si>
    <t>PANIT 1 UNITBINMAS POLSEK KARANG ASEM POLRES KARANGASEM POLDA BALI</t>
  </si>
  <si>
    <t>67010363</t>
  </si>
  <si>
    <t>I MADE WIRKA</t>
  </si>
  <si>
    <t>KANITDIKYASA SATLANTAS POLRES KLUNGKUNG POLDA BALI</t>
  </si>
  <si>
    <t>67010416</t>
  </si>
  <si>
    <t>I PUTU SUBAGIA</t>
  </si>
  <si>
    <t>PANIT 1 UNITBINMAS POLSEK DENPASAR TIMUR POLRESTA DENPASAR POLDA BALI</t>
  </si>
  <si>
    <t>67010489</t>
  </si>
  <si>
    <t>I WAYAN SUDANA, SH</t>
  </si>
  <si>
    <t>PANIT 1 UNITBINMAS POLSEK SELEMADEG POLRES TABANAN POLDA BALI</t>
  </si>
  <si>
    <t>67020021</t>
  </si>
  <si>
    <t>NI KETUT YUDA MARDHIANI</t>
  </si>
  <si>
    <t>KASUBNIT 2 UNITDIKYASA SATLANTAS POLRESTA DENPASAR POLDA BALI</t>
  </si>
  <si>
    <t>67030173</t>
  </si>
  <si>
    <t>I PUTU PASEK PURNAYASA</t>
  </si>
  <si>
    <t>BHAYANGKARA ADMINISTRASI PENYELIA BIDANG SPKT POLRES GIANYAR POLDA BALI</t>
  </si>
  <si>
    <t>67030507</t>
  </si>
  <si>
    <t>I KETUT RAJINDRA</t>
  </si>
  <si>
    <t>PAMIN 4 GADIK SPN POLDA BALI</t>
  </si>
  <si>
    <t>67030510</t>
  </si>
  <si>
    <t>SANG KOMPIANG SURADNYA</t>
  </si>
  <si>
    <t>PANIT 2 UNITLANTAS POLSEK SUKASADA POLRES BULELENG POLDA BALI</t>
  </si>
  <si>
    <t>67040102</t>
  </si>
  <si>
    <t>I KETUT SUARDIANA,Spd</t>
  </si>
  <si>
    <t>KASIWAS POLRES KARANGASEM POLDA BALI</t>
  </si>
  <si>
    <t>67040210</t>
  </si>
  <si>
    <t>DESAK KOMANG SUDARMIATI</t>
  </si>
  <si>
    <t>KASIKEU POLRES GIANYAR POLDA BALI</t>
  </si>
  <si>
    <t>67040503</t>
  </si>
  <si>
    <t>I GEDE WINARTA, S.H</t>
  </si>
  <si>
    <t>KANITPROVOS POLSEK DENPASAR BARAT POLRESTA DENPASAR POLDA BALI</t>
  </si>
  <si>
    <t>67040505</t>
  </si>
  <si>
    <t>I NYOMAN GEDE WISNAWA</t>
  </si>
  <si>
    <t>KANITINTELKAM POLSEK SELAT POLRES KARANGASEM POLDA BALI</t>
  </si>
  <si>
    <t>67050012</t>
  </si>
  <si>
    <t>I KETUT MURJA</t>
  </si>
  <si>
    <t>PAUR 1 SUBBIDMULMED BIDHUMAS POLDA BALI</t>
  </si>
  <si>
    <t>67050123</t>
  </si>
  <si>
    <t>NGAKAN NYOMAN JAYA WIJAYA</t>
  </si>
  <si>
    <t>PANIT 2 UNITRESKRIM POLSEK UBUD POLRES GIANYAR POLDA BALI</t>
  </si>
  <si>
    <t>67050181</t>
  </si>
  <si>
    <t>I MADE SUKAYASA</t>
  </si>
  <si>
    <t>PANIT BINMAS POLSEK KAWASAN PELABUHAN BENOA POLRESTA DENPASAR POLDA BALI</t>
  </si>
  <si>
    <t>67050440</t>
  </si>
  <si>
    <t>I KOMANG GATOT ARYANTO, S.H.</t>
  </si>
  <si>
    <t>KANIT 1 SATINTELKAM POLRES KARANGASEM POLDA BALI</t>
  </si>
  <si>
    <t>67060343</t>
  </si>
  <si>
    <t>67060371</t>
  </si>
  <si>
    <t>NI MADE SANTINI</t>
  </si>
  <si>
    <t>67060479</t>
  </si>
  <si>
    <t>KADEK PUTRA WIJAYA, S.Pd.H</t>
  </si>
  <si>
    <t>GADIK PERTAMA 16 SPN POLDA BALI</t>
  </si>
  <si>
    <t>67060542</t>
  </si>
  <si>
    <t>I WAYAN SUTAMA</t>
  </si>
  <si>
    <t>PANIT 1 UNITLANTAS POLSEK SUKAWATI POLRES GIANYAR POLDA BALI</t>
  </si>
  <si>
    <t>67060670</t>
  </si>
  <si>
    <t>I WAYAN WIRYA</t>
  </si>
  <si>
    <t>PAURMIN BAGREN POLRES KLUNGKUNG POLDA BALI</t>
  </si>
  <si>
    <t>67070032</t>
  </si>
  <si>
    <t>I NYOMAN SUDIRTA</t>
  </si>
  <si>
    <t>PAMIN 5 SUBBAGRENMIN DITRESKRIMUM POLDA BALI</t>
  </si>
  <si>
    <t>67070139</t>
  </si>
  <si>
    <t>I NYOMAN WIRAWAN</t>
  </si>
  <si>
    <t>PANIT 1 UNITRESKRIM POLSEK KAWASAN PELABUHAN GILIMANUK POLRES JEMBRANA POLDA BALI</t>
  </si>
  <si>
    <t>67070142</t>
  </si>
  <si>
    <t>I KETUT REDANA</t>
  </si>
  <si>
    <t>PANIT 1 UNITRESKRIM POLSEK MELAYA POLRES JEMBRANA POLDA BALI</t>
  </si>
  <si>
    <t>67070203</t>
  </si>
  <si>
    <t>ANAK AGUNG PUTU ANOM</t>
  </si>
  <si>
    <t>KAURBINOPSNAL SATRESNARKOBA POLRES GIANYAR POLDA BALI</t>
  </si>
  <si>
    <t>67070417</t>
  </si>
  <si>
    <t>I GUSTI PUTU SUEKADANA</t>
  </si>
  <si>
    <t>KANITBINMAS POLSEK SELEMADEG BARAT POLRES TABANAN POLDA BALI</t>
  </si>
  <si>
    <t>67070543</t>
  </si>
  <si>
    <t>I GUSTI GEDE RAKA</t>
  </si>
  <si>
    <t>KANITPATROLI SATPOLAIR POLRES BADUNG POLDA BALI</t>
  </si>
  <si>
    <t>67080159</t>
  </si>
  <si>
    <t>I PUTU GEDE AGUNG ARIAWAN</t>
  </si>
  <si>
    <t>KANITRESKRIM POLSEK PAYANGAN POLRES GIANYAR POLDA BALI</t>
  </si>
  <si>
    <t>67080252</t>
  </si>
  <si>
    <t>I NGURAH KOMANG DIASTIAWAN</t>
  </si>
  <si>
    <t>KASIUM POLSEK DENPASAR SELATAN POLRESTA DENPASAR POLDA BALI</t>
  </si>
  <si>
    <t>67080278</t>
  </si>
  <si>
    <t>I MADE SEMADA WIRYASA</t>
  </si>
  <si>
    <t>PANIT 2 UNITBINMAS POLSEK MENGWI POLRES BADUNG POLDA BALI</t>
  </si>
  <si>
    <t>67080422</t>
  </si>
  <si>
    <t>I KETUT WIJAYA</t>
  </si>
  <si>
    <t>PAURLOG BAGSUMDA POLRES KARANGASEM POLDA BALI</t>
  </si>
  <si>
    <t>67090255</t>
  </si>
  <si>
    <t>I MADE NGURAH</t>
  </si>
  <si>
    <t>PS. KANIT 2 SUBDITKAMSEL DITLANTAS POLDA BALI</t>
  </si>
  <si>
    <t>67090395</t>
  </si>
  <si>
    <t>ANAK AGUNG NGURAH SUDYASTIKA</t>
  </si>
  <si>
    <t>PANIT 1 UNITBINMAS POLSEK KUTA UTARA POLRES BADUNG POLDA BALI</t>
  </si>
  <si>
    <t>67100156</t>
  </si>
  <si>
    <t>IDA BAGUS NYOMAN SUDARWA</t>
  </si>
  <si>
    <t>KANITIDIK 2 SATRESNARKOBA POLRES KARANGASEM POLDA BALI</t>
  </si>
  <si>
    <t>67100249</t>
  </si>
  <si>
    <t>KAPOLSUBSEKTOR RENON POLSEK DENPASAR TIMUR POLRESTA DENPASAR POLDA BALI</t>
  </si>
  <si>
    <t>67100260</t>
  </si>
  <si>
    <t>I NYOMAN SUARJANA , S.H.</t>
  </si>
  <si>
    <t>PANIT 2 UNITLANTAS POLSEK KUTA UTARA POLRES BADUNG POLDA BALI</t>
  </si>
  <si>
    <t>67110120</t>
  </si>
  <si>
    <t>OSKAR JOHAN</t>
  </si>
  <si>
    <t>PAURLAT BAGSUMDA POLRES JEMBRANA POLDA BALI (BARU)</t>
  </si>
  <si>
    <t>67120011</t>
  </si>
  <si>
    <t>GEDE MARAYASA</t>
  </si>
  <si>
    <t>PAUR SUBBAGBINOPS BAGOPS POLRES BULELENG POLDA BALI</t>
  </si>
  <si>
    <t>67120147</t>
  </si>
  <si>
    <t>I WAYAN SHANTIKA</t>
  </si>
  <si>
    <t>PAUR SUBBAGDALOPS BAGOPS POLRES BANGLI POLDA BALI</t>
  </si>
  <si>
    <t>67120161</t>
  </si>
  <si>
    <t>I GUSTI MADE SUKADANA,SH.</t>
  </si>
  <si>
    <t>PANITINTELKAM POLSEK KAWASAN BANDARA I GUSTI NGURAH RAI POLRESTA DENPASAR POLDA BALI</t>
  </si>
  <si>
    <t>67120226</t>
  </si>
  <si>
    <t>I KETUT SUKERTA</t>
  </si>
  <si>
    <t>PANIT 1 UNITSABHARA POLSEK DENPASAR TIMUR POLRESTA DENPASAR POLDA BALI</t>
  </si>
  <si>
    <t>67120235</t>
  </si>
  <si>
    <t>DEWA GEDE RAKA, SH.</t>
  </si>
  <si>
    <t>KAURBINOPSNAL SATBINMAS POLRES GIANYAR POLDA BALI</t>
  </si>
  <si>
    <t>67120293</t>
  </si>
  <si>
    <t>MADE WIDIADA</t>
  </si>
  <si>
    <t>PAURMINPERS 1 BAGSUMDA POLRES BULELENG POLDA BALI</t>
  </si>
  <si>
    <t>67120449</t>
  </si>
  <si>
    <t>I WAYAN SUTANAYA</t>
  </si>
  <si>
    <t>KANITINTELKAM POLSEK KUBU POLRES KARANGASEM POLDA BALI</t>
  </si>
  <si>
    <t>68000001</t>
  </si>
  <si>
    <t>NI MADE ARJANI</t>
  </si>
  <si>
    <t>KAURMINTU SATINTELKAM POLRES KARANGASEM POLDA BALI</t>
  </si>
  <si>
    <t>68010069</t>
  </si>
  <si>
    <t>I NYOMAN MARDIASA</t>
  </si>
  <si>
    <t>PANIT 1 UNITLANTAS POLSEK SELEMADEG POLRES TABANAN POLDA BALI</t>
  </si>
  <si>
    <t>68010246</t>
  </si>
  <si>
    <t>I KETUT MANIS, S.H.</t>
  </si>
  <si>
    <t>KAURBINOPSNAL SATPOLAIR POLRES TABANAN POLDA BALI</t>
  </si>
  <si>
    <t>68010287</t>
  </si>
  <si>
    <t>I NYOMAN KARANG, S.SOS</t>
  </si>
  <si>
    <t>KASUBNIT 4 SATINTELKAM POLRESTA DENPASAR POLDA BALI</t>
  </si>
  <si>
    <t>68010324</t>
  </si>
  <si>
    <t>SURJADI</t>
  </si>
  <si>
    <t>PAMA POLRES JEMBRANA POLDA BALI</t>
  </si>
  <si>
    <t>68010381</t>
  </si>
  <si>
    <t>I NYOMAN SARTIKA</t>
  </si>
  <si>
    <t>KANITSABHARA POLSEK KAWASAN PELABUHAN CELUKAN BAWANG POLRES BULELENG POLDA BALI</t>
  </si>
  <si>
    <t>68010536</t>
  </si>
  <si>
    <t>KANITTURJAWALI SATLANTAS POLRES GIANYAR POLDA BALI</t>
  </si>
  <si>
    <t>68020012</t>
  </si>
  <si>
    <t>NYOMAN SERIADA</t>
  </si>
  <si>
    <t>PAMIN 9 GADIK SPN POLDA BALI</t>
  </si>
  <si>
    <t>68020339</t>
  </si>
  <si>
    <t>IDA BAGUS KETUT PUTRANDA</t>
  </si>
  <si>
    <t>PANIT 1 UNITSABHARA POLSEK GIANYAR POLRES GIANYAR POLDA BALI</t>
  </si>
  <si>
    <t>68030017</t>
  </si>
  <si>
    <t>MADE WINDU MERTANAYA</t>
  </si>
  <si>
    <t>PANIT 2 UNITSABHARA POLSEK KUTA SELATAN POLRESTA DENPASAR POLDA BALI</t>
  </si>
  <si>
    <t>68030444</t>
  </si>
  <si>
    <t>I KETUT DARMAWAN</t>
  </si>
  <si>
    <t>KANITSABHARA POLSEK PETANG POLRES BADUNG POLDA BALI</t>
  </si>
  <si>
    <t>68040068</t>
  </si>
  <si>
    <t>IDA BAGUS KOMANG SUARDIKA</t>
  </si>
  <si>
    <t>PANIT 2 UNITLANTAS POLSEK KUTA SELATAN POLRESTA DENPASAR POLDA BALI</t>
  </si>
  <si>
    <t>68040124</t>
  </si>
  <si>
    <t>I NYOMAN MADRIANA, S.H</t>
  </si>
  <si>
    <t>PANITRESKRIM POLSEK KAWASAN BANDARA I GUSTI NGURAH RAI POLRESTA DENPASAR POLDA BALI</t>
  </si>
  <si>
    <t>68040235</t>
  </si>
  <si>
    <t>I GEDE SINGA ARDANA</t>
  </si>
  <si>
    <t>PANIT 2 UNITRESKRIM POLSEK SINGARAJA POLRES BULELENG POLDA BALI</t>
  </si>
  <si>
    <t>68040259</t>
  </si>
  <si>
    <t>ANAK AGUNG RAI SUPARTAPA</t>
  </si>
  <si>
    <t>KANIT 3 SATINTELKAM POLRES GIANYAR POLDA BALI</t>
  </si>
  <si>
    <t>68040397</t>
  </si>
  <si>
    <t>I KETUT GEDE RATWIJAYA</t>
  </si>
  <si>
    <t>KASIUM POLRES BANGLI POLDA BALI</t>
  </si>
  <si>
    <t>68050180</t>
  </si>
  <si>
    <t>I KETUT SUKATA</t>
  </si>
  <si>
    <t>PAMA BIDPROPAM POLDA BALI</t>
  </si>
  <si>
    <t>68050182</t>
  </si>
  <si>
    <t>SUYANTONO DHARMA ASIH</t>
  </si>
  <si>
    <t>GADIK PERTAMA 14 SPN POLDA BALI</t>
  </si>
  <si>
    <t>68050257</t>
  </si>
  <si>
    <t>I MADE LINGGA</t>
  </si>
  <si>
    <t>PANIT 1 UNITLANTAS POLSEK KARANG ASEM POLRES KARANGASEM POLDA BALI</t>
  </si>
  <si>
    <t>68050332</t>
  </si>
  <si>
    <t>I NYOMAN WINA,S.H</t>
  </si>
  <si>
    <t>PANIT 1 UNITLANTAS POLSEK KUTA POLRESTA DENPASAR POLDA BALI</t>
  </si>
  <si>
    <t>68050347</t>
  </si>
  <si>
    <t>I GEDE SUPARTA</t>
  </si>
  <si>
    <t>KASUBNITLIDIK UNITGAKKUM SATPOLAIR POLRES KLUNGKUNG POLDA BALI</t>
  </si>
  <si>
    <t>68050352</t>
  </si>
  <si>
    <t>NI LUH PUTU SUARNINGSIH</t>
  </si>
  <si>
    <t>PAUR SUBBAGPULLAHJIANTA BAGDALOPS ROOPS POLDA BALI</t>
  </si>
  <si>
    <t>68050404</t>
  </si>
  <si>
    <t>I WAYAN DARMAJA</t>
  </si>
  <si>
    <t>PANIT 1 UNITSABHARA POLSEK BANGLI POLRES BANGLI POLDA BALI</t>
  </si>
  <si>
    <t>68050408</t>
  </si>
  <si>
    <t>ANAK AGUNG RAI RUPAWAN</t>
  </si>
  <si>
    <t>KANITSABHARA POLSEK TAMPAKSIRING POLRES GIANYAR POLDA BALI</t>
  </si>
  <si>
    <t>68050410</t>
  </si>
  <si>
    <t>I NENGAH ARMIKA</t>
  </si>
  <si>
    <t>PANIT 1 UNITBINMAS POLSEK KAWASAN PELABUHAN GILIMANUK POLRES JEMBRANA POLDA BALI</t>
  </si>
  <si>
    <t>68050523</t>
  </si>
  <si>
    <t>I KETUT SARA</t>
  </si>
  <si>
    <t>PAURMINPERS 2 BAGSUMDA POLRES KARANGASEM POLDA BALI</t>
  </si>
  <si>
    <t>68050612</t>
  </si>
  <si>
    <t>I KETUT SUCIPTA</t>
  </si>
  <si>
    <t>PANIT 1 UNITBINMAS POLSEK SINGARAJA POLRES BULELENG POLDA BALI</t>
  </si>
  <si>
    <t>68060176</t>
  </si>
  <si>
    <t>NI LUH PUTU M. ARWATI</t>
  </si>
  <si>
    <t>KANITBINTIBMAS SATBINMAS POLRES BULELENG POLDA BALI</t>
  </si>
  <si>
    <t>68060193</t>
  </si>
  <si>
    <t>MUHAMAD ARIF JUNAEDI, S.H</t>
  </si>
  <si>
    <t>KAPOLSUBSEKTOR MONANG-MANING POLSEK DENPASAR BARAT POLRESTA DENPASAR POLDA BALI</t>
  </si>
  <si>
    <t>68060249</t>
  </si>
  <si>
    <t>I GEDE SWASTIKA YASA</t>
  </si>
  <si>
    <t>KANITDIKYASA SATLANTAS POLRES BULELENG POLDA BALI</t>
  </si>
  <si>
    <t>68060266</t>
  </si>
  <si>
    <t>PANIT 1 UNITRESKRIM POLSEK KEDIRI POLRES TABANAN POLDA BALI</t>
  </si>
  <si>
    <t>68060310</t>
  </si>
  <si>
    <t>MADE SUMBOWO</t>
  </si>
  <si>
    <t>PANIT 1 UNITBINMAS POLSEK UBUD POLRES GIANYAR POLDA BALI</t>
  </si>
  <si>
    <t>68060426</t>
  </si>
  <si>
    <t>I KETUT GELIS</t>
  </si>
  <si>
    <t>KANIT 2 SITURJAWALI SUBDITGASUM DITSAMAPTA POLDA BALI (PERPOL 14)</t>
  </si>
  <si>
    <t>68060586</t>
  </si>
  <si>
    <t>I KETUT DARMIKA, S.H.</t>
  </si>
  <si>
    <t>KANIT GAKKUM SATLANTAS POLRES BULELENG</t>
  </si>
  <si>
    <t>68070238</t>
  </si>
  <si>
    <t>I NYOMAN SUARTAYASA, S.H</t>
  </si>
  <si>
    <t>PANIT 2 UNITLANTAS POLSEK DENPASAR BARAT POLRESTA DENPASAR POLDA BALI</t>
  </si>
  <si>
    <t>68070288</t>
  </si>
  <si>
    <t>I MADE SUDIANA, S.H.</t>
  </si>
  <si>
    <t>PANIT 1 UNITLANTAS POLSEK MENGWI POLRES BADUNG POLDA BALI</t>
  </si>
  <si>
    <t>68070326</t>
  </si>
  <si>
    <t>I KETUT GAMBAR TEYASA</t>
  </si>
  <si>
    <t>PANIT 1 SIINTELAIR SUBDITGAKKUM DITPOLAIRUD POLDA BALI</t>
  </si>
  <si>
    <t>68070462</t>
  </si>
  <si>
    <t>YULIUS DE ORNAY</t>
  </si>
  <si>
    <t>PANIT 1 SUBBIDPAMINAL BIDPROPAM POLDA BALI</t>
  </si>
  <si>
    <t>68080183</t>
  </si>
  <si>
    <t>I WAYAN SUTAPA</t>
  </si>
  <si>
    <t>KASIWAS POLRES BANGLI POLDA BALI</t>
  </si>
  <si>
    <t>68080201</t>
  </si>
  <si>
    <t>ASRIWANTI LA'ARA</t>
  </si>
  <si>
    <t>KANITBINKAMSA SATBINMAS POLRES GIANYAR POLDA BALI</t>
  </si>
  <si>
    <t>68090041</t>
  </si>
  <si>
    <t>I KOMANG AGASTYA</t>
  </si>
  <si>
    <t>KANITRESKRIM POLSEK SELEMADEG BARAT POLRES TABANAN POLDA BALI (BARU)</t>
  </si>
  <si>
    <t>68090122</t>
  </si>
  <si>
    <t>MUHAMMAD SUARNO ANWAR</t>
  </si>
  <si>
    <t>GADIK PERTAMA 12 SPN POLDA BALI</t>
  </si>
  <si>
    <t>68090129</t>
  </si>
  <si>
    <t>I MADE LODRA</t>
  </si>
  <si>
    <t>PANIT 1 UNITBINMAS POLSEK KUTA POLRESTA DENPASAR POLDA BALI</t>
  </si>
  <si>
    <t>68090237</t>
  </si>
  <si>
    <t>NI KETUT ANGGRAENI</t>
  </si>
  <si>
    <t>PAUR SUBBAGANEV BAGBINOPSNAL DITPOLAIRUD POLDA BALI (PERPOL 14)</t>
  </si>
  <si>
    <t>68100190</t>
  </si>
  <si>
    <t>ABDUL RAZAB</t>
  </si>
  <si>
    <t>KANITSABHARA POLSEK BUSUNGBIU POLRES BULELENG POLDA BALI</t>
  </si>
  <si>
    <t>68100208</t>
  </si>
  <si>
    <t>I NYOMAN TANTRA</t>
  </si>
  <si>
    <t>KASIHUMAS POLSEK GIANYAR POLRES GIANYAR POLDA BALI</t>
  </si>
  <si>
    <t>68100228</t>
  </si>
  <si>
    <t>I NYOMAN SUNARTA</t>
  </si>
  <si>
    <t>PAMIN 4 SUBBAGRENMIN DITRESKRIMUM POLDA BALI</t>
  </si>
  <si>
    <t>68120039</t>
  </si>
  <si>
    <t>I GUSTI LANANG NGURAH</t>
  </si>
  <si>
    <t>KASIWAS POLRES KLUNGKUNG POLDA BALI</t>
  </si>
  <si>
    <t>68120117</t>
  </si>
  <si>
    <t>GUSTI PUTU ASMAWAN,S.H.</t>
  </si>
  <si>
    <t>PANIT 2 UNIT 3 SATPJR DITLANTAS POLDA BALI</t>
  </si>
  <si>
    <t>68120144</t>
  </si>
  <si>
    <t>I WAYAN MERTA ADI SAPUTRA, S.H</t>
  </si>
  <si>
    <t>PANIT 1 UNITLANTAS POLSEK DENPASAR SELATAN POLRESTA DENPASAR POLDA BALI</t>
  </si>
  <si>
    <t>68120147</t>
  </si>
  <si>
    <t>BAMBANG SETYANTO, S.H.</t>
  </si>
  <si>
    <t>PANIT 1 UNITINTELKAM POLSEK DENPASAR BARAT POLRESTA DENPASAR POLDA BALI</t>
  </si>
  <si>
    <t>68120205</t>
  </si>
  <si>
    <t>NI KETUT WIDIASTINI</t>
  </si>
  <si>
    <t>KAURMINTU SATSABHARA POLRES KARANGASEM POLDA BALI</t>
  </si>
  <si>
    <t>68120302</t>
  </si>
  <si>
    <t>I KETUT SUKARATA</t>
  </si>
  <si>
    <t>PANIT 2 UNITBINMAS POLSEK ABIANSEMAL POLRES BADUNG POLDA BALI</t>
  </si>
  <si>
    <t>68120324</t>
  </si>
  <si>
    <t>I KETUT PINEH</t>
  </si>
  <si>
    <t>PANIT 1 UNITBINMAS POLSEK MENGWI POLRES BADUNG POLDA BALI</t>
  </si>
  <si>
    <t>68120444</t>
  </si>
  <si>
    <t>ARYA BAMBANG C.P, SPD</t>
  </si>
  <si>
    <t>PANIT 2 UNITBINMAS POLSEK KUTA SELATAN POLRESTA DENPASAR POLDA BALI</t>
  </si>
  <si>
    <t>69010089</t>
  </si>
  <si>
    <t>KETUT SUDARPA</t>
  </si>
  <si>
    <t>PANIT 1 UNITLANTAS POLSEK BANJAR POLRES BULELENG POLDA BALI</t>
  </si>
  <si>
    <t>69010091</t>
  </si>
  <si>
    <t>I GUSTI KETUT JUNIADI ASTAMA</t>
  </si>
  <si>
    <t>PANIT 2 UNITSABHARA POLSEK KAWASAN PELABUHAN GILIMANUK POLRES JEMBRANA POLDA BALI</t>
  </si>
  <si>
    <t>69010190</t>
  </si>
  <si>
    <t>NYOMAN BAGIADA, S.H.</t>
  </si>
  <si>
    <t>PANIT 1 UNITBINMAS POLSEK BANJAR POLRES BULELENG POLDA BALI</t>
  </si>
  <si>
    <t>69010341</t>
  </si>
  <si>
    <t>I KETUT RAMIA</t>
  </si>
  <si>
    <t>PANIT 1 UNITLANTAS POLSEK DENPASAR TIMUR POLRESTA DENPASAR POLDA BALI</t>
  </si>
  <si>
    <t>69010411</t>
  </si>
  <si>
    <t>I GEDE NYENENG, S.H.</t>
  </si>
  <si>
    <t>PANIT 1 UNITINTELKAM POLSEK GEROKGAK POLRES BULELENG POLDA BALI</t>
  </si>
  <si>
    <t>69020083</t>
  </si>
  <si>
    <t>KETUT SIDIA</t>
  </si>
  <si>
    <t>KASUBNIT 12 UNITIDIK SATRESKRIM POLRESTA DENPASAR POLDA BALI</t>
  </si>
  <si>
    <t>69020404</t>
  </si>
  <si>
    <t>I MADE SIDAMANA, S.H.</t>
  </si>
  <si>
    <t>PAMIN 6 SUBBAGDUMASANWAS ITWASDA POLDA BALI</t>
  </si>
  <si>
    <t>69020406</t>
  </si>
  <si>
    <t>I WAYAN SEMPIAR</t>
  </si>
  <si>
    <t>KANIT 5 SATINTELKAM POLRES KARANGASEM POLDA BALI</t>
  </si>
  <si>
    <t>69030036</t>
  </si>
  <si>
    <t>I NYOMAN SAKA</t>
  </si>
  <si>
    <t>KANITBINMAS POLSEK PETANG POLRES BADUNG POLDA BALI</t>
  </si>
  <si>
    <t>69030096</t>
  </si>
  <si>
    <t>I NYOMAN JAYA</t>
  </si>
  <si>
    <t>KASIKEU POLRES KARANGASEM POLDA BALI</t>
  </si>
  <si>
    <t>69030123</t>
  </si>
  <si>
    <t>ANAK AGUNG GEDE SUARDANA</t>
  </si>
  <si>
    <t>PANIT 4 UNITHARTIB SUBBIDPROVOS BIDPROPAM POLDA BALI</t>
  </si>
  <si>
    <t>69030166</t>
  </si>
  <si>
    <t>A.A.PENDI MARTANA</t>
  </si>
  <si>
    <t>KANITBINMAS POLSEK TAMPAKSIRING POLRES GIANYAR POLDA BALI</t>
  </si>
  <si>
    <t>69030302</t>
  </si>
  <si>
    <t>I MADE BUDA ARJANA</t>
  </si>
  <si>
    <t>PANIT 3 UNITSABHARA POLSEK DENPASAR TIMUR POLRESTA DENPASAR POLDA BALI</t>
  </si>
  <si>
    <t>69030394</t>
  </si>
  <si>
    <t>I WAYAN SUWITA, SH</t>
  </si>
  <si>
    <t>PANIT 1 UNITINTELKAM POLSEK KUTA SELATAN POLRESTA DENPASAR POLDA BALI</t>
  </si>
  <si>
    <t>69030396</t>
  </si>
  <si>
    <t>SRI WIDODO, S.H.</t>
  </si>
  <si>
    <t>PANIT 2 UNIT 6 SATPJR DITLANTAS POLDA BALI</t>
  </si>
  <si>
    <t>69040110</t>
  </si>
  <si>
    <t>I PUTU WIDANA YARBAWA</t>
  </si>
  <si>
    <t>PANIT 1 UNITRESKRIM POLSEK GIANYAR POLRES GIANYAR POLDA BALI</t>
  </si>
  <si>
    <t>69040126</t>
  </si>
  <si>
    <t>I WAYAN PRAPTAYASA, AMD,S.H</t>
  </si>
  <si>
    <t>KASUBNIT 2 UNITTURJAWALI SATSABHARA POLRESTA DENPASAR POLDA BALI</t>
  </si>
  <si>
    <t>69040187</t>
  </si>
  <si>
    <t>ANAK AGUNG GEDE PURWITA</t>
  </si>
  <si>
    <t>PAURMINPERS 1 BAGSUMDA POLRES BANGLI POLDA BALI</t>
  </si>
  <si>
    <t>69040334</t>
  </si>
  <si>
    <t>I NYOMAN MUSTIKA</t>
  </si>
  <si>
    <t>KANITTURJAWALI SATLANTAS POLRES BADUNG POLDA BALI</t>
  </si>
  <si>
    <t>69040439</t>
  </si>
  <si>
    <t>I KOMANG SUARTANA</t>
  </si>
  <si>
    <t>PAUR SUBBAGDALOPS BAGOPS POLRES JEMBRANA POLDA BALI</t>
  </si>
  <si>
    <t>69050092</t>
  </si>
  <si>
    <t>I KETUT SUABA</t>
  </si>
  <si>
    <t>KANITBINPOLMAS SATBINMAS POLRES TABANAN POLDA BALI</t>
  </si>
  <si>
    <t>69050328</t>
  </si>
  <si>
    <t>AGUS WIDIONO,SH.</t>
  </si>
  <si>
    <t>KANITPATROLI SATPOLAIR POLRES KLUNGKUNG POLDA BALI</t>
  </si>
  <si>
    <t>69050430</t>
  </si>
  <si>
    <t>I NYOMAN DANA</t>
  </si>
  <si>
    <t>KASUBSITEKINFO SITIPOL POLRESTA DENPASAR POLDA BALI</t>
  </si>
  <si>
    <t>69050482</t>
  </si>
  <si>
    <t>I NYOMAN SEKEN RANUARA S.H</t>
  </si>
  <si>
    <t>PANIT 2 SUBDITWISATA DITPAMOBVIT POLDA BALI</t>
  </si>
  <si>
    <t>69070145</t>
  </si>
  <si>
    <t>I GUSTI RAKA DARMA PUTRA</t>
  </si>
  <si>
    <t>KANIT 6 SATINTELKAM POLRES BADUNG POLDA BALI</t>
  </si>
  <si>
    <t>69070181</t>
  </si>
  <si>
    <t>KETUT SAIMARTINI</t>
  </si>
  <si>
    <t>PAMIN 7 SUBBAGRENMIN DITINTELKAM POLDA BALI</t>
  </si>
  <si>
    <t>69080004</t>
  </si>
  <si>
    <t>NI KETUT MADRIANI,S.H</t>
  </si>
  <si>
    <t>PANIT 2 UNITLANTAS POLSEK DENPASAR SELATAN POLRESTA DENPASAR POLDA BALI</t>
  </si>
  <si>
    <t>69080039</t>
  </si>
  <si>
    <t>NI NYOMAN PADMAWATI</t>
  </si>
  <si>
    <t>KAURBINOPSNAL SATPOLAIR POLRES BANGLI POLDA BALI</t>
  </si>
  <si>
    <t>69080070</t>
  </si>
  <si>
    <t>I WAYAN SUKARTA</t>
  </si>
  <si>
    <t>KAPOLSUBSEKTOR CETUS PATHA POLSEK UBUD POLRES GIANYAR POLDA BALI</t>
  </si>
  <si>
    <t>69090049</t>
  </si>
  <si>
    <t>I WAYAN SUDIARTA</t>
  </si>
  <si>
    <t>PAMIN 3 SUBBIDYANMEDDOKPOL RUMKIT BHAYANGKARA TK III BIDDOKKES POLDA BALI</t>
  </si>
  <si>
    <t>69090526</t>
  </si>
  <si>
    <t>I WAYAN SUYASHA</t>
  </si>
  <si>
    <t>KANITRESKRIM POLSEK SUSUT POLRES BANGLI POLDA BALI</t>
  </si>
  <si>
    <t>69090591</t>
  </si>
  <si>
    <t>I GUSTI NGURAH PARWITA</t>
  </si>
  <si>
    <t>PANIT 1 UNIT 4 SUBDIT 1 DITRESKRIMSUS POLDA BALI</t>
  </si>
  <si>
    <t>69100048</t>
  </si>
  <si>
    <t>I KETUT NGURAH SUKARJA, S.H.</t>
  </si>
  <si>
    <t>KANITPROVOS POLSEK DENPASAR SELATAN POLRESTA DENPASAR POLDA BALI</t>
  </si>
  <si>
    <t>69100246</t>
  </si>
  <si>
    <t>NGAKAN KOMANG ANTARA WIJAYA</t>
  </si>
  <si>
    <t>PANIT 2 UNITLANTAS POLSEK RENDANG POLRES KARANGASEM POLDA BALI</t>
  </si>
  <si>
    <t>69110025</t>
  </si>
  <si>
    <t>I NYOMAN BAKTI</t>
  </si>
  <si>
    <t>KANITINTELKAM POLSEK PETANG POLRES BADUNG POLDA BALI</t>
  </si>
  <si>
    <t>69110149</t>
  </si>
  <si>
    <t>I GUSTI MADE AIRMANTA</t>
  </si>
  <si>
    <t>KANITSABHARA POLSEK SELEMADEG TIMUR POLRES TABANAN POLDA BALI</t>
  </si>
  <si>
    <t>69110225</t>
  </si>
  <si>
    <t>I KETUT SUJANA, S.H</t>
  </si>
  <si>
    <t>PANIT 2 UNITBINMAS POLSEK DENPASAR SELATAN POLRESTA DENPASAR POLDA BALI</t>
  </si>
  <si>
    <t>69110227</t>
  </si>
  <si>
    <t>MD NGURAH DOPPY NOVADA TIRTAYASA</t>
  </si>
  <si>
    <t>69120004</t>
  </si>
  <si>
    <t>I WAYAN KOTA</t>
  </si>
  <si>
    <t>WADANKI 2 YON A PELOPOR SATBRIMOB POLDA BALI (PERPOL 14)</t>
  </si>
  <si>
    <t>69120005</t>
  </si>
  <si>
    <t>MUHAMAD KASIM., S.H.</t>
  </si>
  <si>
    <t>PANIT OPSNAL SIINTEL SATBRIMOB POLDA BALI</t>
  </si>
  <si>
    <t>69120026</t>
  </si>
  <si>
    <t>I MADE SUANA</t>
  </si>
  <si>
    <t>PAUR SIBINLAT SUBDITBINSATPAM/POLSUS DITBINMAS POLDA BALI</t>
  </si>
  <si>
    <t>69120121</t>
  </si>
  <si>
    <t>I WAYAN MAHENDRA</t>
  </si>
  <si>
    <t>KASUBSISISKOM SI TIK SATBRIMOB POLDA BALI (PS.)</t>
  </si>
  <si>
    <t>69120272</t>
  </si>
  <si>
    <t>RAHMAD JUADI</t>
  </si>
  <si>
    <t>KANIT 1 SIINTELAIR SUBDITGAKKUM DITPOLAIRUD POLDA BALI (PERPOL 14)</t>
  </si>
  <si>
    <t>69120406</t>
  </si>
  <si>
    <t>I KETUT SUWARDANA</t>
  </si>
  <si>
    <t>KASATTAHTI POLRES BADUNG POLDA BALI</t>
  </si>
  <si>
    <t>69120412</t>
  </si>
  <si>
    <t>I KOMANG GEDE MANIK JAYA</t>
  </si>
  <si>
    <t>KAURMINTU SATPOLAIR POLRES KLUNGKUNG POLDA BALI</t>
  </si>
  <si>
    <t>69120486</t>
  </si>
  <si>
    <t>I NYOMAN WIDIANA,S.Sos</t>
  </si>
  <si>
    <t>KANITLANTAS POLSEK TAMPAKSIRING POLRES GIANYAR POLDA BALI</t>
  </si>
  <si>
    <t>70010022</t>
  </si>
  <si>
    <t>HARUN BUDIYANTO, SH</t>
  </si>
  <si>
    <t>KANITPAMINAL SIPROPAM POLRESTA DENPASAR POLDA BALI</t>
  </si>
  <si>
    <t>70010028</t>
  </si>
  <si>
    <t>I WAYAN SUDARSANA</t>
  </si>
  <si>
    <t>70010066</t>
  </si>
  <si>
    <t>ROHANI,S.Pdi.</t>
  </si>
  <si>
    <t>KAURBINOPSNAL SATBINMAS POLRES JEMBRANA POLDA BALI</t>
  </si>
  <si>
    <t>70010075</t>
  </si>
  <si>
    <t>I NENGAH SUKANIA</t>
  </si>
  <si>
    <t>KANITINTELKAM POLSEK SUSUT POLRES BANGLI POLDA BALI</t>
  </si>
  <si>
    <t>70010152</t>
  </si>
  <si>
    <t>JOKO SUCIPTO ASKARMAN</t>
  </si>
  <si>
    <t>KANIT 3 SATINTELKAM POLRES TABANAN POLDA BALI</t>
  </si>
  <si>
    <t>70010293</t>
  </si>
  <si>
    <t>I GUSTI MADE BERATA</t>
  </si>
  <si>
    <t>PANIT 1 UNITSABHARA POLSEK TABANAN POLRES TABANAN POLDA BALI</t>
  </si>
  <si>
    <t>70010296</t>
  </si>
  <si>
    <t>I KETUT KARTA</t>
  </si>
  <si>
    <t>KAURBINOPSNAL SATLANTAS POLRESTA DENPASAR POLDA BALI</t>
  </si>
  <si>
    <t>70012050</t>
  </si>
  <si>
    <t>I PUTU BUDI ASTAWA PINATIH</t>
  </si>
  <si>
    <t>KANITBINPOLMAS SATBINMAS POLRES JEMBRANA POLDA BALI</t>
  </si>
  <si>
    <t>70020076</t>
  </si>
  <si>
    <t>I KETUT BAGIANA</t>
  </si>
  <si>
    <t>KANITDIKYASA SATLANTAS POLRES TABANAN POLDA BALI</t>
  </si>
  <si>
    <t>70020314</t>
  </si>
  <si>
    <t>IMAM SJUHADAK, S.E.</t>
  </si>
  <si>
    <t>KAURKEU SUBBAGRENMIN DITPOLAIRUD POLDA BALI (PERPOL 14)</t>
  </si>
  <si>
    <t>70030174</t>
  </si>
  <si>
    <t>I WAYAN WARDA,SH</t>
  </si>
  <si>
    <t>KASUBNIT 1 UNITTURJAWALI SATLANTAS POLRESTA DENPASAR POLDA BALI</t>
  </si>
  <si>
    <t>70030331</t>
  </si>
  <si>
    <t>I MADE SANDIYASA</t>
  </si>
  <si>
    <t>PANIT 2 UNITSABHARA POLSEK KARANG ASEM POLRES KARANGASEM POLDA BALI</t>
  </si>
  <si>
    <t>70030409</t>
  </si>
  <si>
    <t>MADE BUDIARTA</t>
  </si>
  <si>
    <t>KANITSABHARA POLSEK KUBU POLRES KARANGASEM POLDA BALI</t>
  </si>
  <si>
    <t>70040003</t>
  </si>
  <si>
    <t>I GUSTI NGURAH RUDIRAJAYA</t>
  </si>
  <si>
    <t>PANIT 3 UNITSABHARA POLSEK ABIANSEMAL POLRES BADUNG POLDA BALI</t>
  </si>
  <si>
    <t>70040042</t>
  </si>
  <si>
    <t>DESAK NYOMAN SUCI</t>
  </si>
  <si>
    <t>70040058</t>
  </si>
  <si>
    <t>I NYOMAN SUTANAYA</t>
  </si>
  <si>
    <t>70040060</t>
  </si>
  <si>
    <t>I NYOMAN SUDIARTA</t>
  </si>
  <si>
    <t>PANIT 1 UNITBINMAS POLSEK KLUNGKUNG POLRES KLUNGKUNG POLDA BALI</t>
  </si>
  <si>
    <t>70040285</t>
  </si>
  <si>
    <t>NI KETUT MERTA</t>
  </si>
  <si>
    <t>PAUR SUBBAGDALOPS BAGOPS POLRES TABANAN POLDA BALI</t>
  </si>
  <si>
    <t>70040467</t>
  </si>
  <si>
    <t>I MADE SUTRISNA, S.PD</t>
  </si>
  <si>
    <t>KASIPROPAM POLRES TABANAN POLDA BALI</t>
  </si>
  <si>
    <t>70050038</t>
  </si>
  <si>
    <t>I KETUT SURIADA</t>
  </si>
  <si>
    <t>KASIPROPAM POLRES BULELENG POLDA BALI</t>
  </si>
  <si>
    <t>70050040</t>
  </si>
  <si>
    <t>I KETUT SUTARMAN, S.H.</t>
  </si>
  <si>
    <t>PANIT 1 UNITRESKRIM POLSEK SERIRIT POLRES BULELENG POLDA BALI</t>
  </si>
  <si>
    <t>70050052</t>
  </si>
  <si>
    <t>I GUSTI NGURAH PUTU PARWANITA,S.H</t>
  </si>
  <si>
    <t>PAUR SUBBAGHUMAS BAGOPS POLRESTA DENPASAR POLDA BALI</t>
  </si>
  <si>
    <t>70050276</t>
  </si>
  <si>
    <t>I GUSTI AYU KADE RATNAWATI</t>
  </si>
  <si>
    <t>KAURKEU SUBBAGRENMIN DITRESKRIMUM POLDA BALI</t>
  </si>
  <si>
    <t>70050352</t>
  </si>
  <si>
    <t>I KOMANG TRIATMAJAYA,S.H.</t>
  </si>
  <si>
    <t>KANITIDIK 1 SATRESNARKOBA POLRES JEMBRANA POLDA BALI</t>
  </si>
  <si>
    <t>70060017</t>
  </si>
  <si>
    <t>I NYOMAN NAWIANA</t>
  </si>
  <si>
    <t>PANIT 2 UNITLANTAS POLSEK SUKAWATI POLRES GIANYAR POLDA BALI</t>
  </si>
  <si>
    <t>70060019</t>
  </si>
  <si>
    <t>I MADE YUDI HARIASTAWA,S.H.</t>
  </si>
  <si>
    <t>PANIT 1 UNITINTELKAM POLSEK MELAYA POLRES JEMBRANA POLDA BALI (BARU)</t>
  </si>
  <si>
    <t>70060048</t>
  </si>
  <si>
    <t>IDA BAGUS ALIT SUBRATA</t>
  </si>
  <si>
    <t>KANITIDIK 2 SATRESNARKOBA POLRES KLUNGKUNG POLDA BALI</t>
  </si>
  <si>
    <t>70060049</t>
  </si>
  <si>
    <t>DESAK NYOMAN RATMINI , S.H.</t>
  </si>
  <si>
    <t>KASIWAS POLRES BADUNG POLDA BALI</t>
  </si>
  <si>
    <t>70060107</t>
  </si>
  <si>
    <t>I GUSTI MADE SUAMBA</t>
  </si>
  <si>
    <t>WADANKI 3 YON B PELOPOR SATBRIMOB POLDA BALI (PERPOL 14)</t>
  </si>
  <si>
    <t>70070204</t>
  </si>
  <si>
    <t>I KETUT WIJANA</t>
  </si>
  <si>
    <t>PANIT 2 UNITRESKRIM POLSEK SERIRIT POLRES BULELENG POLDA BALI</t>
  </si>
  <si>
    <t>70070357</t>
  </si>
  <si>
    <t>I GEDE BUDARASA</t>
  </si>
  <si>
    <t>PAURLAT BAGSUMDA POLRES GIANYAR POLDA BALI</t>
  </si>
  <si>
    <t>70070375</t>
  </si>
  <si>
    <t>FATWAN ASIANTO</t>
  </si>
  <si>
    <t>PAMIN 3 SUBBAGRENMIN DITINTELKAM POLDA BALI</t>
  </si>
  <si>
    <t>70080017</t>
  </si>
  <si>
    <t>I MADE SUDARWA</t>
  </si>
  <si>
    <t>KANIT 2 SINEGO SUBDITDALMAS DITSAMAPTA POLDA BALI (PERPOL 14)</t>
  </si>
  <si>
    <t>70080045</t>
  </si>
  <si>
    <t>PANIT 3 UNITSABHARA POLSEK BANGLI POLRES BANGLI POLDA BALI</t>
  </si>
  <si>
    <t>70080153</t>
  </si>
  <si>
    <t>I KETUT SUASTANA</t>
  </si>
  <si>
    <t>PANIT 1 UNITINTELKAM POLSEK TABANAN POLRES TABANAN POLDA BALI</t>
  </si>
  <si>
    <t>70080155</t>
  </si>
  <si>
    <t>I GEDE DARSANA</t>
  </si>
  <si>
    <t>KASUBNITCAKKAL UNIT POLSATWA DITSAMAPTA POLDA BALI (PERPOL 14)</t>
  </si>
  <si>
    <t>70090276</t>
  </si>
  <si>
    <t>I KETUT GUNAWEDA</t>
  </si>
  <si>
    <t>KANITBINPOLMAS SATBINMAS POLRES BADUNG POLDA BALI</t>
  </si>
  <si>
    <t>70100144</t>
  </si>
  <si>
    <t>I NYOMAN GEDE NUABA</t>
  </si>
  <si>
    <t>PANIT 1 UNITINTELKAM POLSEK DENPASAR TIMUR POLRESTA DENPASAR POLDA BALI</t>
  </si>
  <si>
    <t>70100270</t>
  </si>
  <si>
    <t>ACHMAD SYAHRONI</t>
  </si>
  <si>
    <t>PANIT 1 UNITLANTAS POLSEK SINGARAJA POLRES BULELENG POLDA BALI</t>
  </si>
  <si>
    <t>70100271</t>
  </si>
  <si>
    <t>DONISIUS SIKU</t>
  </si>
  <si>
    <t>PANIT 2 SIPATWALAIRUD SUBDITPATROLIAIRUD DITPOLAIRUD POLDA BALI</t>
  </si>
  <si>
    <t>70100274</t>
  </si>
  <si>
    <t>I KETUT PADNYA</t>
  </si>
  <si>
    <t>KANITTURJAWALI SATSABHARA POLRES TABANAN POLDA BALI</t>
  </si>
  <si>
    <t>70110004</t>
  </si>
  <si>
    <t>I MADE SUKARYA</t>
  </si>
  <si>
    <t>KASUBNIT 8 SATINTELKAM POLRESTA DENPASAR POLDA BALI</t>
  </si>
  <si>
    <t>70110250</t>
  </si>
  <si>
    <t>I MADE KARTA</t>
  </si>
  <si>
    <t>PANIT 1 UNITSABHARA POLSEK KARANG ASEM POLRES KARANGASEM POLDA BALI</t>
  </si>
  <si>
    <t>70121078</t>
  </si>
  <si>
    <t>I MADE MURDA</t>
  </si>
  <si>
    <t>PANIT 1 UNIT 2 SUBDIT 3 DITRESKRIMSUS POLDA BALI</t>
  </si>
  <si>
    <t>71010100</t>
  </si>
  <si>
    <t>I MADE SUSILA</t>
  </si>
  <si>
    <t>PANIT 1 UNITSABHARA POLSEK NEGARA POLRES JEMBRANA POLDA BALI</t>
  </si>
  <si>
    <t>71010234</t>
  </si>
  <si>
    <t>I NYOMAN GUNADI</t>
  </si>
  <si>
    <t>KANITTURJAWALI SATSABHARA POLRES GIANYAR POLDA BALI</t>
  </si>
  <si>
    <t>71020059</t>
  </si>
  <si>
    <t>I PUTU SUMARYANA</t>
  </si>
  <si>
    <t>KANITTURJAWALI SATLANTAS POLRES BULELENG POLDA BALI</t>
  </si>
  <si>
    <t>71020162</t>
  </si>
  <si>
    <t>I MADE SUDANA, S.Sos.</t>
  </si>
  <si>
    <t>GADIK PERTAMA 19 SPN POLDA BALI</t>
  </si>
  <si>
    <t>71020164</t>
  </si>
  <si>
    <t>I GEDE SUDWIEKA</t>
  </si>
  <si>
    <t>PANIT 2 UNITLANTAS POLSEK UBUD POLRES GIANYAR POLDA BALI</t>
  </si>
  <si>
    <t>71030144</t>
  </si>
  <si>
    <t>I GEDE SUKADANA</t>
  </si>
  <si>
    <t>KANITINTELKAM POLSEK ABANG POLRES KARANGASEM POLDA BALI</t>
  </si>
  <si>
    <t>71030241</t>
  </si>
  <si>
    <t>I GEDE WIRATA</t>
  </si>
  <si>
    <t>PANIT 2 UNITSABHARA POLSEK KUTA UTARA POLRES BADUNG POLDA BALI</t>
  </si>
  <si>
    <t>71040058</t>
  </si>
  <si>
    <t>I NYOMAN KUASA,S.SOS</t>
  </si>
  <si>
    <t>KASIUM POLSEK KUTA POLRESTA DENPASAR POLDA BALI</t>
  </si>
  <si>
    <t>71040071</t>
  </si>
  <si>
    <t>I NYOMAN MULIARTA, S.H.</t>
  </si>
  <si>
    <t>KANITIDIK 2 SATRESKRIM POLRES TABANAN POLDA BALI</t>
  </si>
  <si>
    <t>71040211</t>
  </si>
  <si>
    <t>I MADE ADIGUNA, S.Pd</t>
  </si>
  <si>
    <t>KANITSABHARA POLSEK SELEMADEG BARAT POLRES TABANAN POLDA BALI</t>
  </si>
  <si>
    <t>71040392</t>
  </si>
  <si>
    <t>I NYOMAN BUDAYASA</t>
  </si>
  <si>
    <t>PANIT 1 UNIT 1 SUBDIT 2 DITRESKRIMSUS POLDA BALI</t>
  </si>
  <si>
    <t>71050321</t>
  </si>
  <si>
    <t>NYOMAN WIDIASA</t>
  </si>
  <si>
    <t>PANIT 2 UNITINTELKAM POLSEK SERIRIT POLRES BULELENG POLDA BALI</t>
  </si>
  <si>
    <t>71050330</t>
  </si>
  <si>
    <t>I KETUT PILIH ARTAWAN, S.H.</t>
  </si>
  <si>
    <t>PAURMIN BAGREN POLRES BULELENG POLDA BALI</t>
  </si>
  <si>
    <t>71050393</t>
  </si>
  <si>
    <t>BAGUS MUHAMAD SALIM PUTERA, SH</t>
  </si>
  <si>
    <t>PAMIN 3 SUBBAGRENMIN BIDKUM POLDA BALI</t>
  </si>
  <si>
    <t>71060072</t>
  </si>
  <si>
    <t>I GEDE WIRTA,S.H</t>
  </si>
  <si>
    <t>KASUBNIT 9 UNITIDIK SATRESKRIM POLRESTA DENPASAR POLDA BALI</t>
  </si>
  <si>
    <t>71060197</t>
  </si>
  <si>
    <t>I NYOMAN SUMERTANA SH</t>
  </si>
  <si>
    <t>KANITINTELKAM POLSEK SELEMADEG TIMUR POLRES TABANAN POLDA BALI</t>
  </si>
  <si>
    <t>71070068</t>
  </si>
  <si>
    <t>I NYOMAN SUDARMA</t>
  </si>
  <si>
    <t>PANIT 2 UNITRESKRIM POLSEK SELEMADEG POLRES TABANAN POLDA BALI</t>
  </si>
  <si>
    <t>71070203</t>
  </si>
  <si>
    <t>PUTU SARJANA, SH</t>
  </si>
  <si>
    <t>PANIT 3 SINEGO SUBDITDALMAS DITSAMAPTA POLDA BALI (PERPOL 14)</t>
  </si>
  <si>
    <t>71070404</t>
  </si>
  <si>
    <t>I NENGAH KARDIN</t>
  </si>
  <si>
    <t>PANIT 1 UNITSABHARA POLSEK KAWASAN PELABUHAN PADANG BAI POLRES KARANGASEM POLDA BALI</t>
  </si>
  <si>
    <t>71070468</t>
  </si>
  <si>
    <t>MAXEN MAKSALINA TALLO</t>
  </si>
  <si>
    <t>PAUR SUBBAGDALGAR BAGREN POLRES GIANYAR POLDA BALI</t>
  </si>
  <si>
    <t>71100046</t>
  </si>
  <si>
    <t>I NYOMAN DWI SUWARMANDALA</t>
  </si>
  <si>
    <t>KAURKEU SUBBAGRENMIN ROLOG POLDA BALI (PERPOL 14)</t>
  </si>
  <si>
    <t>71110017</t>
  </si>
  <si>
    <t>I KOMANG BUDIARNAYA</t>
  </si>
  <si>
    <t>PANIT 1 UNITSABHARA POLSEK MANGGIS POLRES KARANGASEM POLDA BALI</t>
  </si>
  <si>
    <t>71110245</t>
  </si>
  <si>
    <t>ANAK AGUNG GEDE NGURAH JAYA AGUNG, S.H., M.H., M.KN</t>
  </si>
  <si>
    <t>PAMIN 3 SI STNK SUBDITREGIDENT DITLANTAS POLDA BALI</t>
  </si>
  <si>
    <t>71110296</t>
  </si>
  <si>
    <t>I NYOMAN SUMARJANA</t>
  </si>
  <si>
    <t>PS. PANIT 1 UNIT 1 SUBDIT 1 DITRESKRIMSUS POLDA BALI</t>
  </si>
  <si>
    <t>71110410</t>
  </si>
  <si>
    <t>NI LUH GEDE RASTINI, S.H.</t>
  </si>
  <si>
    <t>KASIHARTAH SUBDITHARWATTAH DITTAHTI POLDA BALI</t>
  </si>
  <si>
    <t>71120119</t>
  </si>
  <si>
    <t>I NYOMAN JENDRA</t>
  </si>
  <si>
    <t>71120123</t>
  </si>
  <si>
    <t>IDA BAGUS GEDE ARIADA</t>
  </si>
  <si>
    <t>71120159</t>
  </si>
  <si>
    <t>I WAYAN SUBAGIA SH</t>
  </si>
  <si>
    <t>PANIT 1 UNITBINMAS POLSEK KERAMBITAN POLRES TABANAN POLDA BALI</t>
  </si>
  <si>
    <t>71120434</t>
  </si>
  <si>
    <t>I WAYAN SUDIARTANA</t>
  </si>
  <si>
    <t>KAURBINOPSNAL SATPOLAIR POLRESTA DENPASAR POLDA BALI</t>
  </si>
  <si>
    <t>72010202</t>
  </si>
  <si>
    <t>I MADE WIRASANTA</t>
  </si>
  <si>
    <t>KASIUM POLSEK DENPASAR TIMUR POLRESTA DENPASAR POLDA BALI</t>
  </si>
  <si>
    <t>72030003</t>
  </si>
  <si>
    <t>I MADE DARSA, S.H.</t>
  </si>
  <si>
    <t>PAMIN 3 SUBBAGRENMIN DITPOLAIRUD POLDA BALI</t>
  </si>
  <si>
    <t>72030061</t>
  </si>
  <si>
    <t>I KETUT BAYU PURWANTA, S.H</t>
  </si>
  <si>
    <t>KANITPROVOS SIPROPAM POLRESTA DENPASAR POLDA BALI</t>
  </si>
  <si>
    <t>72030129</t>
  </si>
  <si>
    <t>I NYOMAN SURYAWAN</t>
  </si>
  <si>
    <t>PANIT 2 UNITLANTAS POLSEK MENGWI POLRES BADUNG POLDA BALI</t>
  </si>
  <si>
    <t>72030189</t>
  </si>
  <si>
    <t>I WAYAN TAKSIR</t>
  </si>
  <si>
    <t>KANITIDIK 2 SATRESNARKOBA POLRES GIANYAR POLDA BALI</t>
  </si>
  <si>
    <t>72030286</t>
  </si>
  <si>
    <t>I WAYAN BUDAYASA</t>
  </si>
  <si>
    <t>PAUR SUBBAGDALOPS BAGOPS POLRES BADUNG POLDA BALI</t>
  </si>
  <si>
    <t>72040092</t>
  </si>
  <si>
    <t>PANIT 3 UNITSABHARA POLSEK DENPASAR SELATAN POLRESTA DENPASAR POLDA BALI</t>
  </si>
  <si>
    <t>72040167</t>
  </si>
  <si>
    <t>I KETUT SUKA</t>
  </si>
  <si>
    <t>PS. KANITDALMAS 2 SATSABHARA POLRES BULELENG POLDA BALI</t>
  </si>
  <si>
    <t>72040180</t>
  </si>
  <si>
    <t>I WAYAN BUDIANA</t>
  </si>
  <si>
    <t>PAUR SUBBAGPROGAR BAGREN POLRES BANGLI POLDA BALI</t>
  </si>
  <si>
    <t>72040272</t>
  </si>
  <si>
    <t>NI KOMANG SUMARTINI, S.H.</t>
  </si>
  <si>
    <t>PAUR SUBBAGDALOPS BAGOPS POLRES BULELENG POLDA BALI</t>
  </si>
  <si>
    <t>72050105</t>
  </si>
  <si>
    <t>I MADE SUARTA</t>
  </si>
  <si>
    <t>KAPOLSUBSEKTOR LEMBONGAN POLSEK NUSA PENIDA POLRES KLUNGKUNG POLDA BALI</t>
  </si>
  <si>
    <t>72050126</t>
  </si>
  <si>
    <t>IRAWAN SANTOSO, S.H.</t>
  </si>
  <si>
    <t>PAMIN 1 SUBBAGRENMIN BIDKUM POLDA BALI</t>
  </si>
  <si>
    <t>72050144</t>
  </si>
  <si>
    <t>I MADE KAYA ARCANA</t>
  </si>
  <si>
    <t>KANITINTELKAM POLSEK SIDEMEN POLRES KARANGASEM POLDA BALI</t>
  </si>
  <si>
    <t>72060333</t>
  </si>
  <si>
    <t>I MADE NGURAH WIRABUANA,S.H.</t>
  </si>
  <si>
    <t>PANIT 2 UNITRESKRIM POLSEK KAWASAN PELABUHAN GILIMANUK POLRES JEMBRANA POLDA BALI (BARU)</t>
  </si>
  <si>
    <t>72070419</t>
  </si>
  <si>
    <t>I DEWA KETUT SUBALI</t>
  </si>
  <si>
    <t>PAMA DITSAMAPTA POLDA BALI</t>
  </si>
  <si>
    <t>72070450</t>
  </si>
  <si>
    <t>I WAYAN GEDE SUDARSANA</t>
  </si>
  <si>
    <t>PAMIN 1 SUBBAGREHABPERS BIDPROPAM POLDA BALI</t>
  </si>
  <si>
    <t>72070548</t>
  </si>
  <si>
    <t>NI KADEK SUMARTINI</t>
  </si>
  <si>
    <t>PANIT 1 SIIDENT DITRESKRIMUM POLDA BALI</t>
  </si>
  <si>
    <t>72080064</t>
  </si>
  <si>
    <t>I NYOMAN SUBRATA, S.H.</t>
  </si>
  <si>
    <t>PAMIN 7 SUBBAGRENMIN SPN POLDA BALI</t>
  </si>
  <si>
    <t>72080065</t>
  </si>
  <si>
    <t>I PUTU NGURAH SUMAHARDIKA</t>
  </si>
  <si>
    <t>PANIT 1 SIPATWALAIRUD SUBDITPATROLIAIRUD DITPOLAIRUD POLDA BALI</t>
  </si>
  <si>
    <t>72080163</t>
  </si>
  <si>
    <t>IDA BAGUS KETUT ARSA</t>
  </si>
  <si>
    <t>KANITLANTAS POLSEK BANJARANGKAN POLRES KLUNGKUNG POLDA BALI</t>
  </si>
  <si>
    <t>72080212</t>
  </si>
  <si>
    <t>I WAYAN BAKTA</t>
  </si>
  <si>
    <t>PANIT 1 UNITINTELKAM POLSEK RENDANG POLRES KARANGASEM POLDA BALI</t>
  </si>
  <si>
    <t>72080355</t>
  </si>
  <si>
    <t>KANITBINMAS POLSEK KUBU POLRES KARANGASEM POLDA BALI</t>
  </si>
  <si>
    <t>72080716</t>
  </si>
  <si>
    <t>I KETUT SUSILA ADNYANA , S.H.</t>
  </si>
  <si>
    <t>PANIT 2 UNITRESKRIM POLSEK ABIANSEMAL POLRES BADUNG POLDA BALI</t>
  </si>
  <si>
    <t>72090314</t>
  </si>
  <si>
    <t>I MADE SUTAMA, SH</t>
  </si>
  <si>
    <t>PAUR SUBBAGPROGAR BAGREN POLRES BADUNG POLDA BALI</t>
  </si>
  <si>
    <t>72100026</t>
  </si>
  <si>
    <t>NI KOMANG KARIANI</t>
  </si>
  <si>
    <t>PAMIN 4 SUBBAGRENMIN SPN POLDA BALI</t>
  </si>
  <si>
    <t>72100166</t>
  </si>
  <si>
    <t>KOMANG BUDIASA</t>
  </si>
  <si>
    <t>PAURLAT BAGSUMDA POLRES KLUNGKUNG POLDA BALI</t>
  </si>
  <si>
    <t>72100305</t>
  </si>
  <si>
    <t>I GST NGR DWI YOGA</t>
  </si>
  <si>
    <t>PANIT 3 SUBDEN 3 DENGEGANA SATBRIMOB POLDA BALI</t>
  </si>
  <si>
    <t>72100309</t>
  </si>
  <si>
    <t>NYOMAN YASA, S.H</t>
  </si>
  <si>
    <t>KAPOLSUBSEKTOR DIPONOGORO POLSEK DENPASAR BARAT POLRESTA DENPASAR POLDA BALI</t>
  </si>
  <si>
    <t>72100358</t>
  </si>
  <si>
    <t>I NYOMAN KARIANTO</t>
  </si>
  <si>
    <t>KANITDALMAS 1 SATSABHARA POLRES KARANGASEM POLDA BALI</t>
  </si>
  <si>
    <t>72100568</t>
  </si>
  <si>
    <t>COKORDA AGUNG YUDHA KUSUMA, S.H.</t>
  </si>
  <si>
    <t>KANITLANTAS POLSEK KUBU POLRES KARANGASEM POLDA BALI</t>
  </si>
  <si>
    <t>72100569</t>
  </si>
  <si>
    <t>I WAYAN SUPARTA, S.H.</t>
  </si>
  <si>
    <t>KAPOLSUBSEKTOR SEMARAPURA POLSEK KLUNGKUNG POLRES KLUNGKUNG POLDA BALI</t>
  </si>
  <si>
    <t>72110137</t>
  </si>
  <si>
    <t>I GUSTI LANANG PUTRA</t>
  </si>
  <si>
    <t>KANIT 2 SATINTELKAM POLRES KLUNGKUNG POLDA BALI</t>
  </si>
  <si>
    <t>72120117</t>
  </si>
  <si>
    <t>I GUSTI AGUNG NGURAH ADHI KEPAKISAN, S.H</t>
  </si>
  <si>
    <t>PS. KANIT 2 SUBDITGAKKUM DITLANTAS POLDA BALI</t>
  </si>
  <si>
    <t>73010029</t>
  </si>
  <si>
    <t>DEWA MADE JONI ARYA PUTRA</t>
  </si>
  <si>
    <t>PANIT 2 UNITSABHARA POLSEK SINGARAJA POLRES BULELENG POLDA BALI</t>
  </si>
  <si>
    <t>73010244</t>
  </si>
  <si>
    <t>I NYOMAN PAKSADIGAMA</t>
  </si>
  <si>
    <t>PAMIN 7 SUBBAGRENMIN ROOPS POLDA BALI</t>
  </si>
  <si>
    <t>73020069</t>
  </si>
  <si>
    <t>I KETUT ARGA SUTAMA</t>
  </si>
  <si>
    <t>KANITSABHARA POLSEK BEBANDEM POLRES KARANGASEM POLDA BALI</t>
  </si>
  <si>
    <t>73020145</t>
  </si>
  <si>
    <t>I NYOMAN GEDE WIDA</t>
  </si>
  <si>
    <t>KASUBNITPATWALAIR UNITPATROLI SATPOLAIR POLRESTA DENPASAR POLDA BALI</t>
  </si>
  <si>
    <t>73020444</t>
  </si>
  <si>
    <t>MADE MERTA SUTEJA</t>
  </si>
  <si>
    <t>73020450</t>
  </si>
  <si>
    <t>I NYOMAN ARDANAYASA</t>
  </si>
  <si>
    <t>KANITDALMAS 1 SATSABHARA POLRES TABANAN POLDA BALI</t>
  </si>
  <si>
    <t>73040047</t>
  </si>
  <si>
    <t>I GUSTI LANANG PUTU, SIP</t>
  </si>
  <si>
    <t>KANIT GAKKUM SATLANTAS POLRES KARANGASEM</t>
  </si>
  <si>
    <t>73040058</t>
  </si>
  <si>
    <t>MUHAMMAD FAISAL</t>
  </si>
  <si>
    <t>KANITGAKKUM SATPOLAIR POLRES BULELENG POLDA BALI</t>
  </si>
  <si>
    <t>73040107</t>
  </si>
  <si>
    <t>I MADE GEDE SUMANTARA,S.Ag,M.Ag</t>
  </si>
  <si>
    <t>KAURMINTU SATBINMAS POLRESTA DENPASAR POLDA BALI (PS.)</t>
  </si>
  <si>
    <t>73040234</t>
  </si>
  <si>
    <t>PANIT 1 UNIT 3 SUBDIT 2 DITRESKRIMSUS POLDA BALI</t>
  </si>
  <si>
    <t>73050013</t>
  </si>
  <si>
    <t>I MADE ARYA PUTRA MAHAYASA, S.H.</t>
  </si>
  <si>
    <t>KAURMINTU SATLANTAS POLRES BULELENG POLDA BALI</t>
  </si>
  <si>
    <t>73050331</t>
  </si>
  <si>
    <t>I MADE KONA</t>
  </si>
  <si>
    <t>PANIT 1 UNIT 1 SATPJR DITLANTAS POLDA BALI</t>
  </si>
  <si>
    <t>73050566</t>
  </si>
  <si>
    <t>ELIA BENYAMIN SADUK</t>
  </si>
  <si>
    <t>PANIT 3 SIIDENT DITRESKRIMUM POLDA BALI</t>
  </si>
  <si>
    <t>73060258</t>
  </si>
  <si>
    <t>SAMSURI, S.I.P.</t>
  </si>
  <si>
    <t>KAURBINOPSNAL SATPOLAIR POLRES GIANYAR POLDA BALI</t>
  </si>
  <si>
    <t>73060288</t>
  </si>
  <si>
    <t>DEWA KOMANG TIRTA KAMAJAYA</t>
  </si>
  <si>
    <t>KASUBNITTINDAK UNITGAKKUM SATPOLAIR POLRES BULELENG POLDA BALI</t>
  </si>
  <si>
    <t>73060546</t>
  </si>
  <si>
    <t>I NYOMAN SUBRATA</t>
  </si>
  <si>
    <t>KASUBNIT 1 DALMAS SATSABHARA POLRES KLUNGKUNG</t>
  </si>
  <si>
    <t>73070028</t>
  </si>
  <si>
    <t>I GUSTI LANANG NYOMAN PARWATA</t>
  </si>
  <si>
    <t>PANIT 1 UNITRESKRIM POLSEK KLUNGKUNG POLRES KLUNGKUNG POLDA BALI</t>
  </si>
  <si>
    <t>73070119</t>
  </si>
  <si>
    <t>I NYOMAN RESTAWA</t>
  </si>
  <si>
    <t>PANIT 4 SITURJAWALI SUBDITGASUM DITSAMAPTA POLDA BALI</t>
  </si>
  <si>
    <t>73070169</t>
  </si>
  <si>
    <t>I MADE ANAYASA</t>
  </si>
  <si>
    <t>KASATTAHTI POLRES BULELENG POLDA BALI</t>
  </si>
  <si>
    <t>73070225</t>
  </si>
  <si>
    <t>I MADE SUARTAMA</t>
  </si>
  <si>
    <t>PAMA POLDA BALI (PDHN POLDA KALBAR)</t>
  </si>
  <si>
    <t>73070500</t>
  </si>
  <si>
    <t>ANAK AGUNG ALIT ARNAYA</t>
  </si>
  <si>
    <t>PAMA POLDA BALI (PDHN POLDA NTT)</t>
  </si>
  <si>
    <t>73080705</t>
  </si>
  <si>
    <t>I NYOMAN SUAGUSDIKA</t>
  </si>
  <si>
    <t>PANIT 2 UNITINTELKAM POLSEK MENGWI POLRES BADUNG POLDA BALI</t>
  </si>
  <si>
    <t>73090183</t>
  </si>
  <si>
    <t>I WAYAN JODO</t>
  </si>
  <si>
    <t>PAMA POLDA BALI (LLSN DIK PAG T.A. 2019 PDHN POLDA NTT)</t>
  </si>
  <si>
    <t>73090254</t>
  </si>
  <si>
    <t>I DEWA KETUT DARMAYASA, S.H.</t>
  </si>
  <si>
    <t>PANIT 1 UNIT 3 SUBDIT 3 DITRESKRIMUM POLDA BALI</t>
  </si>
  <si>
    <t>73090389</t>
  </si>
  <si>
    <t>I NYOMAN PAYUARTA</t>
  </si>
  <si>
    <t>KANITIDIK 2 SATRESNARKOBA POLRES BANGLI POLDA BALI</t>
  </si>
  <si>
    <t>73100254</t>
  </si>
  <si>
    <t>NI MADE SRI PURNAMAWATI, S.E.</t>
  </si>
  <si>
    <t>PAMIN 6 SUBBAGRENMIN BIDDOKKES POLDA BALI</t>
  </si>
  <si>
    <t>73100414</t>
  </si>
  <si>
    <t>KETUT EDI MARYUSA</t>
  </si>
  <si>
    <t>KANITPAMOBVIT SATSABHARA POLRES BULELENG POLDA BALI</t>
  </si>
  <si>
    <t>73110396</t>
  </si>
  <si>
    <t>I MADE MURDIANA</t>
  </si>
  <si>
    <t>GADIK PERTAMA 18 SPN POLDA BALI</t>
  </si>
  <si>
    <t>73120389</t>
  </si>
  <si>
    <t>PANDE KETUT WARSA</t>
  </si>
  <si>
    <t>PAMA POLDA BALI (PDHN POLDA NTB)</t>
  </si>
  <si>
    <t>74020105</t>
  </si>
  <si>
    <t>I MADE WARTIKA</t>
  </si>
  <si>
    <t>DANTONDALMAS 3 KIDALMAS 1 SIPASDAL SUBDITDALMAS DITSAMAPTA POLDA BALI</t>
  </si>
  <si>
    <t>74040395</t>
  </si>
  <si>
    <t>IDA BAGUS KETUT WARDANA</t>
  </si>
  <si>
    <t xml:space="preserve">KANIT GAKKUM SATLANTAS POLRES KLUNGKUNG </t>
  </si>
  <si>
    <t>74050014</t>
  </si>
  <si>
    <t>I KETUT SUDAMA, S.Pd.</t>
  </si>
  <si>
    <t>PAMIN 1 GADIK SPN POLDA BALI</t>
  </si>
  <si>
    <t>74080147</t>
  </si>
  <si>
    <t>NI MADE ASTUTI</t>
  </si>
  <si>
    <t>PAMIN 2 SUBBAGRENMIN SPN POLDA BALI</t>
  </si>
  <si>
    <t>74080382</t>
  </si>
  <si>
    <t>I NENGAH BAGIADNYANA</t>
  </si>
  <si>
    <t>KANIT 2 TURJAWALI POLRES BANGLI POLDA BALI</t>
  </si>
  <si>
    <t>74100256</t>
  </si>
  <si>
    <t>MADE ARTANA, S.H</t>
  </si>
  <si>
    <t>PANIT 2 SATSABHARA POLSEK DENSEL POLRESTA DENPASAR</t>
  </si>
  <si>
    <t>74100380</t>
  </si>
  <si>
    <t>I KETUT KARYA</t>
  </si>
  <si>
    <t>PS. KANIT GAKKUM SATLANTAS POLRES BANGLI POLDA BALI</t>
  </si>
  <si>
    <t>PS. PAMIN 3 URRENMIN SPRIPIM POLDA BALI</t>
  </si>
  <si>
    <t>75020554</t>
  </si>
  <si>
    <t>I PUTU SUKAYASA</t>
  </si>
  <si>
    <t>75060161</t>
  </si>
  <si>
    <t>I NENGAH MANTRA, S.H.</t>
  </si>
  <si>
    <t>PANIT 2 UNIT 4 SUBDIT 3 DITRESKRIMUM POLDA BALI</t>
  </si>
  <si>
    <t>75070747</t>
  </si>
  <si>
    <t>ANAK AGUNG BAGUS PARMITA</t>
  </si>
  <si>
    <t>DANTON 5 KOMPI 4 YON A PELOPOR SATBRIMOB POLDA BALI</t>
  </si>
  <si>
    <t>75100342</t>
  </si>
  <si>
    <t>I DEWA KETUT ABDI</t>
  </si>
  <si>
    <t>KANIT 4 SATINTELKAM POLRES TABANAN POLDA BALI</t>
  </si>
  <si>
    <t>75110637</t>
  </si>
  <si>
    <t>IDA BAGUS NYOMAN ASMARA JAYA, S.H.</t>
  </si>
  <si>
    <t>PANIT 5 SUBDIT 1 DITINTELKAM POLDA BALI</t>
  </si>
  <si>
    <t>76010389</t>
  </si>
  <si>
    <t>PUTU EDI SARTIKA S.H.</t>
  </si>
  <si>
    <t>PANIT 2 UNIT 2 SUBDIT 2 DITRESKRIMUM POLDA BALI</t>
  </si>
  <si>
    <t>76030175</t>
  </si>
  <si>
    <t>I KETUT JAYANA</t>
  </si>
  <si>
    <t>PANIT 5 SUBDIT 2 DITINTELKAM POLDA BALI</t>
  </si>
  <si>
    <t>76050416</t>
  </si>
  <si>
    <t>I MADE SUARTANA,SH</t>
  </si>
  <si>
    <t>KASUBSIYANKOM SI TIK SATBRIMOB POLDA BALI (PERPOL 14)</t>
  </si>
  <si>
    <t>76110338</t>
  </si>
  <si>
    <t>I NENGAH ASTRA, S.H.</t>
  </si>
  <si>
    <t>DANTON 5 KOMPI 2 YON C PELOPOR SATBRIMOB POLDA BALI</t>
  </si>
  <si>
    <t>76120226</t>
  </si>
  <si>
    <t>SUJAI</t>
  </si>
  <si>
    <t>PANIT 3 SUBDEN 4 DENGEGANA SATBRIMOB POLDA BALI</t>
  </si>
  <si>
    <t>77030203</t>
  </si>
  <si>
    <t>I PUTU YOGA MARTANA</t>
  </si>
  <si>
    <t>KANIT 3 SATINTELKAM POLRES JEMBRANA POLDA BALI</t>
  </si>
  <si>
    <t>77030240</t>
  </si>
  <si>
    <t>I DEWA GEDE SUWARTIKA, SH</t>
  </si>
  <si>
    <t>WADANKI 1 YON A PELOPOR SATBRIMOB POLDA BALI (PERPOL 14)</t>
  </si>
  <si>
    <t>77040435</t>
  </si>
  <si>
    <t>I DEWA NYOMAN SUARSANA</t>
  </si>
  <si>
    <t>KANITIDIK 1 SATRESNARKOBA POLRES BANGLI POLDA BALI</t>
  </si>
  <si>
    <t>77050360</t>
  </si>
  <si>
    <t>KASIPROPAM POLRES KLUNGKUNG POLDA BALI</t>
  </si>
  <si>
    <t>77060081</t>
  </si>
  <si>
    <t>I KOMANG WIRAWAN</t>
  </si>
  <si>
    <t>WADANKI 1 YON B PELOPOR SATBRIMOB POLDA BALI</t>
  </si>
  <si>
    <t>77060116</t>
  </si>
  <si>
    <t>I NENGAH SATRIAWAN, SH</t>
  </si>
  <si>
    <t>PANIT 1 SUBDEN 4 DENGEGANA SATBRIMOB POLDA BALI</t>
  </si>
  <si>
    <t>77070199</t>
  </si>
  <si>
    <t>NGURAH EKA WISADA, S.H., M.H.</t>
  </si>
  <si>
    <t>PAMIN 6 SUBBAGRENMIN BIDKUM POLDA BALI</t>
  </si>
  <si>
    <t>77070348</t>
  </si>
  <si>
    <t>NI LUH SUTARI ANI</t>
  </si>
  <si>
    <t>78080018</t>
  </si>
  <si>
    <t>I GUSTI NGURAH ANOM HARIYUDA</t>
  </si>
  <si>
    <t>PASI SUBSIANALIS SIINTEL SATBRIMOB POLDA BALI</t>
  </si>
  <si>
    <t>78091098</t>
  </si>
  <si>
    <t>I NYOMAN WERDI KUSUMA JAYA</t>
  </si>
  <si>
    <t>PANIT 4 SUBDIT 1 DITINTELKAM POLDA BALI</t>
  </si>
  <si>
    <t>78110244</t>
  </si>
  <si>
    <t>I PUTU EKA RAI PUTRA, S.Sos</t>
  </si>
  <si>
    <t>PANIT 5 SUBDIT 3 DITINTELKAM POLDA BALI</t>
  </si>
  <si>
    <t>79030202</t>
  </si>
  <si>
    <t>I GST. NGR. SUMAJAYA, S.H.</t>
  </si>
  <si>
    <t>79040162</t>
  </si>
  <si>
    <t>I MADE SEMARAJAYA,S.H.</t>
  </si>
  <si>
    <t>PANIT 2 UNIT 2 SUBDIT 2 DITRESKRIMSUS POLDA BALI</t>
  </si>
  <si>
    <t>79040168</t>
  </si>
  <si>
    <t>DEWA NYM GD WIRATMAJA</t>
  </si>
  <si>
    <t>KANIT 2 SATINTELKAM POLRES GIANYAR POLDA BALI</t>
  </si>
  <si>
    <t>79050054</t>
  </si>
  <si>
    <t>I NYOMAN SUKERTA, SH</t>
  </si>
  <si>
    <t>PAMIN 2 SUBBAGRENMIN BIDDOKKES POLDA BALI</t>
  </si>
  <si>
    <t>79060123</t>
  </si>
  <si>
    <t>I PUTU SUMARTONO</t>
  </si>
  <si>
    <t>PANIT 3 SUBDIT 4 DITINTELKAM POLDA BALI</t>
  </si>
  <si>
    <t>79061368</t>
  </si>
  <si>
    <t>UNTUNG LAKSONO, S.H.</t>
  </si>
  <si>
    <t>PANIT 1 UNITLANTAS POLSEK UBUD POLRES GIANYAR POLDA BALI</t>
  </si>
  <si>
    <t>79071069</t>
  </si>
  <si>
    <t>JULITA PANDIANGAN , S.A.P.</t>
  </si>
  <si>
    <t>KAURMINTU SATRESKRIM POLRES BADUNG POLDA BALI</t>
  </si>
  <si>
    <t>79080329</t>
  </si>
  <si>
    <t>I WAYAN SUARTAWAN</t>
  </si>
  <si>
    <t>KANIT 4 SATINTELKAM POLRES BADUNG POLDA BALI</t>
  </si>
  <si>
    <t>79081513</t>
  </si>
  <si>
    <t>ALIF BAGUS FITRIANTO, S.Psi., M.Si.</t>
  </si>
  <si>
    <t>PAUR SUBBAGPSIPERS BAGPSI RO SDM POLDA BALI</t>
  </si>
  <si>
    <t>79090020</t>
  </si>
  <si>
    <t>KOMANG TRI SEPTOADI</t>
  </si>
  <si>
    <t>KANIT 5 SATINTELKAM POLRES BULELENG POLDA BALI</t>
  </si>
  <si>
    <t>79090247</t>
  </si>
  <si>
    <t>I KADEK ARDANA, S.H.</t>
  </si>
  <si>
    <t>KANIT 4 SATINTELKAM POLRES JEMBRANA POLDA BALI</t>
  </si>
  <si>
    <t>79100343</t>
  </si>
  <si>
    <t>I MADE CANDRIANA , S.H.</t>
  </si>
  <si>
    <t>PANIT 1 UNITINTELKAM POLSEK MENGWI POLRES BADUNG POLDA BALI</t>
  </si>
  <si>
    <t>80050102</t>
  </si>
  <si>
    <t>I NENGAH ARTIKA</t>
  </si>
  <si>
    <t>KANIT 3 SATINTELKAM POLRES KARANGASEM POLDA BALI</t>
  </si>
  <si>
    <t>80051167</t>
  </si>
  <si>
    <t>I KETUT PUTU ARDIKA,S.H.</t>
  </si>
  <si>
    <t>KANITRESKRIM POLSEK TEMBUKU POLRES BANGLI POLDA BALI</t>
  </si>
  <si>
    <t>80070013</t>
  </si>
  <si>
    <t>I GUSTI MADE WIDARMA</t>
  </si>
  <si>
    <t>KANITIDIK 2 SATRESKRIM POLRES BULELENG POLDA BALI</t>
  </si>
  <si>
    <t>80070260</t>
  </si>
  <si>
    <t>SUTRIAJI CAHYONO SAPUTRO. SH</t>
  </si>
  <si>
    <t>PAUR 1 SUBBIDTEKKOM BID TIK POLDA BALI (PERPOL 14)</t>
  </si>
  <si>
    <t>80071063</t>
  </si>
  <si>
    <t>I GEDE TANGKAS WIRYA ARTA, S.H.</t>
  </si>
  <si>
    <t>PANIT 1 UNIT 3 SUBDIT 1 DITRESKRIMUM POLDA BALI</t>
  </si>
  <si>
    <t>80090151</t>
  </si>
  <si>
    <t>KADEK BUDIANA</t>
  </si>
  <si>
    <t>KANIT 4 SATINTELKAM POLRES GIANYAR POLDA BALI</t>
  </si>
  <si>
    <t>80090421</t>
  </si>
  <si>
    <t>IDA BAGUS GEDE KRISNAYANA M, S.H.</t>
  </si>
  <si>
    <t>KANITREGIDENT SATLANTAS POLRES KARANGASEM POLDA BALI</t>
  </si>
  <si>
    <t>80100397</t>
  </si>
  <si>
    <t>I PUTU DARMA SANTIKA, S.H.</t>
  </si>
  <si>
    <t>PANIT 2 UNITLANTAS POLSEK NEGARA POLRES JEMBRANA POLDA BALI</t>
  </si>
  <si>
    <t>80110008</t>
  </si>
  <si>
    <t>ARIEK NOPITAWATIE, S.H</t>
  </si>
  <si>
    <t>KASUBNIT 2 UNITTURJAWALI SATLANTAS POLRESTA DENPASAR POLDA BALI</t>
  </si>
  <si>
    <t>80111121</t>
  </si>
  <si>
    <t>ANAK AGUNG KETUT ONI ARIYADI, SE</t>
  </si>
  <si>
    <t>DANTON 5 KOMPI 1 YON A PELOPOR SATBRIMOB POLDA BALI</t>
  </si>
  <si>
    <t>80121168</t>
  </si>
  <si>
    <t>NGAKAN KETUT ERAWAN PERAMITA, S.S.T</t>
  </si>
  <si>
    <t>PANIT 1 UNITRESKRIM POLSEK BLAHBATUH POLRES GIANYAR POLDA BALI</t>
  </si>
  <si>
    <t>81010583</t>
  </si>
  <si>
    <t>I GST. NGURAH SURYANA, S.H.</t>
  </si>
  <si>
    <t>KANITRESKRIM POLSEK BANJARANGKAN POLRES KLUNGKUNG POLDA BALI</t>
  </si>
  <si>
    <t>81011283</t>
  </si>
  <si>
    <t>ANAK AGUNG PUTU SUWINDRA, S.H.</t>
  </si>
  <si>
    <t>PAMIN 1 SI SBST SUBDITREGIDENT DITLANTAS POLDA BALI</t>
  </si>
  <si>
    <t>81030048</t>
  </si>
  <si>
    <t>IFADLOH HIDAYATI</t>
  </si>
  <si>
    <t>KANIT 1 POLIKLINIK BIDDOKKES POLDA BALI</t>
  </si>
  <si>
    <t>81030228</t>
  </si>
  <si>
    <t>ADHI WALUYO, S.H.</t>
  </si>
  <si>
    <t>KASUBNIT 2 UNITIDIK SATRESNARKOBA POLRESTA DENPASAR POLDA BALI</t>
  </si>
  <si>
    <t>81040380</t>
  </si>
  <si>
    <t>GUSTI MADE DEDEK YUDISTIRA</t>
  </si>
  <si>
    <t>PANIT 2 UNITINTELKAM POLSEK DENPASAR BARAT POLRESTA DENPASAR POLDA BALI</t>
  </si>
  <si>
    <t>81050486</t>
  </si>
  <si>
    <t>I WAYAN GEDE PARNATA</t>
  </si>
  <si>
    <t>81050672</t>
  </si>
  <si>
    <t>ERIKA RAHAYU WIDYASTUTI, S.H</t>
  </si>
  <si>
    <t>PAMIN URPRODOK SPRIPIM POLDA BALI</t>
  </si>
  <si>
    <t>81070395</t>
  </si>
  <si>
    <t>I KADEK PATRA, S.H.</t>
  </si>
  <si>
    <t>KANIT IDIK 3 SATRESKRIM POLRES GIANYAR</t>
  </si>
  <si>
    <t>81070415</t>
  </si>
  <si>
    <t>AGOES EVA ABDI NEGARA,S.E.,S.H.</t>
  </si>
  <si>
    <t>PAOPS KOMPI 3 YON C PELOPOR SATBRIMOB POLDA BALI</t>
  </si>
  <si>
    <t>81090060</t>
  </si>
  <si>
    <t>I WAYAN SUDARSANA, S.H.</t>
  </si>
  <si>
    <t>PANIT 2 UNIT 3 SUBDIT 3 DITRESKRIMUM POLDA BALI</t>
  </si>
  <si>
    <t>81090394</t>
  </si>
  <si>
    <t>KETUT PAANG SUCI WIRA BRATA,S.PD,S.H,M.H</t>
  </si>
  <si>
    <t>KANIT 5 SATINTELKAM POLRES BANGLI POLDA BALI</t>
  </si>
  <si>
    <t>81100301</t>
  </si>
  <si>
    <t>KUKUH EMANUEL, S.H.</t>
  </si>
  <si>
    <t>PANIT 1 UNITLANTAS POLSEK KAWASAN PELABUHAN GILIMANUK POLRES JEMBRANA POLDA BALI</t>
  </si>
  <si>
    <t>81120101</t>
  </si>
  <si>
    <t>SULISTYOWATI, S.H.</t>
  </si>
  <si>
    <t>PANIT 4 SUBDIT 3 DITINTELKAM POLDA BALI</t>
  </si>
  <si>
    <t>PAOPS SUBDEN 3 DENGEGANA SATBRIMOB POLDA BALI</t>
  </si>
  <si>
    <t>81120315</t>
  </si>
  <si>
    <t>I WAYAN ASTAWA,S.H</t>
  </si>
  <si>
    <t>KANIT 5 SATINTELKAM POLRES BADUNG POLDA BALI</t>
  </si>
  <si>
    <t>82030220</t>
  </si>
  <si>
    <t>NI KETUT SRI ASTHI MARTINI</t>
  </si>
  <si>
    <t>KAPOLIKLINIK SIKESJAS SATBRIMOB POLDA BALI (PERPOL 14)</t>
  </si>
  <si>
    <t>82040201</t>
  </si>
  <si>
    <t>I PUTU MULYATRA, S.H.</t>
  </si>
  <si>
    <t>PANIT 2 SUBDIT 2 DITINTELKAM POLDA BALI</t>
  </si>
  <si>
    <t>82041473</t>
  </si>
  <si>
    <t>I GDE PANDU SMARA, A.Md. Par</t>
  </si>
  <si>
    <t>DANTON 3 KOMPI 4 YON C PELOPOR SATBRIMOB POLDA BALI</t>
  </si>
  <si>
    <t>82041560</t>
  </si>
  <si>
    <t>PUTU ANDI APRIADI, S.H.</t>
  </si>
  <si>
    <t>PANIT 2 SUBDIT 4 DITINTELKAM POLDA BALI</t>
  </si>
  <si>
    <t>82050687</t>
  </si>
  <si>
    <t>I GEDE EKA DARMAYASA</t>
  </si>
  <si>
    <t>KANIT 3 SATINTELKAM POLRES BANGLI POLDA BALI</t>
  </si>
  <si>
    <t>82060152</t>
  </si>
  <si>
    <t>KADEK AGUS SUTRIS JUNIANTARA, S.H</t>
  </si>
  <si>
    <t>KANITINTELKAM POLSEK PAYANGAN POLRES GIANYAR POLDA BALI</t>
  </si>
  <si>
    <t>82091297</t>
  </si>
  <si>
    <t>I MADE ADIK SUBAGIA, S.E.</t>
  </si>
  <si>
    <t>PANIT 4 SUBDIT 4 DITINTELKAM POLDA BALI</t>
  </si>
  <si>
    <t>82100116</t>
  </si>
  <si>
    <t>I GEDE KETUT SUASNAWA,S.H.</t>
  </si>
  <si>
    <t>KANITIDIK 3 SATRESKRIM POLRES JEMBRANA POLDA BALI</t>
  </si>
  <si>
    <t>82110818</t>
  </si>
  <si>
    <t>I MADE YUDI ARTAMA, S.H.</t>
  </si>
  <si>
    <t>KANIT 6 SATINTELKAM POLRES KARANGASEM POLDA BALI</t>
  </si>
  <si>
    <t>83010028</t>
  </si>
  <si>
    <t>I PUTU SUDIADI, S.H.</t>
  </si>
  <si>
    <t>KANITIDIK 4 SATRESKRIM POLRES BANGLI POLDA BALI</t>
  </si>
  <si>
    <t>83010354</t>
  </si>
  <si>
    <t>ABDUL HAMID HARIP, S.H</t>
  </si>
  <si>
    <t>KASUBNIT 10 UNITIDIK SATRESKRIM POLRESTA DENPASAR POLDA BALI</t>
  </si>
  <si>
    <t>83020022</t>
  </si>
  <si>
    <t>I PUTU EKA PRYANATA</t>
  </si>
  <si>
    <t>KANITIDIK 4 SATRESKRIM POLRES TABANAN POLDA BALI</t>
  </si>
  <si>
    <t>83030127</t>
  </si>
  <si>
    <t>NYOMAN TRIYADHI, SH</t>
  </si>
  <si>
    <t>PANIT 2 UNITBINMAS POLSEK DENPASAR TIMUR POLRESTA DENPASAR POLDA BALI</t>
  </si>
  <si>
    <t>83040667</t>
  </si>
  <si>
    <t>I GEDE ADI SAPUTRA JAYA, S.H.,M.H</t>
  </si>
  <si>
    <t>PAMIN 2 SUBBAGRENMIN BIDKUM POLDA BALI</t>
  </si>
  <si>
    <t>83051406</t>
  </si>
  <si>
    <t>I GST. BGS. WIADNYANA, S.H.</t>
  </si>
  <si>
    <t>WADANKI 2 YON C PELOPOR SATBRIMOB POLDA BALI</t>
  </si>
  <si>
    <t>83061149</t>
  </si>
  <si>
    <t>DR. ELISA IKA YUNIAWATI, S.Pd., M.Pd.</t>
  </si>
  <si>
    <t>PS. PAUR SUBBAGROHJASHOR BAGWATPERS RO SDM POLDA BALI</t>
  </si>
  <si>
    <t>83071433</t>
  </si>
  <si>
    <t>NI MADE YULIANI, S.Ag, M.Fil.H</t>
  </si>
  <si>
    <t>KANITBINKAMSA SATBINMAS POLRES TABANAN POLDA BALI</t>
  </si>
  <si>
    <t>83090145</t>
  </si>
  <si>
    <t>KOMANG ARYA BAYUDI, S.H.</t>
  </si>
  <si>
    <t>PANIT 1 UNIT 1 SUBDIT 3 DITRESKRIMSUS POLDA BALI</t>
  </si>
  <si>
    <t>83090881</t>
  </si>
  <si>
    <t>IDA BAGUS GDE AGUNG WIRATAMA, S.H.</t>
  </si>
  <si>
    <t>83091362</t>
  </si>
  <si>
    <t>DEDY PARTA KUSUMA, S.E.</t>
  </si>
  <si>
    <t>PANIT 1 SUBDIT 1 DITINTELKAM POLDA BALI</t>
  </si>
  <si>
    <t>83100112</t>
  </si>
  <si>
    <t>I MADE SENA, S.H</t>
  </si>
  <si>
    <t>PANIT 2 UNITRESKRIM POLSEK DENPASAR BARAT POLRESTA DENPASAR POLDA BALI</t>
  </si>
  <si>
    <t>83100296</t>
  </si>
  <si>
    <t>I KETUT SUMERTHA, S.H.</t>
  </si>
  <si>
    <t>KANIT 4 SATINTELKAM POLRES BANGLI POLDA BALI</t>
  </si>
  <si>
    <t>83111407</t>
  </si>
  <si>
    <t>ANDRE KURNIAWAN,SH</t>
  </si>
  <si>
    <t>PASI SUBSIPRODOK SIINTEL SATBRIMOB POLDA BALI</t>
  </si>
  <si>
    <t>83120324</t>
  </si>
  <si>
    <t>I NYOMAN WIJAYA, SH</t>
  </si>
  <si>
    <t>84010006</t>
  </si>
  <si>
    <t>DWI WAHYUNI DJERO, S.H.</t>
  </si>
  <si>
    <t>84010395</t>
  </si>
  <si>
    <t>I MADE SUTAMA,SH</t>
  </si>
  <si>
    <t>KA SPKT POLRES KARANGASEM POLDA BALI</t>
  </si>
  <si>
    <t>84020086</t>
  </si>
  <si>
    <t>I NYOMAN SUARTHA ADHI PUTRA, S.H.</t>
  </si>
  <si>
    <t>KANITRESKRIM POLSEK BEBANDEM POLRES KARANGASEM POLDA BALI</t>
  </si>
  <si>
    <t>84030164</t>
  </si>
  <si>
    <t>I KADEK KERTAYOGA, S.H.</t>
  </si>
  <si>
    <t>PANIT 2 UNITRESKRIM POLSEK GIANYAR POLRES GIANYAR POLDA BALI</t>
  </si>
  <si>
    <t>84060212</t>
  </si>
  <si>
    <t>I GUSTI AGUNG KADE SEMARA PUTRA,S.H.,M.H.</t>
  </si>
  <si>
    <t>PANIT 1 UNIT 3 SUBDIT 1 DITRESNARKOBA POLDA BALI</t>
  </si>
  <si>
    <t>84070099</t>
  </si>
  <si>
    <t>KOMANG JULIARTO,S.H</t>
  </si>
  <si>
    <t>PANIT 1 UNIT 4 SUBDIT 2 DITRESNARKOBA POLDA BALI</t>
  </si>
  <si>
    <t>84070732</t>
  </si>
  <si>
    <t>I PUTU RAKA SUJANA, S. H.</t>
  </si>
  <si>
    <t>KANIT 2 SATINTELKAM POLRES BULELENG POLDA BALI</t>
  </si>
  <si>
    <t>84090364</t>
  </si>
  <si>
    <t>I NYOMAN SURIANA, S.H.</t>
  </si>
  <si>
    <t>PANIT 1 UNIT 1 SUBDIT 1 DITRESNARKOBA POLDA BALI</t>
  </si>
  <si>
    <t>84090535</t>
  </si>
  <si>
    <t>I WAYAN DWIPAYANA, S.H.M.H.</t>
  </si>
  <si>
    <t>KANITIDIK 3 SATRESKRIM POLRES BANGLI POLDA BALI</t>
  </si>
  <si>
    <t>84110827</t>
  </si>
  <si>
    <t>WAYAN WIDIARTHA,S.H</t>
  </si>
  <si>
    <t>KAURBINOPSNAL SATRESNARKOBA POLRESTA DENPASAR POLDA BALI</t>
  </si>
  <si>
    <t>84121935</t>
  </si>
  <si>
    <t>I GEDE EKA PARNAMA, S.Kom., S.H.</t>
  </si>
  <si>
    <t>PANIT RESKRIM POLSEK KAWASAN PELABUHAN BENOA POLRESTA DENPASAR POLDA BALI</t>
  </si>
  <si>
    <t>85010058</t>
  </si>
  <si>
    <t>I GUSTI KETUT TRESNA ARI SUBEKTI, S.H.</t>
  </si>
  <si>
    <t>PANIT 1 UNIT 4 SUBDIT 1 DITRESKRIMUM POLDA BALI</t>
  </si>
  <si>
    <t>85010125</t>
  </si>
  <si>
    <t>I NYOMAN WIDANTARA, S.H.</t>
  </si>
  <si>
    <t>PAMIN 1 SI SIM SUBDITREGIDENT DITLANTAS POLDA BALI</t>
  </si>
  <si>
    <t>85010168</t>
  </si>
  <si>
    <t>I PUTU FERY SEPUTRA,S.H.</t>
  </si>
  <si>
    <t>KANITIDIK 2 SATRESKRIM POLRES KLUNGKUNG POLDA BALI</t>
  </si>
  <si>
    <t>85010267</t>
  </si>
  <si>
    <t>I PUTU ASMARA PUTRA, SH</t>
  </si>
  <si>
    <t>PANIT 1 UNITRESKRIM POLSEK KINTAMANI POLRES BANGLI POLDA BALI</t>
  </si>
  <si>
    <t>85040054</t>
  </si>
  <si>
    <t>I DEWA NYOMAN ALIT PURNAWIBAWA,S.H.</t>
  </si>
  <si>
    <t>KA SPKT POLRES KLUNGKUNG POLDA BALI</t>
  </si>
  <si>
    <t>85040623</t>
  </si>
  <si>
    <t>I KETUT SUDARSANA, S.H</t>
  </si>
  <si>
    <t>85040915</t>
  </si>
  <si>
    <t>KADEK WIDANA, S.E.</t>
  </si>
  <si>
    <t>PANIT 1 UNITRESKRIM POLSEK BANJAR POLRES BULELENG POLDA BALI</t>
  </si>
  <si>
    <t>85050027</t>
  </si>
  <si>
    <t>I PUTU BAYU HARPENDINA, S.H</t>
  </si>
  <si>
    <t>KASUBNIT 3 UNITIDIK SATRESKRIM POLRESTA DENPASAR POLDA BALI</t>
  </si>
  <si>
    <t>85060169</t>
  </si>
  <si>
    <t>A.A. G ARI DWIPAYANA, S.H.</t>
  </si>
  <si>
    <t>KANITRESKRIM POLSEK PETANG POLRES BADUNG POLDA BALI</t>
  </si>
  <si>
    <t>85060235</t>
  </si>
  <si>
    <t>KOMANG JUNIAWAN, S.H., M.H.</t>
  </si>
  <si>
    <t>KANITIDIK 4 SATRESKRIM POLRES BADUNG POLDA BALI (CTOCS/TIM SIDIK)</t>
  </si>
  <si>
    <t>85060253</t>
  </si>
  <si>
    <t>I WAYAN JUWAHYUDHI, S.H,M.H</t>
  </si>
  <si>
    <t>KANITRESKRIM POLSEK TEGALLALANG POLRES GIANYAR POLDA BALI</t>
  </si>
  <si>
    <t>85080145</t>
  </si>
  <si>
    <t>I PUTU CARLOS DOLESGIT, S.H., M.H.</t>
  </si>
  <si>
    <t>KASUBNIT 5 UNITIDIK SATRESKRIM POLRESTA DENPASAR POLDA BALI</t>
  </si>
  <si>
    <t>85080152</t>
  </si>
  <si>
    <t>I PUTU AGUSTINA, S.H.</t>
  </si>
  <si>
    <t>KANIT 1 SATINTELKAM POLRES KLUNGKUNG POLDA BALI</t>
  </si>
  <si>
    <t>85080442</t>
  </si>
  <si>
    <t>I NYOMAN ARYAWAN</t>
  </si>
  <si>
    <t>PAMIN URPANWAL</t>
  </si>
  <si>
    <t>85080483</t>
  </si>
  <si>
    <t>GEDE ANDIKA ARYA PRAMARTHA, S.H.</t>
  </si>
  <si>
    <t>KANITIDIK 1 SATRESNARKOBA POLRES GIANYAR POLDA BALI</t>
  </si>
  <si>
    <t>86010318</t>
  </si>
  <si>
    <t>I NYOMAN AGUS PUTRA ARDIANA SH</t>
  </si>
  <si>
    <t>PANIT 1 UNITRESKRIM POLSEK UBUD POLRES GIANYAR POLDA BALI</t>
  </si>
  <si>
    <t>86010424</t>
  </si>
  <si>
    <t>I KETUT BUDIARTA, S.H.</t>
  </si>
  <si>
    <t>PAUR SUBBAGMUTJAB BAGBINKAR RO SDM POLDA BALI</t>
  </si>
  <si>
    <t>PANIT 2 SUBDEN 2 DEN GEGANA SATBRIMOB POLDA BALI</t>
  </si>
  <si>
    <t>86050019</t>
  </si>
  <si>
    <t>ANAK AGUNG GEDE RAKA PADMANATHA, S.H.</t>
  </si>
  <si>
    <t>KANITIDIK 2 SATRESNARKOBA POLRES BADUNG POLDA BALI</t>
  </si>
  <si>
    <t>86050340</t>
  </si>
  <si>
    <t>I NYOMAN BUDIANA, S.Sos</t>
  </si>
  <si>
    <t>KANITIDIK 1 SATRESNARKOBA POLRES KARANGASEM POLDA BALI</t>
  </si>
  <si>
    <t>86060031</t>
  </si>
  <si>
    <t>I WAYAN EDI LESTIANA, S.H.</t>
  </si>
  <si>
    <t>PAUR SUBBAGKOMPETEN BAGBINKAR RO SDM POLDA BALI</t>
  </si>
  <si>
    <t>86120095</t>
  </si>
  <si>
    <t>I PUTU KRISNA ADIJAYA, S.H.</t>
  </si>
  <si>
    <t>PANIT 2 SUBDIT 3 DITINTELKAM POLDA BALI</t>
  </si>
  <si>
    <t>88050169</t>
  </si>
  <si>
    <t>I DEWA KADEK DWIPAYUDHA, S.H.</t>
  </si>
  <si>
    <t>DANTON 1 KOMPI 3 YON A PELOPOR SATBRIMOB POLDA BALI</t>
  </si>
  <si>
    <t>88090257</t>
  </si>
  <si>
    <t>GDE DENSA PRANA, S.H.,M.H.</t>
  </si>
  <si>
    <t>PANIT 2 SUBDEN 1 DENGEGANA SATBRIMOB POLDA BALI</t>
  </si>
  <si>
    <t>91120531</t>
  </si>
  <si>
    <t>RIKE ASTUTI, S.Tr.K</t>
  </si>
  <si>
    <t>KASUBNIT 1 UNITREGIDENT SATLANTAS POLRESTA DENPASAR POLDA BALI</t>
  </si>
  <si>
    <t>93041129</t>
  </si>
  <si>
    <t>KIAT TRI WAHYUNINGSIH, S.Tr.K.</t>
  </si>
  <si>
    <t>KANITREGIDENT SATLANTAS POLRES GIANYAR POLDA BALI</t>
  </si>
  <si>
    <t>94021050</t>
  </si>
  <si>
    <t>ERIC ANDRIAN, S.Tr.K.</t>
  </si>
  <si>
    <t>KANITIDIK 1 SATRESKRIM POLRES GIANYAR POLDA BALI</t>
  </si>
  <si>
    <t>94061284</t>
  </si>
  <si>
    <t>YUNITA PUSPITA SARI, S.Tr.K.</t>
  </si>
  <si>
    <t>94071355</t>
  </si>
  <si>
    <t>KEVIN MARIO IMMANUEL, S.Tr.K.</t>
  </si>
  <si>
    <t>KANITIDIK 1 SATRESKRIM POLRES BULELENG POLDA BALI</t>
  </si>
  <si>
    <t>94081313</t>
  </si>
  <si>
    <t>AGIE DWISETIO PUTRA, S.Tr.K.</t>
  </si>
  <si>
    <t>DANTONDALMAS 1 KIDALMAS 2 SIPASDAL SUBDITDALMAS DITSAMAPTA POLDA BALI</t>
  </si>
  <si>
    <t>94091297</t>
  </si>
  <si>
    <t>TRI WAHYU RAHMAWATI, S.Tr.K</t>
  </si>
  <si>
    <t>KANITLAKA SATLANTAS POLRES BADUNG POLDA BALI</t>
  </si>
  <si>
    <t>94101246</t>
  </si>
  <si>
    <t>FERLANDA OKTORA, S.Tr.K.</t>
  </si>
  <si>
    <t>KANITIDIK 1 SATRESKRIM POLRES BADUNG POLDA BALI</t>
  </si>
  <si>
    <t>94101279</t>
  </si>
  <si>
    <t>MADE GALIH ARTAWIGUNA, S.Tr.K.</t>
  </si>
  <si>
    <t>PANIT 1 UNITRESKRIM POLSEK KUTA UTARA POLRES BADUNG POLDA BALI</t>
  </si>
  <si>
    <t>94121332</t>
  </si>
  <si>
    <t>MOHAMMAD AMIR, S.Tr.K.</t>
  </si>
  <si>
    <t>PANIT 1 UNITRESKRIM POLSEK NEGARA POLRES JEMBRANA POLDA BALI</t>
  </si>
  <si>
    <t>95041298</t>
  </si>
  <si>
    <t>ANNAS YOGA WICAKSANA, S.Tr.K</t>
  </si>
  <si>
    <t>KANITTURJAWALI SATLANTAS POLRES KARANGASEM POLDA BALI</t>
  </si>
  <si>
    <t>95051277</t>
  </si>
  <si>
    <t>NAUFAL FAKHRUDIYANTO, S.Tr.K.</t>
  </si>
  <si>
    <t>PANIT 1 UNITINTELKAM POLSEK DENPASAR SELATAN POLRESTA DENPASAR POLDA BALI</t>
  </si>
  <si>
    <t>95061217</t>
  </si>
  <si>
    <t>ALDRI SETIAWAN, S.Tr.K</t>
  </si>
  <si>
    <t>KANITDIKYASA SATLANTAS POLRES JEMBRANA POLDA BALI</t>
  </si>
  <si>
    <t>95091196</t>
  </si>
  <si>
    <t>ERICK WIJAYA SIAGIAN, S.Tr.K.</t>
  </si>
  <si>
    <t>PANIT 1 UNITRESKRIM POLSEK KUTA POLRESTA DENPASAR POLDA BALI</t>
  </si>
  <si>
    <t>96011166</t>
  </si>
  <si>
    <t>ANGGI WAHYU ROMADHONI, S.Tr.K</t>
  </si>
  <si>
    <t>PANIT 2 UNITRESKRIM POLSEK TABANAN POLRES TABANAN POLDA BALI</t>
  </si>
  <si>
    <t>96051317</t>
  </si>
  <si>
    <t>MATHEUS DIAZ PRAKOSO, S.Tr.K.</t>
  </si>
  <si>
    <t>PAMIN BUNGKOL SPRIPIM POLDA BALI</t>
  </si>
  <si>
    <t>96081317</t>
  </si>
  <si>
    <t>KENTA GAUTAMA, S.Tr.K.</t>
  </si>
  <si>
    <t>97070937</t>
  </si>
  <si>
    <t>TITAN KURNIAWAN, S.Tr.K.</t>
  </si>
  <si>
    <t>PANIT 1 POLSEK GIANYAR POLRES GIANYAR</t>
  </si>
  <si>
    <t>97081070</t>
  </si>
  <si>
    <t>DEMIRAL SAFRIANSYAH, S.Tr.K.</t>
  </si>
  <si>
    <t>PANIT 1 SATRESKRIM POLSEK DENTIM POLRESTA DENPASAR</t>
  </si>
  <si>
    <t>97110948</t>
  </si>
  <si>
    <t>ALPRAN PRABASWARA PRADANA, S.Tr.K.</t>
  </si>
  <si>
    <t>DANTONDALMAS 3 KIDALMAS 3 SIPASDAL SUBDITDALMAS DITSAMAPTA POLDA BALI</t>
  </si>
  <si>
    <t>BINTARA BIDDOKKES POLDA BALI</t>
  </si>
  <si>
    <t>I MADE SUPARTA</t>
  </si>
  <si>
    <t>I KETUT SUKADA</t>
  </si>
  <si>
    <t>I KETUT ASTIKA</t>
  </si>
  <si>
    <t>I MADE SUNARYA</t>
  </si>
  <si>
    <t>I MADE SUDANA</t>
  </si>
  <si>
    <t>I KETUT WIRA</t>
  </si>
  <si>
    <t>BHAYANGKARA OPERASIONAL PELAKSANA LANJUTAN POLSEK KUTA SELATAN POLRESTA DENPASAR POLDA BALI</t>
  </si>
  <si>
    <t>BHAYANGKARA OPERASIONAL PELAKSANA LANJUTAN POLSEK BLAHBATUH POLRES GIANYAR POLDA BALI</t>
  </si>
  <si>
    <t>BHAYANGKARA OPERASIONAL PELAKSANA LANJUTAN POLSEK DENPASAR BARAT POLRESTA DENPASAR POLDA BALI</t>
  </si>
  <si>
    <t>BINTARA POLSEK KAWASAN PELABUHAN BENOA POLRESTA DENPASAR POLDA BALI</t>
  </si>
  <si>
    <t>BINTARA POLSEK KUTA SELATAN POLRESTA DENPASAR POLDA BALI</t>
  </si>
  <si>
    <t>I KETUT SUDIANA</t>
  </si>
  <si>
    <t>64060001</t>
  </si>
  <si>
    <t>I MADE PUTRA</t>
  </si>
  <si>
    <t>BHAYANGKARA OPERASIONAL PELAKSANA LANJUTAN POLSEK MANGGIS POLRES KARANGASEM POLDA BALI (BHABINKAMTIBMAS DESA GEGELANG)</t>
  </si>
  <si>
    <t>64060002</t>
  </si>
  <si>
    <t>GEDE SUSRAMA</t>
  </si>
  <si>
    <t>BHAYANGKARA OPERASIONAL PELAKSANA LANJUTAN POLSEK KUBUTAMBAHAN POLRES BULELENG POLDA BALI (BHABINKAMTIBMAS DS DEPEHA POLSEK KUBUTAMBAHAN)</t>
  </si>
  <si>
    <t>64060011</t>
  </si>
  <si>
    <t>I KETUT SUDIRKA</t>
  </si>
  <si>
    <t>BHAYANGKARA OPERASIONAL PELAKSANA LANJUTAN BIDANG RESKRIM POLRESTA DENPASAR POLDA BALI</t>
  </si>
  <si>
    <t>64060033</t>
  </si>
  <si>
    <t>BANIT 15 UNITPAMOBVIT SATSABHARA POLRESTA DENPASAR POLDA BALI (BARU)</t>
  </si>
  <si>
    <t>64060041</t>
  </si>
  <si>
    <t>I KETUT UMUM</t>
  </si>
  <si>
    <t>BANIT 2 UNITBINMAS POLSEK PETANG POLRES BADUNG POLDA BALI (BARU)</t>
  </si>
  <si>
    <t>64060076</t>
  </si>
  <si>
    <t>I KETUT SUARKA</t>
  </si>
  <si>
    <t>PAURBANKUM RAPKUM 2 BAGSUMDA POLRESTA DENPASAR POLDA BALI</t>
  </si>
  <si>
    <t>64060154</t>
  </si>
  <si>
    <t>I MADE MURJANA</t>
  </si>
  <si>
    <t>BANIT 1 UNITINTELKAM POLSEK MENGWI POLRES BADUNG POLDA BALI</t>
  </si>
  <si>
    <t>64060181</t>
  </si>
  <si>
    <t>GEDE PUTU ADNYANA</t>
  </si>
  <si>
    <t>BHAYANGKARA OPERASIONAL PELAKSANA LANJUTAN POLSEK SINGARAJA POLRES BULELENG POLDA BALI (BHABINKAMTIBMAS KEL KALIUNTU POLSEK SINGARAJA)</t>
  </si>
  <si>
    <t>64060207</t>
  </si>
  <si>
    <t>I WAYAN SUMABA</t>
  </si>
  <si>
    <t>PS. KASIHUMAS POLSEK KLUNGKUNG POLRES KLUNGKUNG POLDA BALI</t>
  </si>
  <si>
    <t>64060256</t>
  </si>
  <si>
    <t>I KETUT PURWATA</t>
  </si>
  <si>
    <t>BHAYANGKARA OPERASIONAL PELAKSANA LANJUTAN POLSEK PUPUAN POLRES TABANAN POLDA BALI ((BHABINKAMTIBMAS DS. MUNDUK TEMU))</t>
  </si>
  <si>
    <t>64060281</t>
  </si>
  <si>
    <t>I WAYAN KAMA</t>
  </si>
  <si>
    <t>BANIT 7 UNITRESKRIM POLSEK SUKASADA POLRES BULELENG POLDA BALI</t>
  </si>
  <si>
    <t>64060292</t>
  </si>
  <si>
    <t>NI KOMANG SULATI</t>
  </si>
  <si>
    <t>BHAYANGKARA ADMINISTRASI PELAKSANA LANJUTAN BIDANG PROPAM POLRESTA DENPASAR POLDA BALI</t>
  </si>
  <si>
    <t>64060318</t>
  </si>
  <si>
    <t>I MADE WIADRA</t>
  </si>
  <si>
    <t>BHAYANGKARA OPERASIONAL PELAKSANA LANJUTAN POLSEK NEGARA POLRES JEMBRANA POLDA BALI (BARU)</t>
  </si>
  <si>
    <t>64060474</t>
  </si>
  <si>
    <t>I WAYAN TANGGI</t>
  </si>
  <si>
    <t>PANIT 1 SIBINMASAIR DAN POTDIRGA SUBDITPATROLIAIRUD DITPOLAIRUD POLDA BALI (PERPOL 14)</t>
  </si>
  <si>
    <t>64060527</t>
  </si>
  <si>
    <t>I KETUT ARDANA</t>
  </si>
  <si>
    <t>BHAYANGKARA ADMINISTRASI PELAKSANA LANJUTAN BIDANG SUMDA POLRES BULELENG POLDA BALI (DALAM RANGKA BEROBAT)</t>
  </si>
  <si>
    <t>64060532</t>
  </si>
  <si>
    <t>I GST NGR MUDIANA</t>
  </si>
  <si>
    <t>BHAYANGKARA OPERASIONAL PELAKSANA LANJUTAN POLSEK KLUNGKUNG POLRES KLUNGKUNG POLDA BALI (BHABIN KELURAHAN SEMARAPURA KAJA)</t>
  </si>
  <si>
    <t>64060563</t>
  </si>
  <si>
    <t>I MADE BAGIARDANA</t>
  </si>
  <si>
    <t>BANIT 9 UNITSABHARA POLSEK TABANAN POLRES TABANAN POLDA BALI (BARU)</t>
  </si>
  <si>
    <t>64060588</t>
  </si>
  <si>
    <t>I KETUT DARMAJA</t>
  </si>
  <si>
    <t>BANIT 11 UNITTURJAWALI SATSABHARA POLRES GIANYAR POLDA BALI (BARU)</t>
  </si>
  <si>
    <t>64060603</t>
  </si>
  <si>
    <t>I GEDE URIP</t>
  </si>
  <si>
    <t>BANIT PATROLI 6 POLSUBSEKTOR BATUBULAN POLSEK SUKAWATI POLRES GIANYAR POLDA BALI (UNITSABHARA)</t>
  </si>
  <si>
    <t>64060607</t>
  </si>
  <si>
    <t>I WAYAN GEDE</t>
  </si>
  <si>
    <t>BANIT 1 UNITSABHARA POLSEK KARANG ASEM POLRES KARANGASEM POLDA BALI</t>
  </si>
  <si>
    <t>64060612</t>
  </si>
  <si>
    <t>I GUSTI NGURAH RARENG WATU</t>
  </si>
  <si>
    <t>BANIT 2 UNITSABHARA POLSEK DENPASAR TIMUR POLRESTA DENPASAR POLDA BALI</t>
  </si>
  <si>
    <t>64060677</t>
  </si>
  <si>
    <t>I KETUT RUDEG</t>
  </si>
  <si>
    <t>PS. PANIT 2 UNITINTELKAM POLSEK UBUD POLRES GIANYAR POLDA BALI</t>
  </si>
  <si>
    <t>64060831</t>
  </si>
  <si>
    <t>SUBIYONO</t>
  </si>
  <si>
    <t>BANIT 51 SATPJR DITLANTAS POLDA BALI</t>
  </si>
  <si>
    <t>64070015</t>
  </si>
  <si>
    <t>I NYOMAN SUAYA</t>
  </si>
  <si>
    <t>BAMIN 3 BAGSUMDA POLRES TABANAN POLDA BALI</t>
  </si>
  <si>
    <t>64070048</t>
  </si>
  <si>
    <t>I NYOMAN SUKAYANA</t>
  </si>
  <si>
    <t>BANIT 2 UNITBINKAMSA SATBINMAS POLRES BADUNG POLDA BALI</t>
  </si>
  <si>
    <t>64070155</t>
  </si>
  <si>
    <t>I WAYAN SUARSA</t>
  </si>
  <si>
    <t>BHAYANGKARA OPERASIONAL PELAKSANA LANJUTAN POLSEK UBUD POLRES GIANYAR POLDA BALI (BARU)</t>
  </si>
  <si>
    <t>64070184</t>
  </si>
  <si>
    <t>PS. KANIT 6 SATINTELKAM POLRES TABANAN POLDA BALI</t>
  </si>
  <si>
    <t>64070198</t>
  </si>
  <si>
    <t>I KETUT SAMPANA</t>
  </si>
  <si>
    <t>64070239</t>
  </si>
  <si>
    <t>I GEDE ANOM NURAGA</t>
  </si>
  <si>
    <t>BANIT 1 UNITRESKRIM POLSEK KUTA SELATAN POLRESTA DENPASAR POLDA BALI</t>
  </si>
  <si>
    <t>64070250</t>
  </si>
  <si>
    <t>I KETUT SUWASTIKA</t>
  </si>
  <si>
    <t>BANUM 1 SUBDIT 2 DITINTELKAM POLDA BALI</t>
  </si>
  <si>
    <t>64070265</t>
  </si>
  <si>
    <t>I WAYAN BUDIARTO</t>
  </si>
  <si>
    <t>PS. KANIT 1 SATINTELKAM POLRES BULELENG POLDA BALI</t>
  </si>
  <si>
    <t>64070316</t>
  </si>
  <si>
    <t>I NYOMAN TARAM</t>
  </si>
  <si>
    <t>KA SPKT 3 POLSEK DENPASAR TIMUR POLRESTA DENPASAR POLDA BALI (PS. )</t>
  </si>
  <si>
    <t>64070341</t>
  </si>
  <si>
    <t>I WAYAN WIRATA</t>
  </si>
  <si>
    <t>PS. PANIT 2 UNITBINMAS POLSEK BATURITI POLRES TABANAN POLDA BALI</t>
  </si>
  <si>
    <t>64070352</t>
  </si>
  <si>
    <t>I GUSTI BAGUS AGUNG SURYAWAN</t>
  </si>
  <si>
    <t>BHAYANGKARA OPERASIONAL PELAKSANA LANJUTAN POLSEK SUKASADA POLRES BULELENG POLDA BALI (BHABINKAMTIBMAS DS SELAT POLSEK SUKASADA)</t>
  </si>
  <si>
    <t>64070370</t>
  </si>
  <si>
    <t>BHAYANGKARA OPERASIONAL PELAKSANA LANJUTAN POLSEK MENGWI POLRES BADUNG POLDA BALI (BHABINKAMTIBMAS DESA WERDHI BUANA)</t>
  </si>
  <si>
    <t>64070382</t>
  </si>
  <si>
    <t>I MADE ARKA</t>
  </si>
  <si>
    <t>PANIT 1 UNITBINMAS POLSEK MANGGIS POLRES KARANGASEM POLDA BALI</t>
  </si>
  <si>
    <t>64070383</t>
  </si>
  <si>
    <t>I KETUT WIDARMADI</t>
  </si>
  <si>
    <t>PANIT 1 UNITBINMAS POLSEK MENDOYO POLRES JEMBRANA POLDA BALI (BARU)</t>
  </si>
  <si>
    <t>64070429</t>
  </si>
  <si>
    <t>DW MADE BUKIT</t>
  </si>
  <si>
    <t>BA SPKT 1 POLSEK TAMPAKSIRING POLRES GIANYAR POLDA BALI (BARU)</t>
  </si>
  <si>
    <t>64070433</t>
  </si>
  <si>
    <t>I GUSTI NGURAH PUTERA</t>
  </si>
  <si>
    <t>BHAYANGKARA OPERASIONAL PELAKSANA LANJUTAN POLSEK SELEMADEG TIMUR POLRES TABANAN POLDA BALI (BHABINKAMTIBMAS DS. GADUNGAN)</t>
  </si>
  <si>
    <t>64070462</t>
  </si>
  <si>
    <t>RAI ARTIKA</t>
  </si>
  <si>
    <t>PANIT 2 UNITSABHARA POLSEK DENPASAR BARAT POLRESTA DENPASAR POLDA BALI</t>
  </si>
  <si>
    <t>64070517</t>
  </si>
  <si>
    <t>GEDE KARJAYA</t>
  </si>
  <si>
    <t>BANIT PATROLI 7 POLSUBSEKTOR PEMOGAN POLSEK DENPASAR SELATAN POLRESTA DENPASAR POLDA BALI</t>
  </si>
  <si>
    <t>64070552</t>
  </si>
  <si>
    <t>I MADE KARIASA</t>
  </si>
  <si>
    <t>BANIT 2 UNITLANTAS POLSEK DENPASAR BARAT POLRESTA DENPASAR POLDA BALI</t>
  </si>
  <si>
    <t>64070570</t>
  </si>
  <si>
    <t>I WAYAN SUKANADA</t>
  </si>
  <si>
    <t>PS. KASIHUMAS POLSEK SELEMADEG POLRES TABANAN POLDA BALI</t>
  </si>
  <si>
    <t>64070577</t>
  </si>
  <si>
    <t>MADE MAS WIRYANTHA</t>
  </si>
  <si>
    <t>BANIT 1 UNITTURJAWALI SATLANTAS POLRES JEMBRANA POLDA BALI</t>
  </si>
  <si>
    <t>64070583</t>
  </si>
  <si>
    <t>INYOMAN MICA</t>
  </si>
  <si>
    <t>BHAYANGKARA OPERASIONAL PELAKSANA LANJUTAN POLSEK TAMPAKSIRING POLRES GIANYAR POLDA BALI (BHABINKAMTIBMAS DESA PEJENG, KEC. TAMPAKSIRING)</t>
  </si>
  <si>
    <t>64070590</t>
  </si>
  <si>
    <t>I MADE SUASPA</t>
  </si>
  <si>
    <t>PANIT 2 SINEGO SUBDITDALMAS DITSAMAPTA POLDA BALI (PERPOL 14)</t>
  </si>
  <si>
    <t>64070717</t>
  </si>
  <si>
    <t>IDA BAGUS KETUT JAPA</t>
  </si>
  <si>
    <t>PAURMIN BAGSUMDA POLRES GIANYAR POLDA BALI (BARU)</t>
  </si>
  <si>
    <t>64070748</t>
  </si>
  <si>
    <t>I NYOMAN WIJA</t>
  </si>
  <si>
    <t>KA SPKT POLSEK KAWASAN BANDARA I GUSTI NGURAH RAI POLRESTA DENPASAR POLDA BALI</t>
  </si>
  <si>
    <t>64070807</t>
  </si>
  <si>
    <t>64070809</t>
  </si>
  <si>
    <t>BHAYANGKARA OPERASIONAL PELAKSANA LANJUTAN BIDANG PJR DITLANTAS POLDA BALI</t>
  </si>
  <si>
    <t>64070815</t>
  </si>
  <si>
    <t>I DEWA MADE TARUNA WIJAYA</t>
  </si>
  <si>
    <t>KA SPKT 1 POLSEK PUPUAN POLRES TABANAN POLDA BALI (PS.)</t>
  </si>
  <si>
    <t>64080014</t>
  </si>
  <si>
    <t>I KETUT ARCA</t>
  </si>
  <si>
    <t>BHAYANGKARA OPERASIONAL PELAKSANA LANJUTAN POLSEK SINGARAJA POLRES BULELENG POLDA BALI (BHABINKAMTIBMAS KEL BANYUASRI POLSEK SINGARAJA)</t>
  </si>
  <si>
    <t>64080026</t>
  </si>
  <si>
    <t>I GEDE KM. WIDI ADNYANA</t>
  </si>
  <si>
    <t>KANITBINMAS POLSEK PENEBEL POLRES TABANAN POLDA BALI (PS.)</t>
  </si>
  <si>
    <t>64080147</t>
  </si>
  <si>
    <t>I KETUT SANTER</t>
  </si>
  <si>
    <t>BANIT 13 UNITPAMOBVIT SATSABHARA POLRESTA DENPASAR POLDA BALI (BARU)</t>
  </si>
  <si>
    <t>64080239</t>
  </si>
  <si>
    <t>I MADE DUARJANA</t>
  </si>
  <si>
    <t>BANIT 2 UNITLANTAS POLSEK RENDANG POLRES KARANGASEM POLDA BALI</t>
  </si>
  <si>
    <t>64080247</t>
  </si>
  <si>
    <t>I MADE RETA</t>
  </si>
  <si>
    <t>BHAYANGKARA OPERASIONAL PELAKSANA LANJUTAN BIDANG LANTAS POLRESTA DENPASAR POLDA BALI</t>
  </si>
  <si>
    <t>64080248</t>
  </si>
  <si>
    <t>I PUTU SIDIA</t>
  </si>
  <si>
    <t>BANIT 1 UNITINTELKAM POLSEK MELAYA POLRES JEMBRANA POLDA BALI (BARU)</t>
  </si>
  <si>
    <t>64080250</t>
  </si>
  <si>
    <t>KETUT SARIADA</t>
  </si>
  <si>
    <t>BA SPKT 3 POLSEK KUBUTAMBAHAN POLRES BULELENG POLDA BALI</t>
  </si>
  <si>
    <t>64080384</t>
  </si>
  <si>
    <t>I WAYAN SUAMBI</t>
  </si>
  <si>
    <t>BANIT YANMAS 1 POLSUBSEKTOR TANAH LOT POLSEK KEDIRI POLRES TABANAN POLDA BALI</t>
  </si>
  <si>
    <t>64080399</t>
  </si>
  <si>
    <t>I GEDE PANTIYASA</t>
  </si>
  <si>
    <t>BHAYANGKARA OPERASIONAL PELAKSANA LANJUTAN POLSEK DENPASAR SELATAN POLRESTA DENPASAR POLDA BALI (BHABINKAMTIBMAS DESA SIDAKARYA)</t>
  </si>
  <si>
    <t>64080417</t>
  </si>
  <si>
    <t>IDA BAGUS ANOM ARNAWA</t>
  </si>
  <si>
    <t>PAUR SUBBAGBINOPS BAGOPS POLRES KLUNGKUNG POLDA BALI (PENGUKUHAN PS)</t>
  </si>
  <si>
    <t>64080445</t>
  </si>
  <si>
    <t>I GEDE WARDIKA</t>
  </si>
  <si>
    <t>BINTARA POLSEK KAWASAN BANDARA I GUSTI NGURAH RAI POLRESTA DENPASAR POLDA BALI</t>
  </si>
  <si>
    <t>64080502</t>
  </si>
  <si>
    <t>KETUT LOSIN</t>
  </si>
  <si>
    <t>PS. KAURMINTU SATINTELKAM POLRES BULELENG POLDA BALI</t>
  </si>
  <si>
    <t>64080555</t>
  </si>
  <si>
    <t>I KETUT PAYU SARWATA</t>
  </si>
  <si>
    <t>BANIT 9 UNITSABHARA POLSEK GIANYAR POLRES GIANYAR POLDA BALI (BARU)</t>
  </si>
  <si>
    <t>64080576</t>
  </si>
  <si>
    <t>I KOMANG RESTU RIASTU</t>
  </si>
  <si>
    <t>BANIT 11 UNITTURJAWALI SATLANTAS POLRES JEMBRANA POLDA BALI (BARU)</t>
  </si>
  <si>
    <t>64080598</t>
  </si>
  <si>
    <t>I KETUT ASTAWA</t>
  </si>
  <si>
    <t>BANIT 4 UNITSABHARA POLSEK GIANYAR POLRES GIANYAR POLDA BALI (BARU)</t>
  </si>
  <si>
    <t>64080734</t>
  </si>
  <si>
    <t>I NENGAH DENO</t>
  </si>
  <si>
    <t>BANIT 2 UNITINTELKAM POLSEK DENPASAR SELATAN POLRESTA DENPASAR POLDA BALI</t>
  </si>
  <si>
    <t>64080743</t>
  </si>
  <si>
    <t>I KETUT SUTONO</t>
  </si>
  <si>
    <t>BHAYANGKARA OPERASIONAL PELAKSANA LANJUTAN POLSEK BUSUNGBIU POLRES BULELENG POLDA BALI (BHABINKAMTIBMAS DS SUBUK POLSEK BUSUNGBIU)</t>
  </si>
  <si>
    <t>64090002</t>
  </si>
  <si>
    <t>Drs.I MADE RAKA KARYA</t>
  </si>
  <si>
    <t>64090041</t>
  </si>
  <si>
    <t>MADE SUKRA ADNYANA</t>
  </si>
  <si>
    <t>BHAYANGKARA OPERASIONAL PELAKSANA LANJUTAN POLSEK SAWAN POLRES BULELENG POLDA BALI (BHABINKAMTIBMAS DS MENYALI POLSEK SAWAN)</t>
  </si>
  <si>
    <t>64090110</t>
  </si>
  <si>
    <t>NYOMAN MERTA DIANTA</t>
  </si>
  <si>
    <t>PS. PANIT 1 UNITBINMAS POLSEK SERIRIT POLRES BULELENG POLDA BALI</t>
  </si>
  <si>
    <t>64090140</t>
  </si>
  <si>
    <t>KA SPKT 3 POLSEK DENPASAR SELATAN POLRESTA DENPASAR POLDA BALI (PS.)</t>
  </si>
  <si>
    <t>64090145</t>
  </si>
  <si>
    <t>I WAYAN GUNADI</t>
  </si>
  <si>
    <t>BINTARA ROLOG POLDA BALI</t>
  </si>
  <si>
    <t>64090173</t>
  </si>
  <si>
    <t>I GUSTI NGURAH WIRATERA</t>
  </si>
  <si>
    <t>PAMIN 1 SUBBAGRENMIN DITPAMOBVIT POLDA BALI</t>
  </si>
  <si>
    <t>64090176</t>
  </si>
  <si>
    <t>I NYOMAN SUMARTA</t>
  </si>
  <si>
    <t>PS. KA SPKT 2 POLSEK KLUNGKUNG POLRES KLUNGKUNG POLDA BALI</t>
  </si>
  <si>
    <t>64090183</t>
  </si>
  <si>
    <t>I WAYAN SUDAMA</t>
  </si>
  <si>
    <t>KA SPKT 3 POLSEK KAWASAN PELABUHAN GILIMANUK POLRES JEMBRANA POLDA BALI (BARU)</t>
  </si>
  <si>
    <t>64090198</t>
  </si>
  <si>
    <t>I WAYAN GUNAWAN</t>
  </si>
  <si>
    <t>KASIHUMAS POLSEK TEMBUKU POLRES BANGLI POLDA BALI (BARU)</t>
  </si>
  <si>
    <t>64090202</t>
  </si>
  <si>
    <t>I KETUT NADIANA</t>
  </si>
  <si>
    <t>BANIT 7 UNITLANTAS POLSEK KERAMBITAN POLRES TABANAN POLDA BALI (BARU)</t>
  </si>
  <si>
    <t>64090205</t>
  </si>
  <si>
    <t>A. A. RAKA SUDANI</t>
  </si>
  <si>
    <t>BANUM 1 SUBDIT 4 DITINTELKAM POLDA BALI</t>
  </si>
  <si>
    <t>64090244</t>
  </si>
  <si>
    <t>I NENGAH PARTA</t>
  </si>
  <si>
    <t>KA SPKT 3 POLSEK KARANG ASEM POLRES KARANGASEM POLDA BALI (PS.)</t>
  </si>
  <si>
    <t>64090409</t>
  </si>
  <si>
    <t>I GUSTI MADE SUBAGIA</t>
  </si>
  <si>
    <t>BHAYANGKARA OPERASIONAL PELAKSANA LANJUTAN POLSEK DENPASAR BARAT POLRESTA DENPASAR POLDA BALI (BHABINKAMTIBMAS DESA KELURAHAN PEGUYANGAN)</t>
  </si>
  <si>
    <t>64090411</t>
  </si>
  <si>
    <t>I WAYAN SUPAYASA</t>
  </si>
  <si>
    <t>BANIT 6 UNITRESKRIM POLSEK PETANG POLRES BADUNG POLDA BALI (BARU)</t>
  </si>
  <si>
    <t>64090443</t>
  </si>
  <si>
    <t>I MADE WIJANA</t>
  </si>
  <si>
    <t>BHAYANGKARA OPERASIONAL PELAKSANA LANJUTAN POLSEK GIANYAR POLRES GIANYAR POLDA BALI (SPKT 1)</t>
  </si>
  <si>
    <t>64090448</t>
  </si>
  <si>
    <t>I NYOMAN SADIA WIANTARA</t>
  </si>
  <si>
    <t>BHAYANGKARA OPERASIONAL PELAKSANA LANJUTAN POLSEK PAYANGAN POLRES GIANYAR POLDA BALI (BHABINKAMTIBMAS DESA MELINGGIH KELOD)</t>
  </si>
  <si>
    <t>64090453</t>
  </si>
  <si>
    <t>BAHRUDIN</t>
  </si>
  <si>
    <t>PS. KA SPKT 2 POLSEK SUKASADA POLRES BULELENG POLDA BALI</t>
  </si>
  <si>
    <t>64090535</t>
  </si>
  <si>
    <t>WAYAN SUKARTA</t>
  </si>
  <si>
    <t>BAURPROVOS 5 SIPROPAM POLRES BULELENG POLDA BALI</t>
  </si>
  <si>
    <t>64090579</t>
  </si>
  <si>
    <t>IDA BAGUS NYOMAN SUADNYANA</t>
  </si>
  <si>
    <t>PAMIN 6 SUBBAGRENMIN ROLOG POLDA BALI (PERPOL 14)</t>
  </si>
  <si>
    <t>64090596</t>
  </si>
  <si>
    <t>I NYOMAN JADAM</t>
  </si>
  <si>
    <t>BA SPKT 1 POLSEK KLUNGKUNG POLRES KLUNGKUNG POLDA BALI</t>
  </si>
  <si>
    <t>64090632</t>
  </si>
  <si>
    <t>I GUSTI NGURAH KETUT PUTRA</t>
  </si>
  <si>
    <t>BA SPKT 2 POLSEK DENPASAR BARAT POLRESTA DENPASAR POLDA BALI</t>
  </si>
  <si>
    <t>64100031</t>
  </si>
  <si>
    <t>I GUSTI PUTU SUDIPTA</t>
  </si>
  <si>
    <t>PS. KASIHUMAS POLSEK KARANG ASEM POLRES KARANGASEM POLDA BALI</t>
  </si>
  <si>
    <t>64100038</t>
  </si>
  <si>
    <t>I MADE WITASTRA</t>
  </si>
  <si>
    <t>BHAYANGKARA OPERASIONAL PELAKSANA LANJUTAN POLSEK SAWAN POLRES BULELENG POLDA BALI (BHABINKAMTIBMAS DS SAWAN POLSEK SAWAN)</t>
  </si>
  <si>
    <t>64100115</t>
  </si>
  <si>
    <t>BUDI SUMANTO</t>
  </si>
  <si>
    <t>64100144</t>
  </si>
  <si>
    <t>I MADE GAMA</t>
  </si>
  <si>
    <t>BANIT 31 UNITTURJAWALI SATLANTAS POLRESTA DENPASAR POLDA BALI</t>
  </si>
  <si>
    <t>64100180</t>
  </si>
  <si>
    <t>I MADE SUKA UTAMA</t>
  </si>
  <si>
    <t>BHAYANGKARA OPERASIONAL PELAKSANA LANJUTAN POLSEK SERIRIT POLRES BULELENG POLDA BALI (BHABINKAMTIBMAS DS UNGGAHAN POLSEK SERIRIT)</t>
  </si>
  <si>
    <t>64100188</t>
  </si>
  <si>
    <t>I PUTU GINASTRA</t>
  </si>
  <si>
    <t>BANIT 64 SATPJR DITLANTAS POLDA BALI</t>
  </si>
  <si>
    <t>64100200</t>
  </si>
  <si>
    <t>I WAYAN BALIK</t>
  </si>
  <si>
    <t>KA SPKT 3 POLSEK TEGALLALANG POLRES GIANYAR POLDA BALI (PS.)</t>
  </si>
  <si>
    <t>64100203</t>
  </si>
  <si>
    <t>I GEDE BUDIARTA ARYANA</t>
  </si>
  <si>
    <t>BHAYANGKARA OPERASIONAL PELAKSANA LANJUTAN POLSEK BANJARANGKAN POLRES KLUNGKUNG POLDA BALI (BHABINKAMTIBMAS DESA BUMBUNGAN)</t>
  </si>
  <si>
    <t>64100211</t>
  </si>
  <si>
    <t>I MADE ABDI MERTA</t>
  </si>
  <si>
    <t>KA SPKT 2 POLSEK ABANG POLRES KARANGASEM POLDA BALI (PS.)</t>
  </si>
  <si>
    <t>64100245</t>
  </si>
  <si>
    <t>I GEDE SUARJANA</t>
  </si>
  <si>
    <t>BHAYANGKARA OPERASIONAL PELAKSANA LANJUTAN POLSEK KUTA SELATAN POLRESTA DENPASAR POLDA BALI (POSPOL UNGGASAN POLSEK KUTA SELATAN )</t>
  </si>
  <si>
    <t>64100251</t>
  </si>
  <si>
    <t>KADEK RATNAWA</t>
  </si>
  <si>
    <t>PANIT 2 UNITINTELKAM POLSEK SUKAWATI POLRES GIANYAR POLDA BALI</t>
  </si>
  <si>
    <t>64100275</t>
  </si>
  <si>
    <t>I NYOMAN SUDILA</t>
  </si>
  <si>
    <t>PS. PANIT 2 UNITBINMAS POLSEK SERIRIT POLRES BULELENG POLDA BALI</t>
  </si>
  <si>
    <t>64100280</t>
  </si>
  <si>
    <t>I KETUT WARTANA</t>
  </si>
  <si>
    <t>BANIT PATROLI 2 POLSUBSEKTOR BATUBULAN POLSEK SUKAWATI POLRES GIANYAR POLDA BALI (BARU)</t>
  </si>
  <si>
    <t>64100300</t>
  </si>
  <si>
    <t>I KETUT GANEFO</t>
  </si>
  <si>
    <t>BANIT PATROLI 3 POLSUBSEKTOR CETUS PATHA POLSEK UBUD POLRES GIANYAR POLDA BALI</t>
  </si>
  <si>
    <t>64100314</t>
  </si>
  <si>
    <t>I WAYAN MUSTIKA</t>
  </si>
  <si>
    <t>PS. KA SPKT 2 POLSEK SELEMADEG POLRES TABANAN POLDA BALI</t>
  </si>
  <si>
    <t>64100328</t>
  </si>
  <si>
    <t>I WAYAN WINARTA</t>
  </si>
  <si>
    <t>BHAYANGKARA ADMINISTRASI PELAKSANA LANJUTAN BIDANG SANDI DITINTELKAM POLDA BALI</t>
  </si>
  <si>
    <t>64100336</t>
  </si>
  <si>
    <t>I WAYAN SUKANEGARA</t>
  </si>
  <si>
    <t>PS. PANIT 1 UNITSABHARA POLSEK BATURITI POLRES TABANAN POLDA BALI</t>
  </si>
  <si>
    <t>64100344</t>
  </si>
  <si>
    <t>A.A. PUTU KERTIYA</t>
  </si>
  <si>
    <t>PANIT SABHARA POLSEK KAWASAN PELABUHAN BENOA POLRESTA DENPASAR POLDA BALI ((2) PS.)</t>
  </si>
  <si>
    <t>64100370</t>
  </si>
  <si>
    <t>I WAYAN SIDARTA</t>
  </si>
  <si>
    <t>BANIT 57 SATPJR DITLANTAS POLDA BALI</t>
  </si>
  <si>
    <t>64100384</t>
  </si>
  <si>
    <t>PANIT 2 UNITINTELKAM POLSEK NEGARA POLRES JEMBRANA POLDA BALI (BARU)</t>
  </si>
  <si>
    <t>64100420</t>
  </si>
  <si>
    <t>I GUSTI NYOMAN SUTEJA</t>
  </si>
  <si>
    <t>BANIT 3 UNITLANTAS POLSEK KERAMBITAN POLRES TABANAN POLDA BALI</t>
  </si>
  <si>
    <t>64100434</t>
  </si>
  <si>
    <t>ANAK AGUNG ALIT RATNAWATI</t>
  </si>
  <si>
    <t>BASUBSIMINTU SIUM POLRES BADUNG POLDA BALI</t>
  </si>
  <si>
    <t>64100444</t>
  </si>
  <si>
    <t>I WAYAN SUAKA</t>
  </si>
  <si>
    <t>BHAYANGKARA OPERASIONAL PELAKSANA LANJUTAN POLSEK SELEMADEG POLRES TABANAN POLDA BALI (BHABINKAMTIBMAS DS. MANIKYANG)</t>
  </si>
  <si>
    <t>64100470</t>
  </si>
  <si>
    <t>I MADE BERATA</t>
  </si>
  <si>
    <t>BHAYANGKARA OPERASIONAL PELAKSANA LANJUTAN POLSEK DENPASAR TIMUR POLRESTA DENPASAR POLDA BALI</t>
  </si>
  <si>
    <t>64100635</t>
  </si>
  <si>
    <t>I NYOMAN GEDE BUDANA, SH</t>
  </si>
  <si>
    <t>BAMIN 1 URMINTU SATINTELKAM POLRES TABANAN POLDA BALI (BARU)</t>
  </si>
  <si>
    <t>64100659</t>
  </si>
  <si>
    <t>I GUSTI NGURAH KETUT ARDIKA</t>
  </si>
  <si>
    <t>BANIT 4 UNITPAMOBVIT SATSABHARA POLRES BADUNG POLDA BALI (BARU)</t>
  </si>
  <si>
    <t>64100760</t>
  </si>
  <si>
    <t>I GUSTI NGURAH PRAWIRA UTAMA</t>
  </si>
  <si>
    <t>64110102</t>
  </si>
  <si>
    <t>DEWA GEDE DWI KOMALA</t>
  </si>
  <si>
    <t>BANIT 25 UNITTURJAWALI SATSABHARA POLRESTA DENPASAR POLDA BALI (BARU)</t>
  </si>
  <si>
    <t>64110111</t>
  </si>
  <si>
    <t>I MADE BUDIARTHA</t>
  </si>
  <si>
    <t>PS. KASIUM POLSEK KEDIRI POLRES TABANAN POLDA BALI</t>
  </si>
  <si>
    <t>64110146</t>
  </si>
  <si>
    <t>I GST KT SUTAMA</t>
  </si>
  <si>
    <t>BANIT 8 UNITSABHARA POLSEK TABANAN POLRES TABANAN POLDA BALI</t>
  </si>
  <si>
    <t>64110156</t>
  </si>
  <si>
    <t>I WAYAN NYENENG</t>
  </si>
  <si>
    <t>KANITDALMAS 2 SATSABHARA POLRES BANGLI POLDA BALI (BARU)</t>
  </si>
  <si>
    <t>64110177</t>
  </si>
  <si>
    <t>BAMBANG SAROETOMO</t>
  </si>
  <si>
    <t>64110193</t>
  </si>
  <si>
    <t>I MADE SUDIRTA</t>
  </si>
  <si>
    <t>BHAYANGKARA OPERASIONAL PELAKSANA LANJUTAN POLSEK TABANAN POLRES TABANAN POLDA BALI (BHABIN DESA DAJAN PEKEN)</t>
  </si>
  <si>
    <t>64110194</t>
  </si>
  <si>
    <t>I KETUT BADRI</t>
  </si>
  <si>
    <t>BA SPKT 1 POLSEK SUKAWATI POLRES GIANYAR POLDA BALI</t>
  </si>
  <si>
    <t>64110197</t>
  </si>
  <si>
    <t>BATAHTI 2 SIUM POLSEK ABIANSEMAL POLRES BADUNG POLDA BALI</t>
  </si>
  <si>
    <t>64110291</t>
  </si>
  <si>
    <t>I MADE PUTRA,SH</t>
  </si>
  <si>
    <t>BANIT 3 UNITSABHARA POLSEK KUTA POLRESTA DENPASAR POLDA BALI</t>
  </si>
  <si>
    <t>64110292</t>
  </si>
  <si>
    <t>BHAYANGKARA OPERASIONAL PELAKSANA LANJUTAN POLSEK ABIANSEMAL POLRES BADUNG POLDA BALI (BHABINKAMTIBMAS DESA ANGANTAKA)</t>
  </si>
  <si>
    <t>64110347</t>
  </si>
  <si>
    <t>I GEDE PRAMAARTA</t>
  </si>
  <si>
    <t>BHAYANGKARA OPERASIONAL PELAKSANA LANJUTAN POLSEK PENEBEL POLDA BALI (( BHABINKAMTIBMAS DS. SENGANAN ))</t>
  </si>
  <si>
    <t>64110411</t>
  </si>
  <si>
    <t>I MADE MERTHA</t>
  </si>
  <si>
    <t>BAURMIN SATTAHTI POLRES GIANYAR POLDA BALI</t>
  </si>
  <si>
    <t>64110510</t>
  </si>
  <si>
    <t>MADE CISNA</t>
  </si>
  <si>
    <t>PANIT 2 UNITBINMAS POLSEK UBUD POLRES GIANYAR POLDA BALI (PS.)</t>
  </si>
  <si>
    <t>64110563</t>
  </si>
  <si>
    <t>I KETUT DITA</t>
  </si>
  <si>
    <t>BHAYANGKARA OPERASIONAL PELAKSANA LANJUTAN POLSEK PAYANGAN POLRES GIANYAR POLDA BALI (BHABINKAMTIBMAS DESA BRESELA)</t>
  </si>
  <si>
    <t>64110584</t>
  </si>
  <si>
    <t>I NYOMAN SETIAWAN</t>
  </si>
  <si>
    <t>BAURIDENT 2 SATRESKRIM POLRES GIANYAR POLDA BALI (BARU)</t>
  </si>
  <si>
    <t>64110616</t>
  </si>
  <si>
    <t>IDA BAGUS NGURAH RAI</t>
  </si>
  <si>
    <t>BAMIN/BANUM 7 SUBBAGPAMKOLSIK YANMA POLDA BALI</t>
  </si>
  <si>
    <t>64110618</t>
  </si>
  <si>
    <t>I MADE SEMAYA</t>
  </si>
  <si>
    <t>BANIT 4 UNITSABHARA POLSEK ABIANSEMAL POLRES BADUNG POLDA BALI</t>
  </si>
  <si>
    <t>64110619</t>
  </si>
  <si>
    <t>MUJIANI</t>
  </si>
  <si>
    <t>BANIT 4 UNITTURJAWALI SATLANTAS POLRESTA DENPASAR POLDA BALI (BARU)</t>
  </si>
  <si>
    <t>64110655</t>
  </si>
  <si>
    <t>I MADE SUPARNA</t>
  </si>
  <si>
    <t>BANIT 1 UNITSABHARA POLSEK BANJARANGKAN POLRES KLUNGKUNG POLDA BALI</t>
  </si>
  <si>
    <t>64120006</t>
  </si>
  <si>
    <t>I KETUT WASTRA</t>
  </si>
  <si>
    <t>BANIT 3 UNITSABHARA POLSEK MELAYA POLRES JEMBRANA POLDA BALI (BARU)</t>
  </si>
  <si>
    <t>64120036</t>
  </si>
  <si>
    <t>I KETUT SURYANA</t>
  </si>
  <si>
    <t>BHAYANGKARA ADMINISTRASI PELAKSANA LANJUTAN BIDANG SUMDA POLRES JEMBRANA POLDA BALI (BARU)</t>
  </si>
  <si>
    <t>64120060</t>
  </si>
  <si>
    <t>I NYOMAN RETA</t>
  </si>
  <si>
    <t>64120136</t>
  </si>
  <si>
    <t>I GEDE MULIARNA</t>
  </si>
  <si>
    <t>BHAYANGKARA OPERASIONAL PELAKSANA LANJUTAN BIDANG SABHARA POLRESTA DENPASAR POLDA BALI (BARU)</t>
  </si>
  <si>
    <t>64120161</t>
  </si>
  <si>
    <t>I NYOMAN RUSTIKA</t>
  </si>
  <si>
    <t>KA SPKT 1 POLSEK KUTA POLRESTA DENPASAR POLDA BALI (PS.)</t>
  </si>
  <si>
    <t>64120185</t>
  </si>
  <si>
    <t>I KETUT SUDRA</t>
  </si>
  <si>
    <t>KASUBNITLIDIK UNITGAKKUM SATPOLAIR POLRES BANGLI POLDA BALI</t>
  </si>
  <si>
    <t>64120192</t>
  </si>
  <si>
    <t>BANIT 1 UNIT 1 SUBDIT 4 DITRESKRIMSUS POLDA BALI</t>
  </si>
  <si>
    <t>64120195</t>
  </si>
  <si>
    <t>I MADE DARMADI</t>
  </si>
  <si>
    <t>BANIT 2 UNITBINMAS POLSEK SAWAN POLRES BULELENG POLDA BALI</t>
  </si>
  <si>
    <t>64120198</t>
  </si>
  <si>
    <t>LALU GUNAWAN</t>
  </si>
  <si>
    <t>64120204</t>
  </si>
  <si>
    <t>IDA BAGUS MADE DWIJA, S.H.</t>
  </si>
  <si>
    <t>BANIT 6 UNITSABHARA POLSEK TAMPAKSIRING POLRES GIANYAR POLDA BALI</t>
  </si>
  <si>
    <t>64120205</t>
  </si>
  <si>
    <t>I KETUT BUSANA</t>
  </si>
  <si>
    <t>BA SPKT 5 POLSEK KUTA UTARA POLRES BADUNG POLDA BALI</t>
  </si>
  <si>
    <t>64120208</t>
  </si>
  <si>
    <t>I MADE TIRTAYASA</t>
  </si>
  <si>
    <t>64120209</t>
  </si>
  <si>
    <t>I WAYAN SUDANA ASTIKA</t>
  </si>
  <si>
    <t>BHAYANGKARA OPERASIONAL PELAKSANA LANJUTAN POLSEK NEGARA POLRES JEMBRANA POLDA BALI</t>
  </si>
  <si>
    <t>64120212</t>
  </si>
  <si>
    <t>I WAYAN KERTIA</t>
  </si>
  <si>
    <t>PAMIN 4 SUBBAGRENMIN BIDLABFOR POLDA BALI</t>
  </si>
  <si>
    <t>64120213</t>
  </si>
  <si>
    <t>PUTU SARJANA</t>
  </si>
  <si>
    <t>BHAYANGKARA OPERASIONAL PELAKSANA LANJUTAN POLSEK SERIRIT POLRES BULELENG POLDA BALI (BHABINKAMTIBMAS DS SULANYAH POLSEK SERIRIT)</t>
  </si>
  <si>
    <t>64120214</t>
  </si>
  <si>
    <t>I NENGAH ARTANA</t>
  </si>
  <si>
    <t>BHAYANGKARA OPERASIONAL PELAKSANA LANJUTAN POLSEK NEGARA POLRES JEMBRANA POLDA BALI (BHABIN DS BUDENG)</t>
  </si>
  <si>
    <t>64120215</t>
  </si>
  <si>
    <t>I WAYAN UKIR</t>
  </si>
  <si>
    <t>BANIT 8 UNITPAMOBVIT SATSABHARA POLRES KARANGASEM POLDA BALI</t>
  </si>
  <si>
    <t>64120218</t>
  </si>
  <si>
    <t>I NENGAH SUPIR</t>
  </si>
  <si>
    <t>BAMIN 1 SITIPOL POLRES BANGLI POLDA BALI (BARU)</t>
  </si>
  <si>
    <t>64120223</t>
  </si>
  <si>
    <t>I GEDE ADIATMIKA</t>
  </si>
  <si>
    <t>DANTON 4 KOMPI 2 YON A PELOPOR SATBRIMOB POLDA BALI (PERPOL 14)</t>
  </si>
  <si>
    <t>64120225</t>
  </si>
  <si>
    <t>I WAYAN MIASA</t>
  </si>
  <si>
    <t>BHAYANGKARA OPERASIONAL PELAKSANA LANJUTAN POLSEK BLAHBATUH POLRES GIANYAR POLDA BALI (BHABINKAMTIBMAS DESA PERING)</t>
  </si>
  <si>
    <t>64120227</t>
  </si>
  <si>
    <t>I WAYAN WEDA WINARTA</t>
  </si>
  <si>
    <t>BHAYANGKARA OPERASIONAL PELAKSANA POLSEK TEMBUKU POLRES BANGLI POLDA BALI (BHABINKAMTIBMAS DESA TEMBUKU)</t>
  </si>
  <si>
    <t>64120295</t>
  </si>
  <si>
    <t>I WAYAN SADI</t>
  </si>
  <si>
    <t>PS. KA SPKT 1 POLSEK MARGA POLRES TABANAN POLDA BALI</t>
  </si>
  <si>
    <t>64120361</t>
  </si>
  <si>
    <t>AA NGURAH ALIT SUSILA</t>
  </si>
  <si>
    <t>BAMIN 2 BAGSUMDA POLRES TABANAN POLDA BALI (BARU)</t>
  </si>
  <si>
    <t>64120369</t>
  </si>
  <si>
    <t>I MADE SUTEJA, S.Sos</t>
  </si>
  <si>
    <t>BANIT 2 UNITBINPOLMAS SATBINMAS POLRES GIANYAR POLDA BALI (BARU)</t>
  </si>
  <si>
    <t>64120370</t>
  </si>
  <si>
    <t>I PUTU WIADA</t>
  </si>
  <si>
    <t>KA SPKT 3 POLSEK NEGARA POLRES JEMBRANA POLDA BALI (BARU)</t>
  </si>
  <si>
    <t>64120390</t>
  </si>
  <si>
    <t>I WAYAN GENJIR,S.H</t>
  </si>
  <si>
    <t>BHAYANGKARA OPERASIONAL PELAKSANA LANJUTAN POLSEK TAMPAKSIRING POLRES GIANYAR POLDA BALI (BARU)</t>
  </si>
  <si>
    <t>64120392</t>
  </si>
  <si>
    <t>I PUTU SUDIKA</t>
  </si>
  <si>
    <t>BAMIN 2 BAGOPS POLRES TABANAN POLDA BALI</t>
  </si>
  <si>
    <t>64120401</t>
  </si>
  <si>
    <t>I MADE MAWA</t>
  </si>
  <si>
    <t>KANITPROVOS POLSEK TEGALLALANG POLRES GIANYAR POLDA BALI</t>
  </si>
  <si>
    <t>64120406</t>
  </si>
  <si>
    <t>I MADE SERAYA</t>
  </si>
  <si>
    <t>BANUM 2 SUBDITWASTER DITPAMOBVIT POLDA BALI (-)</t>
  </si>
  <si>
    <t>64120410</t>
  </si>
  <si>
    <t>I MADE SUMANTRA</t>
  </si>
  <si>
    <t>KASIKUM POLSEK BATURITI POLRES TABANAN POLDA BALI</t>
  </si>
  <si>
    <t>64120411</t>
  </si>
  <si>
    <t>I MADE RENA</t>
  </si>
  <si>
    <t>BHAYANGKARA OPERASIONAL PELAKSANA LANJUTAN POLSEK GIANYAR POLRES GIANYAR POLDA BALI (UNITSABHARA)</t>
  </si>
  <si>
    <t>64120414</t>
  </si>
  <si>
    <t>I NYOMAN SUHARTOYO</t>
  </si>
  <si>
    <t>BANIT 4 UNITSABHARA POLSEK SUSUT POLRES BANGLI POLDA BALI</t>
  </si>
  <si>
    <t>64120415</t>
  </si>
  <si>
    <t>I GEDE RAKA</t>
  </si>
  <si>
    <t>BHAYANGKARA OPERASIONAL PELAKSANA LANJUTAN POLSEK ABANG POLRES KARANGASEM POLDA BALI (BHABINKAMTIBMAS DESA KESIMPAR)</t>
  </si>
  <si>
    <t>64120417</t>
  </si>
  <si>
    <t>BHAYANGKARA OPERASIONAL PELAKSANA LANJUTAN POLSEK MARGA POLRES TABANAN POLDA BALI (BHABIN DESA SELANBAWAK)</t>
  </si>
  <si>
    <t>64120418</t>
  </si>
  <si>
    <t>I MADE KARYA</t>
  </si>
  <si>
    <t>64120420</t>
  </si>
  <si>
    <t>KETUT SIRTA</t>
  </si>
  <si>
    <t>BANIT 2 UNITSABHARA POLSEK BANJAR POLRES BULELENG POLDA BALI</t>
  </si>
  <si>
    <t>64120423</t>
  </si>
  <si>
    <t>NGAKAN GEDE SARJANA</t>
  </si>
  <si>
    <t>PA SIAGA 1 BAGOPS POLRES JEMBRANA POLDA BALI (BARU)</t>
  </si>
  <si>
    <t>64120424</t>
  </si>
  <si>
    <t>PS. KASIHUMAS POLSEK RENDANG POLRES KARANGASEM POLDA BALI</t>
  </si>
  <si>
    <t>64120429</t>
  </si>
  <si>
    <t>I KETUT SUPARSA</t>
  </si>
  <si>
    <t>KANITBINMAS POLSEK SUSUT POLRES BANGLI POLDA BALI</t>
  </si>
  <si>
    <t>64120430</t>
  </si>
  <si>
    <t>BANIT 6 UNITPAMOBVIT SATSABHARA POLRESTA DENPASAR POLDA BALI (BARU)</t>
  </si>
  <si>
    <t>64120437</t>
  </si>
  <si>
    <t>DEWA PUTU PARIANTHO</t>
  </si>
  <si>
    <t>BINTARA POLSEK DENPASAR TIMUR POLRESTA DENPASAR POLDA BALI</t>
  </si>
  <si>
    <t>64120438</t>
  </si>
  <si>
    <t>BANIT PATROLI 2 POLSUBSEKTOR GUMBRIH POLSEK PEKUTATAN POLRES JEMBRANA POLDA BALI (BARU)</t>
  </si>
  <si>
    <t>64120440</t>
  </si>
  <si>
    <t>I NYOMAN DURYA</t>
  </si>
  <si>
    <t>BHAYANGKARA ADMINISTRASI PELAKSANA LANJUTAN BIDANG LANTAS POLRES BULELENG POLDA BALI (UNIT LAKA)</t>
  </si>
  <si>
    <t>64120443</t>
  </si>
  <si>
    <t>I KETUT ARSOMO</t>
  </si>
  <si>
    <t>BA SPKT 1 POLSEK PEKUTATAN POLRES JEMBRANA POLDA BALI (BARU)</t>
  </si>
  <si>
    <t>64120445</t>
  </si>
  <si>
    <t>I PUTU ARKA</t>
  </si>
  <si>
    <t>BHAYANGKARA OPERASIONAL PELAKSANA LANJUTAN POLSEK BUSUNGBIU POLRES BULELENG POLDA BALI (BHABINKAMTIBMAS DS TINGGAR SARI POLSEK BUSUNGBIU)</t>
  </si>
  <si>
    <t>64120446</t>
  </si>
  <si>
    <t>I WAYAN SARIANA</t>
  </si>
  <si>
    <t>PS. KAPOLSUBSEKTOR TEGAL ASIH POLSEK BUSUNGBIU POLRES BULELENG POLDA BALI</t>
  </si>
  <si>
    <t>64120447</t>
  </si>
  <si>
    <t>BHAYANGKARA OPERASIONAL PELAKSANA LANJUTAN POLSEK KLUNGKUNG POLRES KLUNGKUNG POLDA BALI</t>
  </si>
  <si>
    <t>64120515</t>
  </si>
  <si>
    <t>I MADE KASOD</t>
  </si>
  <si>
    <t>PANIT 3 UNITSABHARA POLSEK BLAHBATUH POLRES GIANYAR POLDA BALI (PS.)</t>
  </si>
  <si>
    <t>64120519</t>
  </si>
  <si>
    <t>SANG KETUT OKA</t>
  </si>
  <si>
    <t>PANIT 2 UNITINTELKAM POLSEK BANGLI POLRES BANGLI POLDA BALI (BARU)</t>
  </si>
  <si>
    <t>64120548</t>
  </si>
  <si>
    <t>I WAYAN SUDEGENG ADIPUTRA</t>
  </si>
  <si>
    <t>BANIT 1 UNITBINMAS POLSEK KUBU POLRES KARANGASEM POLDA BALI</t>
  </si>
  <si>
    <t>64120552</t>
  </si>
  <si>
    <t>I NYOMAN DARTA</t>
  </si>
  <si>
    <t>BANIT 3 UNITSABHARA POLSEK MENDOYO POLRES JEMBRANA POLDA BALI</t>
  </si>
  <si>
    <t>64120569</t>
  </si>
  <si>
    <t>I MADE SUJARTA</t>
  </si>
  <si>
    <t>PANIT 1 UNITBINMAS POLSEK SUKAWATI POLRES GIANYAR POLDA BALI</t>
  </si>
  <si>
    <t>64120570</t>
  </si>
  <si>
    <t>I PUTU WINARSA</t>
  </si>
  <si>
    <t>BANIT 2 UNITBINMAS POLSEK MARGA POLRES TABANAN POLDA BALI (BARU)</t>
  </si>
  <si>
    <t>64120573</t>
  </si>
  <si>
    <t>DESAK AYU SERIATI</t>
  </si>
  <si>
    <t>BAMIN/BANUM 1 SIYANMIN DITINTELKAM POLDA BALI</t>
  </si>
  <si>
    <t>64120574</t>
  </si>
  <si>
    <t>I WAYAN SUMANTRA</t>
  </si>
  <si>
    <t>KA SPKT 2 POLSEK KUTA SELATAN POLRESTA DENPASAR POLDA BALI (PS.)</t>
  </si>
  <si>
    <t>64120588</t>
  </si>
  <si>
    <t>I WAYAN SUDARMA</t>
  </si>
  <si>
    <t>KASUBNITBINMASAIR UNITPATROLI SATPOLAIR POLRES BANGLI POLDA BALI</t>
  </si>
  <si>
    <t>64120591</t>
  </si>
  <si>
    <t>I WAYAN GEDE SUTAMA</t>
  </si>
  <si>
    <t>BHAYANGKARA OPERASIONAL PELAKSANA LANJUTAN POLSEK DAWAN POLRES KLUNGKUNG POLDA BALI (BHABIN DESA SAMPALAN TENGAH)</t>
  </si>
  <si>
    <t>64120592</t>
  </si>
  <si>
    <t>BANIT 65 UNITDALMAS SATSABHARA POLRESTA DENPASAR POLDA BALI (BARU)</t>
  </si>
  <si>
    <t>64120594</t>
  </si>
  <si>
    <t>I KETUT SUARTA</t>
  </si>
  <si>
    <t>PANIT 3 UNITSABHARA POLSEK SUKAWATI POLRES GIANYAR POLDA BALI</t>
  </si>
  <si>
    <t>64120601</t>
  </si>
  <si>
    <t>BHAYANGKARA OPERASIONAL PELAKSANA LANJUTAN POLSEK DENPASAR SELATAN POLRESTA DENPASAR POLDA BALI</t>
  </si>
  <si>
    <t>64120602</t>
  </si>
  <si>
    <t>I WAYAN SANTIASA</t>
  </si>
  <si>
    <t>KANITPROVOS POLSEK PETANG POLRES BADUNG POLDA BALI (BARU)</t>
  </si>
  <si>
    <t>64120603</t>
  </si>
  <si>
    <t>I KETUT SUDARMA</t>
  </si>
  <si>
    <t>KASUBNIT 2 UNITDALMAS SATSABHARA POLRESTA DENPASAR POLDA BALI (PS.)</t>
  </si>
  <si>
    <t>64120604</t>
  </si>
  <si>
    <t>I NENGAH SUARNATA</t>
  </si>
  <si>
    <t>BHAYANGKARA OPERASIONAL PELAKSANA LANJUTAN POLSEK DAWAN POLRES KLUNGKUNG POLDA BALI (BHABIN DESA KUSAMBA)</t>
  </si>
  <si>
    <t>64120620</t>
  </si>
  <si>
    <t>I NYOMAN KARANG</t>
  </si>
  <si>
    <t>BANIT PATROLI 2 POLSUBSEKTOR SEMARAPURA POLSEK KLUNGKUNG POLRES KLUNGKUNG POLDA BALI</t>
  </si>
  <si>
    <t>64120722</t>
  </si>
  <si>
    <t>GUSTI NYOMAN DARSANA</t>
  </si>
  <si>
    <t>BANIT 6 UNITRESKRIM POLSEK SAWAN POLRES BULELENG POLDA BALI</t>
  </si>
  <si>
    <t>64120796</t>
  </si>
  <si>
    <t>I KETUT PANDEYASA</t>
  </si>
  <si>
    <t>KA SPKT 1 POLSEK NEGARA POLRES JEMBRANA POLDA BALI (BARU)</t>
  </si>
  <si>
    <t>64120805</t>
  </si>
  <si>
    <t>I GEDE BAWA</t>
  </si>
  <si>
    <t>BANIT 27 SATPJR DITLANTAS POLDA BALI</t>
  </si>
  <si>
    <t>64120809</t>
  </si>
  <si>
    <t>I NYOMAN RENDAH</t>
  </si>
  <si>
    <t>PANIT 2 UNITBINMAS POLSEK SUKAWATI POLRES GIANYAR POLDA BALI (BARU)</t>
  </si>
  <si>
    <t>64120820</t>
  </si>
  <si>
    <t>RUSMAWARNO</t>
  </si>
  <si>
    <t>KA SPKT 1 POLSEK KUTA SELATAN POLRESTA DENPASAR POLDA BALI (PS.)</t>
  </si>
  <si>
    <t>64120828</t>
  </si>
  <si>
    <t>KASIUM POLSEK GIANYAR POLRES GIANYAR POLDA BALI (PS.)</t>
  </si>
  <si>
    <t>64120829</t>
  </si>
  <si>
    <t>I WAYAN DOLOG</t>
  </si>
  <si>
    <t>64120896</t>
  </si>
  <si>
    <t>I MADE ARSANA</t>
  </si>
  <si>
    <t>BAURPROVOS 1 SIPROPAM POLRES BULELENG POLDA BALI</t>
  </si>
  <si>
    <t>64120897</t>
  </si>
  <si>
    <t>I WAYAN SUKARAGA</t>
  </si>
  <si>
    <t>BANIT 1 UNITSABHARA POLSEK DENPASAR SELATAN POLRESTA DENPASAR POLDA BALI</t>
  </si>
  <si>
    <t>64120899</t>
  </si>
  <si>
    <t>I WAYAN KADER</t>
  </si>
  <si>
    <t>BANIT 2 UNITINTELKAM POLSEK ABIANSEMAL POLRES BADUNG POLDA BALI</t>
  </si>
  <si>
    <t>64120912</t>
  </si>
  <si>
    <t>NYOMAN NARA</t>
  </si>
  <si>
    <t>BANIT 3 UNITRESKRIM POLSEK DENPASAR BARAT POLRESTA DENPASAR POLDA BALI</t>
  </si>
  <si>
    <t>64120914</t>
  </si>
  <si>
    <t>I KETUT SUADNYANA</t>
  </si>
  <si>
    <t>BANIT 7 UNITREGIDENT SATLANTAS POLRES TABANAN POLDA BALI (BARU)</t>
  </si>
  <si>
    <t>64120915</t>
  </si>
  <si>
    <t>SUGENG EFENDI</t>
  </si>
  <si>
    <t>BANIT 5 UNITSABHARA POLSEK KUTA POLRESTA DENPASAR POLDA BALI</t>
  </si>
  <si>
    <t>64120917</t>
  </si>
  <si>
    <t>TAVIP WAHYUONO</t>
  </si>
  <si>
    <t>BANIT 2 UNIT 2 SUBDIT 3 DITRESKRIMUM POLDA BALI</t>
  </si>
  <si>
    <t>64120947</t>
  </si>
  <si>
    <t>PS. KA SPKT 3 POLSEK MARGA POLRES TABANAN POLDA BALI</t>
  </si>
  <si>
    <t>65010021</t>
  </si>
  <si>
    <t>I NENGAH REDEN</t>
  </si>
  <si>
    <t>KANITPAMOBVIT SATSABHARA POLRES JEMBRANA POLDA BALI (BARU)</t>
  </si>
  <si>
    <t>65010040</t>
  </si>
  <si>
    <t>IDA BAGUS SUMBERDANA</t>
  </si>
  <si>
    <t>PS. PANIT 2 UNITINTELKAM POLSEK SUKASADA POLRES BULELENG POLDA BALI</t>
  </si>
  <si>
    <t>65010091</t>
  </si>
  <si>
    <t>I PUTU MASJAYADI</t>
  </si>
  <si>
    <t>BHAYANGKARA OPERASIONAL PELAKSANA LANJUTAN BIDANG RESNARKOBA POLRESTA DENPASAR POLDA BALI</t>
  </si>
  <si>
    <t>65010112</t>
  </si>
  <si>
    <t>I KETUT BARUKANA</t>
  </si>
  <si>
    <t>BANIT 1 UNITDALMAS SATSABHARA POLRES BADUNG POLDA BALI (BARU)</t>
  </si>
  <si>
    <t>65010133</t>
  </si>
  <si>
    <t>I NYOMAN DATENG</t>
  </si>
  <si>
    <t>BANIT 3 UNITTURJAWALI SATLANTAS POLRES GIANYAR POLDA BALI</t>
  </si>
  <si>
    <t>65010199</t>
  </si>
  <si>
    <t>I WAYAN MADRA</t>
  </si>
  <si>
    <t>65010308</t>
  </si>
  <si>
    <t>I WAYAN TAMIN</t>
  </si>
  <si>
    <t>BANIT 1 UNITBINMAS POLSEK KUTA SELATAN POLRESTA DENPASAR POLDA BALI</t>
  </si>
  <si>
    <t>65010315</t>
  </si>
  <si>
    <t>PANDE NENGAH ARIANA</t>
  </si>
  <si>
    <t>BAMIN 3 SISANDI DITINTELKAM POLDA BALI</t>
  </si>
  <si>
    <t>65010316</t>
  </si>
  <si>
    <t>I WAYAN WIARTA JP.</t>
  </si>
  <si>
    <t>BHAYANGKARA OPERASIONAL PELAKSANA LANJUTAN POLSEK KUTA POLRESTA DENPASAR POLDA BALI (BHABINKAMTIBMAS DESA KELURAHAN LEGIAN)</t>
  </si>
  <si>
    <t>65010462</t>
  </si>
  <si>
    <t>DEWA MADE SUMERTA</t>
  </si>
  <si>
    <t>BAMIN/BANUM 2 URMINTU SATPOLAIR POLRES BANGLI POLDA BALI</t>
  </si>
  <si>
    <t>65010469</t>
  </si>
  <si>
    <t>I KETUT CAKERA</t>
  </si>
  <si>
    <t>BANIT 2 UNITRESKRIM POLSEK TABANAN POLRES TABANAN POLDA BALI (BARU)</t>
  </si>
  <si>
    <t>65010482</t>
  </si>
  <si>
    <t>I GUNG PUTU SUWECA</t>
  </si>
  <si>
    <t>BANIT 1 UNITREGIDENT SATLANTAS POLRES TABANAN POLDA BALI</t>
  </si>
  <si>
    <t>65010516</t>
  </si>
  <si>
    <t>I NENGAH MURYA</t>
  </si>
  <si>
    <t>BHAYANGKARA OPERASIONAL PELAKSANA LANJUTAN BIDANG REGIDENT DITLANTAS POLDA BALI</t>
  </si>
  <si>
    <t>65010576</t>
  </si>
  <si>
    <t>I GUSTI WAYAN WIDANA,S.H</t>
  </si>
  <si>
    <t>PANIT RESKRIM POLSEK KAWASAN PELABUHAN BENOA POLRESTA DENPASAR POLDA BALI ((2) PS.)</t>
  </si>
  <si>
    <t>65010577</t>
  </si>
  <si>
    <t>GEDE SUKMA YOGA PRI ABADI</t>
  </si>
  <si>
    <t>BATAHTI 1 SIUM POLSEK KUTA POLRESTA DENPASAR POLDA BALI (BARU)</t>
  </si>
  <si>
    <t>65010578</t>
  </si>
  <si>
    <t>I WAYAN SUARDIKA</t>
  </si>
  <si>
    <t>BHAYANGKARA OPERASIONAL PELAKSANA LANJUTAN POLSEK KERAMBITAN POLRES TABANAN POLDA BALI (BHABIN DS BELUMBNAG)</t>
  </si>
  <si>
    <t>65010579</t>
  </si>
  <si>
    <t>I KETUT MADIA</t>
  </si>
  <si>
    <t>65010580</t>
  </si>
  <si>
    <t>I GEDE SUDANA, SH</t>
  </si>
  <si>
    <t>BANIT 4 UNITREGIDENT SATLANTAS POLRESTA DENPASAR POLDA BALI (BARU)</t>
  </si>
  <si>
    <t>65010660</t>
  </si>
  <si>
    <t>I WAYAN MIARTA</t>
  </si>
  <si>
    <t>BANIT 1 UNITSABHARA POLSEK KUTA UTARA POLRES BADUNG POLDA BALI</t>
  </si>
  <si>
    <t>65010663</t>
  </si>
  <si>
    <t>I MADE LOKA</t>
  </si>
  <si>
    <t>BHAYANGKARA OPERASIONAL PELAKSANA LANJUTAN POLSEK DENPASAR TIMUR POLRESTA DENPASAR POLDA BALI (BHABINKAMTIBMAS DESA DANGIN PURI KANGIN POLSEK DENPASAR TIMUR )</t>
  </si>
  <si>
    <t>65020088</t>
  </si>
  <si>
    <t>I KETUT SUKANA</t>
  </si>
  <si>
    <t>BANIT 2 UNITINTELKAM POLSEK MELAYA POLRES JEMBRANA POLDA BALI (BARU)</t>
  </si>
  <si>
    <t>65020089</t>
  </si>
  <si>
    <t>BANIT 5 UNITSABHARA POLSEK SELEMADEG BARAT POLRES TABANAN POLDA BALI</t>
  </si>
  <si>
    <t>65020092</t>
  </si>
  <si>
    <t>I NYOMAN WIRTA</t>
  </si>
  <si>
    <t>BANIT 8 SPKT POLRES KLUNGKUNG POLDA BALI</t>
  </si>
  <si>
    <t>65020093</t>
  </si>
  <si>
    <t>IDA BAGUS TIRTA</t>
  </si>
  <si>
    <t>BAURIDENT 2 SATRESKRIM POLRESTA DENPASAR POLDA BALI</t>
  </si>
  <si>
    <t>65020133</t>
  </si>
  <si>
    <t>I NENGAH DARSI</t>
  </si>
  <si>
    <t>PS. KASIUM POLSEK KLUNGKUNG POLRES KLUNGKUNG POLDA BALI</t>
  </si>
  <si>
    <t>65020186</t>
  </si>
  <si>
    <t>KAURMINTU SATRESNARKOBA POLRES BADUNG POLDA BALI (BARU)</t>
  </si>
  <si>
    <t>65020190</t>
  </si>
  <si>
    <t>I GUSTI MADE RAI SANJAYA</t>
  </si>
  <si>
    <t>PS. PANIT 2 UNITSABHARA POLSEK BATURITI POLRES TABANAN POLDA BALI</t>
  </si>
  <si>
    <t>65020232</t>
  </si>
  <si>
    <t>I MADE PARWATA</t>
  </si>
  <si>
    <t>BANIT 3 UNITSABHARA POLSEK KAWASAN PELABUHAN CELUKAN BAWANG POLRES BULELENG POLDA BALI</t>
  </si>
  <si>
    <t>65020237</t>
  </si>
  <si>
    <t>PS. KANITPROVOS POLSEK PENEBEL POLRES TABANAN POLDA BALI</t>
  </si>
  <si>
    <t>65020347</t>
  </si>
  <si>
    <t>I MADE DWI ARDIKA</t>
  </si>
  <si>
    <t>BANIT 10 SPKT POLRESTA DENPASAR POLDA BALI</t>
  </si>
  <si>
    <t>65020401</t>
  </si>
  <si>
    <t>BHAYANGKARA OPERASIONAL PELAKSANA LANJUTAN POLSEK KERAMBITAN POLRES TABANAN POLDA BALI (BHABIN DS TISTA)</t>
  </si>
  <si>
    <t>65020406</t>
  </si>
  <si>
    <t>I GUSTI MADE MUDRA</t>
  </si>
  <si>
    <t>PS. KANIT 2 SIJAGATAH SUBDITPAMTAH DITTAHTI POLDA BALI</t>
  </si>
  <si>
    <t>65020443</t>
  </si>
  <si>
    <t>SUTRAJUMA AMIR</t>
  </si>
  <si>
    <t>BAMIN/BANUM 8 SUBDITREGIDENT DITLANTAS POLDA BALI</t>
  </si>
  <si>
    <t>65020447</t>
  </si>
  <si>
    <t>I GEDE MADE DARMIKA</t>
  </si>
  <si>
    <t>BHAYANGKARA ADMINISTRASI PELAKSANA LANJUTAN BIDANG LANTAS POLRES TABANAN POLDA BALI (BARU)</t>
  </si>
  <si>
    <t>65030032</t>
  </si>
  <si>
    <t>I NYOMAN GELGEL</t>
  </si>
  <si>
    <t>65030087</t>
  </si>
  <si>
    <t>I KOMANG MERTA</t>
  </si>
  <si>
    <t>65030090</t>
  </si>
  <si>
    <t>I NENGAH NARSA</t>
  </si>
  <si>
    <t>65030127</t>
  </si>
  <si>
    <t>I NYOMAN SUTAMAYASA</t>
  </si>
  <si>
    <t>BHAYANGKARA OPERASIONAL PELAKSANA LANJUTAN POLSEK PEKUTATAN POLRES JEMBRANA POLDA BALI (BARU)</t>
  </si>
  <si>
    <t>65030138</t>
  </si>
  <si>
    <t>Drs. I WAYAN RAKA</t>
  </si>
  <si>
    <t>PS. PANIT 2 UNITLANTAS POLSEK KLUNGKUNG POLRES KLUNGKUNG POLDA BALI</t>
  </si>
  <si>
    <t>65030160</t>
  </si>
  <si>
    <t>I KETUT WINAYA</t>
  </si>
  <si>
    <t>BANIT 20 SATPJR DITLANTAS POLDA BALI</t>
  </si>
  <si>
    <t>65030223</t>
  </si>
  <si>
    <t>I KETUT SRITAMA</t>
  </si>
  <si>
    <t>BHAYANGKARA OPERASIONAL PELAKSANA LANJUTAN POLSEK SUKASADA POLRES BULELENG POLDA BALI (BHABINKAMTIBMAS DS KAYUPUTIH POLSEK SUKASADA)</t>
  </si>
  <si>
    <t>65030236</t>
  </si>
  <si>
    <t>I KETUT RANTAJA</t>
  </si>
  <si>
    <t>BANIT 8 UNITSABHARA POLSEK KUTA UTARA POLRES BADUNG POLDA BALI</t>
  </si>
  <si>
    <t>65030268</t>
  </si>
  <si>
    <t>I MADE NUKARYA</t>
  </si>
  <si>
    <t>BHAYANGKARA OPERASIONAL PELAKSANA LANJUTAN POLSEK KUTA POLRESTA DENPASAR POLDA BALI</t>
  </si>
  <si>
    <t>65030280</t>
  </si>
  <si>
    <t>MARSELINA NONA WUA</t>
  </si>
  <si>
    <t>ANGGOTA POLAIR POLRES BADUNG</t>
  </si>
  <si>
    <t>65030288</t>
  </si>
  <si>
    <t>I GEDE WIDIADA</t>
  </si>
  <si>
    <t>BHAYANGKARA OPERASIONAL PELAKSANA LANJUTAN POLSEK UBUD POLRES GIANYAR POLDA BALI</t>
  </si>
  <si>
    <t>65030333</t>
  </si>
  <si>
    <t>I WAYAN SUWIRTA</t>
  </si>
  <si>
    <t>BHAYANGKARA OPERASIONAL PELAKSANA LANJUTAN POLSEK BATURITI POLRES TABANAN POLDA BALI (BHABIN DS PEREAN TENGAH)</t>
  </si>
  <si>
    <t>65030336</t>
  </si>
  <si>
    <t>ANAK AGUNG NGURAH PARIADA</t>
  </si>
  <si>
    <t>BANIT 27 UNITDALMAS SATSABHARA POLRESTA DENPASAR POLDA BALI (BARU)</t>
  </si>
  <si>
    <t>65030342</t>
  </si>
  <si>
    <t>I KETUT ARYA JAYA</t>
  </si>
  <si>
    <t>KAPOLSUBSEKTOR TULAMBEN POLSEK KUBU POLRES KARANGASEM POLDA BALI (PS.)</t>
  </si>
  <si>
    <t>65030364</t>
  </si>
  <si>
    <t>I MADE WIDIARKA</t>
  </si>
  <si>
    <t>PS. KA SPKT 3 POLSEK PUPUAN POLRES TABANAN POLDA BALI</t>
  </si>
  <si>
    <t>65030449</t>
  </si>
  <si>
    <t>MOCH. IRWAN</t>
  </si>
  <si>
    <t>BANIT 2 SUBDIT VIP DITPAMOBVIT POLDA BALI</t>
  </si>
  <si>
    <t>65030552</t>
  </si>
  <si>
    <t>I DW. MADE KANTOR</t>
  </si>
  <si>
    <t>BANIT 2 UNITPROVOS POLSEK GIANYAR POLRES GIANYAR POLDA BALI (BARU)</t>
  </si>
  <si>
    <t>65030595</t>
  </si>
  <si>
    <t>I GUSTI LANANG GEDE</t>
  </si>
  <si>
    <t>PS. KANITPATROLI SATPOLAIR POLRES KARANGASEM POLDA BALI</t>
  </si>
  <si>
    <t>65030596</t>
  </si>
  <si>
    <t>I GUSTI PUTU JAYA MARTAWAN</t>
  </si>
  <si>
    <t>PS. KANITIDIK 1 SATRESNARKOBA POLRES KLUNGKUNG POLDA BALI</t>
  </si>
  <si>
    <t>65030599</t>
  </si>
  <si>
    <t>IB. PUTU SURYA DARMA</t>
  </si>
  <si>
    <t>BANIT 8 UNITREGIDENT SATLANTAS POLRES GIANYAR POLDA BALI</t>
  </si>
  <si>
    <t>65030638</t>
  </si>
  <si>
    <t>I NYOMAN SURIANTA</t>
  </si>
  <si>
    <t>BANIT PATROLI 2 POLSUBSEKTOR RENON POLSEK DENPASAR TIMUR POLRESTA DENPASAR POLDA BALI (BARU)</t>
  </si>
  <si>
    <t>65030643</t>
  </si>
  <si>
    <t>I NYOMAN SUTEJA</t>
  </si>
  <si>
    <t>BANIT 2 SATTAHTI POLRES KARANGASEM POLDA BALI</t>
  </si>
  <si>
    <t>65030647</t>
  </si>
  <si>
    <t>I WAYAN NUKA</t>
  </si>
  <si>
    <t>BANIT 6 UNITSABHARA POLSEK ABIANSEMAL POLRES BADUNG POLDA BALI (BARU)</t>
  </si>
  <si>
    <t>65030649</t>
  </si>
  <si>
    <t>I NYOMAN SUMARDITA</t>
  </si>
  <si>
    <t>BHAYANGKARA OPERASIONAL PELAKSANA LANJUTAN POLSEK PUPUAN POLRES TABANAN POLDA BALI (BHABIN DS BELATUNGAN)</t>
  </si>
  <si>
    <t>65030650</t>
  </si>
  <si>
    <t>ANAK AGUNG ANOM WEDA</t>
  </si>
  <si>
    <t>BANIT 53 SATPJR DITLANTAS POLDA BALI</t>
  </si>
  <si>
    <t>65030651</t>
  </si>
  <si>
    <t>HARIYANTO</t>
  </si>
  <si>
    <t>BANIT 31 SATPJR DITLANTAS POLDA BALI</t>
  </si>
  <si>
    <t>65040057</t>
  </si>
  <si>
    <t>I GEDE PUTU SUPARTAMA</t>
  </si>
  <si>
    <t>65040078</t>
  </si>
  <si>
    <t>IDA BAGUS EKA PUTRA MANUABA</t>
  </si>
  <si>
    <t>BANIT 13 SUBDIT 4 DITINTELKAM POLDA BALI</t>
  </si>
  <si>
    <t>65040105</t>
  </si>
  <si>
    <t>HERY DARMANSYAH</t>
  </si>
  <si>
    <t>BANIT 37 SATINTELKAM POLRESTA DENPASAR POLDA BALI</t>
  </si>
  <si>
    <t>65040170</t>
  </si>
  <si>
    <t>I MADE GIANA</t>
  </si>
  <si>
    <t>65040207</t>
  </si>
  <si>
    <t>I GEDE SUDIARTA</t>
  </si>
  <si>
    <t>PANIT 2 UNITINTELKAM POLSEK BLAHBATUH POLRES GIANYAR POLDA BALI</t>
  </si>
  <si>
    <t>65040211</t>
  </si>
  <si>
    <t>I MADE SUTAMAYA</t>
  </si>
  <si>
    <t>KANIT 1 SPKT POLRES GIANYAR POLDA BALI</t>
  </si>
  <si>
    <t>65040261</t>
  </si>
  <si>
    <t>I PUTU WIDIASA</t>
  </si>
  <si>
    <t>BHAYANGKARA OPERASIONAL PELAKSANA LANJUTAN POLSEK SELEMADEG POLRES TABANAN POLDA BALI (BHABINKAMTIBMAS DS. BEREMBENG)</t>
  </si>
  <si>
    <t>65040265</t>
  </si>
  <si>
    <t>I KETUT SUWITA</t>
  </si>
  <si>
    <t>BHAYANGKARA OPERASIONAL PELAKSANA LANJUTAN POLSEK KUTA POLRESTA DENPASAR POLDA BALI (BHABINKAMTIBMAS DESA KELURAHAN TUBAN)</t>
  </si>
  <si>
    <t>65040279</t>
  </si>
  <si>
    <t>SANG MADE ARDIKA</t>
  </si>
  <si>
    <t>BHAYANGKARA OPERASIONAL PELAKSANA LANJUTAN POLSEK GIANYAR POLRES GIANYAR POLDA BALI</t>
  </si>
  <si>
    <t>65040362</t>
  </si>
  <si>
    <t>I KETUT TANTRA</t>
  </si>
  <si>
    <t>BHAYANGKARA OPERASIONAL PELAKSANA LANJUTAN POLSEK MENDOYO POLRES JEMBRANA POLDA BALI</t>
  </si>
  <si>
    <t>65040391</t>
  </si>
  <si>
    <t>I NYOMAN RIANA, S.H.</t>
  </si>
  <si>
    <t>BHAYANGKARA OPERASIONAL PELAKSANA LANJUTAN POLSEK MENGWI POLRES BADUNG POLDA BALI (BHABINKAMTIBMAS DESA KEKERAN)</t>
  </si>
  <si>
    <t>65040400</t>
  </si>
  <si>
    <t>I GEDE SUMANATA</t>
  </si>
  <si>
    <t>KA SPKT 3 POLSEK DENPASAR BARAT POLRESTA DENPASAR POLDA BALI (PS.)</t>
  </si>
  <si>
    <t>65040598</t>
  </si>
  <si>
    <t>I KETUT MANIKA</t>
  </si>
  <si>
    <t>BANIT 2 UNITLANTAS POLSEK KARANG ASEM POLRES KARANGASEM POLDA BALI</t>
  </si>
  <si>
    <t>65040604</t>
  </si>
  <si>
    <t>I WAYAN SIADNYA</t>
  </si>
  <si>
    <t>BHAYANGKARA OPERASIONAL PELAKSANA LANJUTAN POLSEK KERAMBITAN POLRES TABANAN POLDA BALI (BHABIN DS PENARUKAN)</t>
  </si>
  <si>
    <t>65040637</t>
  </si>
  <si>
    <t>IDA BAGUS YADNYA</t>
  </si>
  <si>
    <t>PANIT 1 UNITINTELKAM POLSEK SUKAWATI POLRES GIANYAR POLDA BALI (BARU)</t>
  </si>
  <si>
    <t>65040648</t>
  </si>
  <si>
    <t>IDA BAGUS NYOMAN ARTA</t>
  </si>
  <si>
    <t>BHAYANGKARA OPERASIONAL PELAKSANA LANJUTAN POLSEK KLUNGKUNG POLRES KLUNGKUNG POLDA BALI (BHABINKAMTIBMS DESA TEGAK)</t>
  </si>
  <si>
    <t>65040673</t>
  </si>
  <si>
    <t>I MADE DENDA</t>
  </si>
  <si>
    <t>BHAYANGKARA OPERASIONAL PELAKSANA LANJUTAN BIDANG TAHTI POLRESTA DENPASAR POLDA BALI</t>
  </si>
  <si>
    <t>65040747</t>
  </si>
  <si>
    <t>ATMAJI, S.H.</t>
  </si>
  <si>
    <t>BANIT 5 UNITTURJAWALI SATSABHARA POLRESTA DENPASAR POLDA BALI</t>
  </si>
  <si>
    <t>65040754</t>
  </si>
  <si>
    <t>I MADE JENDERA</t>
  </si>
  <si>
    <t>BHAYANGKARA OPERASIONAL PELAKSANA LANJUTAN POLSEK SUKAWATI POLRES GIANYAR POLDA BALI (BHABINKAMTIBMAS DESA SINGAPADU KALER KEC. SUKAWATI)</t>
  </si>
  <si>
    <t>65040764</t>
  </si>
  <si>
    <t>I NYOMAN MUDANA</t>
  </si>
  <si>
    <t>65050015</t>
  </si>
  <si>
    <t>I KETUT PICA ATMAJA</t>
  </si>
  <si>
    <t>BHAYANGKARA OPERASIONAL PELAKSANA LANJUTAN POLSEK ABANG POLRES KARANGASEM POLDA BALI (BHABINKAMTIBMAS DESA LABA SARI)</t>
  </si>
  <si>
    <t>65050019</t>
  </si>
  <si>
    <t>NI WAYAN SRI MUDRIYATI</t>
  </si>
  <si>
    <t>65050024</t>
  </si>
  <si>
    <t>I NYOMAN NASTA</t>
  </si>
  <si>
    <t>KA SPKT 3 POLSEK MANGGIS POLRES KARANGASEM POLDA BALI (PS.)</t>
  </si>
  <si>
    <t>65050087</t>
  </si>
  <si>
    <t>I KETUT ARYA BUDIADI</t>
  </si>
  <si>
    <t>BANIT 14 UNITSABHARA POLSEK BANJAR POLRES BULELENG POLDA BALI</t>
  </si>
  <si>
    <t>65050145</t>
  </si>
  <si>
    <t>I PUTU SUKARTAWA</t>
  </si>
  <si>
    <t>PS. KA SPKT 2 POLSEK KAWASAN PELABUHAN PADANG BAI POLRES KARANGASEM POLDA BALI</t>
  </si>
  <si>
    <t>65050212</t>
  </si>
  <si>
    <t>I WAYAN TERIMA</t>
  </si>
  <si>
    <t>BANIT 1 UNITBINPOLMAS SATBINMAS POLRESTA DENPASAR POLDA BALI</t>
  </si>
  <si>
    <t>65050240</t>
  </si>
  <si>
    <t>BANIT 4 UNITSABHARA POLSEK PENEBEL POLRES TABANAN POLDA BALI</t>
  </si>
  <si>
    <t>65050248</t>
  </si>
  <si>
    <t>I MADE MEIJANA</t>
  </si>
  <si>
    <t>PS. KA SPKT 3 POLSEK GEROKGAK POLRES BULELENG POLDA BALI</t>
  </si>
  <si>
    <t>65050255</t>
  </si>
  <si>
    <t>I WAYAN JANA</t>
  </si>
  <si>
    <t>BHAYANGKARA OPERASIONAL PELAKSANA LANJUTAN POLSEK TEGALLALANG POLRES GIANYAR POLDA BALI</t>
  </si>
  <si>
    <t>65050329</t>
  </si>
  <si>
    <t>I NENGAH SUKARTA</t>
  </si>
  <si>
    <t>BAMIN/BANUM 4 SUBBAGPAMKOLSIK YANMA POLDA BALI</t>
  </si>
  <si>
    <t>65050339</t>
  </si>
  <si>
    <t>I MADE SUARYA</t>
  </si>
  <si>
    <t>KA SPKT 2 POLSEK BLAHBATUH POLRES GIANYAR POLDA BALI</t>
  </si>
  <si>
    <t>65050351</t>
  </si>
  <si>
    <t>I KETUT MULIARDEN</t>
  </si>
  <si>
    <t>BHAYANGKARA OPERASIONAL PELAKSANA LANJUTAN POLSEK NEGARA POLRES JEMBRANA POLDA BALI (BHABIN KEL DAUHWARU)</t>
  </si>
  <si>
    <t>65050365</t>
  </si>
  <si>
    <t>I WAYAN GUMIRTA DANA</t>
  </si>
  <si>
    <t>BHAYANGKARA OPERASIONAL PELAKSANA LANJUTAN POLSEK PENEBEL POLRES TABANAN POLDA BALI (BHABIN DESA BURUAN)</t>
  </si>
  <si>
    <t>65050375</t>
  </si>
  <si>
    <t>I GUSTI LANANG OKA SUPARTHA</t>
  </si>
  <si>
    <t>BHAYANGKARA OPERASIONAL PELAKSANA LANJUTAN POLSEK DENPASAR TIMUR POLRESTA DENPASAR POLDA BALI (BHABINKAMTIBMAS DESA DANGIN PURI KAUH)</t>
  </si>
  <si>
    <t>65050379</t>
  </si>
  <si>
    <t>I MADE SUPARTA, SH</t>
  </si>
  <si>
    <t>PAURBANKUM RAPKUM 1 BAGSUMDA POLRES BADUNG POLDA BALI (PS.)</t>
  </si>
  <si>
    <t>65050384</t>
  </si>
  <si>
    <t>I KETUT NIRYA</t>
  </si>
  <si>
    <t>BANIT 1 UNITLANTAS POLSEK KAWASAN PELABUHAN GILIMANUK POLRES JEMBRANA POLDA BALI (BARU)</t>
  </si>
  <si>
    <t>65050401</t>
  </si>
  <si>
    <t>MADE TAMAN</t>
  </si>
  <si>
    <t>PS. KA SPKT 2 POLSEK SINGARAJA POLRES BULELENG POLDA BALI</t>
  </si>
  <si>
    <t>65050405</t>
  </si>
  <si>
    <t>I NYOMAN YOHANNES</t>
  </si>
  <si>
    <t>BANIT 3 UNITBINKAMSA SATBINMAS POLRESTA DENPASAR POLDA BALI</t>
  </si>
  <si>
    <t>65050416</t>
  </si>
  <si>
    <t>DW KT ARTANTA YASA PUTRA</t>
  </si>
  <si>
    <t>BANIT 3 SATTAHTI POLRES BULELENG POLDA BALI</t>
  </si>
  <si>
    <t>65050417</t>
  </si>
  <si>
    <t>I WAYAN ARDIKA</t>
  </si>
  <si>
    <t>BHAYANGKARA OPERASIONAL PELAKSANA LANJUTAN POLSEK SUKAWATI POLRES GIANYAR POLDA BALI</t>
  </si>
  <si>
    <t>65050428</t>
  </si>
  <si>
    <t>I DEWA PUTU DARMIKA</t>
  </si>
  <si>
    <t>BANIT 4 UNITLANTAS POLSEK TABANAN POLRES TABANAN POLDA BALI (BARU)</t>
  </si>
  <si>
    <t>65050504</t>
  </si>
  <si>
    <t>I KETUT YADNYA</t>
  </si>
  <si>
    <t>BAMIN 1 SIKEU POLRES TABANAN POLDA BALI</t>
  </si>
  <si>
    <t>65050615</t>
  </si>
  <si>
    <t>I KADE AGUS KARTIKA</t>
  </si>
  <si>
    <t>BANIT 2 UNITBINMAS POLSEK PEKUTATAN POLRES JEMBRANA POLDA BALI (BARU)</t>
  </si>
  <si>
    <t>65050617</t>
  </si>
  <si>
    <t>I KADEK SUKERATA YASA</t>
  </si>
  <si>
    <t>BHAYANGKARA OPERASIONAL PELAKSANA LANJUTAN POLSEK BUSUNGBIU POLRES BULELENG POLDA BALI (BHABINKAMTIBMAS DS BUSUNGBIU POLSEK BUSUNGBIU)</t>
  </si>
  <si>
    <t>65050677</t>
  </si>
  <si>
    <t>I DEWA GEDE DALEM</t>
  </si>
  <si>
    <t>PANIT 2 UNITLANTAS POLSEK KAWASAN PELABUHAN PADANG BAI POLRES KARANGASEM POLDA BALI</t>
  </si>
  <si>
    <t>65050738</t>
  </si>
  <si>
    <t>MELKIANUS JW ABRAHAM</t>
  </si>
  <si>
    <t>BHAYANGKARA OPERASIONAL PELAKSANA LANJUTAN BIDANG SUBDIT 3 DITRESKRIMUM POLDA BALI</t>
  </si>
  <si>
    <t>65050818</t>
  </si>
  <si>
    <t>I MADE SUDAGA</t>
  </si>
  <si>
    <t>BHAYANGKARA OPERASIONAL PELAKSANA LANJUTAN POLSEK PAYANGAN POLRES GIANYAR POLDA BALI (BHABINKAMTIBMAS DESA KERTA)</t>
  </si>
  <si>
    <t>65060087</t>
  </si>
  <si>
    <t>I WAYAN PANDRA</t>
  </si>
  <si>
    <t>BAMIN 2 SIKEU POLRES TABANAN POLDA BALI</t>
  </si>
  <si>
    <t>65060088</t>
  </si>
  <si>
    <t>I KETUT BARITA</t>
  </si>
  <si>
    <t>BHAYANGKARA OPERASIONAL PELAKSANA LANJUTAN POLSEK SAWAN POLRES BULELENG POLDA BALI (BHABINKAMTIBMAS DS LEMUKIH POLSEK SAWAN)</t>
  </si>
  <si>
    <t>65060090</t>
  </si>
  <si>
    <t>I WAYAN DARMA, SH</t>
  </si>
  <si>
    <t>65060092</t>
  </si>
  <si>
    <t>I NYOMAN MUNTEL</t>
  </si>
  <si>
    <t>BAMIN 1 BAGSUMDA POLRESTA DENPASAR POLDA BALI</t>
  </si>
  <si>
    <t>65060160</t>
  </si>
  <si>
    <t>I KOMANG JONIADA</t>
  </si>
  <si>
    <t>BAMIN 2 SIUM POLRES KLUNGKUNG POLDA BALI (BARU)</t>
  </si>
  <si>
    <t>65060171</t>
  </si>
  <si>
    <t>IDA BAGUS PUTU HARTAWA</t>
  </si>
  <si>
    <t>BANIT 1 UNITPROVOS POLSEK SERIRIT POLRES BULELENG POLDA BALI</t>
  </si>
  <si>
    <t>65060196</t>
  </si>
  <si>
    <t>I GEDE NYOMAN PUTRAWAN</t>
  </si>
  <si>
    <t>PS. KANITPROVOS POLSEK SELEMADEG TIMUR POLRES TABANAN POLDA BALI</t>
  </si>
  <si>
    <t>65060227</t>
  </si>
  <si>
    <t>I GUSTI PUTU SUARDANA</t>
  </si>
  <si>
    <t>BA SPKT 1 POLSEK MENGWI POLRES BADUNG POLDA BALI</t>
  </si>
  <si>
    <t>65060242</t>
  </si>
  <si>
    <t>I KETUT NUKARI</t>
  </si>
  <si>
    <t>BANIT 10 UNITSABHARA POLSEK RENDANG POLRES KARANGASEM POLDA BALI</t>
  </si>
  <si>
    <t>65060251</t>
  </si>
  <si>
    <t>I WAYAN SUKADI</t>
  </si>
  <si>
    <t>BANIT 1 SATTAHTI POLRES BANGLI POLDA BALI (BARU)</t>
  </si>
  <si>
    <t>65060277</t>
  </si>
  <si>
    <t>I NYOMAN SUENDRA</t>
  </si>
  <si>
    <t>BANIT 6 UNITSABHARA POLSEK TEMBUKU POLRES BANGLI POLDA BALI</t>
  </si>
  <si>
    <t>65060283</t>
  </si>
  <si>
    <t>I PUTU NADA PUTRA</t>
  </si>
  <si>
    <t>BHAYANGKARA OPERASIONAL PELAKSANA LANJUTAN POLSEK SUKASADA POLRES BULELENG POLDA BALI (BHABINKAMTIBMAS DS PANJIANOM POLSEK SUKASADA)</t>
  </si>
  <si>
    <t>65060309</t>
  </si>
  <si>
    <t>I PUTU SUTAYA</t>
  </si>
  <si>
    <t>BANIT 33 SATINTELKAM POLRES BULELENG POLDA BALI</t>
  </si>
  <si>
    <t>65060321</t>
  </si>
  <si>
    <t>BANIT 9 UNITRESKRIM POLSEK SERIRIT POLRES BULELENG POLDA BALI</t>
  </si>
  <si>
    <t>65060329</t>
  </si>
  <si>
    <t>I DEWA GEDE ASTAWA</t>
  </si>
  <si>
    <t>PS. PANIT 2 UNITSABHARA POLSEK NUSA PENIDA POLRES KLUNGKUNG POLDA BALI</t>
  </si>
  <si>
    <t>65060331</t>
  </si>
  <si>
    <t>I MADE LINGGIH</t>
  </si>
  <si>
    <t>KASUBNIT 1 UNITDIKYASA SATLANTAS POLRESTA DENPASAR POLDA BALI</t>
  </si>
  <si>
    <t>65060453</t>
  </si>
  <si>
    <t>I WAYAN SIBANG</t>
  </si>
  <si>
    <t>BANIT 16 UNITSABHARA POLSEK SUKAWATI POLRES GIANYAR POLDA BALI (BARU)</t>
  </si>
  <si>
    <t>65060545</t>
  </si>
  <si>
    <t>PUTU GEDE ARTHA</t>
  </si>
  <si>
    <t>65060606</t>
  </si>
  <si>
    <t>I WYN.ERLY SUASTIKA</t>
  </si>
  <si>
    <t>BAMIN 1 SIAGA 3 BAGDALOPS ROOPS POLDA BALI (BARU)</t>
  </si>
  <si>
    <t>65060693</t>
  </si>
  <si>
    <t>I MADE WARGA</t>
  </si>
  <si>
    <t>BHAYANGKARA OPERASIONAL PELAKSANA LANJUTAN POLSEK KUTA SELATAN POLRESTA DENPASAR POLDA BALI (POSPOL JIMBARAN POLSEK KUTA SELATAN )</t>
  </si>
  <si>
    <t>65060694</t>
  </si>
  <si>
    <t>I KETUT SADIA</t>
  </si>
  <si>
    <t>BHAYANGKARA OPERASIONAL PELAKSANA LANJUTAN BIDANG SPKT POLRESTA DENPASAR POLDA BALI</t>
  </si>
  <si>
    <t>65060704</t>
  </si>
  <si>
    <t>I GEDE MADE MARYATA,S.H</t>
  </si>
  <si>
    <t>65060759</t>
  </si>
  <si>
    <t>I NYOMAN SETIA PURSA</t>
  </si>
  <si>
    <t>PANIT 3 UNITSABHARA POLSEK NEGARA POLRES JEMBRANA POLDA BALI (BARU)</t>
  </si>
  <si>
    <t>65060761</t>
  </si>
  <si>
    <t>I MADE SANDI</t>
  </si>
  <si>
    <t>BHAYANGKARA OPERASIONAL PELAKSANA LANJUTAN POLSEK KEDIRI POLRES TABANAN POLDA BALI (BHABIN DESA NYITDAH)</t>
  </si>
  <si>
    <t>65070016</t>
  </si>
  <si>
    <t>I MADE SARKA</t>
  </si>
  <si>
    <t>BANIT 2 UNITTURJAWALI SATLANTAS POLRESTA DENPASAR POLDA BALI (BARU)</t>
  </si>
  <si>
    <t>65070018</t>
  </si>
  <si>
    <t>I NENGAH MAJIK</t>
  </si>
  <si>
    <t>65070071</t>
  </si>
  <si>
    <t>DEWA GEDE SUDIBYA</t>
  </si>
  <si>
    <t>KANITGAKKUM SATPOLAIR POLRES GIANYAR POLDA BALI</t>
  </si>
  <si>
    <t>65070083</t>
  </si>
  <si>
    <t>I WAYAN SUANTARA</t>
  </si>
  <si>
    <t>BA SPKT 3 POLSEK MENGWI POLRES BADUNG POLDA BALI</t>
  </si>
  <si>
    <t>65070086</t>
  </si>
  <si>
    <t>ANAK AGUNG SRI WITHARI</t>
  </si>
  <si>
    <t>BAMIN/BANUM 1 SUBBAGRENMIN DITLANTAS POLDA BALI (BARU)</t>
  </si>
  <si>
    <t>65070158</t>
  </si>
  <si>
    <t>IDA BAGUS PUTU JELANTIK</t>
  </si>
  <si>
    <t>BANIT 4 UNITSABHARA POLSEK BATURITI POLRES TABANAN POLDA BALI</t>
  </si>
  <si>
    <t>65070228</t>
  </si>
  <si>
    <t>I NYOMAN SUBAYA</t>
  </si>
  <si>
    <t>BHAYANGKARA OPERASIONAL PELAKSANA LANJUTAN POLSEK SUKASADA POLRES BULELENG POLDA BALI (BHABINKAMTIBMAS DS WANAGIRI POLSEK SUKASADA)</t>
  </si>
  <si>
    <t>65070270</t>
  </si>
  <si>
    <t>DEWA NYOMAN SUSILA</t>
  </si>
  <si>
    <t>BHAYANGKARA OPERASIONAL PELAKSANA LANJUTAN POLSEK SAWAN POLRES BULELENG POLDA BALI (BHABINKAMTIBMAS DS JAGARAGA POLSEK SAWAN)</t>
  </si>
  <si>
    <t>65070332</t>
  </si>
  <si>
    <t>I NYOMAN ARYANATA</t>
  </si>
  <si>
    <t>BHAYANGKARA OPERASIONAL PELAKSANA LANJUTAN POLSEK SELEMADEG TIMUR POLRES TABANAN POLDA BALI (BHABIN DS DALANG)</t>
  </si>
  <si>
    <t>65070347</t>
  </si>
  <si>
    <t>I NYOMAN WIASTRAWAN</t>
  </si>
  <si>
    <t>BHAYANGKARA OPERASIONAL PELAKSANA LANJUTAN POLSEK BANJAR POLRES BULELENG POLDA BALI (BHABINKAMTIBMAS DS MUNDUK POLSEK BANJAR)</t>
  </si>
  <si>
    <t>65070353</t>
  </si>
  <si>
    <t>I KETUT BUDIASA</t>
  </si>
  <si>
    <t>BANIT 2 UNITSABHARA POLSEK KUTA UTARA POLRES BADUNG POLDA BALI</t>
  </si>
  <si>
    <t>65070369</t>
  </si>
  <si>
    <t>I NENGAH SUNARTA</t>
  </si>
  <si>
    <t>PS. KASIKUM POLSEK TABANAN POLRES TABANAN POLDA BALI</t>
  </si>
  <si>
    <t>65070389</t>
  </si>
  <si>
    <t>I KETUT WIRATMA</t>
  </si>
  <si>
    <t>KASUBNIT 1 UNITPAMOBVIT SATSABHARA POLRESTA DENPASAR POLDA BALI (PS.)</t>
  </si>
  <si>
    <t>65070511</t>
  </si>
  <si>
    <t>I WAYAN INDRAYANA</t>
  </si>
  <si>
    <t>PANIT 1 UNITLANTAS POLSEK GIANYAR POLRES GIANYAR POLDA BALI (PS.)</t>
  </si>
  <si>
    <t>65070565</t>
  </si>
  <si>
    <t>I NENGAH PASEK</t>
  </si>
  <si>
    <t>KASIUM POLSEK TAMPAKSIRING POLRES GIANYAR POLDA BALI (BARU)</t>
  </si>
  <si>
    <t>65070577</t>
  </si>
  <si>
    <t>NI LUH GEDE ARMINI</t>
  </si>
  <si>
    <t>65070631</t>
  </si>
  <si>
    <t>I KETUT PURNATA</t>
  </si>
  <si>
    <t>BAMIN 2 SITIPOL POLRES GIANYAR POLDA BALI (BARU)</t>
  </si>
  <si>
    <t>65070652</t>
  </si>
  <si>
    <t>I DEWA MADE JULIADA DWIPARI</t>
  </si>
  <si>
    <t>PS. KA SPKT 2 POLSEK TABANAN POLRES TABANAN POLDA BALI</t>
  </si>
  <si>
    <t>65070766</t>
  </si>
  <si>
    <t>I KETUT SUKARDI</t>
  </si>
  <si>
    <t>BANIT 21 UNITTURJAWALI SATLANTAS POLRESTA DENPASAR POLDA BALI (BARU)</t>
  </si>
  <si>
    <t>65070769</t>
  </si>
  <si>
    <t>A.A GEDE RAKA DARMA PUTRA</t>
  </si>
  <si>
    <t>BHAYANGKARA OPERASIONAL PELAKSANA LANJUTAN POLSEK PAYANGAN POLRES GIANYAR POLDA BALI (SPKT)</t>
  </si>
  <si>
    <t>65070774</t>
  </si>
  <si>
    <t>KETUT DARMADA</t>
  </si>
  <si>
    <t>BANIT 13 SUBDITWISATA DITPAMOBVIT POLDA BALI</t>
  </si>
  <si>
    <t>65070807</t>
  </si>
  <si>
    <t>I GUSTI PUTU SUGIHARTO</t>
  </si>
  <si>
    <t>KA SPKT 1 POLSEK KEDIRI POLRES TABANAN POLDA BALI</t>
  </si>
  <si>
    <t>65070825</t>
  </si>
  <si>
    <t>65080006</t>
  </si>
  <si>
    <t>I WAYAN KARIARSA</t>
  </si>
  <si>
    <t>PANIT 2 UNITBINMAS POLSEK BANGLI POLRES BANGLI POLDA BALI</t>
  </si>
  <si>
    <t>65080021</t>
  </si>
  <si>
    <t>SANDRA DEWI</t>
  </si>
  <si>
    <t>65080025</t>
  </si>
  <si>
    <t>IDA BAGUS KETUT SUARJANA</t>
  </si>
  <si>
    <t>BANIT 1 UNITSABHARA POLSEK BATURITI POLRES TABANAN POLDA BALI</t>
  </si>
  <si>
    <t>65080095</t>
  </si>
  <si>
    <t>I GUSTI NGURAH RIMBAWA</t>
  </si>
  <si>
    <t>BHAYANGKARA ADMINISTRASI PELAKSANA LANJUTAN BIDANG SPKT POLRESTA DENPASAR POLDA BALI</t>
  </si>
  <si>
    <t>65080119</t>
  </si>
  <si>
    <t>65080163</t>
  </si>
  <si>
    <t>BAMIN 12 BAGSUMDA POLRES KARANGASEM POLDA BALI (BARU)</t>
  </si>
  <si>
    <t>65080192</t>
  </si>
  <si>
    <t>GEDE SUYASA</t>
  </si>
  <si>
    <t>PS. PANIT 2 UNITSABHARA POLSEK BANJAR POLRES BULELENG POLDA BALI</t>
  </si>
  <si>
    <t>65080307</t>
  </si>
  <si>
    <t>PS. KA SPKT 3 POLSEK PENEBEL POLRES TABANAN POLDA BALI</t>
  </si>
  <si>
    <t>65080311</t>
  </si>
  <si>
    <t>I NYOMAN PUTRA</t>
  </si>
  <si>
    <t>BANIT PATROLI 9 POLSUBSEKTOR DIPONOGORO POLSEK DENPASAR BARAT POLRESTA DENPASAR POLDA BALI (BARU)</t>
  </si>
  <si>
    <t>65080317</t>
  </si>
  <si>
    <t>I WAYAN SUARDITA</t>
  </si>
  <si>
    <t>BANIT 11 UNITSABHARA POLSEK TABANAN POLRES TABANAN POLDA BALI</t>
  </si>
  <si>
    <t>65080329</t>
  </si>
  <si>
    <t>I KETUT TERIMA</t>
  </si>
  <si>
    <t>KA SPKT 1 POLSEK MANGGIS POLRES KARANGASEM POLDA BALI (PS.)</t>
  </si>
  <si>
    <t>65080459</t>
  </si>
  <si>
    <t>I GUSTI AGUNG ARYA DHYANA</t>
  </si>
  <si>
    <t>BANIT 3 UNITSABHARA POLSEK BANJARANGKAN POLRES KLUNGKUNG POLDA BALI</t>
  </si>
  <si>
    <t>65080583</t>
  </si>
  <si>
    <t>I WAYAN KARNIKA</t>
  </si>
  <si>
    <t>BANIT 2 UNITTURJAWALI SATSABHARA POLRES JEMBRANA POLDA BALI (BARU)</t>
  </si>
  <si>
    <t>65080597</t>
  </si>
  <si>
    <t>I MADE SULASTRA</t>
  </si>
  <si>
    <t>BHAYANGKARA ADMINISTRASI PELAKSANA LANJUTAN BIDANG LANTAS POLRES TABANAN POLDA BALI</t>
  </si>
  <si>
    <t>65080628</t>
  </si>
  <si>
    <t>RENI WENDANSARI</t>
  </si>
  <si>
    <t>65080657</t>
  </si>
  <si>
    <t>DWI AGUS MARUTO AJI</t>
  </si>
  <si>
    <t>BHAYANGKARA OPERASIONAL PELAKSANA LANJUTAN POLSEK SUKASADA POLRES BULELENG POLDA BALI (BHABINKAMTIBMAS DS SAMBANGAN POLSEK SUKASADA)</t>
  </si>
  <si>
    <t>65080660</t>
  </si>
  <si>
    <t>MADE MARMEN PAJA</t>
  </si>
  <si>
    <t>BANIT 1 UNITPAMOBVIT SATSABHARA POLRES BULELENG POLDA BALI</t>
  </si>
  <si>
    <t>65080754</t>
  </si>
  <si>
    <t>SUKANDAR</t>
  </si>
  <si>
    <t>65080770</t>
  </si>
  <si>
    <t>SANG PUTU ARYANA</t>
  </si>
  <si>
    <t>BHAYANGKARA OPERASIONAL PELAKSANA LANJUTAN POLSEK SELEMADEG BARAT POLRES TABANAN POLDA BALI (BHABIN DESA MUNDEH)</t>
  </si>
  <si>
    <t>65080771</t>
  </si>
  <si>
    <t>I DEWA GEDE SEPUTRA YASA</t>
  </si>
  <si>
    <t>BANIT 4 UNITRESKRIM POLSEK KUTA POLRESTA DENPASAR POLDA BALI</t>
  </si>
  <si>
    <t>65080777</t>
  </si>
  <si>
    <t>I GUSTI KETUT BUDIARSA ADNYANA</t>
  </si>
  <si>
    <t>BANIT 1 SIPROPAM POLRESTA DENPASAR POLDA BALI</t>
  </si>
  <si>
    <t>65090110</t>
  </si>
  <si>
    <t>GEDE BUDITA</t>
  </si>
  <si>
    <t>BAMIN 2 URMINTU SATSABHARA POLRES BULELENG POLDA BALI</t>
  </si>
  <si>
    <t>65090111</t>
  </si>
  <si>
    <t>ANAK AGUNG GEDE PUTRA WIADNYANA</t>
  </si>
  <si>
    <t>BANIT 7 UNITREGIDENT SATLANTAS POLRES JEMBRANA POLDA BALI (BARU)</t>
  </si>
  <si>
    <t>65090119</t>
  </si>
  <si>
    <t>I WAYAN SUARDANA</t>
  </si>
  <si>
    <t>BANIT 2 UNITSABHARA POLSEK MENDOYO POLRES JEMBRANA POLDA BALI (BARU)</t>
  </si>
  <si>
    <t>65090123</t>
  </si>
  <si>
    <t>I PUTU SUDIARKA</t>
  </si>
  <si>
    <t>BHAYANGKARA OPERASIONAL PELAKSANA LANJUTAN POLSEK SELEMADEG BARAT POLRES TABANAN POLDA BALI (BHABIN DESA TIYING GADING)</t>
  </si>
  <si>
    <t>65090203</t>
  </si>
  <si>
    <t>I MADE WARDANA</t>
  </si>
  <si>
    <t>BHAYANGKARA OPERASIONAL PELAKSANA LANJUTAN POLSEK SELEMADEG BARAT POLRES TABANAN POLDA BALI (BHABIN DS LUMBUNG KAUH)</t>
  </si>
  <si>
    <t>65090204</t>
  </si>
  <si>
    <t>NI KOMANG TUTINI</t>
  </si>
  <si>
    <t>BANIT 1 UNITBINMAS POLSEK DENPASAR TIMUR POLRESTA DENPASAR POLDA BALI</t>
  </si>
  <si>
    <t>65090209</t>
  </si>
  <si>
    <t>I NYOMAN SUKANTA</t>
  </si>
  <si>
    <t>BHAYANGKARA OPERASIONAL PELAKSANA LANJUTAN POLSEK TAMPAKSIRING POLRES GIANYAR POLDA BALI</t>
  </si>
  <si>
    <t>65090219</t>
  </si>
  <si>
    <t>I NENGAH KADI</t>
  </si>
  <si>
    <t>BANIT 5 UNITSABHARA POLSEK MENGWI POLRES BADUNG POLDA BALI</t>
  </si>
  <si>
    <t>65090236</t>
  </si>
  <si>
    <t>I KETUT SIARKA</t>
  </si>
  <si>
    <t>BANIT PATROLI 1 POLSUBSEKTOR UBUNG POLSEK DENPASAR BARAT POLRESTA DENPASAR POLDA BALI</t>
  </si>
  <si>
    <t>65090253</t>
  </si>
  <si>
    <t>I NYOMAN SUARDANA</t>
  </si>
  <si>
    <t>BHAYANGKARA OPERASIONAL PELAKSANA LANJUTAN POLSEK SUSUT POLRES BANGLI POLDA BALI (BHABINKAMTIBMAS DESA ABUAN)</t>
  </si>
  <si>
    <t>65090267</t>
  </si>
  <si>
    <t>I MADE TOMOYASA</t>
  </si>
  <si>
    <t>65090278</t>
  </si>
  <si>
    <t>IDA BAGUS PUTU ALIT</t>
  </si>
  <si>
    <t>PS. PANIT 2 UNITRESKRIM POLSEK KLUNGKUNG POLRES KLUNGKUNG POLDA BALI</t>
  </si>
  <si>
    <t>65090287</t>
  </si>
  <si>
    <t>I GUSTI NYOMAN MERTA</t>
  </si>
  <si>
    <t>BAMIN 3 SIWAS POLRES BULELENG POLDA BALI</t>
  </si>
  <si>
    <t>65090292</t>
  </si>
  <si>
    <t>I KETUT PARMA</t>
  </si>
  <si>
    <t>KASIKUM POLSEK DENPASAR BARAT POLRESTA DENPASAR POLDA BALI (PS.)</t>
  </si>
  <si>
    <t>65090390</t>
  </si>
  <si>
    <t>I MADE MEKA</t>
  </si>
  <si>
    <t>BANIT 5 UNITSABHARA POLSEK KUTA UTARA POLRES BADUNG POLDA BALI</t>
  </si>
  <si>
    <t>65090485</t>
  </si>
  <si>
    <t>I KADE YASA</t>
  </si>
  <si>
    <t>BAMIN 1 SIKEU POLRES JEMBRANA POLDA BALI (BARU)</t>
  </si>
  <si>
    <t>65090510</t>
  </si>
  <si>
    <t>I KETUT GAMA ADI</t>
  </si>
  <si>
    <t>BANIT 7 SUBDIT 4 DITINTELKAM POLDA BALI</t>
  </si>
  <si>
    <t>65090603</t>
  </si>
  <si>
    <t>I NYOMAN PASEK</t>
  </si>
  <si>
    <t>BANIT 10 UNITSABHARA POLSEK KARANG ASEM POLRES KARANGASEM POLDA BALI</t>
  </si>
  <si>
    <t>65090615</t>
  </si>
  <si>
    <t>I WAYAN SUARJAYA, S.H</t>
  </si>
  <si>
    <t>BANIT 16 UNITIDIK SATRESNARKOBA POLRESTA DENPASAR POLDA BALI</t>
  </si>
  <si>
    <t>65100038</t>
  </si>
  <si>
    <t>I NYOMAN SARJANA</t>
  </si>
  <si>
    <t>BADALMAS 100 KIDALMAS 2 SIPASDAL SUBDITDALMAS DITSAMAPTA POLDA BALI</t>
  </si>
  <si>
    <t>65100053</t>
  </si>
  <si>
    <t>NI NYOMAN ARTATI</t>
  </si>
  <si>
    <t>65100087</t>
  </si>
  <si>
    <t>I GEDE SAMIASA</t>
  </si>
  <si>
    <t>PS. PANIT 3 UNITSABHARA POLSEK BANJAR POLRES BULELENG POLDA BALI</t>
  </si>
  <si>
    <t>65100108</t>
  </si>
  <si>
    <t>I KETUT SEMBER</t>
  </si>
  <si>
    <t>BANIT 6 UNITREGIDENT SATLANTAS POLRES JEMBRANA POLDA BALI (BARU)</t>
  </si>
  <si>
    <t>65100169</t>
  </si>
  <si>
    <t>I WAYAN SUWECA</t>
  </si>
  <si>
    <t>BANIT 8 UNITSABHARA POLSEK BLAHBATUH POLRES GIANYAR POLDA BALI</t>
  </si>
  <si>
    <t>65100177</t>
  </si>
  <si>
    <t>SURADEWATA</t>
  </si>
  <si>
    <t>KASIHUMAS POLSEK KUTA POLRESTA DENPASAR POLDA BALI</t>
  </si>
  <si>
    <t>65100182</t>
  </si>
  <si>
    <t>I KETUT REBAWA</t>
  </si>
  <si>
    <t>PANIT 2 UNITBINMAS POLSEK MELAYA POLRES JEMBRANA POLDA BALI (BARU)</t>
  </si>
  <si>
    <t>65100189</t>
  </si>
  <si>
    <t>I NYOMAN KENA</t>
  </si>
  <si>
    <t>BHAYANGKARA OPERASIONAL PELAKSANA LANJUTAN POLSEK DENPASAR BARAT POLRESTA DENPASAR POLDA BALI (BHABINKAMTIBMAS DESA PEMECUTAN KELOD POLSEK DENPASAR BARAT )</t>
  </si>
  <si>
    <t>65100200</t>
  </si>
  <si>
    <t>I GUSTI NGURAH PARWATA</t>
  </si>
  <si>
    <t>PANIT 2 UNITSABHARA POLSEK UBUD POLRES GIANYAR POLDA BALI</t>
  </si>
  <si>
    <t>65100233</t>
  </si>
  <si>
    <t>I GEDE SUPALA</t>
  </si>
  <si>
    <t>BANIT 8 SATINTELKAM POLRES BULELENG POLDA BALI</t>
  </si>
  <si>
    <t>65100255</t>
  </si>
  <si>
    <t>BANIT 4 UNITLAKA SATLANTAS POLRES TABANAN POLDA BALI (BARU)</t>
  </si>
  <si>
    <t>65100272</t>
  </si>
  <si>
    <t>I NYOMAN WIDIARSANA</t>
  </si>
  <si>
    <t>BANIT 1 UNITSABHARA POLSEK SELEMADEG POLRES TABANAN POLDA BALI</t>
  </si>
  <si>
    <t>65100288</t>
  </si>
  <si>
    <t>I DEWA ANOM SEMARA PUTRA</t>
  </si>
  <si>
    <t>BANIT 1 UNITPROVOS POLSEK TEGALLALANG POLRES GIANYAR POLDA BALI (BARU)</t>
  </si>
  <si>
    <t>65100429</t>
  </si>
  <si>
    <t>I WAYAN SADIA</t>
  </si>
  <si>
    <t>BANIT 1 UNITTURJAWALI SATLANTAS POLRES TABANAN POLDA BALI (BARU)</t>
  </si>
  <si>
    <t>65100479</t>
  </si>
  <si>
    <t>IDA BAGUS PUTU WIKARTA</t>
  </si>
  <si>
    <t>BANIT 1 UNIT 5 SUBDIT 2 DITRESKRIMUM POLDA BALI</t>
  </si>
  <si>
    <t>65100588</t>
  </si>
  <si>
    <t>DEWA KETUT SUARDINATA</t>
  </si>
  <si>
    <t>BANIT 5 UNITLAKA SATLANTAS POLRES TABANAN POLDA BALI (BARU)</t>
  </si>
  <si>
    <t>65100593</t>
  </si>
  <si>
    <t>PIROSO</t>
  </si>
  <si>
    <t>65100596</t>
  </si>
  <si>
    <t>I WAYAN GUNASTRA</t>
  </si>
  <si>
    <t>BANIT 17 SATPJR DITLANTAS POLDA BALI</t>
  </si>
  <si>
    <t>65100690</t>
  </si>
  <si>
    <t>IDKG. SUDANA PUTRA</t>
  </si>
  <si>
    <t>BHAYANGKARA OPERASIONAL PELAKSANA LANJUTAN BIDANG SABHARA POLRES GIANYAR POLDA BALI</t>
  </si>
  <si>
    <t>65100692</t>
  </si>
  <si>
    <t>I WAYAN SEMADA</t>
  </si>
  <si>
    <t>BHAYANGKARA OPERASIONAL PELAKSANA LANJUTAN POLSEK KUTA UTARA POLRES BADUNG POLDA BALI (BHABINKAMTIBMAS DESA DALUNG)</t>
  </si>
  <si>
    <t>65100696</t>
  </si>
  <si>
    <t>ENDANG SUPRIADI</t>
  </si>
  <si>
    <t>KASUBSIYANMA SIUM POLRESTA DENPASAR POLDA BALI (PS.)</t>
  </si>
  <si>
    <t>65110058</t>
  </si>
  <si>
    <t>I WAYAN POLOS</t>
  </si>
  <si>
    <t>PS. KASIUM POLSEK PUPUAN POLRES TABANAN POLDA BALI</t>
  </si>
  <si>
    <t>65110074</t>
  </si>
  <si>
    <t>I KETUT ARDANA, SH</t>
  </si>
  <si>
    <t>BHAYANGKARA OPERASIONAL PELAKSANA LANJUTAN BIDANG BINOPSNAL DITLANTAS POLDA BALI</t>
  </si>
  <si>
    <t>65110087</t>
  </si>
  <si>
    <t>I PUTU ANOM SURYAWAN</t>
  </si>
  <si>
    <t>PS. PANIT 1 UNITINTELKAM POLSEK SELEMADEG POLRES TABANAN POLDA BALI</t>
  </si>
  <si>
    <t>65110173</t>
  </si>
  <si>
    <t>I NENGAH MERTANA</t>
  </si>
  <si>
    <t>BANIT 4 UNITSABHARA POLSEK TABANAN POLRES TABANAN POLDA BALI (BARU)</t>
  </si>
  <si>
    <t>65110192</t>
  </si>
  <si>
    <t>NYOMAN TISNA</t>
  </si>
  <si>
    <t>BHAYANGKARA OPERASIONAL PELAKSANA LANJUTAN POLSEK TEJAKULA POLRES BULELENG POLDA BALI (BHABINKAMTIBMAS DS MADENAN POLSEK TEJAKULA)</t>
  </si>
  <si>
    <t>65110196</t>
  </si>
  <si>
    <t>BANIT 9 UNITTURJAWALI SATLANTAS POLRES GIANYAR POLDA BALI</t>
  </si>
  <si>
    <t>65110201</t>
  </si>
  <si>
    <t>IDA BAGUS ANOM SUDARSANA</t>
  </si>
  <si>
    <t>PS. PANIT 1 UNITRESKRIM POLSEK BATURITI POLRES TABANAN POLDA BALI</t>
  </si>
  <si>
    <t>65110209</t>
  </si>
  <si>
    <t>I WAYAN TELAGA</t>
  </si>
  <si>
    <t>BAMIN 6 BAGSUMDA POLRES KARANGASEM POLDA BALI (BARU)</t>
  </si>
  <si>
    <t>65110222</t>
  </si>
  <si>
    <t>I KETUT SUDARMA WIASA, S.H.</t>
  </si>
  <si>
    <t>PS. PAUR SUBBAGHUMAS BAGOPS POLRES JEMBRANA POLDA BALI</t>
  </si>
  <si>
    <t>65110325</t>
  </si>
  <si>
    <t>IDA BAGUS JUMPUNG</t>
  </si>
  <si>
    <t>BANIT 15 SUBDITWISATA DITPAMOBVIT POLDA BALI</t>
  </si>
  <si>
    <t>65110391</t>
  </si>
  <si>
    <t>I GEDE KUSUMAJAYA</t>
  </si>
  <si>
    <t>65110403</t>
  </si>
  <si>
    <t>I GEDE ARTAMA</t>
  </si>
  <si>
    <t>KA SPKT 2 POLSEK KUTA UTARA POLRES BADUNG POLDA BALI (PS.)</t>
  </si>
  <si>
    <t>65110412</t>
  </si>
  <si>
    <t>CARDA SYAHRIAL OEMATAN</t>
  </si>
  <si>
    <t>PANIT 2 UNITBINMAS POLSEK KUTA UTARA POLRES BADUNG POLDA BALI</t>
  </si>
  <si>
    <t>65110434</t>
  </si>
  <si>
    <t>I KETUT GINASTRA</t>
  </si>
  <si>
    <t>PS. KANITPATROLI SATPOLAIR POLRES GIANYAR POLDA BALI</t>
  </si>
  <si>
    <t>65110447</t>
  </si>
  <si>
    <t>I WAYAN SUBAWA</t>
  </si>
  <si>
    <t>KA SPKT 2 POLSEK DENPASAR BARAT POLRESTA DENPASAR POLDA BALI (PS.)</t>
  </si>
  <si>
    <t>65110452</t>
  </si>
  <si>
    <t>I WAYAN SUARTA</t>
  </si>
  <si>
    <t>BA SPKT 4 POLSEK MENGWI POLRES BADUNG POLDA BALI</t>
  </si>
  <si>
    <t>65110531</t>
  </si>
  <si>
    <t>PUTU WIDIARTA</t>
  </si>
  <si>
    <t>BANIT 7 UNITSABHARA POLSEK SERIRIT POLRES BULELENG POLDA BALI</t>
  </si>
  <si>
    <t>65110614</t>
  </si>
  <si>
    <t>PANDE KETUT DAMA</t>
  </si>
  <si>
    <t>PS. KANIT 3 SPKT POLRES BULELENG POLDA BALI</t>
  </si>
  <si>
    <t>65110910</t>
  </si>
  <si>
    <t>NYOMAN SANDIADA</t>
  </si>
  <si>
    <t>BANIT 2 SATTAHTI POLRES BULELENG POLDA BALI</t>
  </si>
  <si>
    <t>65120027</t>
  </si>
  <si>
    <t>KANIT 3 SPKT POLRES KARANGASEM POLDA BALI</t>
  </si>
  <si>
    <t>65120054</t>
  </si>
  <si>
    <t>I MADE SUMENATA</t>
  </si>
  <si>
    <t>BANIT 2 UNITINTELKAM POLSEK PAYANGAN POLRES GIANYAR POLDA BALI</t>
  </si>
  <si>
    <t>65120115</t>
  </si>
  <si>
    <t>I NENGAH KARTIKAYASA</t>
  </si>
  <si>
    <t>BHAYANGKARA OPERASIONAL PELAKSANA LANJUTAN POLSEK PENEBEL POLRES TABANAN POLDA BALI (BHABIN DESA REJASA)</t>
  </si>
  <si>
    <t>65120144</t>
  </si>
  <si>
    <t>I NYOMAN KARINU</t>
  </si>
  <si>
    <t>PS. KA SPKT 1 POLSEK KAWASAN PELABUHAN PADANG BAI POLRES KARANGASEM POLDA BALI</t>
  </si>
  <si>
    <t>65120146</t>
  </si>
  <si>
    <t>I KETUT PANDE WIRANATA</t>
  </si>
  <si>
    <t>BANIT PATROLI 4 POLSUBSEKTOR CETUS PATHA POLSEK UBUD POLRES GIANYAR POLDA BALI</t>
  </si>
  <si>
    <t>65120163</t>
  </si>
  <si>
    <t>I KOMANG WIJANA</t>
  </si>
  <si>
    <t>KANITBINMAS POLSEK ABANG POLRES KARANGASEM POLDA BALI (PS.)</t>
  </si>
  <si>
    <t>65120177</t>
  </si>
  <si>
    <t>I GEDE SENING</t>
  </si>
  <si>
    <t>BANIT 1 UNITIDIK SATRESKRIM POLRES KARANGASEM POLDA BALI</t>
  </si>
  <si>
    <t>65120179</t>
  </si>
  <si>
    <t>I NYOMAN WARTA</t>
  </si>
  <si>
    <t>BHAYANGKARA OPERASIONAL PELAKSANA LANJUTAN POLSEK BUSUNGBIU POLRES BULELENG POLDA BALI (BHABINKAMTIBMAS DS PUNCAK SARI POLSEK BUSUNGBIU)</t>
  </si>
  <si>
    <t>65120181</t>
  </si>
  <si>
    <t>I NYOMAN SUASTRA</t>
  </si>
  <si>
    <t>KA SPKT 2 POLSEK KERAMBITAN POLRES TABANAN POLDA BALI (PS.)</t>
  </si>
  <si>
    <t>65120182</t>
  </si>
  <si>
    <t>I NYOMAN SUASTIKA</t>
  </si>
  <si>
    <t>BAMIN/BANUM 1 BAGWASSIDIK DITRESNARKOBA POLDA BALI</t>
  </si>
  <si>
    <t>65120184</t>
  </si>
  <si>
    <t>I NYOMAN ARIASA</t>
  </si>
  <si>
    <t>BHAYANGKARA OPERASIONAL PELAKSANA LANJUTAN BIDANG UM POLRESTA DENPASAR POLDA BALI</t>
  </si>
  <si>
    <t>65120227</t>
  </si>
  <si>
    <t>I PUTU NARAYANA</t>
  </si>
  <si>
    <t>BANIT 1 UNITREGIDENT SATLANTAS POLRES JEMBRANA POLDA BALI</t>
  </si>
  <si>
    <t>65120249</t>
  </si>
  <si>
    <t>I NYOMAN BUDIARTA, S.H.</t>
  </si>
  <si>
    <t>BANIT 10 UNITIDIK SATRESKRIM POLRES KARANGASEM POLDA BALI (BARU)</t>
  </si>
  <si>
    <t>65120251</t>
  </si>
  <si>
    <t>I NYOMAN MUDIANA</t>
  </si>
  <si>
    <t>KAURMINTU SATRESNARKOBA POLRES JEMBRANA POLDA BALI (BARU)</t>
  </si>
  <si>
    <t>65120272</t>
  </si>
  <si>
    <t>I WAYAN ARTHA</t>
  </si>
  <si>
    <t>KANITDIKYASA SATLANTAS POLRES GIANYAR POLDA BALI (PS.)</t>
  </si>
  <si>
    <t>65120280</t>
  </si>
  <si>
    <t>LALU HAERUL ANWAR</t>
  </si>
  <si>
    <t>BANIT 7 SUBDIT 3 DITINTELKAM POLDA BALI</t>
  </si>
  <si>
    <t>65120284</t>
  </si>
  <si>
    <t>I GEDE SUARNAMA</t>
  </si>
  <si>
    <t>KASIHUMAS POLSEK KAWASAN PELABUHAN BENOA POLRESTA DENPASAR POLDA BALI (PS.)</t>
  </si>
  <si>
    <t>65120288</t>
  </si>
  <si>
    <t>I MADE SUSANA</t>
  </si>
  <si>
    <t>KAURMINTU SATLANTAS POLRES BADUNG POLDA BALI (BARU)</t>
  </si>
  <si>
    <t>65120292</t>
  </si>
  <si>
    <t>DW MADE DARMAYASA</t>
  </si>
  <si>
    <t>KA SPKT 1 POLSEK SUKAWATI POLRES GIANYAR POLDA BALI (BARU)</t>
  </si>
  <si>
    <t>65120296</t>
  </si>
  <si>
    <t>I WAYAN BUKTI</t>
  </si>
  <si>
    <t>65120304</t>
  </si>
  <si>
    <t>YANTI ASWINAR</t>
  </si>
  <si>
    <t>BAURMIN SITIPOL POLRESTA DENPASAR POLDA BALI</t>
  </si>
  <si>
    <t>65120311</t>
  </si>
  <si>
    <t>I GUSTI NGURAH ARIAMA</t>
  </si>
  <si>
    <t>KAPOLSUBSEKTOR GUMBRIH POLSEK PEKUTATAN POLRES JEMBRANA POLDA BALI (BARU)</t>
  </si>
  <si>
    <t>65120317</t>
  </si>
  <si>
    <t>IDA BAGUS KETUT SUBAGIA</t>
  </si>
  <si>
    <t>PS. KA SPKT 3 POLSEK KEDIRI POLRES TABANAN POLDA BALI</t>
  </si>
  <si>
    <t>65120318</t>
  </si>
  <si>
    <t>I WAYAN SIJA</t>
  </si>
  <si>
    <t>KASUBNITBINMASAIR UNITPATROLI SATPOLAIR POLRES BADUNG POLDA BALI (PS.)</t>
  </si>
  <si>
    <t>65120319</t>
  </si>
  <si>
    <t>I KETUT SUGAWA,SH</t>
  </si>
  <si>
    <t>PS. KANITSABHARA POLSEK MARGA POLRES TABANAN POLDA BALI</t>
  </si>
  <si>
    <t>65120320</t>
  </si>
  <si>
    <t>I NYOMAN ALIT SUDARSANA</t>
  </si>
  <si>
    <t>BANIT 3 UNITRESKRIM POLSEK DENPASAR SELATAN POLRESTA DENPASAR POLDA BALI (BARU)</t>
  </si>
  <si>
    <t>65120325</t>
  </si>
  <si>
    <t>65120326</t>
  </si>
  <si>
    <t>I MADE ARJANA</t>
  </si>
  <si>
    <t>PS. KA SPKT 3 POLSEK SUKASADA POLRES BULELENG POLDA BALI</t>
  </si>
  <si>
    <t>65120327</t>
  </si>
  <si>
    <t>KETUT MANGKU</t>
  </si>
  <si>
    <t>PS. KANIT 2 SPKT POLRES BULELENG POLDA BALI</t>
  </si>
  <si>
    <t>65120329</t>
  </si>
  <si>
    <t>I WAYAN MULIARTA</t>
  </si>
  <si>
    <t>BAMIN/BANUM 2 SUBBAGYANTOR YANMA POLDA BALI</t>
  </si>
  <si>
    <t>65120331</t>
  </si>
  <si>
    <t>KANITBINMAS POLSEK TEMBUKU POLRES BANGLI POLDA BALI (BARU)</t>
  </si>
  <si>
    <t>65120349</t>
  </si>
  <si>
    <t>DEWA ANOM KARTIKA</t>
  </si>
  <si>
    <t>KANIT 3 SPKT POLRES BANGLI POLDA BALI (BARU)</t>
  </si>
  <si>
    <t>65120450</t>
  </si>
  <si>
    <t>65120459</t>
  </si>
  <si>
    <t>I WAYAN MADIASA</t>
  </si>
  <si>
    <t>BHAYANGKARA OPERASIONAL PELAKSANA LANJUTAN POLSEK NEGARA POLRES JEMBRANA POLDA BALI (BHABIN KEL SANGKARAGUNG)</t>
  </si>
  <si>
    <t>65120467</t>
  </si>
  <si>
    <t>I MADE JANA</t>
  </si>
  <si>
    <t>BHAYANGKARA OPERASIONAL PENYELIA POLSEK KINTAMANI POLRES BANGLI POLDA BALI (BHABINKAMTIBMAS DESA BANTANG)</t>
  </si>
  <si>
    <t>65120475</t>
  </si>
  <si>
    <t>I WAYAN DARNA</t>
  </si>
  <si>
    <t>65120484</t>
  </si>
  <si>
    <t>BANIT 2 SPKT POLRES GIANYAR POLDA BALI</t>
  </si>
  <si>
    <t>65120492</t>
  </si>
  <si>
    <t>I KETUT UTAMA</t>
  </si>
  <si>
    <t>BINTARA SATLANTAS POLRESTA DENPASAR POLDA BALI</t>
  </si>
  <si>
    <t>65120494</t>
  </si>
  <si>
    <t>I WAYAN SUHARTA</t>
  </si>
  <si>
    <t>BINTARA DITPOLAIRUD POLDA BALI</t>
  </si>
  <si>
    <t>65120496</t>
  </si>
  <si>
    <t>I MADE PATRA</t>
  </si>
  <si>
    <t>PANIT 4 SIIDENT DITRESKRIMUM POLDA BALI</t>
  </si>
  <si>
    <t>65120539</t>
  </si>
  <si>
    <t>I DEWA GEDE ANOM</t>
  </si>
  <si>
    <t>BANIT 2 UNITTURJAWALI SATLANTAS POLRES GIANYAR POLDA BALI (BARU)</t>
  </si>
  <si>
    <t>65120552</t>
  </si>
  <si>
    <t>I KETUT ARDIKA</t>
  </si>
  <si>
    <t>BANIT 63 SATPJR DITLANTAS POLDA BALI</t>
  </si>
  <si>
    <t>65120623</t>
  </si>
  <si>
    <t>PS. KASITIPOL POLRES BULELENG POLDA BALI</t>
  </si>
  <si>
    <t>65120650</t>
  </si>
  <si>
    <t>NGAKAN MADE PUTRA</t>
  </si>
  <si>
    <t>65120672</t>
  </si>
  <si>
    <t>I NYOMAN SUIDANA</t>
  </si>
  <si>
    <t>BANIT 3 UNITRESKRIM POLSEK MARGA POLRES TABANAN POLDA BALI</t>
  </si>
  <si>
    <t>65120673</t>
  </si>
  <si>
    <t>I MADE SUDARSA</t>
  </si>
  <si>
    <t>KANITWATTAH SATTAHTI POLRESTA DENPASAR POLDA BALI (PS.)</t>
  </si>
  <si>
    <t>65120677</t>
  </si>
  <si>
    <t>BANIT 43 SATPJR DITLANTAS POLDA BALI</t>
  </si>
  <si>
    <t>65120678</t>
  </si>
  <si>
    <t>MARTIN M TEDJU</t>
  </si>
  <si>
    <t>BANIT 1 SUBDIT 4 DITINTELKAM POLDA BALI</t>
  </si>
  <si>
    <t>65120685</t>
  </si>
  <si>
    <t>I NENGAH RATI</t>
  </si>
  <si>
    <t>PS. PA SIAGA 1 BAGOPS POLRES TABANAN POLDA BALI</t>
  </si>
  <si>
    <t>65120687</t>
  </si>
  <si>
    <t>AGNES MBAO</t>
  </si>
  <si>
    <t>PANIT 2 UNITHARTIB SUBBIDPROVOS BIDPROPAM POLDA BALI</t>
  </si>
  <si>
    <t>65120688</t>
  </si>
  <si>
    <t>I NENGAH SUDIANA</t>
  </si>
  <si>
    <t>BANIT 3 UNITSABHARA POLSEK DENPASAR SELATAN POLRESTA DENPASAR POLDA BALI</t>
  </si>
  <si>
    <t>65120698</t>
  </si>
  <si>
    <t>I NENGAH SUKARJA</t>
  </si>
  <si>
    <t>BANIT 7 UNITLAKA SATLANTAS POLRESTA DENPASAR POLDA BALI (BARU)</t>
  </si>
  <si>
    <t>65120699</t>
  </si>
  <si>
    <t>I GEDE KETUT SUKIRTA</t>
  </si>
  <si>
    <t>65120700</t>
  </si>
  <si>
    <t>I WAYAN SURITA</t>
  </si>
  <si>
    <t>BHAYANGKARA OPERASIONAL PELAKSANA LANJUTAN POLSEK SIDEMEN POLRES KARANGASEM POLDA BALI (BHABINKAMTIBMAS DESA TANGKUP)</t>
  </si>
  <si>
    <t>65120701</t>
  </si>
  <si>
    <t>I NYOMAN KENCANA</t>
  </si>
  <si>
    <t>KANITSABHARA POLSEK SUSUT POLRES BANGLI POLDA BALI</t>
  </si>
  <si>
    <t>65120707</t>
  </si>
  <si>
    <t>I NYOMAN SUKADA</t>
  </si>
  <si>
    <t>BANIT 26 UNITTURJAWALI SATLANTAS POLRESTA DENPASAR POLDA BALI (BARU)</t>
  </si>
  <si>
    <t>65120708</t>
  </si>
  <si>
    <t>DESAK PUTU RAI</t>
  </si>
  <si>
    <t>BHAYANGKARA ADMINISTRASI PELAKSANA LANJUTAN BIDANG LANTAS POLRES GIANYAR POLDA BALI</t>
  </si>
  <si>
    <t>65120711</t>
  </si>
  <si>
    <t>SANG KETUT SANDI ARTAJATI</t>
  </si>
  <si>
    <t>PS. KANITDALMAS 1 SATSABHARA POLRES KLUNGKUNG POLDA BALI</t>
  </si>
  <si>
    <t>65120718</t>
  </si>
  <si>
    <t>I KETUT SUBRATA</t>
  </si>
  <si>
    <t>BANIT PATROLI 5 POLSUBSEKTOR CETUS PATHA POLSEK UBUD POLRES GIANYAR POLDA BALI (SPKT)</t>
  </si>
  <si>
    <t>65120766</t>
  </si>
  <si>
    <t>NI WAYAN SUKRIANI</t>
  </si>
  <si>
    <t>BANIT 2 UNITBINTIBMAS SATBINMAS POLRES BULELENG POLDA BALI</t>
  </si>
  <si>
    <t>65120774</t>
  </si>
  <si>
    <t>I GUSTI NYOMAN MURGA</t>
  </si>
  <si>
    <t>KA SPKT 1 POLSEK KUTA UTARA POLRES BADUNG POLDA BALI</t>
  </si>
  <si>
    <t>65120775</t>
  </si>
  <si>
    <t>I NENGAH SUANTRA,S.H</t>
  </si>
  <si>
    <t>BA SPKT 6 POLSEK KUTA UTARA POLRES BADUNG POLDA BALI</t>
  </si>
  <si>
    <t>65120781</t>
  </si>
  <si>
    <t>I WAYAN RUDITA</t>
  </si>
  <si>
    <t>PANIT 1 UNIT 4 SATPJR DITLANTAS POLDA BALI</t>
  </si>
  <si>
    <t>65120783</t>
  </si>
  <si>
    <t>I KETUT SUTAMA</t>
  </si>
  <si>
    <t>BANIT 5 UNITTURJAWALI SATSABHARA POLRES BADUNG POLDA BALI</t>
  </si>
  <si>
    <t>65120788</t>
  </si>
  <si>
    <t>I MADE KARYAWAN</t>
  </si>
  <si>
    <t>BANIT 2 UNIT 3 SUBDIT 1 DITRESKRIMUM POLDA BALI</t>
  </si>
  <si>
    <t>65120792</t>
  </si>
  <si>
    <t>I KETUT SUSILA</t>
  </si>
  <si>
    <t>BANIT 3 UNITLANTAS POLSEK TABANAN POLRES TABANAN POLDA BALI (BARU)</t>
  </si>
  <si>
    <t>65120830</t>
  </si>
  <si>
    <t>I WAYAN SUWITRA</t>
  </si>
  <si>
    <t>PANIT 3 UNITRIKSA SUBBIDPROVOS BIDPROPAM POLDA BALI</t>
  </si>
  <si>
    <t>65120834</t>
  </si>
  <si>
    <t>I GUSTI NYOMAN MURGATAMA</t>
  </si>
  <si>
    <t>65120837</t>
  </si>
  <si>
    <t>I MADE KIRANA</t>
  </si>
  <si>
    <t>BHAYANGKARA OPERASIONAL PELAKSANA LANJUTAN POLSEK MELAYA POLRES JEMBRANA POLDA BALI</t>
  </si>
  <si>
    <t>65120845</t>
  </si>
  <si>
    <t>BHAYANGKARA OPERASIONAL PELAKSANA LANJUTAN POLSEK KERAMBITAN POLRES TABANAN POLDA BALI (BHABIN DESA PANGKUNG KARUNG)</t>
  </si>
  <si>
    <t>65120846</t>
  </si>
  <si>
    <t>66000001</t>
  </si>
  <si>
    <t>I KETUT MULIADI</t>
  </si>
  <si>
    <t>BANIT 6 UNITLANTAS POLSEK NEGARA POLRES JEMBRANA POLDA BALI (BARU)</t>
  </si>
  <si>
    <t>66010014</t>
  </si>
  <si>
    <t>I MADE BAWA</t>
  </si>
  <si>
    <t>BHAYANGKARA ADMINISTRASI PEMULA BIDANG LANTAS KARANGASEM POLDA BALI</t>
  </si>
  <si>
    <t>66010050</t>
  </si>
  <si>
    <t>NGAKAN MADE P. SUDARMA</t>
  </si>
  <si>
    <t>BANIT 41 SATPJR DITLANTAS POLDA BALI</t>
  </si>
  <si>
    <t>66010104</t>
  </si>
  <si>
    <t>PUTU ANDREAS SURYADI</t>
  </si>
  <si>
    <t>BANIT 9 UNITGAKKUM SATPOLAIR POLRESTA DENPASAR POLDA BALI</t>
  </si>
  <si>
    <t>66010133</t>
  </si>
  <si>
    <t>I KETUT PASEK</t>
  </si>
  <si>
    <t>66010137</t>
  </si>
  <si>
    <t>I MADE RASNU</t>
  </si>
  <si>
    <t>BHAYANGKARA OPERASIONAL PELAKSANA LANJUTAN POLSEK MARGA POLRES TABANAN POLDA BALI (BHBAIN DS KUKUH )</t>
  </si>
  <si>
    <t>66010233</t>
  </si>
  <si>
    <t>I DEWA KETUT ARTAYASA</t>
  </si>
  <si>
    <t>PS. KA SPKT 2 POLSEK PUPUAN POLRES TABANAN POLDA BALI</t>
  </si>
  <si>
    <t>66010321</t>
  </si>
  <si>
    <t>I DEWA NYOMAN SUTAMA</t>
  </si>
  <si>
    <t>BHAYANGKARA OPERASIONAL PELAKSANA LANJUTAN POLSEK PEKUTATAN POLRES JEMBRANA POLDA BALI</t>
  </si>
  <si>
    <t>66010346</t>
  </si>
  <si>
    <t>DEWA KADE SARJAYA</t>
  </si>
  <si>
    <t>BANIT 12 UNITTURJAWALI SATSABHARA POLRES BULELENG POLDA BALI</t>
  </si>
  <si>
    <t>66010484</t>
  </si>
  <si>
    <t>I MADE OKA ADNYANA</t>
  </si>
  <si>
    <t>PS. KANITPROVOS POLSEK RENDANG POLRES KARANGASEM POLDA BALI</t>
  </si>
  <si>
    <t>66010490</t>
  </si>
  <si>
    <t>BAMBANG PRIADI</t>
  </si>
  <si>
    <t>BANIT 3 UNITINTELKAM POLSEK DENPASAR SELATAN POLRESTA DENPASAR POLDA BALI</t>
  </si>
  <si>
    <t>66010511</t>
  </si>
  <si>
    <t>I NENGAH SUJANA</t>
  </si>
  <si>
    <t>BANIT 12 UNITSABHARA POLSEK BLAHBATUH POLRES GIANYAR POLDA BALI</t>
  </si>
  <si>
    <t>66010513</t>
  </si>
  <si>
    <t>ANAK AGUNG KETUT SUBRATA</t>
  </si>
  <si>
    <t>BANIT 11 UNITTURJAWALI SATLANTAS POLRESTA DENPASAR POLDA BALI (BARU)</t>
  </si>
  <si>
    <t>66010536</t>
  </si>
  <si>
    <t>I KOMPIANG TAMA</t>
  </si>
  <si>
    <t>BANIT 16 UNITTURJAWALI SATSABHARA POLRESTA DENPASAR POLDA BALI</t>
  </si>
  <si>
    <t>66010539</t>
  </si>
  <si>
    <t>I KETUT MAWA</t>
  </si>
  <si>
    <t>PS. KANITPROVOS POLSEK SUSUT POLRES BANGLI POLDA BALI</t>
  </si>
  <si>
    <t>66010559</t>
  </si>
  <si>
    <t>I NENGAH SUKERNA</t>
  </si>
  <si>
    <t>BHAYANGKARA OPERASIONAL PELAKSANA LANJUTAN POLSEK KLUNGKUNG POLRES KLUNGKUNG POLDA BALI (BHABIN DESA TANGKAS)</t>
  </si>
  <si>
    <t>66010561</t>
  </si>
  <si>
    <t>I WAYAN SUYASA</t>
  </si>
  <si>
    <t>KASIUM POLSEK UBUD POLRES GIANYAR POLDA BALI (PS.)</t>
  </si>
  <si>
    <t>66020009</t>
  </si>
  <si>
    <t>MOHAMAD SUGIANTO</t>
  </si>
  <si>
    <t>BHAYANGKARA OPERASIONAL PELAKSANA LANJUTAN POLSEK PENEBEL POLRES TABANAN POLDA BALI (BARU)</t>
  </si>
  <si>
    <t>66020015</t>
  </si>
  <si>
    <t>ANY PUSPADEWI</t>
  </si>
  <si>
    <t>BHAYANGKARA OPERASIONAL PELAKSANA LANJUTAN BIDANG LANTAS POLRESTA DENPASAR POLDA BALI (DI ARAHKAN KE MIN LANTAS)</t>
  </si>
  <si>
    <t>66020049</t>
  </si>
  <si>
    <t>I DEWA GEDE RAKA ARJANA</t>
  </si>
  <si>
    <t>BHAYANGKARA OPERASIONAL PELAKSANA LANJUTAN POLSEK TEGALLALANG POLRES GIANYAR POLDA BALI (NRP BARU 66020049 BHABINKAMTIBMAS DESA KEDISAN KEC. TEGALLALANG)</t>
  </si>
  <si>
    <t>66020075</t>
  </si>
  <si>
    <t>I NENGAH MARJAYA</t>
  </si>
  <si>
    <t>BHAYANGKARA OPERASIONAL PELAKSANA LANJUTAN POLSEK BUSUNGBIU POLRES BULELENG POLDA BALI (BHABINKAMTIBMAS DESA SEPANG KELOD POLSEK BUSUNGBIU)</t>
  </si>
  <si>
    <t>66020088</t>
  </si>
  <si>
    <t>I WAYAN TERPI</t>
  </si>
  <si>
    <t>BANIT 3 UNITREGIDENT SATLANTAS POLRES KLUNGKUNG POLDA BALI</t>
  </si>
  <si>
    <t>66020128</t>
  </si>
  <si>
    <t>IDA WAYAN GEDE SUSRAMA</t>
  </si>
  <si>
    <t>PS. KANITBINMAS POLSEK BEBANDEM POLRES KARANGASEM POLDA BALI</t>
  </si>
  <si>
    <t>66020131</t>
  </si>
  <si>
    <t>I WAYAN SARBA</t>
  </si>
  <si>
    <t>KA SPKT 1 POLSEK TABANAN POLRES TABANAN POLDA BALI (PS.)</t>
  </si>
  <si>
    <t>66020133</t>
  </si>
  <si>
    <t>I MADE SIDEN</t>
  </si>
  <si>
    <t>PS. KANITPROVOS POLSEK NUSA PENIDA POLRES KLUNGKUNG POLDA BALI</t>
  </si>
  <si>
    <t>66020332</t>
  </si>
  <si>
    <t>I WAYAN LOKIRTA</t>
  </si>
  <si>
    <t>BANIT 60 SATPJR DITLANTAS POLDA BALI</t>
  </si>
  <si>
    <t>66020421</t>
  </si>
  <si>
    <t>I KETUT GUNAWAN</t>
  </si>
  <si>
    <t>BHAYANGKARA OPERASIONAL PELAKSANA LANJUTAN POLSEK PAYANGAN POLRES GIANYAR POLDA BALI (BHABIN BUAHAN KAJA)</t>
  </si>
  <si>
    <t>66020427</t>
  </si>
  <si>
    <t>ANAK AGUNG GEDE NGURAH AGUNG</t>
  </si>
  <si>
    <t>BANIT 2 UNITSABHARA POLSEK BLAHBATUH POLRES GIANYAR POLDA BALI (BARU)</t>
  </si>
  <si>
    <t>66020451</t>
  </si>
  <si>
    <t>ROBI BUER LAZARUS NDOEN</t>
  </si>
  <si>
    <t>BANIT 8 UNITRESKRIM POLSEK DENPASAR BARAT POLRESTA DENPASAR POLDA BALI (BARU)</t>
  </si>
  <si>
    <t>66020458</t>
  </si>
  <si>
    <t>FRID SALMUN MEDAH</t>
  </si>
  <si>
    <t>BANIT/BANUM 1 SIPAMBARBUK SUBDITBARBUK DITTAHTI POLDA BALI (BARU)</t>
  </si>
  <si>
    <t>66020459</t>
  </si>
  <si>
    <t>I KETUT MAHENDRA PUTRA</t>
  </si>
  <si>
    <t>KANIT 3 SIJAGATAH SUBDITPAMTAH DITTAHTI POLDA BALI</t>
  </si>
  <si>
    <t>66020461</t>
  </si>
  <si>
    <t>KADEK SAPTADI</t>
  </si>
  <si>
    <t>BANIT 10 UNITSABHARA POLSEK UBUD POLRES GIANYAR POLDA BALI (BARU)</t>
  </si>
  <si>
    <t>66020462</t>
  </si>
  <si>
    <t>I WAYAN ARKA</t>
  </si>
  <si>
    <t>BAMIN/BANUM 1 SUBDITBINSATPAM/POLSUS DITBINMAS POLDA BALI</t>
  </si>
  <si>
    <t>66020464</t>
  </si>
  <si>
    <t>I KETUT WITA</t>
  </si>
  <si>
    <t>BANIT 1 UNITINTELKAM POLSEK DENPASAR SELATAN POLRESTA DENPASAR POLDA BALI</t>
  </si>
  <si>
    <t>66020498</t>
  </si>
  <si>
    <t>BANIT 1 UNITTURJAWALI SATLANTAS POLRES BADUNG POLDA BALI (BARU)</t>
  </si>
  <si>
    <t>66030029</t>
  </si>
  <si>
    <t>I GUSTI KETUT AGUNG</t>
  </si>
  <si>
    <t>BHAYANGKARA ADMINISTRASI PEMULA BIDANG SUMDA POLRES KARANGASEM POLDA BALI (DIARAHKAN KE UR KES)</t>
  </si>
  <si>
    <t>66030044</t>
  </si>
  <si>
    <t>I WAYAN WIDASTRA</t>
  </si>
  <si>
    <t>BHAYANGKARA OPERASIONAL PELAKSANA POLSEK KINTAMANI POLRES BANGLI POLDA BALI (BHABINKAMTIBMAS DS BELANCAN POLSEK KINTAMANI)</t>
  </si>
  <si>
    <t>66030076</t>
  </si>
  <si>
    <t>I MADE ARTANA</t>
  </si>
  <si>
    <t>BANIT 7 UNITREGIDENT SATLANTAS POLRES GIANYAR POLDA BALI</t>
  </si>
  <si>
    <t>66030090</t>
  </si>
  <si>
    <t>I KOMANG SUIRYA</t>
  </si>
  <si>
    <t>66030110</t>
  </si>
  <si>
    <t>GUSTI NYOMAN WISESA, S.H</t>
  </si>
  <si>
    <t>KASUBSIBIDOPS SIWAS POLRESTA DENPASAR POLDA BALI (PS.)</t>
  </si>
  <si>
    <t>66030115</t>
  </si>
  <si>
    <t>I WAYAN DIKSA</t>
  </si>
  <si>
    <t>BHAYANGKARA OPERASIONAL PELAKSANA LANJUTAN POLSEK SELEMADEG POLRES TABANAN POLDA BALI</t>
  </si>
  <si>
    <t>66030123</t>
  </si>
  <si>
    <t>I NYOMAN WIDIANA</t>
  </si>
  <si>
    <t>66030127</t>
  </si>
  <si>
    <t>I PUTU PARTAWAN</t>
  </si>
  <si>
    <t>BANIT 8 UNITSABHARA POLSEK DENPASAR TIMUR POLRESTA DENPASAR POLDA BALI</t>
  </si>
  <si>
    <t>66030129</t>
  </si>
  <si>
    <t>I KETUT TAMA</t>
  </si>
  <si>
    <t>PAURLOG BAGSUMDA POLRES GIANYAR POLDA BALI</t>
  </si>
  <si>
    <t>66030131</t>
  </si>
  <si>
    <t>SANG NYOMAN MARATANA</t>
  </si>
  <si>
    <t>KASITIPOL POLRES GIANYAR POLDA BALI</t>
  </si>
  <si>
    <t>66030137</t>
  </si>
  <si>
    <t>I MADE SUMERTA</t>
  </si>
  <si>
    <t>KANIT 2 SPKT POLRES BADUNG POLDA BALI (BARU)</t>
  </si>
  <si>
    <t>66030208</t>
  </si>
  <si>
    <t>I KETUT PASEK BUDIASA</t>
  </si>
  <si>
    <t>66030236</t>
  </si>
  <si>
    <t>I KETUT SUKITA</t>
  </si>
  <si>
    <t>PS. KANITGAKKUM SATPOLAIR POLRES TABANAN POLDA BALI</t>
  </si>
  <si>
    <t>66030239</t>
  </si>
  <si>
    <t>I GEDE YASA SUPARTA</t>
  </si>
  <si>
    <t>BHAYANGKARA OPERASIONAL PELAKSANA LANJUTAN POLSEK DENPASAR BARAT POLRESTA DENPASAR POLDA BALI (BHABINKAMTIBMAS KEL. PADANGSAMBIAN)</t>
  </si>
  <si>
    <t>66030290</t>
  </si>
  <si>
    <t>A.A.GD NGURAH WIDIARTA</t>
  </si>
  <si>
    <t>PA SIAGA 2 BAGOPS POLRES GIANYAR POLDA BALI (PS.)</t>
  </si>
  <si>
    <t>66030296</t>
  </si>
  <si>
    <t>I NYOMAN SUARTAWAN</t>
  </si>
  <si>
    <t>PA SIAGA 1 BAGOPS POLRES BADUNG POLDA BALI</t>
  </si>
  <si>
    <t>66030329</t>
  </si>
  <si>
    <t>BAMIN 1 SIUM POLSEK KUBU POLRES KARANGASEM POLDA BALI</t>
  </si>
  <si>
    <t>66030338</t>
  </si>
  <si>
    <t>I WAYAN EKA PUTRA ATMAJA</t>
  </si>
  <si>
    <t>PS. PANIT 2 UNITLANTAS POLSEK KERAMBITAN POLRES TABANAN POLDA BALI</t>
  </si>
  <si>
    <t>66030350</t>
  </si>
  <si>
    <t>I WAYAN SUPARNATA</t>
  </si>
  <si>
    <t>BHAYANGKARA OPERASIONAL PELAKSANA LANJUTAN POLSEK GIANYAR POLRES GIANYAR POLDA BALI (BHABINKAMTIBMAS PARIWISATA KEC. GIANYAR)</t>
  </si>
  <si>
    <t>66030364</t>
  </si>
  <si>
    <t>KETUT PUTRIANI</t>
  </si>
  <si>
    <t>PS. PAURBANKUM RAPKUM 2 BAGSUMDA POLRES BULELENG POLDA BALI</t>
  </si>
  <si>
    <t>66030395</t>
  </si>
  <si>
    <t>I GEDE NGURAH MAHA PUTRA</t>
  </si>
  <si>
    <t>BANIT 1 UNITBINMAS POLSEK SELEMADEG TIMUR POLRES TABANAN POLDA BALI</t>
  </si>
  <si>
    <t>66030442</t>
  </si>
  <si>
    <t>I GST KADE SUARTAWAN</t>
  </si>
  <si>
    <t>BANIT 1 UNIT 2 SUBDIT 2 DITRESKRIMUM POLDA BALI</t>
  </si>
  <si>
    <t>66030457</t>
  </si>
  <si>
    <t>I WAYAN JENDRA</t>
  </si>
  <si>
    <t>66030458</t>
  </si>
  <si>
    <t>MUNDAKIR</t>
  </si>
  <si>
    <t>BINTARA SATBINMAS POLRESTA DENPASAR POLDA BALI</t>
  </si>
  <si>
    <t>66030585</t>
  </si>
  <si>
    <t>I PUTU SUDANA</t>
  </si>
  <si>
    <t>KA SPKT 1 POLSEK PEKUTATAN POLRES JEMBRANA POLDA BALI</t>
  </si>
  <si>
    <t>66030587</t>
  </si>
  <si>
    <t>I PUTU GEDE ASTAWA</t>
  </si>
  <si>
    <t>BANIT 18 UNITTURJAWALI SATSABHARA POLRESTA DENPASAR POLDA BALI</t>
  </si>
  <si>
    <t>66030605</t>
  </si>
  <si>
    <t>I KETUT MERTAYASA</t>
  </si>
  <si>
    <t>BANIT 3 UNITSABHARA POLSEK KEDIRI POLRES TABANAN POLDA BALI</t>
  </si>
  <si>
    <t>66030641</t>
  </si>
  <si>
    <t>I WAYAN GERIA</t>
  </si>
  <si>
    <t>KANITBINMAS POLSEK SIDEMEN POLRES KARANGASEM POLDA BALI (PS.)</t>
  </si>
  <si>
    <t>66040016</t>
  </si>
  <si>
    <t>NI MADE WIRATNASIH</t>
  </si>
  <si>
    <t>KASUBNITBINMASAIR UNITPATROLI SATPOLAIR POLRESTA DENPASAR POLDA BALI (PS.)</t>
  </si>
  <si>
    <t>66040042</t>
  </si>
  <si>
    <t>I NENGAH PUJA</t>
  </si>
  <si>
    <t>PS. KANITPROVOS POLSEK MANGGIS POLRES KARANGASEM POLDA BALI</t>
  </si>
  <si>
    <t>66040133</t>
  </si>
  <si>
    <t>66040144</t>
  </si>
  <si>
    <t>I WAYAN SUTARJA</t>
  </si>
  <si>
    <t>BANIT 1 SUBDITWISATA DITPAMOBVIT POLDA BALI</t>
  </si>
  <si>
    <t>66040311</t>
  </si>
  <si>
    <t>BHAYANGKARA OPERASIONAL PELAKSANA LANJUTAN POLSEK BLAHBATUH POLRES GIANYAR POLDA BALI (BHABINKAMTIBMAS DESA SABA KEC. BLAHBATUH)</t>
  </si>
  <si>
    <t>66040330</t>
  </si>
  <si>
    <t>I GST NGURAH WIRATAMA</t>
  </si>
  <si>
    <t>BHAYANGKARA OPERASIONAL PELAKSANA POLSEK DENPASAR SELATAN POLRESTA DENPASAR POLDA BALI</t>
  </si>
  <si>
    <t>66040351</t>
  </si>
  <si>
    <t>I WAYAN WEDANA</t>
  </si>
  <si>
    <t>BHAYANGKARA OPERASIONAL PELAKSANA LANJUTAN POLSEK SUKAWATI POLRES GIANYAR POLDA BALI (BHABINKAMTIBMAS DESA SINGAPADU)</t>
  </si>
  <si>
    <t>66040376</t>
  </si>
  <si>
    <t>BANIT 3 UNITLANTAS POLSEK DENPASAR TIMUR POLRESTA DENPASAR POLDA BALI</t>
  </si>
  <si>
    <t>66040435</t>
  </si>
  <si>
    <t>I PUTU SUKADANA</t>
  </si>
  <si>
    <t>66040437</t>
  </si>
  <si>
    <t>BAMIN 6 BAGOPS POLRES BADUNG POLDA BALI (BARU)</t>
  </si>
  <si>
    <t>66040441</t>
  </si>
  <si>
    <t>I DEWA MADE SUDANIA</t>
  </si>
  <si>
    <t>PS. KANITPROVOS POLSEK MARGA POLRES TABANAN POLDA BALI</t>
  </si>
  <si>
    <t>66040442</t>
  </si>
  <si>
    <t>I GEDE KETUT YUDANA</t>
  </si>
  <si>
    <t>66040448</t>
  </si>
  <si>
    <t>I GUSTI KADE SURYAWAN</t>
  </si>
  <si>
    <t>BHAYANGKARA OPERASIONAL PELAKSANA LANJUTAN POLSEK DENPASAR BARAT POLRESTA DENPASAR POLDA BALI (BHABINKAMTIBMAS DESA TEGAL HARUM)</t>
  </si>
  <si>
    <t>66040454</t>
  </si>
  <si>
    <t>I GEDE MITARJA</t>
  </si>
  <si>
    <t>BHAYANGKARA OPERASIONAL PELAKSANA LANJUTAN BIDANG INTELKAM POLRESTA DENPASAR POLDA BALI</t>
  </si>
  <si>
    <t>66040588</t>
  </si>
  <si>
    <t>I GUSTI NGURAH WINAYA</t>
  </si>
  <si>
    <t>KAURMINTU SATSABHARA POLRES GIANYAR POLDA BALI (BARU)</t>
  </si>
  <si>
    <t>66040600</t>
  </si>
  <si>
    <t>COK GEDE ANOM PUTRA</t>
  </si>
  <si>
    <t>BANIT 54 UNITTURJAWALI SATSABHARA POLRESTA DENPASAR POLDA BALI</t>
  </si>
  <si>
    <t>66050070</t>
  </si>
  <si>
    <t>KETUT CATER</t>
  </si>
  <si>
    <t>BAMIN 2 SIUM POLSEK SAWAN POLRES BULELENG POLDA BALI</t>
  </si>
  <si>
    <t>66050072</t>
  </si>
  <si>
    <t>I KETUT WIASA</t>
  </si>
  <si>
    <t>BANIT 1 UNITRESKRIM POLSEK MELAYA POLRES JEMBRANA POLDA BALI (BARU)</t>
  </si>
  <si>
    <t>66050073</t>
  </si>
  <si>
    <t>I WAYAN DARTA</t>
  </si>
  <si>
    <t>BHAYANGKARA OPERASIONAL PELAKSANA LANJUTAN POLSEK TABANAN POLRES TABANAN POLDA BALI (BHABINKAMTIBMAS DS. SESANDAN)</t>
  </si>
  <si>
    <t>66050077</t>
  </si>
  <si>
    <t>I GUSTI PUTU YUDIANA</t>
  </si>
  <si>
    <t>BANIT 4 UNITLANTAS POLSEK KUTA POLRESTA DENPASAR POLDA BALI (BARU)</t>
  </si>
  <si>
    <t>66050106</t>
  </si>
  <si>
    <t>I WAYAN SUARYANA, SH</t>
  </si>
  <si>
    <t>PS. KASIKUM POLSEK KERAMBITAN POLRES TABANAN POLDA BALI</t>
  </si>
  <si>
    <t>66050135</t>
  </si>
  <si>
    <t>DEWA AYU SRI WAHYUNI</t>
  </si>
  <si>
    <t>PAMIN 7 SUBBAGRENMIN BIDHUMAS POLDA BALI (PERPOL 14)</t>
  </si>
  <si>
    <t>66050314</t>
  </si>
  <si>
    <t>KANITBARBUK SATTAHTI POLRESTA DENPASAR POLDA BALI (PS.)</t>
  </si>
  <si>
    <t>66050316</t>
  </si>
  <si>
    <t>I WAYAN MARNA</t>
  </si>
  <si>
    <t>BHAYANGKARA OPERASIONAL PELAKSANA LANJUTAN POLSEK DENPASAR BARAT POLRESTA DENPASAR POLDA BALI (BHABINKAMTIBMAS DESA DAUH PURI KELOD)</t>
  </si>
  <si>
    <t>66050379</t>
  </si>
  <si>
    <t>BANIT 8 UNITSABHARA POLSEK DENPASAR BARAT POLRESTA DENPASAR POLDA BALI</t>
  </si>
  <si>
    <t>66050394</t>
  </si>
  <si>
    <t>BANIT 44 SATPJR DITLANTAS POLDA BALI</t>
  </si>
  <si>
    <t>66050409</t>
  </si>
  <si>
    <t>JACOBUS GASO</t>
  </si>
  <si>
    <t>66050504</t>
  </si>
  <si>
    <t>GUSTI AYU SRI HANDAYANI</t>
  </si>
  <si>
    <t>BANIT 1 UNITREGIDENT SATLANTAS POLRES BANGLI POLDA BALI</t>
  </si>
  <si>
    <t>66050574</t>
  </si>
  <si>
    <t>NYOMAN SONY ARTHA</t>
  </si>
  <si>
    <t>BANIT 7 UNITTURJAWALI SATLANTAS POLRES BADUNG POLDA BALI (BARU)</t>
  </si>
  <si>
    <t>66060020</t>
  </si>
  <si>
    <t>I WAYAN SOMA</t>
  </si>
  <si>
    <t>KASUBNITPATWALAIR UNITPATROLI SATPOLAIR POLRES KARANGASEM POLDA BALI (PS.)</t>
  </si>
  <si>
    <t>66060026</t>
  </si>
  <si>
    <t>66060041</t>
  </si>
  <si>
    <t>ANAK AGUNG BAGUS YUNIARSA</t>
  </si>
  <si>
    <t>BANIT 4 SATINTELKAM POLRES GIANYAR POLDA BALI</t>
  </si>
  <si>
    <t>66060044</t>
  </si>
  <si>
    <t>I KOMANG SUBRATA</t>
  </si>
  <si>
    <t>BANIT 3 UNITIDIK SATRESKRIM POLRES JEMBRANA POLDA BALI (BARU)</t>
  </si>
  <si>
    <t>66060048</t>
  </si>
  <si>
    <t>I WAYAN METRO</t>
  </si>
  <si>
    <t>BAMIN 2 URMINTU SATRESKRIM POLRESTA DENPASAR POLDA BALI</t>
  </si>
  <si>
    <t>66060068</t>
  </si>
  <si>
    <t>DWI RAHAYU WIJAYATI</t>
  </si>
  <si>
    <t>BANIT 1 UNITINTELKAM POLSEK KUTA POLRESTA DENPASAR POLDA BALI</t>
  </si>
  <si>
    <t>66060106</t>
  </si>
  <si>
    <t>I MADE DARSI</t>
  </si>
  <si>
    <t>KASIKUM POLSEK KAWASAN PELABUHAN BENOA POLRESTA DENPASAR POLDA BALI (PS.)</t>
  </si>
  <si>
    <t>66060107</t>
  </si>
  <si>
    <t>I KETUT DARNAYA, S.H</t>
  </si>
  <si>
    <t>BANIT 5 UNITLAKA SATLANTAS POLRESTA DENPASAR POLDA BALI (BARU)</t>
  </si>
  <si>
    <t>66060116</t>
  </si>
  <si>
    <t>NI MADE SUATI</t>
  </si>
  <si>
    <t>KAURMINTU SATRESKRIM POLRES KARANGASEM POLDA BALI (PS.)</t>
  </si>
  <si>
    <t>66060132</t>
  </si>
  <si>
    <t>IDA WAYAN GIPASONI</t>
  </si>
  <si>
    <t>PS. KA SPKT 1 POLSEK KUBU POLRES KARANGASEM POLDA BALI</t>
  </si>
  <si>
    <t>66060219</t>
  </si>
  <si>
    <t>I KETUT LUGERA</t>
  </si>
  <si>
    <t>BANIT 12 UNITTURJAWALI SATSABHARA POLRES GIANYAR POLDA BALI (BARU)</t>
  </si>
  <si>
    <t>66060234</t>
  </si>
  <si>
    <t>IDA BAGUS NYOMAN DARSA</t>
  </si>
  <si>
    <t>66060243</t>
  </si>
  <si>
    <t>I KETUT PURYA</t>
  </si>
  <si>
    <t>PANIT 2 UNIT 5 SATPJR DITLANTAS POLDA BALI</t>
  </si>
  <si>
    <t>66060244</t>
  </si>
  <si>
    <t>I NENGAH SUENA</t>
  </si>
  <si>
    <t>BANIT 2 UNIT 3 SUBDIT 2 DITRESKRIMUM POLDA BALI</t>
  </si>
  <si>
    <t>66060342</t>
  </si>
  <si>
    <t>IDA BAGUS MADE PUTRA ADNYANA</t>
  </si>
  <si>
    <t>BANIT 13 UNITSABHARA POLSEK SUKAWATI POLRES GIANYAR POLDA BALI (BARU)</t>
  </si>
  <si>
    <t>66060344</t>
  </si>
  <si>
    <t>66060410</t>
  </si>
  <si>
    <t>I KETUT SUTEJA NEGARA</t>
  </si>
  <si>
    <t>KANITDALMAS 1 SATSABHARA POLRES JEMBRANA POLDA BALI (BARU)</t>
  </si>
  <si>
    <t>66060525</t>
  </si>
  <si>
    <t>I NYOMAN SUWECA</t>
  </si>
  <si>
    <t>BHAYANGKARA OPERASIONAL PELAKSANA LANJUTAN POLSEK SUKAWATI POLRES GIANYAR POLDA BALI (BHABINKAMTIBMAS DS. GUWANG, KEC. SUKAWATI)</t>
  </si>
  <si>
    <t>66060537</t>
  </si>
  <si>
    <t>NYOMAN SUDARMA</t>
  </si>
  <si>
    <t>KA SPKT 2 POLSEK ABIANSEMAL POLRES BADUNG POLDA BALI</t>
  </si>
  <si>
    <t>66060548</t>
  </si>
  <si>
    <t>I GEDE MURJAWAN</t>
  </si>
  <si>
    <t>BANIT 1 UNITRESKRIM POLSEK PETANG POLRES BADUNG POLDA BALI (BARU)</t>
  </si>
  <si>
    <t>66060588</t>
  </si>
  <si>
    <t>I MADE SUMAWAN</t>
  </si>
  <si>
    <t>66060603</t>
  </si>
  <si>
    <t>I KETUT KEDULAI</t>
  </si>
  <si>
    <t>BHAYANGKARA OPERASIONAL PELAKSANA LANJUTAN POLSEK BUSUNGBIU POLRES BULELENG POLDA BALI (BHABINKAMTIBMAS DS PELAPUAN POLSEK BUSUNGBIU)</t>
  </si>
  <si>
    <t>66060674</t>
  </si>
  <si>
    <t>I GEDE DARMA ATMAJA</t>
  </si>
  <si>
    <t>BHAYANGKARA OPERASIONAL PELAKSANA LANJUTAN POLSEK SUKAWATI POLRES GIANYAR POLDA BALI (BHABINKAMTIBMAS DESA BATUBULAN KANGIN KEC. SUKAWATI)</t>
  </si>
  <si>
    <t>66070026</t>
  </si>
  <si>
    <t>I GEDE WIDASTRA</t>
  </si>
  <si>
    <t>BANIT 49 UNITTURJAWALI SATSABHARA POLRESTA DENPASAR POLDA BALI</t>
  </si>
  <si>
    <t>66070039</t>
  </si>
  <si>
    <t>I DEWA MADE BUDIARNAYA</t>
  </si>
  <si>
    <t>PS. PANIT 2 UNITRESKRIM POLSEK KERAMBITAN POLRES TABANAN POLDA BALI</t>
  </si>
  <si>
    <t>66070041</t>
  </si>
  <si>
    <t>I WAYAN MULIAWAN</t>
  </si>
  <si>
    <t>BHAYANGKARA OPERASIONAL PELAKSANA LANJUTAN POLSEK PENEBEL POLRES TABANAN POLDA BALI (BHABIN DESA MENGESTA)</t>
  </si>
  <si>
    <t>66070052</t>
  </si>
  <si>
    <t>I KETUT SUMADIA</t>
  </si>
  <si>
    <t>KANITGAKKUM SATPOLAIR POLRES JEMBRANA POLDA BALI (BARU)</t>
  </si>
  <si>
    <t>66070160</t>
  </si>
  <si>
    <t>I GUSTI NGURAH SUKAWIJAYA</t>
  </si>
  <si>
    <t>BHAYANGKARA OPERASIONAL PELAKSANA LANJUTAN POLSEK PENEBEL POLRES TABANAN POLDA BALI (BHABIN DESA PENEBEL)</t>
  </si>
  <si>
    <t>66070167</t>
  </si>
  <si>
    <t>I MADE MERTA</t>
  </si>
  <si>
    <t>BANIT 5 UNITREGIDENT SATLANTAS POLRES BULELENG POLDA BALI</t>
  </si>
  <si>
    <t>66070187</t>
  </si>
  <si>
    <t>I NYOMAN BAGIADA</t>
  </si>
  <si>
    <t>BANIT 4 UNITBINMAS POLSEK KUTA POLRESTA DENPASAR POLDA BALI (BHABINKAMTIBMAS DESA KUTA POLSEK KUTA)</t>
  </si>
  <si>
    <t>66070276</t>
  </si>
  <si>
    <t>BHAYANGKARA OPERASIONAL PELAKSANA LANJUTAN POLSEK SUKASADA POLRES BULELENG POLDA BALI (BHABINKAMTIBMAS KEL SUKASADA POLSEK SUKASADA)</t>
  </si>
  <si>
    <t>66070288</t>
  </si>
  <si>
    <t>I MADE DANA</t>
  </si>
  <si>
    <t>KASIHUMAS POLSEK KERAMBITAN POLRES TABANAN POLDA BALI (PS.)</t>
  </si>
  <si>
    <t>66070329</t>
  </si>
  <si>
    <t>I WAYAN KEMPEL</t>
  </si>
  <si>
    <t>BHAYANGKARA OPERASIONAL PELAKSANA LANJUTAN POLSEK SUSUT POLRES BANGLI POLDA BALI (BHABINKAMTIBMAS DESA PENGLUMBARAN)</t>
  </si>
  <si>
    <t>66070331</t>
  </si>
  <si>
    <t>BHAYANGKARA OPERASIONAL PELAKSANA LANJUTAN BIDANG RESNARKOBA POLRES GIANYAR POLDA BALI</t>
  </si>
  <si>
    <t>66070375</t>
  </si>
  <si>
    <t>MADE PARNO YULIADA</t>
  </si>
  <si>
    <t>66070477</t>
  </si>
  <si>
    <t>BAGUS SOEMARSANA,S.H</t>
  </si>
  <si>
    <t>KASIKUM POLSEK KUTA POLRESTA DENPASAR POLDA BALI (PS.)</t>
  </si>
  <si>
    <t>66070479</t>
  </si>
  <si>
    <t>BANIT 7 UNITSABHARA POLSEK KUTA POLRESTA DENPASAR POLDA BALI</t>
  </si>
  <si>
    <t>66070520</t>
  </si>
  <si>
    <t>I KETUT SWADARMA</t>
  </si>
  <si>
    <t>66080025</t>
  </si>
  <si>
    <t>I GEDE WIJANA</t>
  </si>
  <si>
    <t>BHAYANGKARA OPERASIONAL PELAKSANA LANJUTAN POLSEK BUSUNGBIU POLRES BULELENG POLDA BALI (BHABINKAMTIBMAS DS TISTA POLSEK BUSUNGBIU)</t>
  </si>
  <si>
    <t>66080038</t>
  </si>
  <si>
    <t>I KETUT TIRKA</t>
  </si>
  <si>
    <t>66080057</t>
  </si>
  <si>
    <t>I NYOMAN NERKEN</t>
  </si>
  <si>
    <t>BA SPKT 3 POLSEK SELEMADEG TIMUR POLRES TABANAN POLDA BALI</t>
  </si>
  <si>
    <t>66080071</t>
  </si>
  <si>
    <t>I MADE AGUS ADI</t>
  </si>
  <si>
    <t>PS. KA SPKT 3 POLSEK SELEMADEG TIMUR POLRES TABANAN POLDA BALI</t>
  </si>
  <si>
    <t>66080165</t>
  </si>
  <si>
    <t>I GEDE WINDU</t>
  </si>
  <si>
    <t>BANIT 36 SATPJR DITLANTAS POLDA BALI</t>
  </si>
  <si>
    <t>66080169</t>
  </si>
  <si>
    <t>I WAYAN SUKARSA</t>
  </si>
  <si>
    <t>66080289</t>
  </si>
  <si>
    <t>I MADE AGUS SUCIPTA</t>
  </si>
  <si>
    <t>BHAYANGKARA OPERASIONAL PELAKSANA LANJUTAN POLSEK GIANYAR POLRES GIANYAR POLDA BALI (SPKT)</t>
  </si>
  <si>
    <t>66080308</t>
  </si>
  <si>
    <t>I NENGAH SURATA</t>
  </si>
  <si>
    <t>BANIT 13 UNITLAKA SATLANTAS POLRES KLUNGKUNG POLDA BALI</t>
  </si>
  <si>
    <t>66080329</t>
  </si>
  <si>
    <t>IDA BAGUS MADE SUBAMIA</t>
  </si>
  <si>
    <t>BHAYANGKARA OPERASIONAL PELAKSANA LANJUTAN POLSEK DENPASAR SELATAN POLRESTA DENPASAR POLDA BALI (BHABINKAMTIBMAS DESA KELURAHAN SANUR)</t>
  </si>
  <si>
    <t>66080358</t>
  </si>
  <si>
    <t>I MADE SUARDIKA</t>
  </si>
  <si>
    <t>PS. KA SPKT 1 POLSEK GEROKGAK POLRES BULELENG POLDA BALI</t>
  </si>
  <si>
    <t>66080364</t>
  </si>
  <si>
    <t>I WAYAN SUDIARKA</t>
  </si>
  <si>
    <t>PANIT UNITBINPOLMAS SATBINMAS POLRESTA DENPASAR POLDA BALI (PS.)</t>
  </si>
  <si>
    <t>66080453</t>
  </si>
  <si>
    <t>YUSTINUS BENNY LIFUSEN</t>
  </si>
  <si>
    <t>BANIT 40 SATPJR DITLANTAS POLDA BALI</t>
  </si>
  <si>
    <t>66080624</t>
  </si>
  <si>
    <t>I KETUT SURYADANA</t>
  </si>
  <si>
    <t>BANIT 17 UNITSABHARA POLSEK DENPASAR BARAT POLRESTA DENPASAR POLDA BALI</t>
  </si>
  <si>
    <t>66090041</t>
  </si>
  <si>
    <t>I NYOMAN SUSENA</t>
  </si>
  <si>
    <t>PS. KANITDALMAS 2 SATSABHARA POLRES KLUNGKUNG POLDA BALI</t>
  </si>
  <si>
    <t>66090049</t>
  </si>
  <si>
    <t>WAYAN SUDIARJANA</t>
  </si>
  <si>
    <t>PS. KA SPKT 2 POLSEK SERIRIT POLRES BULELENG POLDA BALI</t>
  </si>
  <si>
    <t>66090066</t>
  </si>
  <si>
    <t>SANG NYM SEMARA PUTRA</t>
  </si>
  <si>
    <t>BHAYANGKARA OPERASIONAL PELAKSANA LANJUTAN POLSEK PAYANGAN POLRES GIANYAR POLDA BALI (UNITSABHARA)</t>
  </si>
  <si>
    <t>66090078</t>
  </si>
  <si>
    <t>I NYOMAN SULENDRA</t>
  </si>
  <si>
    <t>BHAYANGKARA OPERASIONAL PELAKSANA LANJUTAN BIDANG SABHARA POLRESTA DENPASAR POLDA BALI</t>
  </si>
  <si>
    <t>66090079</t>
  </si>
  <si>
    <t>I GUSTI LANANG ASTIKA, SH.</t>
  </si>
  <si>
    <t>KA SPKT 2 POLSEK PETANG POLRES BADUNG POLDA BALI</t>
  </si>
  <si>
    <t>66090180</t>
  </si>
  <si>
    <t>I WAYAN KESUMA JAYA</t>
  </si>
  <si>
    <t>PS. PAUR SUBBAGBINOPS BAGOPS POLRES GIANYAR POLDA BALI</t>
  </si>
  <si>
    <t>66090248</t>
  </si>
  <si>
    <t>I NYOMAN BUDIARTA</t>
  </si>
  <si>
    <t>66090252</t>
  </si>
  <si>
    <t>I MADE WARNA</t>
  </si>
  <si>
    <t>BHAYANGKARA OPERASIONAL PELAKSANA LANJUTAN POLSEK SELEMADEG BARAT POLRES TABANAN POLDA BALI (BHABIN DS ANTOSARI)</t>
  </si>
  <si>
    <t>66090269</t>
  </si>
  <si>
    <t>KETUT SEPTEMBER</t>
  </si>
  <si>
    <t>BANIT 1 UNITPROVOS POLSEK SAWAN POLRES BULELENG POLDA BALI</t>
  </si>
  <si>
    <t>66090272</t>
  </si>
  <si>
    <t>BANIT 6 SATPJR DITLANTAS POLDA BALI</t>
  </si>
  <si>
    <t>66090291</t>
  </si>
  <si>
    <t>I KETUT ARTANA</t>
  </si>
  <si>
    <t>BANIT 2 UNITPROVOS POLSEK KUTA SELATAN POLRESTA DENPASAR POLDA BALI</t>
  </si>
  <si>
    <t>66090369</t>
  </si>
  <si>
    <t>66090371</t>
  </si>
  <si>
    <t>HERY SULISTIONO, S.H.</t>
  </si>
  <si>
    <t>BANIT 7 UNITTURJAWALI SATSABHARA POLRESTA DENPASAR POLDA BALI</t>
  </si>
  <si>
    <t>66090372</t>
  </si>
  <si>
    <t>I NYOMAN WARDANA</t>
  </si>
  <si>
    <t>66090379</t>
  </si>
  <si>
    <t>I NYOMAN SUWINAYA</t>
  </si>
  <si>
    <t>66090439</t>
  </si>
  <si>
    <t>I MADE KARTIKA</t>
  </si>
  <si>
    <t>66100015</t>
  </si>
  <si>
    <t>I WAYAN SUNARTA</t>
  </si>
  <si>
    <t>PS. PANIT 2 UNITSABHARA POLSEK SELEMADEG POLRES TABANAN POLDA BALI</t>
  </si>
  <si>
    <t>66100020</t>
  </si>
  <si>
    <t>I WAYAN GEDE SUGIARTA</t>
  </si>
  <si>
    <t>KASIHUMAS POLSEK SELAT POLRES KARANGASEM POLDA BALI (PS.)</t>
  </si>
  <si>
    <t>66100038</t>
  </si>
  <si>
    <t>I WAYAN SARJANA</t>
  </si>
  <si>
    <t>PS. PANIT 3 UNITSABHARA POLSEK KLUNGKUNG POLRES KLUNGKUNG POLDA BALI</t>
  </si>
  <si>
    <t>66100059</t>
  </si>
  <si>
    <t>I NYOMAN YASA</t>
  </si>
  <si>
    <t>BANIT 13 UNITLAKA SATLANTAS POLRESTA DENPASAR POLDA BALI (BARU)</t>
  </si>
  <si>
    <t>66100062</t>
  </si>
  <si>
    <t>BANIT 7 UNITSABHARA POLSEK SELAT POLRES KARANGASEM POLDA BALI</t>
  </si>
  <si>
    <t>66100154</t>
  </si>
  <si>
    <t>I GUSTI KADE SUWARDANA</t>
  </si>
  <si>
    <t>KA SPKT 1 POLSEK KAWASAN PELABUHAN GILIMANUK POLRES JEMBRANA POLDA BALI (BARU)</t>
  </si>
  <si>
    <t>66100155</t>
  </si>
  <si>
    <t>I NYOMAN TUSAN</t>
  </si>
  <si>
    <t>BHAYANGKARA OPERASIONAL PELAKSANA LANJUTAN POLSEK KUBU POLRES KARANGASEM POLDA BALI (BHABINKAMTIBMAS DESA TIANYAR TIMUR)</t>
  </si>
  <si>
    <t>66100170</t>
  </si>
  <si>
    <t>WAYAN ARTANA</t>
  </si>
  <si>
    <t>KAPOLSUBSEKTOR BESAKIH POLSEK RENDANG POLRES KARANGASEM POLDA BALI (PS.)</t>
  </si>
  <si>
    <t>66100174</t>
  </si>
  <si>
    <t>I NYOMAN PUTU</t>
  </si>
  <si>
    <t>BHAYANGKARA OPERASIONAL PELAKSANA LANJUTAN POLSEK ABANG POLRES KARANGASEM POLDA BALI (BHABINKAMTIBMAS DESA DATAH)</t>
  </si>
  <si>
    <t>66100348</t>
  </si>
  <si>
    <t>66100360</t>
  </si>
  <si>
    <t>I GEDE ARTA, S.H.</t>
  </si>
  <si>
    <t>PS. KANITPROVOS POLSEK KERAMBITAN POLRES TABANAN POLDA BALI</t>
  </si>
  <si>
    <t>66100369</t>
  </si>
  <si>
    <t>I KETUT BUDIADNYA</t>
  </si>
  <si>
    <t>BANIT 2 UNITPROVOS POLSEK SUKAWATI POLRES GIANYAR POLDA BALI (BARU)</t>
  </si>
  <si>
    <t>66100370</t>
  </si>
  <si>
    <t>HERMANUS WUEDJO</t>
  </si>
  <si>
    <t>BANIT 13 UNITSABHARA POLSEK MENGWI POLRES BADUNG POLDA BALI</t>
  </si>
  <si>
    <t>66100373</t>
  </si>
  <si>
    <t>I WAYAN PUTRA ARJANA</t>
  </si>
  <si>
    <t>BANIT 6 UNITRESKRIM POLSEK DENPASAR BARAT POLRESTA DENPASAR POLDA BALI</t>
  </si>
  <si>
    <t>66100374</t>
  </si>
  <si>
    <t>I MADE PUJA, S.H.</t>
  </si>
  <si>
    <t>BHAYANGKARA OPERASIONAL PELAKSANA LANJUTAN POLSEK ABIANSEMAL POLRES BADUNG POLDA BALI (BHABINKAMTIBMAS DESA SEDANG)</t>
  </si>
  <si>
    <t>66100497</t>
  </si>
  <si>
    <t>I GUSTI AGUNG NGURAH AGUNG</t>
  </si>
  <si>
    <t>BAMIN 1 SIUM POLRES BANGLI POLDA BALI</t>
  </si>
  <si>
    <t>66100505</t>
  </si>
  <si>
    <t>NI MADE KARTINI</t>
  </si>
  <si>
    <t>BAMIN/BANUM 7 SUBBAGRENMIN DITLANTAS POLDA BALI</t>
  </si>
  <si>
    <t>66100534</t>
  </si>
  <si>
    <t>I NYOMAN ARDANA</t>
  </si>
  <si>
    <t>66110012</t>
  </si>
  <si>
    <t>I NENGAH PINPIN</t>
  </si>
  <si>
    <t>PS. PANIT 2 UNITBINMAS POLSEK BANJAR POLRES BULELENG POLDA BALI</t>
  </si>
  <si>
    <t>66110047</t>
  </si>
  <si>
    <t>BANIT 33 UNITIDIK SATRESKRIM POLRES GIANYAR POLDA BALI (BARU)</t>
  </si>
  <si>
    <t>66110073</t>
  </si>
  <si>
    <t>I WAYAN SUCIRA</t>
  </si>
  <si>
    <t>BHAYANGKARA OPERASIONAL PELAKSANA LANJUTAN POLSEK SUKAWATI POLRES GIANYAR POLDA BALI (POLSUBSEKTOR BATUBULAN)</t>
  </si>
  <si>
    <t>66110153</t>
  </si>
  <si>
    <t>I WAYAN WARDANA</t>
  </si>
  <si>
    <t>66110154</t>
  </si>
  <si>
    <t>BAMIN 1 SIAGA 1 BAGDALOPS ROOPS POLDA BALI (BARU)</t>
  </si>
  <si>
    <t>66110249</t>
  </si>
  <si>
    <t>I NYOMAN WIRASANA</t>
  </si>
  <si>
    <t>BANIT 12 UNITTURJAWALI SATLANTAS POLRES BADUNG POLDA BALI (BARU)</t>
  </si>
  <si>
    <t>66110384</t>
  </si>
  <si>
    <t>I KETUT SUTEJA</t>
  </si>
  <si>
    <t>BANIT 7 UNITSABHARA POLSEK PAYANGAN POLRES GIANYAR POLDA BALI (BARU)</t>
  </si>
  <si>
    <t>66110386</t>
  </si>
  <si>
    <t>I WAYAN SUPARTAMA</t>
  </si>
  <si>
    <t>KASUBSIBIDBIN SIWAS POLRESTA DENPASAR POLDA BALI (PS.)</t>
  </si>
  <si>
    <t>66110471</t>
  </si>
  <si>
    <t>I WAYAN PAGER</t>
  </si>
  <si>
    <t>BA SPKT 2 POLSEK MARGA POLRES TABANAN POLDA BALI</t>
  </si>
  <si>
    <t>66110481</t>
  </si>
  <si>
    <t>I WAYAN SUDIASA</t>
  </si>
  <si>
    <t>BHAYANGKARA OPERASIONAL PELAKSANA LANJUTAN POLSEK SUKAWATI POLRES GIANYAR POLDA BALI (BHABINKAMTIBMAS PARIWISATA)</t>
  </si>
  <si>
    <t>66110539</t>
  </si>
  <si>
    <t>BHAYANGKARA OPERASIONAL PELAKSANA LANJUTAN POLSEK MENDOYO POLRES JEMBRANA POLDA BALI (BARU)</t>
  </si>
  <si>
    <t>66110540</t>
  </si>
  <si>
    <t>I KETUT MAKLUM</t>
  </si>
  <si>
    <t>BHAYANGKARA OPERASIONAL PELAKSANA LANJUTAN POLSEK DENPASAR SELATAN POLRESTA DENPASAR POLDA BALI (BHABINKAMTIBMAS DESA KELURAHAN SERANGAN)</t>
  </si>
  <si>
    <t>66120020</t>
  </si>
  <si>
    <t>I KETUT SUWETRA</t>
  </si>
  <si>
    <t>BHAYANGKARA OPERASIONAL PELAKSANA LANJUTAN POLSEK KEDIRI POLRES TABANAN POLDA BALI (BHABIN DESA BANJAR ANYAR)</t>
  </si>
  <si>
    <t>66120046</t>
  </si>
  <si>
    <t>I WAYAN SUYADNYA</t>
  </si>
  <si>
    <t>BANIT 2 UNITINTELKAM POLSEK PENEBEL POLRES TABANAN POLDA BALI</t>
  </si>
  <si>
    <t>66120049</t>
  </si>
  <si>
    <t>ANAK AGUNG MADE SUBAGIA</t>
  </si>
  <si>
    <t>KA SPKT 2 POLSEK DENPASAR SELATAN POLRESTA DENPASAR POLDA BALI (PS.)</t>
  </si>
  <si>
    <t>66120053</t>
  </si>
  <si>
    <t>I KOMANG SUNARTA, S.H.</t>
  </si>
  <si>
    <t>PS. KANITBINKAMSA SATBINMAS POLRES KARANGASEM POLDA BALI</t>
  </si>
  <si>
    <t>66120059</t>
  </si>
  <si>
    <t>IDA BAGUS MADE SUTRESNA, SH</t>
  </si>
  <si>
    <t>BAURPAMINAL 2 SIPROPAM POLRES BANGLI POLDA BALI (BARU)</t>
  </si>
  <si>
    <t>66120071</t>
  </si>
  <si>
    <t>I WAYAN DARMADI</t>
  </si>
  <si>
    <t>KAURIDENT SATRESKRIM POLRES TABANAN POLDA BALI (BARU)</t>
  </si>
  <si>
    <t>66120092</t>
  </si>
  <si>
    <t>I KETUT SUKADANA</t>
  </si>
  <si>
    <t>BANIT 5 UNITREGIDENT SATLANTAS POLRES BANGLI POLDA BALI</t>
  </si>
  <si>
    <t>66120184</t>
  </si>
  <si>
    <t>I NENGAH NUADA</t>
  </si>
  <si>
    <t>BANIT 3 UNITBINMAS POLSEK KINTAMANI POLRES BANGLI POLDA BALI ((BHABINKAMTIBMAS DESA BATUR SELATAN))</t>
  </si>
  <si>
    <t>66120218</t>
  </si>
  <si>
    <t>I WAYAN KANTEN</t>
  </si>
  <si>
    <t>BHAYANGKARA OPERASIONAL PELAKSANA LANJUTAN POLSEK KUTA SELATAN POLRESTA DENPASAR POLDA BALI (BHABINKAMTIBMAS DESA JIMBARAN POLSEK KUTA SELATAN )</t>
  </si>
  <si>
    <t>66120222</t>
  </si>
  <si>
    <t>I KETUT SUSILA BUDI</t>
  </si>
  <si>
    <t>BANIT 3 UNITREGIDENT SATLANTAS POLRES TABANAN POLDA BALI</t>
  </si>
  <si>
    <t>66120230</t>
  </si>
  <si>
    <t>I MADE PUTU SUYASA</t>
  </si>
  <si>
    <t>KASIUM POLSEK KUBU POLRES KARANGASEM POLDA BALI (PS.)</t>
  </si>
  <si>
    <t>66120244</t>
  </si>
  <si>
    <t>PUTU SUINTANAYA</t>
  </si>
  <si>
    <t>BINTARA YANMA POLDA BALI</t>
  </si>
  <si>
    <t>66120249</t>
  </si>
  <si>
    <t>I WAYAN YUDIASA ADNYANA</t>
  </si>
  <si>
    <t>BANIT 22 UNITTURJAWALI SATLANTAS POLRESTA DENPASAR POLDA BALI (BARU)</t>
  </si>
  <si>
    <t>66120262</t>
  </si>
  <si>
    <t>PANDE NYOMAN SUTADANA</t>
  </si>
  <si>
    <t>BHAYANGKARA OPERASIONAL PELAKSANA LANJUTAN POLSEK KERAMBITAN POLRES TABANAN POLDA BALI (BHABIN DS BATUAJI)</t>
  </si>
  <si>
    <t>66120267</t>
  </si>
  <si>
    <t>I DEWA PUTU PUTRA YASA</t>
  </si>
  <si>
    <t>BAMIN 2 SIKUM POLSEK BLAHBATUH POLRES GIANYAR POLDA BALI</t>
  </si>
  <si>
    <t>66120326</t>
  </si>
  <si>
    <t>I WAYAN SUBAGIANA</t>
  </si>
  <si>
    <t>KAURMINTU SATSABHARA POLRES BANGLI POLDA BALI</t>
  </si>
  <si>
    <t>66120330</t>
  </si>
  <si>
    <t>IDA BAGUS PUTU SUARNATA</t>
  </si>
  <si>
    <t>BAMIN/BANUM 1 BAGWASSIDIK DITRESKRIMUM POLDA BALI</t>
  </si>
  <si>
    <t>66120334</t>
  </si>
  <si>
    <t>I MADE PRASANA</t>
  </si>
  <si>
    <t>BHAYANGKARA OPERASIONAL PELAKSANA LANJUTAN POLSEK PAYANGAN POLRES GIANYAR POLDA BALI (BHABINKAMTIBMAS DESA BUAHAN)</t>
  </si>
  <si>
    <t>66120335</t>
  </si>
  <si>
    <t>I WAYAN SICA</t>
  </si>
  <si>
    <t>BHAYANGKARA OPERASIONAL PELAKSANA LANJUTAN POLSEK SUKAWATI POLRES GIANYAR POLDA BALI (BARU)</t>
  </si>
  <si>
    <t>66120336</t>
  </si>
  <si>
    <t>I KETUT GEDE SUDARTA</t>
  </si>
  <si>
    <t>BANIT 11 UNITSABHARA POLSEK DENPASAR TIMUR POLRESTA DENPASAR POLDA BALI</t>
  </si>
  <si>
    <t>66120338</t>
  </si>
  <si>
    <t>I NYOMAN TENTERAM</t>
  </si>
  <si>
    <t>BHAYANGKARA OPERASIONAL PELAKSANA LANJUTAN POLSEK GEROKGAK POLRES BULELENG POLDA BALI (BHABINKAMTIBMAS DS SUMBERKIMA POLSEK GEROKGAK)</t>
  </si>
  <si>
    <t>66120343</t>
  </si>
  <si>
    <t>66120344</t>
  </si>
  <si>
    <t>I WAYAN SUARNA</t>
  </si>
  <si>
    <t>PS. KA SPKT 1 POLSEK BANJARANGKAN POLRES KLUNGKUNG POLDA BALI</t>
  </si>
  <si>
    <t>66120348</t>
  </si>
  <si>
    <t>I MADE LATRA</t>
  </si>
  <si>
    <t>BHAYANGKARA OPERASIONAL PELAKSANA LANJUTAN POLSEK SUKAWATI POLRES GIANYAR POLDA BALI (BHABINKAMTIBMAS DESA CELUK KEC. SUKAWATI)</t>
  </si>
  <si>
    <t>66120390</t>
  </si>
  <si>
    <t>I NYOMAN GAMBERONG</t>
  </si>
  <si>
    <t>BANIT 3 UNITINTELKAM POLSEK BEBANDEM POLRES KARANGASEM POLDA BALI</t>
  </si>
  <si>
    <t>66120455</t>
  </si>
  <si>
    <t>I MADE MERJAYA,S.H</t>
  </si>
  <si>
    <t>BHAYANGKARA OPERASIONAL PELAKSANA LANJUTAN POLSEK DENPASAR BARAT POLRESTA DENPASAR POLDA BALI (BHABINKAMTIBMAS DESA DAUH PURI KAUH POLSEK DENPASAR BARAT )</t>
  </si>
  <si>
    <t>66120461</t>
  </si>
  <si>
    <t>I WAYAN WIANA</t>
  </si>
  <si>
    <t>BANIT 37 UNITTURJAWALI SATSABHARA POLRESTA DENPASAR POLDA BALI (BARU)</t>
  </si>
  <si>
    <t>66120463</t>
  </si>
  <si>
    <t>GUSTI PUTU ARYA PUTRA</t>
  </si>
  <si>
    <t>BANIT 8 UNITSABHARA POLSEK KUTA POLRESTA DENPASAR POLDA BALI</t>
  </si>
  <si>
    <t>66120468</t>
  </si>
  <si>
    <t>MISAHUR</t>
  </si>
  <si>
    <t>BANIT 6 UNITRESKRIM POLSEK KUTA POLRESTA DENPASAR POLDA BALI (BARU)</t>
  </si>
  <si>
    <t>66120469</t>
  </si>
  <si>
    <t>I MADE SUNIARTA</t>
  </si>
  <si>
    <t>BHAYANGKARA OPERASIONAL PELAKSANA LANJUTAN POLSEK PUPUAN POLRES TABANAN POLDA BALI (BHABIN DESA SAI)</t>
  </si>
  <si>
    <t>66120470</t>
  </si>
  <si>
    <t>I MADE PURA CENDANA</t>
  </si>
  <si>
    <t>66120474</t>
  </si>
  <si>
    <t>BANIT 9 UNITSABHARA POLSEK KUTA POLRESTA DENPASAR POLDA BALI</t>
  </si>
  <si>
    <t>66120475</t>
  </si>
  <si>
    <t>I NYOMAN RUDIN</t>
  </si>
  <si>
    <t>BANIT 13 UNITTURJAWALI SATSABHARA POLRES GIANYAR POLDA BALI (BARU)</t>
  </si>
  <si>
    <t>66120480</t>
  </si>
  <si>
    <t>I KETUT SUDANA</t>
  </si>
  <si>
    <t>PS. KA SPKT 2 POLSEK KEDIRI POLRES TABANAN POLDA BALI</t>
  </si>
  <si>
    <t>66120481</t>
  </si>
  <si>
    <t>BANIT 6 UNITSABHARA POLSEK KUTA UTARA POLRES BADUNG POLDA BALI</t>
  </si>
  <si>
    <t>66120485</t>
  </si>
  <si>
    <t>I NYOMAN ADNYANA</t>
  </si>
  <si>
    <t>BANIT 33 SATPJR DITLANTAS POLDA BALI</t>
  </si>
  <si>
    <t>66120487</t>
  </si>
  <si>
    <t>BHAYANGKARA OPERASIONAL PELAKSANA LANJUTAN POLSEK PETANG POLRES BADUNG POLDA BALI (BHABINKAMTIBMAS DESA PELAGA)</t>
  </si>
  <si>
    <t>66120490</t>
  </si>
  <si>
    <t>I DEWA NYOMAN WINATA</t>
  </si>
  <si>
    <t>BANIT 17 UNITLAKA SATLANTAS POLRESTA DENPASAR POLDA BALI (BARU)</t>
  </si>
  <si>
    <t>66120492</t>
  </si>
  <si>
    <t>BANIT 5 UNITLANTAS POLSEK ABIANSEMAL POLRES BADUNG POLDA BALI (BARU)</t>
  </si>
  <si>
    <t>66120556</t>
  </si>
  <si>
    <t>I GEDE MULYADI</t>
  </si>
  <si>
    <t>KASIUM POLSEK MENDOYO POLRES JEMBRANA POLDA BALI (BARU)</t>
  </si>
  <si>
    <t>66120604</t>
  </si>
  <si>
    <t>GUSTI NGURAH KARIANTA,S.H</t>
  </si>
  <si>
    <t>BANIT 7 UNITLANTAS POLSEK DENPASAR BARAT POLRESTA DENPASAR POLDA BALI (BARU)</t>
  </si>
  <si>
    <t>66120659</t>
  </si>
  <si>
    <t>66120699</t>
  </si>
  <si>
    <t>I GUSTI NGURAH SARAS SUTARNA</t>
  </si>
  <si>
    <t>PANIT 2 UNITLANTAS POLSEK PEKUTATAN POLRES JEMBRANA POLDA BALI (BARU)</t>
  </si>
  <si>
    <t>67010062</t>
  </si>
  <si>
    <t>I KETUT LODRA</t>
  </si>
  <si>
    <t>BANIT 28 UNITTURJAWALI SATSABHARA POLRES BADUNG POLDA BALI</t>
  </si>
  <si>
    <t>67010184</t>
  </si>
  <si>
    <t>I KETUT SUHARDIKA, S.IP</t>
  </si>
  <si>
    <t>KAURMINTU SATRESNARKOBA POLRES GIANYAR POLDA BALI (BARU)</t>
  </si>
  <si>
    <t>67010252</t>
  </si>
  <si>
    <t>NGAKAN PUTU SUDIARTA</t>
  </si>
  <si>
    <t>BANIT 5 UNITSABHARA POLSEK UBUD POLRES GIANYAR POLDA BALI</t>
  </si>
  <si>
    <t>67010266</t>
  </si>
  <si>
    <t>I WAYAN SUBRATI</t>
  </si>
  <si>
    <t>BHAYANGKARA OPERASIONAL PELAKSANA LANJUTAN POLSEK KINTAMANI POLRES BANGLI POLDA BALI (BHABINKAMTIBMAS DESA ABUAN)</t>
  </si>
  <si>
    <t>67010301</t>
  </si>
  <si>
    <t>ANAK AGUNG NGURAH KUSUMA ADI</t>
  </si>
  <si>
    <t>BANIT 3 UNITRESKRIM POLSEK KUTA SELATAN POLRESTA DENPASAR POLDA BALI</t>
  </si>
  <si>
    <t>67010304</t>
  </si>
  <si>
    <t>BHAYANGKARA OPERASIONAL PELAKSANA LANJUTAN POLSEK DENPASAR BARAT POLRESTA DENPASAR POLDA BALI (BHABINKAMTIBMAS DESA UBUNG POLSEK DENPASAR BARAT )</t>
  </si>
  <si>
    <t>67010355</t>
  </si>
  <si>
    <t>I KETUT SUDA</t>
  </si>
  <si>
    <t>BANIT 7 UNITLAKA SATLANTAS POLRES BANGLI POLDA BALI (BARU)</t>
  </si>
  <si>
    <t>67010357</t>
  </si>
  <si>
    <t>I WAYAN BUDI</t>
  </si>
  <si>
    <t>KANITPROVOS POLSEK KINTAMANI POLRES BANGLI POLDA BALI (BARU)</t>
  </si>
  <si>
    <t>67010359</t>
  </si>
  <si>
    <t>I NYOMAN MARTA</t>
  </si>
  <si>
    <t>BANIT 6 UNITPAMOBVIT SATSABHARA POLRES GIANYAR POLDA BALI (BARU)</t>
  </si>
  <si>
    <t>67010365</t>
  </si>
  <si>
    <t>I NENGAH KARIASA</t>
  </si>
  <si>
    <t>BANIT 1 UNITTURJAWALI SATLANTAS POLRES BANGLI POLDA BALI</t>
  </si>
  <si>
    <t>67010389</t>
  </si>
  <si>
    <t>I WAYAN SUKARADA</t>
  </si>
  <si>
    <t>KASIKUM POLSEK KAWASAN PELABUHAN GILIMANUK POLRES JEMBRANA POLDA BALI (BARU)</t>
  </si>
  <si>
    <t>67010413</t>
  </si>
  <si>
    <t>PS. KA SPKT 1 POLSEK SUSUT POLRES BANGLI POLDA BALI</t>
  </si>
  <si>
    <t>67010431</t>
  </si>
  <si>
    <t>GEDE ADIASA</t>
  </si>
  <si>
    <t>BHAYANGKARA OPERASIONAL PELAKSANA LANJUTAN POLSEK KUBUTAMBAHAN POLRES BULELENG POLDA BALI (BHABINKAMTIBMAS DS KUBUTAMBAHAN POLSEK KUBUTAMBAHAN)</t>
  </si>
  <si>
    <t>67010450</t>
  </si>
  <si>
    <t>67010451</t>
  </si>
  <si>
    <t>PS. PANIT 2 UNITINTELKAM POLSEK KERAMBITAN POLRES TABANAN POLDA BALI</t>
  </si>
  <si>
    <t>67010454</t>
  </si>
  <si>
    <t>I KETUT LITUR</t>
  </si>
  <si>
    <t>KA SPKT 1 POLSEK ABIANSEMAL POLRES BADUNG POLDA BALI</t>
  </si>
  <si>
    <t>67010516</t>
  </si>
  <si>
    <t>I MADE SUKADANA</t>
  </si>
  <si>
    <t>BANIT 46 UNITTURJAWALI SATSABHARA POLRESTA DENPASAR POLDA BALI (BARU)</t>
  </si>
  <si>
    <t>67010528</t>
  </si>
  <si>
    <t>I KETUT SUPARTA</t>
  </si>
  <si>
    <t>PS. PANIT 3 UNITSABHARA POLSEK GEROKGAK POLRES BULELENG POLDA BALI</t>
  </si>
  <si>
    <t>67010550</t>
  </si>
  <si>
    <t>I KETUT SUASTAMA</t>
  </si>
  <si>
    <t>KASIHUMAS POLSEK UBUD POLRES GIANYAR POLDA BALI (BARU)</t>
  </si>
  <si>
    <t>67020026</t>
  </si>
  <si>
    <t>I PUTU SUDANTA</t>
  </si>
  <si>
    <t>PAMIN 1 SIFAS SUBDITFASHARKAN DITPOLAIRUD POLDA BALI (PERPOL 14)</t>
  </si>
  <si>
    <t>67020075</t>
  </si>
  <si>
    <t>PS. KANITLANTAS POLSEK SELEMADEG TIMUR POLRES TABANAN POLDA BALI</t>
  </si>
  <si>
    <t>67020084</t>
  </si>
  <si>
    <t>I KETUT NING DRESTIANA</t>
  </si>
  <si>
    <t>PS. KA SPKT 2 POLSEK DAWAN POLRES KLUNGKUNG POLDA BALI</t>
  </si>
  <si>
    <t>67020141</t>
  </si>
  <si>
    <t>DESAK PUTU SRIUTAMI</t>
  </si>
  <si>
    <t>BHAYANGKARA ADMINISTRASI PELAKSANA LANJUTAN BIDANG RESNARKOBA POLRESTA DENPASAR POLDA BALI</t>
  </si>
  <si>
    <t>67020182</t>
  </si>
  <si>
    <t>I NYOMAN SADARANA</t>
  </si>
  <si>
    <t>BHAYANGKARA OPERASIONAL PELAKSANA LANJUTAN POLSEK MARGA POLRES TABANAN POLDA BALI (BHABIN DESA PETIGA)</t>
  </si>
  <si>
    <t>67020188</t>
  </si>
  <si>
    <t>I KETUT SUARDIJAYA SH</t>
  </si>
  <si>
    <t>BANIT 6 UNITLAKA SATLANTAS POLRES TABANAN POLDA BALI</t>
  </si>
  <si>
    <t>67020280</t>
  </si>
  <si>
    <t>KETUT SEMADI</t>
  </si>
  <si>
    <t>BANIT 8 UNITLANTAS POLSEK SINGARAJA POLRES BULELENG POLDA BALI</t>
  </si>
  <si>
    <t>67020281</t>
  </si>
  <si>
    <t>I NYOMAN YOGA SEMADI</t>
  </si>
  <si>
    <t>BANIT 1 UNITSABHARA POLSEK DENPASAR TIMUR POLRESTA DENPASAR POLDA BALI</t>
  </si>
  <si>
    <t>67020287</t>
  </si>
  <si>
    <t>I GUSTI NYOMAN DARMAYASA</t>
  </si>
  <si>
    <t>KA SPKT 3 POLSEK TABANAN POLRES TABANAN POLDA BALI (PS.)</t>
  </si>
  <si>
    <t>67020291</t>
  </si>
  <si>
    <t>DEWA KETUT NGURAH AGUNG</t>
  </si>
  <si>
    <t>PANIT SABHARA POLSEK KAWASAN PELABUHAN BENOA POLRESTA DENPASAR POLDA BALI</t>
  </si>
  <si>
    <t>67020297</t>
  </si>
  <si>
    <t>BANIT 18 SUBDITWISATA DITPAMOBVIT POLDA BALI</t>
  </si>
  <si>
    <t>67020302</t>
  </si>
  <si>
    <t>I GEDE LAKSANA</t>
  </si>
  <si>
    <t>67020305</t>
  </si>
  <si>
    <t>I WAYAN DARMANTO</t>
  </si>
  <si>
    <t>BAMIN/BANUM 3 SUBBID PID BIDHUMAS POLDA BALI</t>
  </si>
  <si>
    <t>67020311</t>
  </si>
  <si>
    <t>UNTUNG PRIYANTO</t>
  </si>
  <si>
    <t>BATAHTI 2 SIUM POLSEK KAWASAN PELABUHAN GILIMANUK POLRES JEMBRANA POLDA BALI (BARU)</t>
  </si>
  <si>
    <t>67020312</t>
  </si>
  <si>
    <t>NYOMAN MARDIAMA,S.H</t>
  </si>
  <si>
    <t>BHAYANGKARA ADMINISTRASI PELAKSANA LANJUTAN BIDANG BINMAS POLRESTA DENPASAR POLDA BALI</t>
  </si>
  <si>
    <t>67020323</t>
  </si>
  <si>
    <t>BHAYANGKARA OPERASIONAL PELAKSANA LANJUTAN POLSEK BLAHBATUH POLRES GIANYAR POLDA BALI (UNITLANTAS)</t>
  </si>
  <si>
    <t>67020342</t>
  </si>
  <si>
    <t>67020398</t>
  </si>
  <si>
    <t>I WAYAN SUARDATAMA</t>
  </si>
  <si>
    <t>67030101</t>
  </si>
  <si>
    <t>IDA BAGUS PUTRA KEMENUH</t>
  </si>
  <si>
    <t>BANIT 4 SUBDITKAMSEL DITLANTAS POLDA BALI</t>
  </si>
  <si>
    <t>67030107</t>
  </si>
  <si>
    <t>A.A GDE RAKA WIRANATA</t>
  </si>
  <si>
    <t>67030156</t>
  </si>
  <si>
    <t>I NYOMAN SUDIKA</t>
  </si>
  <si>
    <t>BANIT 10 UNITRESKRIM POLSEK KUTA SELATAN POLRESTA DENPASAR POLDA BALI</t>
  </si>
  <si>
    <t>67030200</t>
  </si>
  <si>
    <t>I WAYAN SUARTA, SH</t>
  </si>
  <si>
    <t>BANIT 14 SATINTELKAM POLRES TABANAN POLDA BALI (BARU)</t>
  </si>
  <si>
    <t>67030229</t>
  </si>
  <si>
    <t>PUJI SANTOSO</t>
  </si>
  <si>
    <t>BANIT 8 UNITTURJAWALI SATLANTAS POLRESTA DENPASAR POLDA BALI (BARU)</t>
  </si>
  <si>
    <t>67030244</t>
  </si>
  <si>
    <t>BHAYANGKARA OPERASIONAL PELAKSANA LANJUTAN POLSEK KERAMBITAN POLRES TABANAN POLDA BALI (BARU)</t>
  </si>
  <si>
    <t>67030246</t>
  </si>
  <si>
    <t>I MADE SELAMET</t>
  </si>
  <si>
    <t>67030248</t>
  </si>
  <si>
    <t>I MADE SUBAKTIYASA</t>
  </si>
  <si>
    <t>BANIT 16 UNITTURJAWALI SATLANTAS POLRESTA DENPASAR POLDA BALI (BARU)</t>
  </si>
  <si>
    <t>67030250</t>
  </si>
  <si>
    <t>I WAYAN LINGGIH</t>
  </si>
  <si>
    <t>BAMIN/BANUM 13 SUBDITREGIDENT DITLANTAS POLDA BALI</t>
  </si>
  <si>
    <t>67030253</t>
  </si>
  <si>
    <t>AWAN TRIMARETNO</t>
  </si>
  <si>
    <t>67030254</t>
  </si>
  <si>
    <t>LALU SUBALI RAHARJO</t>
  </si>
  <si>
    <t>67030256</t>
  </si>
  <si>
    <t>I NYOMAN ALITA</t>
  </si>
  <si>
    <t>BANIT 12 SUBDIT 4 DITINTELKAM POLDA BALI</t>
  </si>
  <si>
    <t>67030258</t>
  </si>
  <si>
    <t>I WAYAN SUDIRGA, S.H</t>
  </si>
  <si>
    <t>BANIT 7 UNITPAMOBVIT SATSABHARA POLRESTA DENPASAR POLDA BALI (BARU)</t>
  </si>
  <si>
    <t>67030259</t>
  </si>
  <si>
    <t>I KETUT DURYA</t>
  </si>
  <si>
    <t>BHAYANGKARA OPERASIONAL PELAKSANA LANJUTAN POLSEK KUTA SELATAN POLRESTA DENPASAR POLDA BALI (PGS)</t>
  </si>
  <si>
    <t>67030261</t>
  </si>
  <si>
    <t>I KETUT SURANATA</t>
  </si>
  <si>
    <t>BANIT 1 UNIT 4 SUBDIT 2 DITRESKRIMUM POLDA BALI</t>
  </si>
  <si>
    <t>67030388</t>
  </si>
  <si>
    <t>PANIT 3 UNITSABHARA POLSEK GIANYAR POLRES GIANYAR POLDA BALI (PS.)</t>
  </si>
  <si>
    <t>67030421</t>
  </si>
  <si>
    <t>ABDUL MARTHA</t>
  </si>
  <si>
    <t>BANIT 1 UNITSABHARA POLSEK KAWASAN PELABUHAN CELUKAN BAWANG POLRES BULELENG POLDA BALI</t>
  </si>
  <si>
    <t>67030453</t>
  </si>
  <si>
    <t>I PUTU DARSANA</t>
  </si>
  <si>
    <t>BAMIN/BANUM 7 SUBDITREGIDENT DITLANTAS POLDA BALI</t>
  </si>
  <si>
    <t>67030466</t>
  </si>
  <si>
    <t>BANIT 1 UNIT 4 SUBDIT 3 DITRESNARKOBA POLDA BALI</t>
  </si>
  <si>
    <t>67030508</t>
  </si>
  <si>
    <t>I KETUT MANIS INDRAJAYA</t>
  </si>
  <si>
    <t>BHAYANGKARA OPERASIONAL PELAKSANA LANJUTAN POLSEK BEBANDEM POLRES KARANGASEM POLDA BALI (BHABINKAMTIBMAS DESA MACANG)</t>
  </si>
  <si>
    <t>67030509</t>
  </si>
  <si>
    <t>I MADE GEDE PUTRA YADNYA</t>
  </si>
  <si>
    <t>BANIT 6 UNITLAKA SATLANTAS POLRES GIANYAR POLDA BALI (BARU)</t>
  </si>
  <si>
    <t>67030616</t>
  </si>
  <si>
    <t>MADE BUDIASA</t>
  </si>
  <si>
    <t>PS. PANIT 2 UNITBINMAS POLSEK SUKASADA POLRES BULELENG POLDA BALI</t>
  </si>
  <si>
    <t>67040026</t>
  </si>
  <si>
    <t>I GEDE PUTU SURYA UTAMA</t>
  </si>
  <si>
    <t>PANIT 1 UNITBINMAS POLSEK BATURITI POLRES TABANAN POLDA BALI (PS.)</t>
  </si>
  <si>
    <t>67040092</t>
  </si>
  <si>
    <t>I GUSTI NGURAH DWI ANTARA WIRAWAN</t>
  </si>
  <si>
    <t>BAURIDENT 3 SATRESKRIM POLRES GIANYAR POLDA BALI (BARU)</t>
  </si>
  <si>
    <t>67040128</t>
  </si>
  <si>
    <t>I KETUT SUSANTARA</t>
  </si>
  <si>
    <t>67040155</t>
  </si>
  <si>
    <t>GEDE HARRY SUKANDAR</t>
  </si>
  <si>
    <t>BANIT 5 UNITTURJAWALI SATSABHARA POLRES BULELENG POLDA BALI</t>
  </si>
  <si>
    <t>67040323</t>
  </si>
  <si>
    <t>BANIT 13 UNITTURJAWALI SATLANTAS POLRESTA DENPASAR POLDA BALI (BARU)</t>
  </si>
  <si>
    <t>67040329</t>
  </si>
  <si>
    <t>I KETUT SUKARMA, SH.</t>
  </si>
  <si>
    <t>BAMIN SIUM POLSEK KERAMBITAN POLRES TABANAN POLDA BALI (BARU)</t>
  </si>
  <si>
    <t>67040334</t>
  </si>
  <si>
    <t>IDA BAGUS MADE SURYA NEGARA</t>
  </si>
  <si>
    <t>BHAYANGKARA ADMINISTRASI PELAKSANA LANJUTAN BIDANG LANTAS POLRES BULELENG POLDA BALI (UNIT REGIDENT)</t>
  </si>
  <si>
    <t>67040336</t>
  </si>
  <si>
    <t>I KETUT DARMA SANJAYA</t>
  </si>
  <si>
    <t>BANIT 1 UNITPROVOS POLSEK DENPASAR TIMUR POLRESTA DENPASAR POLDA BALI</t>
  </si>
  <si>
    <t>67040344</t>
  </si>
  <si>
    <t>HERI WINARTO MISRAN</t>
  </si>
  <si>
    <t>67040527</t>
  </si>
  <si>
    <t>SRI MEGA IRAWATI</t>
  </si>
  <si>
    <t>BANIT 1 UNIT 2 SUBDIT 4 DITRESKRIMUM POLDA BALI (BARU)</t>
  </si>
  <si>
    <t>67040622</t>
  </si>
  <si>
    <t>I MADE NUARTA</t>
  </si>
  <si>
    <t>BANIT 3 UNITLAKA SATLANTAS POLRES BADUNG POLDA BALI</t>
  </si>
  <si>
    <t>67050159</t>
  </si>
  <si>
    <t>I NYOMAN SUARDI</t>
  </si>
  <si>
    <t>BHAYANGKARA OPERASIONAL PELAKSANA LANJUTAN POLSEK PENEBEL POLRES TABANAN POLDA BALI (BHABIN DESA SANGKETAN)</t>
  </si>
  <si>
    <t>67050174</t>
  </si>
  <si>
    <t>I GUSTI NGURAH JUMAYA</t>
  </si>
  <si>
    <t>BHAYANGKARA OPERASIONAL PELAKSANA LANJUTAN POLSEK SUKAWATI POLRES GIANYAR POLDA BALI (BHABINKAMTIBMAS DS BATUAN KALER)</t>
  </si>
  <si>
    <t>67050184</t>
  </si>
  <si>
    <t>BHAYANGKARA OPERASIONAL PELAKSANA LANJUTAN POLSEK MARGA POLRES TABANAN POLDA BALI (BHABIN DESA BERINGKIT)</t>
  </si>
  <si>
    <t>67050203</t>
  </si>
  <si>
    <t>I MADE WASITA JAYA KUSUMA</t>
  </si>
  <si>
    <t>PAMIN 2 SUBBAGRENMIN BIDPROPAM POLDA BALI</t>
  </si>
  <si>
    <t>67050233</t>
  </si>
  <si>
    <t>KADEK SUARJANA</t>
  </si>
  <si>
    <t>BANIT 11 SUBDITWISATA DITPAMOBVIT POLDA BALI</t>
  </si>
  <si>
    <t>67050305</t>
  </si>
  <si>
    <t>67050350</t>
  </si>
  <si>
    <t>NURZAINI</t>
  </si>
  <si>
    <t>PANITLANTAS POLSEK KAWASAN BANDARA I GUSTI NGURAH RAI POLRESTA DENPASAR POLDA BALI</t>
  </si>
  <si>
    <t>67050370</t>
  </si>
  <si>
    <t>I NYOMAN BADUNG</t>
  </si>
  <si>
    <t>67050504</t>
  </si>
  <si>
    <t>I MADE MENDRA</t>
  </si>
  <si>
    <t>BA SPKT 5 POLSEK KUTA POLRESTA DENPASAR POLDA BALI</t>
  </si>
  <si>
    <t>67050511</t>
  </si>
  <si>
    <t>DEWA PUTU NADI</t>
  </si>
  <si>
    <t>BAMIN 14 BAGSUMDA POLRESTA DENPASAR POLDA BALI (BARU)</t>
  </si>
  <si>
    <t>67050600</t>
  </si>
  <si>
    <t>IDA BAGUS KADE SUBRATA</t>
  </si>
  <si>
    <t>KA SPKT 2 POLSEK MENDOYO POLRES JEMBRANA POLDA BALI (BARU)</t>
  </si>
  <si>
    <t>67060056</t>
  </si>
  <si>
    <t>LELONO POPO RAHARJO</t>
  </si>
  <si>
    <t>BANIT 8 SATPJR DITLANTAS POLDA BALI</t>
  </si>
  <si>
    <t>67060064</t>
  </si>
  <si>
    <t>I GEDE SUMARMEN</t>
  </si>
  <si>
    <t>BHAYANGKARA OPERASIONAL PELAKSANA LANJUTAN POLSEK KUBUTAMBAHAN POLRES BULELENG POLDA BALI (BHABINKAMTIBMAS DS TUNJUNG POLSEK KUBUTAMBAHAN)</t>
  </si>
  <si>
    <t>67060076</t>
  </si>
  <si>
    <t>I NYOMAN WIRANATA BERATA , S.H</t>
  </si>
  <si>
    <t>BHAYANGKARA OPERASIONAL PELAKSANA LANJUTAN POLSEK KUTA SELATAN POLRESTA DENPASAR POLDA BALI (BHABINKAMTIBMAS DESA KELURAHAN TANJUNG BENOA)</t>
  </si>
  <si>
    <t>67060159</t>
  </si>
  <si>
    <t>I WAYAN SUMITA</t>
  </si>
  <si>
    <t>BANIT 14 UNITTURJAWALI SATSABHARA POLRES GIANYAR POLDA BALI (BARU)</t>
  </si>
  <si>
    <t>67060168</t>
  </si>
  <si>
    <t>A.A.KETUT GUNAWAN</t>
  </si>
  <si>
    <t>BANIT 1 SUBDIT VIP DITPAMOBVIT POLDA BALI</t>
  </si>
  <si>
    <t>67060174</t>
  </si>
  <si>
    <t>I PUTU SUKAMADYA</t>
  </si>
  <si>
    <t>BANIT 10 UNITSABHARA POLSEK MENGWI POLRES BADUNG POLDA BALI</t>
  </si>
  <si>
    <t>67060212</t>
  </si>
  <si>
    <t>NYOMAN WIJAYA</t>
  </si>
  <si>
    <t>67060215</t>
  </si>
  <si>
    <t>I WAYAN JUNIARTANA, S.H.</t>
  </si>
  <si>
    <t>BAMIN 2 SITIPOL POLRES TABANAN POLDA BALI (BARU)</t>
  </si>
  <si>
    <t>67060332</t>
  </si>
  <si>
    <t>AINUR ROFIK</t>
  </si>
  <si>
    <t>BANIT 14 UNITLAKA SATLANTAS POLRESTA DENPASAR POLDA BALI (BARU)</t>
  </si>
  <si>
    <t>67060333</t>
  </si>
  <si>
    <t>IDA BAGUS SURYATANAYA</t>
  </si>
  <si>
    <t>BANIT 6 UNITLANTAS POLSEK KUTA POLRESTA DENPASAR POLDA BALI</t>
  </si>
  <si>
    <t>67060337</t>
  </si>
  <si>
    <t>I KETUT MADITA</t>
  </si>
  <si>
    <t>BAMIN 2 SIAGA 2 BAGDALOPS ROOPS POLDA BALI</t>
  </si>
  <si>
    <t>67060382</t>
  </si>
  <si>
    <t>I MADE SUDIRA</t>
  </si>
  <si>
    <t>67060385</t>
  </si>
  <si>
    <t>NYOMAN ADI PURNAMA</t>
  </si>
  <si>
    <t>BANIT 3 UNITINTELKAM POLSEK DENPASAR BARAT POLRESTA DENPASAR POLDA BALI</t>
  </si>
  <si>
    <t>67060431</t>
  </si>
  <si>
    <t>I WAYAN NUADA</t>
  </si>
  <si>
    <t>BANIT 5 SIPROPAM POLRESTA DENPASAR POLDA BALI</t>
  </si>
  <si>
    <t>67060436</t>
  </si>
  <si>
    <t>WAYAN KARTANA</t>
  </si>
  <si>
    <t>BHAYANGKARA OPERASIONAL PELAKSANA LANJUTAN POLSEK SINGARAJA POLRES BULELENG POLDA BALI (BHABINKAMTIBMAS KEL ASTINA POLSEK SINGARAJA)</t>
  </si>
  <si>
    <t>67060461</t>
  </si>
  <si>
    <t>I NYOMAN WITA</t>
  </si>
  <si>
    <t>KANITDALMAS 1 SATSABHARA POLRES BADUNG POLDA BALI</t>
  </si>
  <si>
    <t>67060470</t>
  </si>
  <si>
    <t>I NYOMAN NUADA</t>
  </si>
  <si>
    <t>BHAYANGKARA OPERASIONAL PELAKSANA LANJUTAN POLSEK SELEMADEG BARAT POLRES TABANAN POLDA BALI (BHABIN DESA ANTOSARI)</t>
  </si>
  <si>
    <t>67060489</t>
  </si>
  <si>
    <t>I GUSTI PUTU OKA MAYUN</t>
  </si>
  <si>
    <t>BANIT PATROLI 1 POLSUBSEKTOR RENON POLSEK DENPASAR TIMUR POLRESTA DENPASAR POLDA BALI</t>
  </si>
  <si>
    <t>67060501</t>
  </si>
  <si>
    <t>I KOMANG SARKA</t>
  </si>
  <si>
    <t>BANIT 2 UNITLANTAS POLSEK KERAMBITAN POLRES TABANAN POLDA BALI (BARU)</t>
  </si>
  <si>
    <t>67060527</t>
  </si>
  <si>
    <t>NI KETUT WINASIH</t>
  </si>
  <si>
    <t>BINTARA DITSAMAPTA POLDA BALI</t>
  </si>
  <si>
    <t>67060590</t>
  </si>
  <si>
    <t>I PUTU SUDIARBAWA</t>
  </si>
  <si>
    <t>BANIT 4 UNITRESKRIM POLSEK KAWASAN PELABUHAN CELUKAN BAWANG POLRES BULELENG POLDA BALI</t>
  </si>
  <si>
    <t>67070073</t>
  </si>
  <si>
    <t>GEDE MUSCAYA</t>
  </si>
  <si>
    <t>PS. KA SPKT 2 POLSEK TEJAKULA POLRES BULELENG POLDA BALI</t>
  </si>
  <si>
    <t>67070087</t>
  </si>
  <si>
    <t>I WAYAN JELANTIK DIRGA</t>
  </si>
  <si>
    <t>BHAYANGKARA OPERASIONAL PELAKSANA LANJUTAN POLSEK MANGGIS POLRES KARANGASEM POLDA BALI (BHABINKAMTIBMAS DESA NGIS )</t>
  </si>
  <si>
    <t>67070149</t>
  </si>
  <si>
    <t>I NYOMAN GEDE WIDNYANA</t>
  </si>
  <si>
    <t>BHAYANGKARA ADMINISTRASI PELAKSANA PEMULA BIDANG SUMDA POLRES KARANGASEM POLDA BALI</t>
  </si>
  <si>
    <t>67070150</t>
  </si>
  <si>
    <t>I GUSTI GEDE SUYANA, SH</t>
  </si>
  <si>
    <t>BANIT 39 SATPJR DITLANTAS POLDA BALI</t>
  </si>
  <si>
    <t>67070152</t>
  </si>
  <si>
    <t>I NYOMAN SUNARJAYA</t>
  </si>
  <si>
    <t>PANIT 2 UNITLANTAS POLSEK BLAHBATUH POLRES GIANYAR POLDA BALI</t>
  </si>
  <si>
    <t>67070162</t>
  </si>
  <si>
    <t>I GUSTI AGUNG WIDYA BAKTI</t>
  </si>
  <si>
    <t>BANIT 10 SUBDIT 1 DITINTELKAM POLDA BALI</t>
  </si>
  <si>
    <t>67070188</t>
  </si>
  <si>
    <t>I MADE WIRYA</t>
  </si>
  <si>
    <t>KASIUM POLSEK SUKAWATI POLRES GIANYAR POLDA BALI (BARU)</t>
  </si>
  <si>
    <t>67070209</t>
  </si>
  <si>
    <t>I KETUT WILIS</t>
  </si>
  <si>
    <t>PAMIN KOMPI 3 YON B PELOPOR SATBRIMOB POLDA BALI (PERPOL 14)</t>
  </si>
  <si>
    <t>67070225</t>
  </si>
  <si>
    <t>BANIT 1 UNITBINMAS POLSEK KAWASAN PELABUHAN GILIMANUK POLRES JEMBRANA POLDA BALI (BARU)</t>
  </si>
  <si>
    <t>67070248</t>
  </si>
  <si>
    <t>DIDIK RUPAWAN, S.Sos</t>
  </si>
  <si>
    <t>BANIT 10 UNITTURJAWALI SATLANTAS POLRESTA DENPASAR POLDA BALI (BARU)</t>
  </si>
  <si>
    <t>67070249</t>
  </si>
  <si>
    <t>I NYOMAN TUNAS</t>
  </si>
  <si>
    <t>BAMIN 1 URMINTU SATRESKRIM POLRESTA DENPASAR POLDA BALI</t>
  </si>
  <si>
    <t>67070256</t>
  </si>
  <si>
    <t>I WAYAN SADRAWAN</t>
  </si>
  <si>
    <t>BANIT 30 UNITTURJAWALI SATLANTAS POLRESTA DENPASAR POLDA BALI (BARU)</t>
  </si>
  <si>
    <t>67070450</t>
  </si>
  <si>
    <t>I GEDE BAGUS ASA</t>
  </si>
  <si>
    <t>BANIT 2 UNIT 4 SUBDIT 3 DITRESNARKOBA POLDA BALI</t>
  </si>
  <si>
    <t>67070471</t>
  </si>
  <si>
    <t>I MADE ARKA WINAYA,SH</t>
  </si>
  <si>
    <t>BANIT 40 UNITIDIK SATRESKRIM POLRES TABANAN POLDA BALI</t>
  </si>
  <si>
    <t>67070486</t>
  </si>
  <si>
    <t>I MADE WIKANAYA</t>
  </si>
  <si>
    <t>BHAYANGKARA OPERASIONAL PELAKSANA LANJUTAN POLSEK KERAMBITAN POLRES TABANAN POLDA BALI (BHABIN DESA KESIUT)</t>
  </si>
  <si>
    <t>67070501</t>
  </si>
  <si>
    <t>I MADE ARTAYA</t>
  </si>
  <si>
    <t>BAMIN/BANUM 8 SUBBAGYANUM SPN POLDA BALI</t>
  </si>
  <si>
    <t>67070511</t>
  </si>
  <si>
    <t>GEDE SEMADI</t>
  </si>
  <si>
    <t>BANIT 8 UNITRESKRIM POLSEK SUKASADA POLRES BULELENG POLDA BALI</t>
  </si>
  <si>
    <t>67070520</t>
  </si>
  <si>
    <t>I DEWA KETUT HERLY SUPANGKAT</t>
  </si>
  <si>
    <t>BANIT 7 SIPROPAM POLRESTA DENPASAR POLDA BALI (BARU)</t>
  </si>
  <si>
    <t>67070540</t>
  </si>
  <si>
    <t>I KETUT OKA SUNARSA</t>
  </si>
  <si>
    <t>BANIT PATROLI 11 POLSUBSEKTOR DIPONOGORO POLSEK DENPASAR BARAT POLRESTA DENPASAR POLDA BALI</t>
  </si>
  <si>
    <t>67070671</t>
  </si>
  <si>
    <t>NGAKAN GD BUDIAWAN</t>
  </si>
  <si>
    <t>BANIT 9 SATPJR DITLANTAS POLDA BALI</t>
  </si>
  <si>
    <t>67080104</t>
  </si>
  <si>
    <t>I GUSTI AGUNG PUTU MERTHAYASA</t>
  </si>
  <si>
    <t>BANIT 54 SATPJR DITLANTAS POLDA BALI</t>
  </si>
  <si>
    <t>67080112</t>
  </si>
  <si>
    <t>I NYOMAN ARIMBUDI</t>
  </si>
  <si>
    <t>PS. KASIUM POLSEK SELEMADEG BARAT POLRES TABANAN POLDA BALI</t>
  </si>
  <si>
    <t>67080146</t>
  </si>
  <si>
    <t>I KETUT OKA</t>
  </si>
  <si>
    <t>KANITDALMAS 2 SATSABHARA POLRES JEMBRANA POLDA BALI (BARU)</t>
  </si>
  <si>
    <t>67080251</t>
  </si>
  <si>
    <t>I MADE ADNYANA KUSUMA</t>
  </si>
  <si>
    <t>BHAYANGKARA OPERASIONAL PELAKSANA LANJUTAN BIDANG PROPAM POLRESTA DENPASAR POLDA BALI</t>
  </si>
  <si>
    <t>67080281</t>
  </si>
  <si>
    <t>I WAYAN SUMERTA</t>
  </si>
  <si>
    <t>BA SPKT 4 POLSEK KUTA POLRESTA DENPASAR POLDA BALI</t>
  </si>
  <si>
    <t>67080283</t>
  </si>
  <si>
    <t>MUHARDI</t>
  </si>
  <si>
    <t>BANIT YANMAS 2 POLSUBSEKTOR RENON POLSEK DENPASAR TIMUR POLRESTA DENPASAR POLDA BALI</t>
  </si>
  <si>
    <t>67080309</t>
  </si>
  <si>
    <t>KADEK ANGGRIANI</t>
  </si>
  <si>
    <t>PAMIN 5 SUBBAGRENMIN DITINTELKAM POLDA BALI</t>
  </si>
  <si>
    <t>67080356</t>
  </si>
  <si>
    <t>I MADE MIARSA</t>
  </si>
  <si>
    <t>BANIT 1 UNITBINMAS POLSEK KEDIRI POLRES TABANAN POLDA BALI</t>
  </si>
  <si>
    <t>67080390</t>
  </si>
  <si>
    <t>I GUSTI NGURAH KETUT KARNITA</t>
  </si>
  <si>
    <t>BANIT 12 UNITSABHARA POLSEK KUTA UTARA POLRES BADUNG POLDA BALI</t>
  </si>
  <si>
    <t>67080409</t>
  </si>
  <si>
    <t>I MADE RAWANDANA</t>
  </si>
  <si>
    <t>KA SPKT 3 POLSEK MENGWI POLRES BADUNG POLDA BALI</t>
  </si>
  <si>
    <t>67080423</t>
  </si>
  <si>
    <t>I NYOMAN GUNARSA</t>
  </si>
  <si>
    <t>67080458</t>
  </si>
  <si>
    <t>AGUSTINUS DJAKA SISWANTO</t>
  </si>
  <si>
    <t>KAURMINTU SATRESKRIM POLRESTA DENPASAR POLDA BALI (PS.)</t>
  </si>
  <si>
    <t>67080545</t>
  </si>
  <si>
    <t>I GUSTI KETUT MAHARDANA</t>
  </si>
  <si>
    <t>BANIT 22 SATINTELKAM POLRES TABANAN POLDA BALI (BARU)</t>
  </si>
  <si>
    <t>67080598</t>
  </si>
  <si>
    <t>I GUSTI NGURAH PUTU SARGA</t>
  </si>
  <si>
    <t>BANIT 16 UNITSABHARA POLSEK DENPASAR SELATAN POLRESTA DENPASAR POLDA BALI (BARU)</t>
  </si>
  <si>
    <t>67080599</t>
  </si>
  <si>
    <t>NGURAH MADE MAHAPUTRA</t>
  </si>
  <si>
    <t>BANIT 1 UNITSABHARA POLSEK DENPASAR BARAT POLRESTA DENPASAR POLDA BALI (BARU)</t>
  </si>
  <si>
    <t>67090038</t>
  </si>
  <si>
    <t>ASEP SURYANA</t>
  </si>
  <si>
    <t>67090153</t>
  </si>
  <si>
    <t>INDRONOTO, SH.</t>
  </si>
  <si>
    <t>BANIT 62 SATPJR DITLANTAS POLDA BALI</t>
  </si>
  <si>
    <t>67090159</t>
  </si>
  <si>
    <t>DEWA MADE SEMARA WISMA</t>
  </si>
  <si>
    <t>67090245</t>
  </si>
  <si>
    <t>BANIT 11 UNITSABHARA POLSEK KUTA POLRESTA DENPASAR POLDA BALI</t>
  </si>
  <si>
    <t>67090254</t>
  </si>
  <si>
    <t>SAMYONO</t>
  </si>
  <si>
    <t>67090338</t>
  </si>
  <si>
    <t>I MADE NATARAN</t>
  </si>
  <si>
    <t>67090525</t>
  </si>
  <si>
    <t>I NYOMAN RENGEN</t>
  </si>
  <si>
    <t>BHAYANGKARA OPERASIONAL PELAKSANA LANJUTAN POLSEK KUBU POLRES KARANGASEM POLDA BALI (BHABINKAMTIBMAS DESA TIANYAR TENGAH)</t>
  </si>
  <si>
    <t>67090526</t>
  </si>
  <si>
    <t>I WAYAN COK YUDYAWAN</t>
  </si>
  <si>
    <t>BANIT 2 UNITBINPOLMAS SATBINMAS POLRES BADUNG POLDA BALI</t>
  </si>
  <si>
    <t>67090543</t>
  </si>
  <si>
    <t>IDA KETUT ASTIKA</t>
  </si>
  <si>
    <t>PS. KANITTURJAWALI SATSABHARA POLRES KARANGASEM POLDA BALI</t>
  </si>
  <si>
    <t>67090548</t>
  </si>
  <si>
    <t>I GUSTI GEDE NATA</t>
  </si>
  <si>
    <t>BANIT 6 UNITPAMOBVIT SATSABHARA POLRES KARANGASEM POLDA BALI (BARU)</t>
  </si>
  <si>
    <t>67090552</t>
  </si>
  <si>
    <t>I KETUT SUNATERA</t>
  </si>
  <si>
    <t>BANIT 7 UNITSABHARA POLSEK KEDIRI POLRES TABANAN POLDA BALI</t>
  </si>
  <si>
    <t>67090575</t>
  </si>
  <si>
    <t>GUSTI LANANG SWADARMA</t>
  </si>
  <si>
    <t>BHAYANGKARA OPERASIONAL PELAKSANA LANJUTAN BIDANG RESKRIM POLRES BULELENG POLDA BALI</t>
  </si>
  <si>
    <t>67100125</t>
  </si>
  <si>
    <t>IDA BAGUS GEDE DARMIKA</t>
  </si>
  <si>
    <t>KA SPKT 2 POLSEK SUSUT POLRES BANGLI POLDA BALI</t>
  </si>
  <si>
    <t>67100133</t>
  </si>
  <si>
    <t>BHAYANGKARA OPERASIONAL PELAKSANA LANJUTAN POLSEK DENPASAR BARAT POLRESTA DENPASAR POLDA BALI (BHABINKAMTIBMAS DESA TEGAL KERTA POLSEK DENPASAR BARAT )</t>
  </si>
  <si>
    <t>67100281</t>
  </si>
  <si>
    <t>PANIT 2 UNIT 4 SATPJR DITLANTAS POLDA BALI</t>
  </si>
  <si>
    <t>67100282</t>
  </si>
  <si>
    <t>I MADE OKA SENTANA</t>
  </si>
  <si>
    <t>BANIT 3 UNITREGIDENT SATLANTAS POLRESTA DENPASAR POLDA BALI (BARU)</t>
  </si>
  <si>
    <t>67100283</t>
  </si>
  <si>
    <t>ANAK AGUNG GEDE PUTRA</t>
  </si>
  <si>
    <t>BHAYANGKARA ADMINISTRASI PELAKSANA LANJUTAN BIDANG PJR DITLANTAS POLDA BALI</t>
  </si>
  <si>
    <t>67100310</t>
  </si>
  <si>
    <t>FRANSISKA O.A ANDAYANI</t>
  </si>
  <si>
    <t>67100448</t>
  </si>
  <si>
    <t>I MADE DARMA</t>
  </si>
  <si>
    <t>KASUBNITLIDIK UNITGAKKUM SATPOLAIR POLRESTA DENPASAR POLDA BALI (PS.)</t>
  </si>
  <si>
    <t>67100466</t>
  </si>
  <si>
    <t>I WAYAN SUTARMAYASA</t>
  </si>
  <si>
    <t>BANIT 4 UNITLANTAS POLSEK SELEMADEG TIMUR POLRES TABANAN POLDA BALI (BARU)</t>
  </si>
  <si>
    <t>67100514</t>
  </si>
  <si>
    <t>I MADE DANAYASA</t>
  </si>
  <si>
    <t>BANIT 2 UNITBINTIBMAS SATBINMAS POLRES BADUNG POLDA BALI (BARU)</t>
  </si>
  <si>
    <t>67110036</t>
  </si>
  <si>
    <t>I GUSTI NYOMAN PENTRA</t>
  </si>
  <si>
    <t>BHAYANGKARA OPERASIONAL PELAKSANA LANJUTAN POLSEK KEDIRI POLRES TABANAN POLDA BALI (BHABIN DS BERABAN)</t>
  </si>
  <si>
    <t>67110131</t>
  </si>
  <si>
    <t>BHAYANGKARA OPERASIONAL PELAKSANA LANJUTAN POLSEK BANJAR POLRES BULELENG POLDA BALI (BHABINKAMTIBMAS DS BANYUSERI POLSEK BANJAR)</t>
  </si>
  <si>
    <t>67110149</t>
  </si>
  <si>
    <t>LALU RIFAI</t>
  </si>
  <si>
    <t>BANIT 5 UNITRESKRIM POLSEK DENPASAR SELATAN POLRESTA DENPASAR POLDA BALI</t>
  </si>
  <si>
    <t>67110151</t>
  </si>
  <si>
    <t>I MADE SUWASTIKA</t>
  </si>
  <si>
    <t>67110155</t>
  </si>
  <si>
    <t>I MADE SUDIRTAYASA</t>
  </si>
  <si>
    <t>BAMIN 5 BAGSUMDA POLRESTA DENPASAR POLDA BALI (BARU)</t>
  </si>
  <si>
    <t>67110157</t>
  </si>
  <si>
    <t>I MADE BUDIASA</t>
  </si>
  <si>
    <t>BANIT 6 UNITTURJAWALI SATLANTAS POLRES JEMBRANA POLDA BALI (BARU)</t>
  </si>
  <si>
    <t>67110172</t>
  </si>
  <si>
    <t>NI SAYU PUTU MULIASTRI</t>
  </si>
  <si>
    <t>PS. KASIUM POLSEK TABANAN POLRES TABANAN POLDA BALI</t>
  </si>
  <si>
    <t>67110173</t>
  </si>
  <si>
    <t>NI NYOMAN WANDRI</t>
  </si>
  <si>
    <t>BHAYANGKARA ADMINISTRASI PELAKSANA LANJUTAN BIDANG KEU POLRESTA DENPASAR POLDA BALI</t>
  </si>
  <si>
    <t>67110199</t>
  </si>
  <si>
    <t>I KETUT WIARSANA</t>
  </si>
  <si>
    <t>BANIT 11 UNITSABHARA POLSEK SINGARAJA POLRES BULELENG POLDA BALI</t>
  </si>
  <si>
    <t>67110295</t>
  </si>
  <si>
    <t>I MADE MANURBAWA ASTAWA NEGARA</t>
  </si>
  <si>
    <t>BANIT 15 UNITTURJAWALI SATLANTAS POLRESTA DENPASAR POLDA BALI (BARU)</t>
  </si>
  <si>
    <t>67110316</t>
  </si>
  <si>
    <t>I MADE MASA</t>
  </si>
  <si>
    <t>PS. KA SPKT 1 POLSEK BUSUNGBIU POLRES BULELENG POLDA BALI</t>
  </si>
  <si>
    <t>67110318</t>
  </si>
  <si>
    <t>I NENGAH LANGGENG</t>
  </si>
  <si>
    <t>67110338</t>
  </si>
  <si>
    <t>NAOMI NGGILINDJUKA</t>
  </si>
  <si>
    <t>BANIT 2 UNITREGIDENT SATLANTAS POLRES BADUNG POLDA BALI (BARU)</t>
  </si>
  <si>
    <t>67110362</t>
  </si>
  <si>
    <t>SYAMSU HIDAYAT</t>
  </si>
  <si>
    <t>BANIT 5 UNITIDIK SATRESKRIM POLRES BADUNG POLDA BALI (BARU)</t>
  </si>
  <si>
    <t>67110381</t>
  </si>
  <si>
    <t>MADE MUDIARNA</t>
  </si>
  <si>
    <t>PS. KA SPKT 3 POLSEK SAWAN POLRES BULELENG POLDA BALI</t>
  </si>
  <si>
    <t>67120081</t>
  </si>
  <si>
    <t>ANAK AGUNG GEDE CATUR PUTRA</t>
  </si>
  <si>
    <t>BANIT 1 UNIT 5 SUBDIT 4 DITRESKRIMUM POLDA BALI</t>
  </si>
  <si>
    <t>67120083</t>
  </si>
  <si>
    <t>I WAYAN METRA</t>
  </si>
  <si>
    <t>BAMIN/BANUM 2 BAGJARLAT SPN POLDA BALI</t>
  </si>
  <si>
    <t>67120084</t>
  </si>
  <si>
    <t>KUSNAN</t>
  </si>
  <si>
    <t>67120120</t>
  </si>
  <si>
    <t>IDA AYU PUTU WIRATNI</t>
  </si>
  <si>
    <t>BAMIN 1 SIKUM POLSEK DENPASAR TIMUR POLRESTA DENPASAR POLDA BALI</t>
  </si>
  <si>
    <t>67120128</t>
  </si>
  <si>
    <t>I NYOMAN PARKA SUSANA, S IP</t>
  </si>
  <si>
    <t>PS. PAUR SUBBAGBINOPS BAGOPS POLRES TABANAN POLDA BALI</t>
  </si>
  <si>
    <t>67120135</t>
  </si>
  <si>
    <t>I NYOMAN GEDE WINAMA</t>
  </si>
  <si>
    <t>PANIT 2 UNITINTELKAM POLSEK MENDOYO POLRES JEMBRANA POLDA BALI (BARU)</t>
  </si>
  <si>
    <t>67120145</t>
  </si>
  <si>
    <t>I WAYAN MADU</t>
  </si>
  <si>
    <t>PANIT 2 UNITBINMAS POLSEK KINTAMANI POLRES BANGLI POLDA BALI (BARU)</t>
  </si>
  <si>
    <t>67120153</t>
  </si>
  <si>
    <t>I MADE DANTA</t>
  </si>
  <si>
    <t>BANIT 2 UNITTURJAWALI SATSABHARA POLRES TABANAN POLDA BALI</t>
  </si>
  <si>
    <t>67120154</t>
  </si>
  <si>
    <t>I WAYAN ARTANA</t>
  </si>
  <si>
    <t>BANIT 1 UNITRESKRIM POLSEK NEGARA POLRES JEMBRANA POLDA BALI (BARU)</t>
  </si>
  <si>
    <t>67120160</t>
  </si>
  <si>
    <t>IDA BAGUS SUPARSA</t>
  </si>
  <si>
    <t>67120163</t>
  </si>
  <si>
    <t>I KETUT SUARJANA</t>
  </si>
  <si>
    <t>BRIGADIR POLSEK DENPASAR BARAT POLRESTA DENPASAR POLDA BALI</t>
  </si>
  <si>
    <t>67120164</t>
  </si>
  <si>
    <t>I WAYAN GUNUNG</t>
  </si>
  <si>
    <t>PS. KA SPKT 3 POLSEK SIDEMEN POLRES KARANGASEM POLDA BALI</t>
  </si>
  <si>
    <t>67120165</t>
  </si>
  <si>
    <t>I PUTU GEDE UTAMA</t>
  </si>
  <si>
    <t>BAMIN 13 BAGSUMDA POLRESTA DENPASAR POLDA BALI (BARU)</t>
  </si>
  <si>
    <t>67120169</t>
  </si>
  <si>
    <t>I PUTU MULIASTRA</t>
  </si>
  <si>
    <t>BANIT 2 UNITSABHARA POLSEK PENEBEL POLRES TABANAN POLDA BALI</t>
  </si>
  <si>
    <t>67120192</t>
  </si>
  <si>
    <t>I KETUT ARI TENAYA</t>
  </si>
  <si>
    <t>67120200</t>
  </si>
  <si>
    <t>I PUTU MALIASTRA</t>
  </si>
  <si>
    <t>67120202</t>
  </si>
  <si>
    <t>IDA BAGUS OKA</t>
  </si>
  <si>
    <t>PS. KANITPROVOS POLSEK BATURITI POLRES TABANAN POLDA BALI</t>
  </si>
  <si>
    <t>67120206</t>
  </si>
  <si>
    <t>I NYOMAN YUSTIKA</t>
  </si>
  <si>
    <t>BANIT 50 SATPJR DITLANTAS POLDA BALI</t>
  </si>
  <si>
    <t>67120213</t>
  </si>
  <si>
    <t>SUPIAN SALBI</t>
  </si>
  <si>
    <t>67120222</t>
  </si>
  <si>
    <t>I WAYAN MERTADANA</t>
  </si>
  <si>
    <t>BANIT 12 UNITSABHARA POLSEK KUTA POLRESTA DENPASAR POLDA BALI</t>
  </si>
  <si>
    <t>67120225</t>
  </si>
  <si>
    <t>I NYOMAN MANTRA</t>
  </si>
  <si>
    <t>BAMIN 1 SIAGA 2 BAGDALOPS ROOPS POLDA BALI (BARU)</t>
  </si>
  <si>
    <t>67120232</t>
  </si>
  <si>
    <t>BAMIN 3 URMINTU SATLANTAS POLRESTA DENPASAR POLDA BALI</t>
  </si>
  <si>
    <t>67120234</t>
  </si>
  <si>
    <t>I NYOMAN KARDA, S.Sos</t>
  </si>
  <si>
    <t>BANIT 7 UNITSABHARA POLSEK KUTA UTARA POLRES BADUNG POLDA BALI</t>
  </si>
  <si>
    <t>67120238</t>
  </si>
  <si>
    <t>SUMANTRI, SH</t>
  </si>
  <si>
    <t>BANIT 8 UNITLANTAS POLSEK KUTA POLRESTA DENPASAR POLDA BALI</t>
  </si>
  <si>
    <t>67120272</t>
  </si>
  <si>
    <t>I KETUT BAWA</t>
  </si>
  <si>
    <t>BA SPKT 2 POLSEK DENPASAR TIMUR POLRESTA DENPASAR POLDA BALI</t>
  </si>
  <si>
    <t>67120273</t>
  </si>
  <si>
    <t>BANIT 12 SUBDIT 3 DITINTELKAM POLDA BALI</t>
  </si>
  <si>
    <t>67120290</t>
  </si>
  <si>
    <t>I NYOMAN SUARTAMA</t>
  </si>
  <si>
    <t>BANIT PATROLI 3 POLSUBSEKTOR MONANG-MANING POLSEK DENPASAR BARAT POLRESTA DENPASAR POLDA BALI</t>
  </si>
  <si>
    <t>67120292</t>
  </si>
  <si>
    <t>I WAYAN PARWATA</t>
  </si>
  <si>
    <t>BHAYANGKARA OPERASIONAL PELAKSANA LANJUTAN POLSEK DENPASAR BARAT POLRESTA DENPASAR POLDA BALI (BHABINKAMTIBMAS DESA UBUNG KAJA POLSEK DENPASAR BARAT )</t>
  </si>
  <si>
    <t>67120388</t>
  </si>
  <si>
    <t>67120409</t>
  </si>
  <si>
    <t>I KETUT WENU</t>
  </si>
  <si>
    <t>BANIT 11 UNITTURJAWALI SATSABHARA POLRES BADUNG POLDA BALI</t>
  </si>
  <si>
    <t>67120411</t>
  </si>
  <si>
    <t>I NYOMAN MERTAYASA</t>
  </si>
  <si>
    <t>BHAYANGKARA OPERASIONAL PELAKSANA LANJUTAN POLSEK ABIANSEMAL POLRES BADUNG POLDA BALI (BHABINKAMTIBMAS DESA JAGAPATI)</t>
  </si>
  <si>
    <t>67120432</t>
  </si>
  <si>
    <t>I NYOMAN GEDE WINARTA</t>
  </si>
  <si>
    <t>BANIT PATROLI 6 POLSUBSEKTOR MONANG-MANING POLSEK DENPASAR BARAT POLRESTA DENPASAR POLDA BALI (BARU)</t>
  </si>
  <si>
    <t>67120447</t>
  </si>
  <si>
    <t>BANIT 8 UNITPAMOBVIT SATSABHARA POLRESTA DENPASAR POLDA BALI</t>
  </si>
  <si>
    <t>67120448</t>
  </si>
  <si>
    <t>BHAYANGKARA OPERASIONAL PELAKSANA LANJUTAN POLSEK KEDIRI POLRES TABANAN POLDA BALI (BHABIN DS PEJATEN)</t>
  </si>
  <si>
    <t>67120450</t>
  </si>
  <si>
    <t>MADE SUTAWAN</t>
  </si>
  <si>
    <t>BAMIN 2 SIUM POLRES BULELENG POLDA BALI</t>
  </si>
  <si>
    <t>67120522</t>
  </si>
  <si>
    <t>I KETUT ADNYANA ARSA</t>
  </si>
  <si>
    <t>BANIT 2 UNITLANTAS POLSEK KAWASAN PELABUHAN GILIMANUK POLRES JEMBRANA POLDA BALI (BARU)</t>
  </si>
  <si>
    <t>67120568</t>
  </si>
  <si>
    <t>GUSTI KETUT SUARBAYASA</t>
  </si>
  <si>
    <t>PANIT 1 UNITINTELKAM POLSEK KUTA POLRESTA DENPASAR POLDA BALI (PS.)</t>
  </si>
  <si>
    <t>67120629</t>
  </si>
  <si>
    <t>KASIKUM POLSEK SUKAWATI POLRES GIANYAR POLDA BALI (BARU)</t>
  </si>
  <si>
    <t>68010058</t>
  </si>
  <si>
    <t>HIRONIMUS DAME</t>
  </si>
  <si>
    <t>68010079</t>
  </si>
  <si>
    <t>I WAYAN MUDITA</t>
  </si>
  <si>
    <t>PS. KAURMINTU SATINTELKAM POLRES TABANAN POLDA BALI</t>
  </si>
  <si>
    <t>68010130</t>
  </si>
  <si>
    <t>BANIT 5 UNITLANTAS POLSEK DENPASAR BARAT POLRESTA DENPASAR POLDA BALI</t>
  </si>
  <si>
    <t>68010139</t>
  </si>
  <si>
    <t>I MADE WIGUNA</t>
  </si>
  <si>
    <t>BANIT YANMAS 3 POLSUBSEKTOR RENON POLSEK DENPASAR TIMUR POLRESTA DENPASAR POLDA BALI</t>
  </si>
  <si>
    <t>68010230</t>
  </si>
  <si>
    <t>I NENGAH SELAMET</t>
  </si>
  <si>
    <t>BANIT 3 UNITLANTAS POLSEK MELAYA POLRES JEMBRANA POLDA BALI (BARU)</t>
  </si>
  <si>
    <t>68010236</t>
  </si>
  <si>
    <t>KA SPKT 2 POLSEK TEMBUKU POLRES BANGLI POLDA BALI (BARU)</t>
  </si>
  <si>
    <t>68010238</t>
  </si>
  <si>
    <t>I MADE WANDERA</t>
  </si>
  <si>
    <t>BHAYANGKARA OPERASIONAL PELAKSANA LANJUTAN POLSEK TAMPAKSIRING POLRES GIANYAR POLDA BALI (BHABINKAMTIBMAS DESA PEJENG TENGAH)</t>
  </si>
  <si>
    <t>68010239</t>
  </si>
  <si>
    <t>I WAYAN GEDE SUDARMA</t>
  </si>
  <si>
    <t>PS. KA SPKT 2 POLSEK SELAT POLRES KARANGASEM POLDA BALI</t>
  </si>
  <si>
    <t>68010245</t>
  </si>
  <si>
    <t>BANIT 1 UNITSABHARA POLSEK UBUD POLRES GIANYAR POLDA BALI</t>
  </si>
  <si>
    <t>68010251</t>
  </si>
  <si>
    <t>I NYOMAN NADI</t>
  </si>
  <si>
    <t>68010257</t>
  </si>
  <si>
    <t>I NENGAH SURYA ARSANA</t>
  </si>
  <si>
    <t>BHAYANGKARA OPERASIONAL PELAKSANA LANJUTAN POLSEK MENGWI POLRES BADUNG POLDA BALI (BAHBINKAMTIBMAS DESA MENGWITANI)</t>
  </si>
  <si>
    <t>68010285</t>
  </si>
  <si>
    <t>I NENGAH SUARJA</t>
  </si>
  <si>
    <t>BHAYANGKARA OPERASIONAL PELAKSANA LANJUTAN POLSEK PUPUAN POLRES TABANAN POLDA BALI (BHABIN DESA SANDA)</t>
  </si>
  <si>
    <t>68010295</t>
  </si>
  <si>
    <t>NI PUTU PADMAWATI</t>
  </si>
  <si>
    <t>PAURMIN BAGOPS POLRES KLUNGKUNG POLDA BALI (PENGUKUHAN PS)</t>
  </si>
  <si>
    <t>68010307</t>
  </si>
  <si>
    <t>IDA BAGUS MADE ASTIKA SUYASA</t>
  </si>
  <si>
    <t>68010316</t>
  </si>
  <si>
    <t>I KETUT SURYA WIRAWAN</t>
  </si>
  <si>
    <t>BANIT 2 UNITHARTIB SUBBIDPROVOS BIDPROPAM POLDA BALI (BARU)</t>
  </si>
  <si>
    <t>68010360</t>
  </si>
  <si>
    <t>DEWA PUTU SURYA ADNYANA</t>
  </si>
  <si>
    <t>PS. KANIT 2 SPKT POLRES TABANAN POLDA BALI</t>
  </si>
  <si>
    <t>68010379</t>
  </si>
  <si>
    <t>I NENGAH DANINDRA</t>
  </si>
  <si>
    <t>BANIT 9 UNITSABHARA POLSEK SUSUT POLRES BANGLI POLDA BALI</t>
  </si>
  <si>
    <t>68010380</t>
  </si>
  <si>
    <t>I WAYAN BUDA</t>
  </si>
  <si>
    <t>BHAYANGKARA OPERASIONAL PELAKSANA LANJUTAN POLSEK KLUNGKUNG POLRES KLUNGKUNG POLDA BALI (BHABINKAMTIBMAS DESA AKAH)</t>
  </si>
  <si>
    <t>68010382</t>
  </si>
  <si>
    <t>I NENGAH MARIASA</t>
  </si>
  <si>
    <t>BHAYANGKARA OPERASIONAL PELAKSANA LANJUTAN POLSEK KEDIRI POLRES TABANAN POLDA BALI (BHABIN DS PANDAK BANDUNG)</t>
  </si>
  <si>
    <t>68010435</t>
  </si>
  <si>
    <t>DEWA KETUT PUTRA ARSANA</t>
  </si>
  <si>
    <t>BANIT 6 UNITTURJAWALI SATLANTAS POLRES BADUNG POLDA BALI (BARU)</t>
  </si>
  <si>
    <t>68010537</t>
  </si>
  <si>
    <t>I WAYAN WIDANTA</t>
  </si>
  <si>
    <t>68010590</t>
  </si>
  <si>
    <t>I MADE SUASCIDRA</t>
  </si>
  <si>
    <t>BANIT 1 SUBNITCAKKAL UNIT POLSATWA DITSAMAPTA POLDA BALI</t>
  </si>
  <si>
    <t>68020007</t>
  </si>
  <si>
    <t>GUSTI AYU KETUT ASTANA</t>
  </si>
  <si>
    <t>BHAYANGKARA ADMINISTRASI PELAKSANA LANJUTAN BIDANG INTELKAM POLRES GIANYAR POLDA BALI</t>
  </si>
  <si>
    <t>68020034</t>
  </si>
  <si>
    <t>I MADE DIANA</t>
  </si>
  <si>
    <t>BANIT 6 UNITSABHARA POLSEK KUTA POLRESTA DENPASAR POLDA BALI</t>
  </si>
  <si>
    <t>68020051</t>
  </si>
  <si>
    <t>I B. GAGA WEDANA,SH</t>
  </si>
  <si>
    <t>KANIT SIPAMBARBUK SUBDITBARBUK DITTAHTI POLDA BALI</t>
  </si>
  <si>
    <t>68020127</t>
  </si>
  <si>
    <t>I KETUT JUNAEDI WIANTARA</t>
  </si>
  <si>
    <t>BHAYANGKARA ADMINISTRASI PELAKSANA LANJUTAN BIDANG WAS POLRESTA DENPASAR POLDA BALI</t>
  </si>
  <si>
    <t>68020134</t>
  </si>
  <si>
    <t>I MADE MURTIKA</t>
  </si>
  <si>
    <t>BANIT 5 UNITSABHARA POLSEK DENPASAR BARAT POLRESTA DENPASAR POLDA BALI (BARU)</t>
  </si>
  <si>
    <t>68020145</t>
  </si>
  <si>
    <t>ENAM PREDISON MEDAH</t>
  </si>
  <si>
    <t>BAMIN/BANUM 12 SUBBAGPAMKOLSIK YANMA POLDA BALI</t>
  </si>
  <si>
    <t>68020415</t>
  </si>
  <si>
    <t>68020476</t>
  </si>
  <si>
    <t>BANITPATROLI POLSUBSEKTOR CATUS PATHA POLSEK UBUD</t>
  </si>
  <si>
    <t>68020478</t>
  </si>
  <si>
    <t>I NENGAH WARDIKA</t>
  </si>
  <si>
    <t>68030043</t>
  </si>
  <si>
    <t>I GUSTI NGURAH BALIK</t>
  </si>
  <si>
    <t>KANITDALMAS 2 SATSABHARA POLRES GIANYAR POLDA BALI (BARU)</t>
  </si>
  <si>
    <t>68030068</t>
  </si>
  <si>
    <t>I MADE SEMADI YASA</t>
  </si>
  <si>
    <t>KANITPROVOS POLSEK MELAYA POLRES JEMBRANA POLDA BALI (BARU)</t>
  </si>
  <si>
    <t>68030118</t>
  </si>
  <si>
    <t>GUSTI AYU NGURAH SIWANDARI</t>
  </si>
  <si>
    <t>BANIT 1 SATINTELKAM POLRES JEMBRANA POLDA BALI (BARU)</t>
  </si>
  <si>
    <t>68030145</t>
  </si>
  <si>
    <t>I WAYAN SUMERTANA</t>
  </si>
  <si>
    <t>BANIT 15 UNITSABHARA POLSEK KUTA POLRESTA DENPASAR POLDA BALI</t>
  </si>
  <si>
    <t>68030174</t>
  </si>
  <si>
    <t>I WAYAN SUBAGIA</t>
  </si>
  <si>
    <t>BAMIN 2 URMINTU SATLANTAS POLRESTA DENPASAR POLDA BALI (BARU)</t>
  </si>
  <si>
    <t>68030177</t>
  </si>
  <si>
    <t>LUKIANTO</t>
  </si>
  <si>
    <t>68030180</t>
  </si>
  <si>
    <t>IDA BAGUS OKA DARMA PUTRA</t>
  </si>
  <si>
    <t>BHAYANGKARA OPERASIONAL PELAKSANA LANJUTAN POLSEK MENGWI POLRES BADUNG POLDA BALI (BHABINKAMTIBMAS DESA MENGWI)</t>
  </si>
  <si>
    <t>68030182</t>
  </si>
  <si>
    <t>IDA BAGUS NGURAH ADNYANA</t>
  </si>
  <si>
    <t>68030184</t>
  </si>
  <si>
    <t>68030185</t>
  </si>
  <si>
    <t>HERU PRIHANDOKO</t>
  </si>
  <si>
    <t>PAURLOG BAGSUMDA POLRESTA DENPASAR POLDA BALI (PS.)</t>
  </si>
  <si>
    <t>68030268</t>
  </si>
  <si>
    <t>I NYOMAN SRINASA</t>
  </si>
  <si>
    <t>BHAYANGKARA OPERASIONAL PELAKSANA LANJUTAN POLSEK TEJAKULA POLRES BULELENG POLDA BALI (BHABINKAMTIBMAS DS TEJAKULA POLSEK TEJAKULA)</t>
  </si>
  <si>
    <t>68030294</t>
  </si>
  <si>
    <t>NI PUTU SUARDHANI</t>
  </si>
  <si>
    <t>BANIT 4 UNITREGIDENT SATLANTAS POLRES KLUNGKUNG POLDA BALI</t>
  </si>
  <si>
    <t>68030332</t>
  </si>
  <si>
    <t>I GEDE SUMARAJAYA</t>
  </si>
  <si>
    <t>BHAYANGKARA OPERASIONAL PELAKSANA LANJUTAN POLSEK KINTAMANI POLRES BANGLI POLDA BALI (BHABINKAMTIBMAS DESA KUTUH)</t>
  </si>
  <si>
    <t>68030441</t>
  </si>
  <si>
    <t>I MADE MULIANA</t>
  </si>
  <si>
    <t>68030517</t>
  </si>
  <si>
    <t>DEWA MADE DANARJANA</t>
  </si>
  <si>
    <t>BHAYANGKARA OPERASIONAL PELAKSANA LANJUTAN POLSEK BANJARANGKAN POLRES KLUNGKUNG POLDA BALI (BHABIN DS. NYALIAN)</t>
  </si>
  <si>
    <t>68030554</t>
  </si>
  <si>
    <t>KA SPKT 3 POLSEK SUKAWATI POLRES GIANYAR POLDA BALI (PS.)</t>
  </si>
  <si>
    <t>68030555</t>
  </si>
  <si>
    <t>ABDUL RAUF</t>
  </si>
  <si>
    <t>PANIT 1 UNITSABHARA POLSEK SELEMADEG POLRES TABANAN POLDA BALI</t>
  </si>
  <si>
    <t>68040013</t>
  </si>
  <si>
    <t>I KADEK ARKA</t>
  </si>
  <si>
    <t>BANIT 37 UNITTURJAWALI SATLANTAS POLRESTA DENPASAR POLDA BALI</t>
  </si>
  <si>
    <t>68040035</t>
  </si>
  <si>
    <t>SITI RAHAYU</t>
  </si>
  <si>
    <t>BANIT 2 UNITBINPOLMAS SATBINMAS POLRES TABANAN POLDA BALI (BARU)</t>
  </si>
  <si>
    <t>68040050</t>
  </si>
  <si>
    <t>GUNAWAN WIBISONO</t>
  </si>
  <si>
    <t>68040071</t>
  </si>
  <si>
    <t>I KOMANG ARYA PENIDA</t>
  </si>
  <si>
    <t>PANIT 3 UNITSABHARA POLSEK KAWASAN PELABUHAN GILIMANUK POLRES JEMBRANA POLDA BALI (BARU)</t>
  </si>
  <si>
    <t>68040123</t>
  </si>
  <si>
    <t>BAMBANG HERU WIJANARKO</t>
  </si>
  <si>
    <t>BANIT 16 UNITSABHARA POLSEK KUTA POLRESTA DENPASAR POLDA BALI</t>
  </si>
  <si>
    <t>68040183</t>
  </si>
  <si>
    <t>I GUSTI NGURAH DARMAWAN</t>
  </si>
  <si>
    <t>KASIKUM POLSEK PEKUTATAN POLRES JEMBRANA POLDA BALI (BARU)</t>
  </si>
  <si>
    <t>68040200</t>
  </si>
  <si>
    <t>I MADE GEDE SUTAMBA</t>
  </si>
  <si>
    <t>BANIT 11 SPKT POLRESTA DENPASAR POLDA BALI</t>
  </si>
  <si>
    <t>68040208</t>
  </si>
  <si>
    <t>I PUTU SUPADMA</t>
  </si>
  <si>
    <t>68040217</t>
  </si>
  <si>
    <t>I KOMANG OKA SUSASTRA</t>
  </si>
  <si>
    <t>PANIT 1 UNITBINMAS POLSEK NEGARA POLRES JEMBRANA POLDA BALI (BARU)</t>
  </si>
  <si>
    <t>68040220</t>
  </si>
  <si>
    <t>I PUTU SUARDANA</t>
  </si>
  <si>
    <t>PS. KA SPKT 1 POLSEK KERAMBITAN POLRES TABANAN POLDA BALI</t>
  </si>
  <si>
    <t>68040223</t>
  </si>
  <si>
    <t>I GUSTI NGURAH SWADIYAYA</t>
  </si>
  <si>
    <t>BANIT 11 SUBDIT 2 DITINTELKAM POLDA BALI</t>
  </si>
  <si>
    <t>68040295</t>
  </si>
  <si>
    <t>ANAK AGUNG GEDE SWASTIKA</t>
  </si>
  <si>
    <t>BANIT PATROLI 4 POLSUBSEKTOR DIPONOGORO POLSEK DENPASAR BARAT POLRESTA DENPASAR POLDA BALI (BARU)</t>
  </si>
  <si>
    <t>68040340</t>
  </si>
  <si>
    <t>I NYOMAN SIKI ASMARA</t>
  </si>
  <si>
    <t>BANIT 29 UNITTURJAWALI SATLANTAS POLRESTA DENPASAR POLDA BALI (BARU)</t>
  </si>
  <si>
    <t>68040350</t>
  </si>
  <si>
    <t>I GUSTI NGURAH GEDE</t>
  </si>
  <si>
    <t>BHAYANGKARA OPERASIONAL PELAKSANA LANJUTAN POLSEK GIANYAR POLRES GIANYAR POLDA BALI (BHABINKAMTIBMAS KEL. GIANYAR)</t>
  </si>
  <si>
    <t>68040364</t>
  </si>
  <si>
    <t>I GEDE ARYASA</t>
  </si>
  <si>
    <t>BANIT 2 UNITSABHARA POLSEK SERIRIT POLRES BULELENG POLDA BALI</t>
  </si>
  <si>
    <t>68040377</t>
  </si>
  <si>
    <t>I PUTU GEDE ADI ERAWAN</t>
  </si>
  <si>
    <t>KASIHUMAS POLSEK PETANG POLRES BADUNG POLDA BALI (BARU)</t>
  </si>
  <si>
    <t>68040514</t>
  </si>
  <si>
    <t>I WAYAN RIKA</t>
  </si>
  <si>
    <t>BANIT 15 UNITTURJAWALI SATSABHARA POLRES GIANYAR POLDA BALI (BARU)</t>
  </si>
  <si>
    <t>68050010</t>
  </si>
  <si>
    <t>IDA BAGUS GEDE PUTRA WIRASANI</t>
  </si>
  <si>
    <t>PS. KA SPKT 2 POLSEK MENGWI POLRES BADUNG POLDA BALI</t>
  </si>
  <si>
    <t>68050018</t>
  </si>
  <si>
    <t>IDA BAGUS EDDY UTAMA</t>
  </si>
  <si>
    <t>BANIT 16 UNITTURJAWALI SATSABHARA POLRES GIANYAR POLDA BALI (BARU)</t>
  </si>
  <si>
    <t>68050080</t>
  </si>
  <si>
    <t>I GST NGR NURWIGAMA</t>
  </si>
  <si>
    <t>BANIT 1 SUBDITWASTER DITPAMOBVIT POLDA BALI (LAKI-LAKI)</t>
  </si>
  <si>
    <t>68050143</t>
  </si>
  <si>
    <t>EDHI SUSILO</t>
  </si>
  <si>
    <t>BANUM SILAKA SUBDITGAKKUM DITLANTAS POLDA BALI</t>
  </si>
  <si>
    <t>68050155</t>
  </si>
  <si>
    <t>PS. KANIT 3 SPKT POLRES TABANAN POLDA BALI</t>
  </si>
  <si>
    <t>68050191</t>
  </si>
  <si>
    <t>I WAYAN KARIADA</t>
  </si>
  <si>
    <t>PS. KASIHUMAS POLSEK SELEMADEG TIMUR POLRES TABANAN POLDA BALI</t>
  </si>
  <si>
    <t>68050192</t>
  </si>
  <si>
    <t>I GEDE YOGA</t>
  </si>
  <si>
    <t>BHAYANGKARA OPERASIONAL PELAKSANA LANJUTAN POLSEK DAWAN POLRES KLUNGKUNG POLDA BALI (BHABINKAMTIBMAS DESA DAWAN KLOD)</t>
  </si>
  <si>
    <t>68050194</t>
  </si>
  <si>
    <t>I MADE SADARTA</t>
  </si>
  <si>
    <t>PS. PAUR SUBBAGDALGAR BAGREN POLRES KARANGASEM POLDA BALI</t>
  </si>
  <si>
    <t>68050195</t>
  </si>
  <si>
    <t>I NYOMAN SUTA NEGARA</t>
  </si>
  <si>
    <t>KASUBNITBINMASAIR UNITPATROLI SATPOLAIR POLRES JEMBRANA POLDA BALI (BARU)</t>
  </si>
  <si>
    <t>68050198</t>
  </si>
  <si>
    <t>I NENGAH SUMERTA</t>
  </si>
  <si>
    <t>BHAYANGKARA OPERASIONAL PELAKSANA LANJUTAN POLSEK SUSUT POLRES BANGLI POLDA BALI (BHABINKAMTIBMAS DESA DEMULIH POLSEK SUSUT)</t>
  </si>
  <si>
    <t>68050202</t>
  </si>
  <si>
    <t>I WAYAN KOTA WIJAYA</t>
  </si>
  <si>
    <t>BINTARA SIUM POLRESTA DENPASAR POLDA BALI</t>
  </si>
  <si>
    <t>68050205</t>
  </si>
  <si>
    <t>IDA BAGUS NYOMAN GAGA AMITABA</t>
  </si>
  <si>
    <t>BANIT 1 UNITSABHARA POLSEK BLAHBATUH POLRES GIANYAR POLDA BALI</t>
  </si>
  <si>
    <t>68050244</t>
  </si>
  <si>
    <t>I MADE SUKANAYA</t>
  </si>
  <si>
    <t>BHAYANGKARA OPERASIONAL PELAKSANA LANJUTAN POLSEK BATURITI POLRES TABANAN POLDA BALI (BHABIN DESA MEKARSARI)</t>
  </si>
  <si>
    <t>68050249</t>
  </si>
  <si>
    <t>I KETUT ARDANAYASA</t>
  </si>
  <si>
    <t>68050256</t>
  </si>
  <si>
    <t>SANG NYOMAN ARNATA</t>
  </si>
  <si>
    <t>68050277</t>
  </si>
  <si>
    <t>A.A. GEDE UDAYANA</t>
  </si>
  <si>
    <t>BANIT 23 UNITTURJAWALI SATSABHARA POLRESTA DENPASAR POLDA BALI (BARU)</t>
  </si>
  <si>
    <t>68050314</t>
  </si>
  <si>
    <t>IDA BAGUS KETUT SURYADANA, SH</t>
  </si>
  <si>
    <t>BHAYANGKARA ADMINISTRASI PELAKSANA LANJUTAN BIDANG SUMDA POLRES TABANAN POLDA BALI (BARU)</t>
  </si>
  <si>
    <t>68050358</t>
  </si>
  <si>
    <t>I KETUT SUGIARTAWAN</t>
  </si>
  <si>
    <t>BANIT 4 SUBDITWASTER DITPAMOBVIT POLDA BALI</t>
  </si>
  <si>
    <t>68050368</t>
  </si>
  <si>
    <t>I GEDE SUKANA</t>
  </si>
  <si>
    <t>BHAYANGKARA OPERASIONAL PELAKSANA LANJUTAN POLSEK KUTA POLRESTA DENPASAR POLDA BALI (BHABINKAMTIBMAS DESA KEDONGANAN POLSEK KUTA)</t>
  </si>
  <si>
    <t>68050375</t>
  </si>
  <si>
    <t>MADE YUDANA</t>
  </si>
  <si>
    <t>BAMIN 1 SIKEU POLRES BULELENG POLDA BALI</t>
  </si>
  <si>
    <t>68050406</t>
  </si>
  <si>
    <t>I WAYAN KARI</t>
  </si>
  <si>
    <t>BANIT 4 UNITINTELKAM POLSEK DENPASAR SELATAN POLRESTA DENPASAR POLDA BALI</t>
  </si>
  <si>
    <t>68050409</t>
  </si>
  <si>
    <t>I GUSTI NGURAH KOMANG SUARJANA</t>
  </si>
  <si>
    <t>BANIT 2 UNITPROVOS POLSEK NEGARA POLRES JEMBRANA POLDA BALI (BARU)</t>
  </si>
  <si>
    <t>68050440</t>
  </si>
  <si>
    <t>RUDY HARTONO</t>
  </si>
  <si>
    <t>68050525</t>
  </si>
  <si>
    <t>BANIT 7 UNITREGIDENT SATLANTAS POLRES KLUNGKUNG POLDA BALI</t>
  </si>
  <si>
    <t>68060031</t>
  </si>
  <si>
    <t>WAYAN RETIASA</t>
  </si>
  <si>
    <t>BANIT 1 UNITREGIDENT SATLANTAS POLRES BULELENG POLDA BALI (ARAHAN PENUGASAN SBG BAUR STNK)</t>
  </si>
  <si>
    <t>68060106</t>
  </si>
  <si>
    <t>I NYOMAN SUDAARSA</t>
  </si>
  <si>
    <t>BHAYANGKARA ADMINISTRASI PELAKSANA LANJUTAN BIDANG POLAIR POLRES BULELENG POLDA BALI</t>
  </si>
  <si>
    <t>68060133</t>
  </si>
  <si>
    <t>DEWA MADE KASTURIANA</t>
  </si>
  <si>
    <t>BANIT 53 UNITTURJAWALI SATSABHARA POLRESTA DENPASAR POLDA BALI</t>
  </si>
  <si>
    <t>68060137</t>
  </si>
  <si>
    <t>I WAYAN MARDIKA</t>
  </si>
  <si>
    <t>BA SPKT 4 POLSEK TABANAN POLRES TABANAN POLDA BALI (BARU)</t>
  </si>
  <si>
    <t>68060239</t>
  </si>
  <si>
    <t>I NYOMAN DARMAYASA</t>
  </si>
  <si>
    <t>BHAYANGKARA OPERASIONAL PELAKSANA LANJUTAN POLSEK PUPUAN POLRES TABANAN POLDA BALI (BHABINKAMTIBMAS DS. PUPUAN)</t>
  </si>
  <si>
    <t>68060283</t>
  </si>
  <si>
    <t>IDA BAGUS KOMANG SURYADANA</t>
  </si>
  <si>
    <t>BHAYANGKARA OPERASIONAL PELAKSANA LANJUTAN BIDANG LANTAS POLRESTA DENPASAR POLDA BALI (BARU)</t>
  </si>
  <si>
    <t>68060322</t>
  </si>
  <si>
    <t>I MADE SEKARDANA</t>
  </si>
  <si>
    <t>KANIT 2 SPKT POLRES GIANYAR POLDA BALI</t>
  </si>
  <si>
    <t>68060368</t>
  </si>
  <si>
    <t>I NYOMAN ARJANA</t>
  </si>
  <si>
    <t>BANIT/BANUM 1 SIHARTAH SUBDITHARWATTAH DITTAHTI POLDA BALI</t>
  </si>
  <si>
    <t>68060504</t>
  </si>
  <si>
    <t>KOMANG SUKARIANA</t>
  </si>
  <si>
    <t>BHAYANGKARA OPERASIONAL PELAKSANA LANJUTAN POLSEK KLUNGKUNG POLRES KLUNGKUNG POLDA BALI (BHABINLKAMTIBMAS DESA SEMARAPURA KLOD)</t>
  </si>
  <si>
    <t>68060605</t>
  </si>
  <si>
    <t>PUTU DARMAWAN</t>
  </si>
  <si>
    <t>PS. KA SPKT 2 POLSEK BANJAR POLRES BULELENG POLDA BALI</t>
  </si>
  <si>
    <t>68070013</t>
  </si>
  <si>
    <t>I KOMANG YOKA SUBAWA</t>
  </si>
  <si>
    <t>PANIT 5 SIIDENT DITRESKRIMUM POLDA BALI</t>
  </si>
  <si>
    <t>68070026</t>
  </si>
  <si>
    <t>BANIT 8 UNITLANTAS POLSEK SERIRIT POLRES BULELENG POLDA BALI</t>
  </si>
  <si>
    <t>68070033</t>
  </si>
  <si>
    <t>I KOMANG WEDANA</t>
  </si>
  <si>
    <t>KANITPROVOS POLSEK TABANAN POLRES TABANAN POLDA BALI (PS.)</t>
  </si>
  <si>
    <t>68070050</t>
  </si>
  <si>
    <t>I MADE IPONG SUARSANA</t>
  </si>
  <si>
    <t>PS. PANIT 2 UNITLANTAS POLSEK SINGARAJA POLRES BULELENG POLDA BALI</t>
  </si>
  <si>
    <t>68070062</t>
  </si>
  <si>
    <t>JOKO SUSILO</t>
  </si>
  <si>
    <t>BANIT 2 UNITINTELKAM POLSEK KUTA POLRESTA DENPASAR POLDA BALI</t>
  </si>
  <si>
    <t>68070072</t>
  </si>
  <si>
    <t>SUROTO</t>
  </si>
  <si>
    <t>BANIT 8 UNITRESKRIM POLSEK KUTA UTARA POLRES BADUNG POLDA BALI (BARU)</t>
  </si>
  <si>
    <t>68070076</t>
  </si>
  <si>
    <t>I MADE MURTAJAYA</t>
  </si>
  <si>
    <t>KASUBNIT 1 SATINTELKAM POLRESTA DENPASAR POLDA BALI (PS.)</t>
  </si>
  <si>
    <t>68070085</t>
  </si>
  <si>
    <t>IDA BAGUS MADE OKA</t>
  </si>
  <si>
    <t>BANIT 3 UNITLANTAS POLSEK ABIANSEMAL POLRES BADUNG POLDA BALI</t>
  </si>
  <si>
    <t>68070088</t>
  </si>
  <si>
    <t>LULUK WIYADI</t>
  </si>
  <si>
    <t>BANIT 26 UNITTURJAWALI SATSABHARA POLRESTA DENPASAR POLDA BALI</t>
  </si>
  <si>
    <t>68070163</t>
  </si>
  <si>
    <t>LODEWYK YULIUS LUSI,SH</t>
  </si>
  <si>
    <t>68070244</t>
  </si>
  <si>
    <t>I WAYAN JAGRA</t>
  </si>
  <si>
    <t>BANIT 6 UNITSABHARA POLSEK DENPASAR SELATAN POLRESTA DENPASAR POLDA BALI</t>
  </si>
  <si>
    <t>68070261</t>
  </si>
  <si>
    <t>I WAYAN ASTIKA</t>
  </si>
  <si>
    <t>KASIUM POLSEK PETANG POLRES BADUNG POLDA BALI (PS.)</t>
  </si>
  <si>
    <t>68070318</t>
  </si>
  <si>
    <t>I WAYAN MURDANA</t>
  </si>
  <si>
    <t>PS. PANIT 1 UNITRESKRIM POLSEK RENDANG POLRES KARANGASEM POLDA BALI</t>
  </si>
  <si>
    <t>68070343</t>
  </si>
  <si>
    <t>I MADE KARANG SUMADI</t>
  </si>
  <si>
    <t>BANIT 1 UNITINTELKAM POLSEK BLAHBATUH POLRES GIANYAR POLDA BALI</t>
  </si>
  <si>
    <t>68070385</t>
  </si>
  <si>
    <t>I WAYAN CATUR</t>
  </si>
  <si>
    <t>BHAYANGKARA OPERASIONAL PELAKSANA LANJUTAN POLSEK ABANG POLRES KARANGASEM POLDA BALI (BHABINKAMTIBMAS DESA TIYINGTALI)</t>
  </si>
  <si>
    <t>68070512</t>
  </si>
  <si>
    <t>I GEDE MADE SUARDIKA</t>
  </si>
  <si>
    <t>KA SPKT 2 POLSEK SELEMADEG TIMUR POLRES TABANAN POLDA BALI (PS.)</t>
  </si>
  <si>
    <t>68070547</t>
  </si>
  <si>
    <t>I PUTU OKA WIJANA</t>
  </si>
  <si>
    <t>BHAYANGKARA OPERASIONAL PELAKSANA LANJUTAN POLSEK PENEBEL POLRES TABANAN POLDA BALI (BHABIN DS BIAUNG)</t>
  </si>
  <si>
    <t>68070569</t>
  </si>
  <si>
    <t>BANIT 1 UNITLANTAS POLSEK KUTA UTARA POLRES BADUNG POLDA BALI</t>
  </si>
  <si>
    <t>68080028</t>
  </si>
  <si>
    <t>IDA AYU KADE WIRATI</t>
  </si>
  <si>
    <t>BHAYANGKARA ADMINISTRASI PELAKSANA LANJUTAN BIDANG INTELKAM POLRESTA DENPASAR POLDA BALI</t>
  </si>
  <si>
    <t>68080063</t>
  </si>
  <si>
    <t>I PUTU ARYA SURIADNYA</t>
  </si>
  <si>
    <t>68080099</t>
  </si>
  <si>
    <t>NI PUTU SRI PARWATI,SH.</t>
  </si>
  <si>
    <t>BHAYANGKARA OPERASIONAL PELAKSANA LANJUTAN POLSEK KEDIRI POLRES TABANAN POLDA BALI ((BHABINKAMTIBMAS DESA BANJAR ANYAR) )</t>
  </si>
  <si>
    <t>68080102</t>
  </si>
  <si>
    <t>THERESIA BUDININGSIH</t>
  </si>
  <si>
    <t>BAMIN 2 URMINTU SATINTELKAM POLRESTA DENPASAR POLDA BALI</t>
  </si>
  <si>
    <t>68080122</t>
  </si>
  <si>
    <t>NI WAYAN SURYASTINI</t>
  </si>
  <si>
    <t>BANIT 3 UNITBINTIBMAS SATBINMAS POLRESTA DENPASAR POLDA BALI</t>
  </si>
  <si>
    <t>68080130</t>
  </si>
  <si>
    <t>I NYOMAN SUDATA,S.H</t>
  </si>
  <si>
    <t>BANIT 14 UNITSABHARA POLSEK KUTA POLRESTA DENPASAR POLDA BALI</t>
  </si>
  <si>
    <t>68080173</t>
  </si>
  <si>
    <t>IDA BAGUS PUTU AGUNG</t>
  </si>
  <si>
    <t>BANIT 8 UNITREGIDENT SATLANTAS POLRES KARANGASEM POLDA BALI</t>
  </si>
  <si>
    <t>68080245</t>
  </si>
  <si>
    <t>I WAYAN SURA ADNYANA</t>
  </si>
  <si>
    <t>BHAYANGKARA OPERASIONAL PELAKSANA LANJUTAN POLSEK KUBUTAMBAHAN POLRES BULELENG POLDA BALI (BHABINKAMTIBMAS DS MENGENING POLSEK KUBUTAMBAHAN)</t>
  </si>
  <si>
    <t>68080370</t>
  </si>
  <si>
    <t>I GUSTI KETUT SUARSANA</t>
  </si>
  <si>
    <t>BANIT 3 UNITTURJAWALI SATSABHARA POLRES TABANAN POLDA BALI (BARU)</t>
  </si>
  <si>
    <t>68080476</t>
  </si>
  <si>
    <t>I NYOMAN GEDE WIDASTRA</t>
  </si>
  <si>
    <t>BANIT 2 UNITTURJAWALI SATLANTAS POLRES TABANAN POLDA BALI (BARU)</t>
  </si>
  <si>
    <t>68080479</t>
  </si>
  <si>
    <t>I GUSTI MADE SUDIARSA</t>
  </si>
  <si>
    <t>68080516</t>
  </si>
  <si>
    <t>SI PUTU SUMANTARA</t>
  </si>
  <si>
    <t>BANIT 4 UNITSABHARA POLSEK KUTA UTARA POLRES BADUNG POLDA BALI</t>
  </si>
  <si>
    <t>68090074</t>
  </si>
  <si>
    <t>BANIT 13 UNITSABHARA POLSEK KUTA POLRESTA DENPASAR POLDA BALI</t>
  </si>
  <si>
    <t>68090084</t>
  </si>
  <si>
    <t>I KETUT PUTRA</t>
  </si>
  <si>
    <t>BANIT 5 UNITSABHARA POLSEK SELAT POLRES KARANGASEM POLDA BALI</t>
  </si>
  <si>
    <t>68090111</t>
  </si>
  <si>
    <t>I NYOMAN OKA SUDARSANA</t>
  </si>
  <si>
    <t>BHAYANGKARA OPERASIONAL PELAKSANA LANJUTAN POLSEK KUTA SELATAN POLRESTA DENPASAR POLDA BALI (ANGGOTA POSPOL JIMBARAN POLSEK KUTA SELATAN )</t>
  </si>
  <si>
    <t>68090131</t>
  </si>
  <si>
    <t>I NYOMAN WINTRA</t>
  </si>
  <si>
    <t>PS. KANITPATROLI SATPOLAIR POLRES JEMBRANA POLDA BALI</t>
  </si>
  <si>
    <t>68090150</t>
  </si>
  <si>
    <t>I NENGAH MERTA YASA</t>
  </si>
  <si>
    <t>BHAYANGKARA OPERASIONAL PELAKSANA LANJUTAN POLSEK BANJARANGKAN POLRES KLUNGKUNG POLDA BALI (BHABIN DESA NYANGLAN)</t>
  </si>
  <si>
    <t>68090153</t>
  </si>
  <si>
    <t>BHAYANGKARA OPERASIONAL PELAKSANA LANJUTAN POLSEK MARGA POLRES TABANAN POLDA BALI (BHABIN DS.BATANYUH)</t>
  </si>
  <si>
    <t>68090156</t>
  </si>
  <si>
    <t>TATANG HARIYONO</t>
  </si>
  <si>
    <t>BANIT 1 UNITPAMOBVIT SATSABHARA POLRES TABANAN POLDA BALI (BARU)</t>
  </si>
  <si>
    <t>68090168</t>
  </si>
  <si>
    <t>IWAN ALAMSYAH</t>
  </si>
  <si>
    <t>68090176</t>
  </si>
  <si>
    <t>I GUSTI KETUT ARTIKA JAYA</t>
  </si>
  <si>
    <t>68090191</t>
  </si>
  <si>
    <t>BAURIDENT 1 SATRESKRIM POLRES TABANAN POLDA BALI (BARU)</t>
  </si>
  <si>
    <t>68090206</t>
  </si>
  <si>
    <t>I MADE SUTAYA</t>
  </si>
  <si>
    <t>PS. PANIT 3 UNITSABHARA POLSEK BATURITI POLRES TABANAN POLDA BALI</t>
  </si>
  <si>
    <t>68090296</t>
  </si>
  <si>
    <t>I MADE SUDI ADNYANA</t>
  </si>
  <si>
    <t>BHAYANGKARA OPERASIONAL PELAKSANA LANJUTAN POLSEK TABANAN POLRES TABANAN POLDA BALI (BHABIN DS SUBAMIA)</t>
  </si>
  <si>
    <t>68090392</t>
  </si>
  <si>
    <t>IDA BAGUS NYOMAN DANA</t>
  </si>
  <si>
    <t>BA SPKT 4 POLSEK KUTA SELATAN POLRESTA DENPASAR POLDA BALI (BARU)</t>
  </si>
  <si>
    <t>68090542</t>
  </si>
  <si>
    <t>I WAYAN SUANTA</t>
  </si>
  <si>
    <t>BHAYANGKARA OPERASIONAL PELAKSANA LANJUTAN POLSEK DENPASAR TIMUR POLRESTA DENPASAR POLDA BALI (BHABINKAMTIBMAS DESA SUMERTA KELOD)</t>
  </si>
  <si>
    <t>68090563</t>
  </si>
  <si>
    <t>I MADE PRAWIRA NEGARA</t>
  </si>
  <si>
    <t>BANIT 9 UNITTURJAWALI SATLANTAS POLRES BADUNG POLDA BALI (BARU)</t>
  </si>
  <si>
    <t>68100073</t>
  </si>
  <si>
    <t>ANAK AGUNG NGURAH BAGUS ASTAWA</t>
  </si>
  <si>
    <t>BANIT 26 UNITIDIK SATRESKRIM POLRESTA DENPASAR POLDA BALI (BARU)</t>
  </si>
  <si>
    <t>68100089</t>
  </si>
  <si>
    <t>I WYN SUDIARGA</t>
  </si>
  <si>
    <t>BANIT 12 SUBDITWISATA DITPAMOBVIT POLDA BALI</t>
  </si>
  <si>
    <t>68100149</t>
  </si>
  <si>
    <t>I NYM OKA BRAHMASTA</t>
  </si>
  <si>
    <t>PS. KANIT 1 SIKAWALTAH SUBDITPAMTAH DITTAHTI POLDA BALI</t>
  </si>
  <si>
    <t>68100260</t>
  </si>
  <si>
    <t>I NYOMAN MULADA</t>
  </si>
  <si>
    <t>PS. PANIT 2 UNITBINMAS POLSEK TABANAN POLRES TABANAN POLDA BALI</t>
  </si>
  <si>
    <t>68100286</t>
  </si>
  <si>
    <t>I NYOMAN RATIKA</t>
  </si>
  <si>
    <t>BANIT 10 UNITLAKA SATLANTAS POLRES BADUNG POLDA BALI</t>
  </si>
  <si>
    <t>68100300</t>
  </si>
  <si>
    <t>I GUSTI AGUNG GEDE S</t>
  </si>
  <si>
    <t>68100301</t>
  </si>
  <si>
    <t>I WAYAN SUBRATA</t>
  </si>
  <si>
    <t>PANIT 1 UNITSABHARA POLSEK SUKAWATI POLRES GIANYAR POLDA BALI (PS.)</t>
  </si>
  <si>
    <t>68110006</t>
  </si>
  <si>
    <t>I GUSTI NYOMAN SUBAGIA</t>
  </si>
  <si>
    <t>BANIT 14 SUBDIT 2 DITINTELKAM POLDA BALI</t>
  </si>
  <si>
    <t>68110020</t>
  </si>
  <si>
    <t>I NENGAH SUYADNYA</t>
  </si>
  <si>
    <t>KASIKEU POLRES BADUNG POLDA BALI (BARU)</t>
  </si>
  <si>
    <t>68110046</t>
  </si>
  <si>
    <t>GESMO MARAT</t>
  </si>
  <si>
    <t>BAMIN 10 BAGSUMDA POLRESTA DENPASAR POLDA BALI</t>
  </si>
  <si>
    <t>68110060</t>
  </si>
  <si>
    <t>I WAYAN SUARNYA</t>
  </si>
  <si>
    <t>PS. KASIHUMAS POLSEK KEDIRI POLRES TABANAN POLDA BALI</t>
  </si>
  <si>
    <t>68110071</t>
  </si>
  <si>
    <t>I MADE SARPANAYA</t>
  </si>
  <si>
    <t>BANIT 16 UNITLAKA SATLANTAS POLRESTA DENPASAR POLDA BALI (BARU)</t>
  </si>
  <si>
    <t>68110072</t>
  </si>
  <si>
    <t>68110113</t>
  </si>
  <si>
    <t>I NYOMAN WIRANATA,SH</t>
  </si>
  <si>
    <t>BANIT SUBDIT I UNITDIK II SATRESKRIM POLRESTA DENPASAR</t>
  </si>
  <si>
    <t>68110128</t>
  </si>
  <si>
    <t>I WAYAN SUADNYADANA</t>
  </si>
  <si>
    <t>BANIT 8 UNITREGIDENT SATLANTAS POLRES JEMBRANA POLDA BALI (BARU)</t>
  </si>
  <si>
    <t>68110159</t>
  </si>
  <si>
    <t>I GUSTI KETUT RAI PUJA</t>
  </si>
  <si>
    <t>PAMIN 3 SUBBAGRENMIN BIDLABFOR POLDA BALI</t>
  </si>
  <si>
    <t>68110218</t>
  </si>
  <si>
    <t>I WAYAN SUANDERA</t>
  </si>
  <si>
    <t>BHAYANGKARA OPERASIONAL PELAKSANA LANJUTAN POLSEK TABANAN POLRES TABANAN POLDA BALI (BHABIN DS BONGAN )</t>
  </si>
  <si>
    <t>68110337</t>
  </si>
  <si>
    <t>I WAYAN DEDEG</t>
  </si>
  <si>
    <t>BANIT 3 UNITBINMAS POLSEK PAYANGAN POLRES GIANYAR POLDA BALI (BARU)</t>
  </si>
  <si>
    <t>68110338</t>
  </si>
  <si>
    <t>KASUBNIT 2 UNITDALMAS SATSABHARA POLRES BADUNG POLDA BALI</t>
  </si>
  <si>
    <t>68110446</t>
  </si>
  <si>
    <t>I MADE JUMARWAN</t>
  </si>
  <si>
    <t>BANIT 7 UNITRESKRIM POLSEK DENPASAR SELATAN POLRESTA DENPASAR POLDA BALI</t>
  </si>
  <si>
    <t>68120014</t>
  </si>
  <si>
    <t>DW GEDE ALIT ARIYONO,S.H.</t>
  </si>
  <si>
    <t>BHAYANGKARA OPERASIONAL PELAKSANA LANJUTAN POLSEK TAMPAKSIRING POLRES GIANYAR POLDA BALI (BHABINKAMTIBMAS DS TAMPAKSIRING)</t>
  </si>
  <si>
    <t>68120023</t>
  </si>
  <si>
    <t>I NYOMAN SABA</t>
  </si>
  <si>
    <t>PS. KA SPKT 2 POLSEK MANGGIS POLRES KARANGASEM POLDA BALI</t>
  </si>
  <si>
    <t>68120044</t>
  </si>
  <si>
    <t>IDA BAGUS PUTU SUARNAYA</t>
  </si>
  <si>
    <t>BANIT 1 UNITLANTAS POLSEK KUTA SELATAN POLRESTA DENPASAR POLDA BALI</t>
  </si>
  <si>
    <t>68120053</t>
  </si>
  <si>
    <t>I KETUT MARDIASA</t>
  </si>
  <si>
    <t>68120069</t>
  </si>
  <si>
    <t>BANIT 4 UNITSABHARA POLSEK PETANG POLRES BADUNG POLDA BALI</t>
  </si>
  <si>
    <t>68120086</t>
  </si>
  <si>
    <t>I MADE SUBADRA</t>
  </si>
  <si>
    <t>68120099</t>
  </si>
  <si>
    <t>I GEDE NYOMAN SUSASTRAWAN,S.Sos</t>
  </si>
  <si>
    <t>BANIT 1 UNITREGIDENT SATLANTAS POLRES BADUNG POLDA BALI (BARU)</t>
  </si>
  <si>
    <t>68120113</t>
  </si>
  <si>
    <t>PANIT 3 UNITSABHARA POLSEK PEKUTATAN POLRES JEMBRANA POLDA BALI (BARU)</t>
  </si>
  <si>
    <t>68120115</t>
  </si>
  <si>
    <t>I MADE ASTAWA</t>
  </si>
  <si>
    <t>BHAYANGKARA OPERASIONAL PELAKSANA LANJUTAN POLSEK DENPASAR SELATAN POLRESTA DENPASAR POLDA BALI (BHABINKAMTIBMAS DESA RENON POLSEK DENPASAR SELATAN )</t>
  </si>
  <si>
    <t>68120120</t>
  </si>
  <si>
    <t>MOCHAMAD EKO FITRIANSYAH</t>
  </si>
  <si>
    <t>BHAYANGKARA OPERASIONAL PELAKSANA LANJUTAN POLSEK SINGARAJA POLRES BULELENG POLDA BALI (BHABINKAMTIBMAS KEL KAMPUNG SINGARAJA POLSEK SINGARAJA)</t>
  </si>
  <si>
    <t>68120133</t>
  </si>
  <si>
    <t>I PUTU SETIAWAN</t>
  </si>
  <si>
    <t>BANIT 40 UNITTURJAWALI SATSABHARA POLRESTA DENPASAR POLDA BALI (BARU)</t>
  </si>
  <si>
    <t>68120136</t>
  </si>
  <si>
    <t>AGUS LEGIARTO</t>
  </si>
  <si>
    <t>BAMIN/BANUM 16 SUBDITREGIDENT DITLANTAS POLDA BALI</t>
  </si>
  <si>
    <t>68120138</t>
  </si>
  <si>
    <t>I KETUT SUKARTAWAN</t>
  </si>
  <si>
    <t>KA SPKT 3 POLSEK KUTA POLRESTA DENPASAR POLDA BALI (PS.)</t>
  </si>
  <si>
    <t>68120189</t>
  </si>
  <si>
    <t>I MADE DARTA</t>
  </si>
  <si>
    <t>BANIT 4 UNITINTELKAM POLSEK ABIANSEMAL POLRES BADUNG POLDA BALI</t>
  </si>
  <si>
    <t>68120229</t>
  </si>
  <si>
    <t>I GEDE SUSANDI</t>
  </si>
  <si>
    <t>68120240</t>
  </si>
  <si>
    <t>I KETUT SABDA GIRIS.Sos</t>
  </si>
  <si>
    <t>BANIT 7 UNITTURJAWALI SATLANTAS POLRESTA DENPASAR POLDA BALI (BARU)</t>
  </si>
  <si>
    <t>68120252</t>
  </si>
  <si>
    <t>I NYOMAN KOTIYASA</t>
  </si>
  <si>
    <t>BHAYANGKARA OPERASIONAL PELAKSANA LANJUTAN POLSEK KARANG ASEM POLRES KARANGASEM POLDA BALI (BHABINKAMTIBMAS DESA SERAYA TENGAH)</t>
  </si>
  <si>
    <t>68120278</t>
  </si>
  <si>
    <t>I WAYAN SUDANA</t>
  </si>
  <si>
    <t>BANIT PATROLI 6 POLSUBSEKTOR DIPONOGORO POLSEK DENPASAR BARAT POLRESTA DENPASAR POLDA BALI</t>
  </si>
  <si>
    <t>68120293</t>
  </si>
  <si>
    <t>BAMBANG SUGISTAWAN</t>
  </si>
  <si>
    <t>BA SPKT 4 POLSEK MELAYA POLRES JEMBRANA POLDA BALI (BARU)</t>
  </si>
  <si>
    <t>68120301</t>
  </si>
  <si>
    <t>I MADE NGURAH ASTAWA</t>
  </si>
  <si>
    <t>BHAYANGKARA OPERASIONAL LANJUTAN POLSEK ABANG POLRES KARANGASEM POLDA BALI</t>
  </si>
  <si>
    <t>68120312</t>
  </si>
  <si>
    <t>I WAYAN SUADNYANA</t>
  </si>
  <si>
    <t>PANIT 2 UNITLANTAS POLSEK GIANYAR POLRES GIANYAR POLDA BALI</t>
  </si>
  <si>
    <t>68120327</t>
  </si>
  <si>
    <t>I WAYAN WANTERA</t>
  </si>
  <si>
    <t>BHAYANGKARA OPERASIONAL PELAKSANA LANJUTAN POLSEK MARGA POLRES TABANAN POLDA BALI</t>
  </si>
  <si>
    <t>68120447</t>
  </si>
  <si>
    <t>ANAK AGUNG MAYUN</t>
  </si>
  <si>
    <t>BANIT 13 UNITLAKA SATLANTAS POLRES GIANYAR POLDA BALI</t>
  </si>
  <si>
    <t>68120528</t>
  </si>
  <si>
    <t>I DEWA MADE ARIAWAN</t>
  </si>
  <si>
    <t>KANIT 3 SPKT POLRES GIANYAR POLDA BALI (PS.)</t>
  </si>
  <si>
    <t>68120529</t>
  </si>
  <si>
    <t>I NYOMAN SEMADI</t>
  </si>
  <si>
    <t>BHAYANGKARA ADMINISTRASI PELAKSANA LANJUTAN BIDANG LANTAS POLRES KARANGASEM POLDA BALI</t>
  </si>
  <si>
    <t>68120556</t>
  </si>
  <si>
    <t>ANAK AGUNG ANOM ARYAWAN</t>
  </si>
  <si>
    <t>BANIT 1 UNITPROVOS POLSEK KERAMBITAN POLRES TABANAN POLDA BALI</t>
  </si>
  <si>
    <t>69010078</t>
  </si>
  <si>
    <t>I DEWA KETUT RAKA</t>
  </si>
  <si>
    <t>BANIT 10 UNITSABHARA POLSEK SUSUT POLRES BANGLI POLDA BALI</t>
  </si>
  <si>
    <t>69010082</t>
  </si>
  <si>
    <t>BANIT 16 UNITLAKA SATLANTAS POLRES GIANYAR POLDA BALI (BARU)</t>
  </si>
  <si>
    <t>69010083</t>
  </si>
  <si>
    <t>I NYOMAN DARSANA</t>
  </si>
  <si>
    <t>69010090</t>
  </si>
  <si>
    <t>GEDE NGURAH PARTAYASA</t>
  </si>
  <si>
    <t>PS. KASIKUM POLSEK SERIRIT POLRES BULELENG POLDA BALI</t>
  </si>
  <si>
    <t>69010103</t>
  </si>
  <si>
    <t>I PUTU PARWITA</t>
  </si>
  <si>
    <t>69010116</t>
  </si>
  <si>
    <t>HERRY SOEGENG PRIBADI</t>
  </si>
  <si>
    <t>BINTARA DITINTELKAM POLDA BALI</t>
  </si>
  <si>
    <t>69010121</t>
  </si>
  <si>
    <t>I KETUT BAGUS SARJANA</t>
  </si>
  <si>
    <t>PANIT 1 UNITINTELKAM POLSEK MENDOYO POLRES JEMBRANA POLDA BALI (BARU)</t>
  </si>
  <si>
    <t>69010132</t>
  </si>
  <si>
    <t>I GEDE MADE SUASTIKA</t>
  </si>
  <si>
    <t>PS. KANITPROVOS POLSEK SELEMADEG POLRES TABANAN POLDA BALI</t>
  </si>
  <si>
    <t>69010148</t>
  </si>
  <si>
    <t>I KETUT SUWITRA GONI</t>
  </si>
  <si>
    <t>69010189</t>
  </si>
  <si>
    <t>I NYOMAN REDA</t>
  </si>
  <si>
    <t>KASIUM POLRES JEMBRANA POLDA BALI (BARU)</t>
  </si>
  <si>
    <t>69010195</t>
  </si>
  <si>
    <t>I PUTU SUYATNA MERTA</t>
  </si>
  <si>
    <t>KA SPKT 2 POLSEK PEKUTATAN POLRES JEMBRANA POLDA BALI (BARU)</t>
  </si>
  <si>
    <t>69010314</t>
  </si>
  <si>
    <t>DEWA KADEK ARDIKA</t>
  </si>
  <si>
    <t>BANIT 5 UNITSABHARA POLSEK SUKASADA POLRES BULELENG POLDA BALI</t>
  </si>
  <si>
    <t>69010336</t>
  </si>
  <si>
    <t>I KETUT KARMA</t>
  </si>
  <si>
    <t>BANIT 19 UNITLAKA SATLANTAS POLRESTA DENPASAR POLDA BALI (BARU)</t>
  </si>
  <si>
    <t>69010413</t>
  </si>
  <si>
    <t>69010494</t>
  </si>
  <si>
    <t>I WAYAN RAPI</t>
  </si>
  <si>
    <t>KANITBINTIBMAS SATBINMAS POLRES BANGLI POLDA BALI</t>
  </si>
  <si>
    <t>69011090</t>
  </si>
  <si>
    <t>I NENGAH SUBADRA</t>
  </si>
  <si>
    <t>PS. KA SPKT 1 POLSEK BANGLI POLRES BANGLI POLDA BALI</t>
  </si>
  <si>
    <t>69020068</t>
  </si>
  <si>
    <t>I GUSTI AGUNG KETUT SUARGUNA</t>
  </si>
  <si>
    <t>BAMIN 8 BAGSUMDA POLRES BADUNG POLDA BALI (BARU)</t>
  </si>
  <si>
    <t>69020079</t>
  </si>
  <si>
    <t>MADE SUKARDA</t>
  </si>
  <si>
    <t>69020084</t>
  </si>
  <si>
    <t>I GEDE SUDARSANA</t>
  </si>
  <si>
    <t>BHAYANGKARA OPERASIONAL PELAKSANA LANJUTAN POLSEK DENPASAR TIMUR POLRESTA DENPASAR POLDA BALI (BHABINKAMTIBMAS DESA KESIMAN KERTALANGGU)</t>
  </si>
  <si>
    <t>69020116</t>
  </si>
  <si>
    <t>I GUSTI NGURAH ASIAWAN</t>
  </si>
  <si>
    <t>BHAYANGKARA OPERASIONAL PELAKSANA LANJUTAN POLSEK DENPASAR BARAT POLRESTA DENPASAR POLDA BALI (BHABINKAMTIBMAS DESA PEGUYANGAN KAJA)</t>
  </si>
  <si>
    <t>69020126</t>
  </si>
  <si>
    <t>KANITPROVOS POLSEK KUTA UTARA POLRES BADUNG POLDA BALI</t>
  </si>
  <si>
    <t>69020129</t>
  </si>
  <si>
    <t>I PUTU ARIMBAWA</t>
  </si>
  <si>
    <t>BANIT 16 UNITSABHARA POLSEK BLAHBATUH POLRES GIANYAR POLDA BALI</t>
  </si>
  <si>
    <t>69020157</t>
  </si>
  <si>
    <t>I WAYAN SUWIRPA</t>
  </si>
  <si>
    <t>69020267</t>
  </si>
  <si>
    <t>I KETUT SUANDIKA</t>
  </si>
  <si>
    <t>KANIT 2 SPKT POLRES BANGLI POLDA BALI</t>
  </si>
  <si>
    <t>69020347</t>
  </si>
  <si>
    <t>69020348</t>
  </si>
  <si>
    <t>MUHAMMAD KHUZAINI</t>
  </si>
  <si>
    <t>BANIT 1 SUBDIT 3 DITINTELKAM POLDA BALI</t>
  </si>
  <si>
    <t>69030001</t>
  </si>
  <si>
    <t>PANIT 3 UNITHARTIB SUBBIDPROVOS BIDPROPAM POLDA BALI</t>
  </si>
  <si>
    <t>69030038</t>
  </si>
  <si>
    <t>I MADE DWIASANA</t>
  </si>
  <si>
    <t>BANIT 12 UNITSABHARA POLSEK ABIANSEMAL POLRES BADUNG POLDA BALI</t>
  </si>
  <si>
    <t>69030061</t>
  </si>
  <si>
    <t>I WAYAN WIKANATA</t>
  </si>
  <si>
    <t>BANIT 2 SATTAHTI POLRESTA DENPASAR POLDA BALI (BARU)</t>
  </si>
  <si>
    <t>69030106</t>
  </si>
  <si>
    <t>I KADEK SUARTIKA</t>
  </si>
  <si>
    <t>BANIT 1 SATINTELKAM POLRES GIANYAR POLDA BALI</t>
  </si>
  <si>
    <t>69030160</t>
  </si>
  <si>
    <t>KETUT SUKRA ASTAWA</t>
  </si>
  <si>
    <t>BANIT 1 UNITINTELKAM POLSEK SUKASADA POLRES BULELENG POLDA BALI</t>
  </si>
  <si>
    <t>69030177</t>
  </si>
  <si>
    <t>I MADE DURMA, SH</t>
  </si>
  <si>
    <t>BANIT 9 UNITTURJAWALI SATLANTAS POLRESTA DENPASAR POLDA BALI (BARU)</t>
  </si>
  <si>
    <t>69030179</t>
  </si>
  <si>
    <t>I MADE SUARSA</t>
  </si>
  <si>
    <t>BANIT 1 SUBDIT 1 DITINTELKAM POLDA BALI</t>
  </si>
  <si>
    <t>69030303</t>
  </si>
  <si>
    <t>I WAYAN ARDANA</t>
  </si>
  <si>
    <t>BANIT 1 UNIT 4 SUBDIT 2 DITRESNARKOBA POLDA BALI</t>
  </si>
  <si>
    <t>69030305</t>
  </si>
  <si>
    <t>I GEDE PUTU SUKARATA</t>
  </si>
  <si>
    <t>KA SPKT 3 POLSEK MELAYA POLRES JEMBRANA POLDA BALI (BARU)</t>
  </si>
  <si>
    <t>69030326</t>
  </si>
  <si>
    <t>AGUS BUDI SURYANTO</t>
  </si>
  <si>
    <t>69030391</t>
  </si>
  <si>
    <t>I MADE BUDIARSA</t>
  </si>
  <si>
    <t>BANIT 1 UNITBINTIBMAS SATBINMAS POLRES TABANAN POLDA BALI</t>
  </si>
  <si>
    <t>69030392</t>
  </si>
  <si>
    <t>I KETUT WIDIA</t>
  </si>
  <si>
    <t>KASIHUMAS POLSEK BANJARANGKAN POLRES KLUNGKUNG POLDA BALI</t>
  </si>
  <si>
    <t>69030393</t>
  </si>
  <si>
    <t>I WAYAN SOKANTARA</t>
  </si>
  <si>
    <t>BANIT 2 UNITINTELKAM POLSEK BLAHBATUH POLRES GIANYAR POLDA BALI (BARU)</t>
  </si>
  <si>
    <t>69030395</t>
  </si>
  <si>
    <t>I MADE RUNTA</t>
  </si>
  <si>
    <t>PA SIAGA 3 BAGOPS POLRES GIANYAR POLDA BALI</t>
  </si>
  <si>
    <t>69030412</t>
  </si>
  <si>
    <t>I KETUT SURATA</t>
  </si>
  <si>
    <t>BAMIN 1 URMINTU SATLANTAS POLRESTA DENPASAR POLDA BALI</t>
  </si>
  <si>
    <t>69030442</t>
  </si>
  <si>
    <t>I NYOMAN GEDE SUPARSA</t>
  </si>
  <si>
    <t>BANIT 2 UNITRESKRIM POLSEK GIANYAR POLRES GIANYAR POLDA BALI (BARU)</t>
  </si>
  <si>
    <t>69030456</t>
  </si>
  <si>
    <t>I GUSTI NYOMAN AGUNG</t>
  </si>
  <si>
    <t>PANIT 2 UNITINTELKAM POLSEK TABANAN POLRES TABANAN POLDA BALI (PS.)</t>
  </si>
  <si>
    <t>69040029</t>
  </si>
  <si>
    <t>ANTON BOAS JAHA</t>
  </si>
  <si>
    <t>69040088</t>
  </si>
  <si>
    <t>I MADE ANTARA</t>
  </si>
  <si>
    <t>BHAYANGKARA OPERASIONAL PELAKSANA LANJUTAN POLSEK SAWAN POLRES BULELENG POLDA BALI (PENUGASAN PADA UNIT RESKRIM)</t>
  </si>
  <si>
    <t>69040092</t>
  </si>
  <si>
    <t>I MADE SUTARSA</t>
  </si>
  <si>
    <t>BHAYANGKARA OPERASIONAL PELAKSANA LANJUTAN POLSEK PENEBEL POLRES TABANAN POLDA BALI (BHABIN DESA JATILUWIH)</t>
  </si>
  <si>
    <t>69040141</t>
  </si>
  <si>
    <t>I WAYAN GEDE YASA ADI PUTRA</t>
  </si>
  <si>
    <t>BAMIN/BANUM 10 SUBDITREGIDENT DITLANTAS POLDA BALI</t>
  </si>
  <si>
    <t>69040145</t>
  </si>
  <si>
    <t>I GEDE TANGKAS</t>
  </si>
  <si>
    <t>BANIT 13 UNITSABHARA POLSEK MENDOYO POLRES JEMBRANA POLDA BALI (BARU)</t>
  </si>
  <si>
    <t>69040190</t>
  </si>
  <si>
    <t>I WAYAN SUARTAMA</t>
  </si>
  <si>
    <t>BHAYANGKARA OPERASIONAL PELAKSANA LANJUTAN POLSEK ABIANSEMAL POLRES BADUNG POLDA BALI (BHABINKAMTIBMAS DESA PUNGGUL)</t>
  </si>
  <si>
    <t>69040332</t>
  </si>
  <si>
    <t>I WAYAN PINDA MANIKAM</t>
  </si>
  <si>
    <t>BHAYANGKARA OPERASIONAL PELAKSANA LANJUTAN POLSEK KARANG ASEM POLRES KARANGASEM POLDA BALI (BHABINKAMTIBMAS DESA BUKIT)</t>
  </si>
  <si>
    <t>69040438</t>
  </si>
  <si>
    <t>SUPRIYADI</t>
  </si>
  <si>
    <t>69040460</t>
  </si>
  <si>
    <t>GEDE ARBAWA</t>
  </si>
  <si>
    <t>BANIT 1 UNIT PROVOS SPN POLDA BALI</t>
  </si>
  <si>
    <t>69040529</t>
  </si>
  <si>
    <t>PUTU SUGRIWA</t>
  </si>
  <si>
    <t>BHAYANGKARA OPERASIONAL PELAKSANA LANJUTAN POLSEK PUPUAN POLRES TABANAN POLDA BALI (BHABINKAMTIBMAS DESA PADANGAN)</t>
  </si>
  <si>
    <t>69050012</t>
  </si>
  <si>
    <t>NI NENGAH MURIASIH</t>
  </si>
  <si>
    <t>BHAYANGKARA ADMINISTRASI PELAKSANA LANJUTAN BIDANG TAHTI POLRES TABANAN POLDA BALI</t>
  </si>
  <si>
    <t>69050084</t>
  </si>
  <si>
    <t>I KETUT WIADNYA</t>
  </si>
  <si>
    <t>PS. PANIT 3 UNITSABHARA POLSEK RENDANG POLRES KARANGASEM POLDA BALI</t>
  </si>
  <si>
    <t>69050096</t>
  </si>
  <si>
    <t>BHAYANGKARA OPERASIONAL PELAKSANA LANJUTAN POLSEK KERAMBITAN POLRES TABANAN POLDA BALI (BHABIN DS TIBU BIU)</t>
  </si>
  <si>
    <t>69050137</t>
  </si>
  <si>
    <t>I NENGAH SUMIARTA</t>
  </si>
  <si>
    <t>KANITBINTIBMAS SATBINMAS POLRES JEMBRANA POLDA BALI (BARU)</t>
  </si>
  <si>
    <t>69050170</t>
  </si>
  <si>
    <t>GEFARI</t>
  </si>
  <si>
    <t>BANIT 12 SPKT POLRESTA DENPASAR POLDA BALI</t>
  </si>
  <si>
    <t>69050175</t>
  </si>
  <si>
    <t>I NYOMAN MURCA</t>
  </si>
  <si>
    <t>KANITPROVOS POLSEK SUKAWATI POLRES GIANYAR POLDA BALI</t>
  </si>
  <si>
    <t>69050323</t>
  </si>
  <si>
    <t>MADE ARTAWAN</t>
  </si>
  <si>
    <t>BHAYANGKARA OPERASIONAL PELAKSANA LANJUTAN POLSEK SERIRIT POLRES BULELENG POLDA BALI (BHABINKAMTIBMAS DS LOKAPAKSA POLSEK SERIRIT)</t>
  </si>
  <si>
    <t>69050324</t>
  </si>
  <si>
    <t>I NYOMAN WIDIN</t>
  </si>
  <si>
    <t>PANIT 2 UNITINTELKAM POLSEK KINTAMANI POLRES BANGLI POLDA BALI (BARU)</t>
  </si>
  <si>
    <t>69050326</t>
  </si>
  <si>
    <t>I NENGAH SUDANI</t>
  </si>
  <si>
    <t>PS. KASIUM POLSEK ABANG POLRES KARANGASEM POLDA BALI</t>
  </si>
  <si>
    <t>69050433</t>
  </si>
  <si>
    <t>I KETUT ERMA SURYAWAN</t>
  </si>
  <si>
    <t>BHAYANGKARA OPERASIONAL PELAKSANA LANJUTAN POLSEK BUSUNGBIU POLRES BULELENG POLDA BALI (BHABINKAMTIBMAS DS UME JERO POLSEK BUSUNGBIU)</t>
  </si>
  <si>
    <t>69050435</t>
  </si>
  <si>
    <t>I GEDE DIRGA</t>
  </si>
  <si>
    <t>BANIT 18 UNITTURJAWALI SATSABHARA POLRES GIANYAR POLDA BALI (BARU)</t>
  </si>
  <si>
    <t>69050436</t>
  </si>
  <si>
    <t>BHAYANGKARA OPERASIONAL PELAKSANA LANJUTAN POLSEK SELAT POLRES KARANGASEM POLDA BALI (BHABINKAMTIBMAS DESA AMERTA BHUANA)</t>
  </si>
  <si>
    <t>69050490</t>
  </si>
  <si>
    <t>I GUSTI NGURAH GEDE SUGITA</t>
  </si>
  <si>
    <t>BHAYANGKARA OPERASIONAL PELAKSANA LANJUTAN POLSEK MENGWI POLRES BADUNG POLDA BALI (BHABINKAMTIBMAS DESA PENARUNGAN)</t>
  </si>
  <si>
    <t>69050511</t>
  </si>
  <si>
    <t>KA SPKT 3 POLSEK BANGLI POLRES BANGLI POLDA BALI (BARU)</t>
  </si>
  <si>
    <t>69050515</t>
  </si>
  <si>
    <t>I NYOMAN ARDIKA</t>
  </si>
  <si>
    <t>PS. KANITINTELKAM POLSEK PUPUAN POLRES TABANAN POLDA BALI</t>
  </si>
  <si>
    <t>69060026</t>
  </si>
  <si>
    <t>SUTRISNA</t>
  </si>
  <si>
    <t>PAURTU DEN B PELOPOR SATBRIMOB POLDA BALI</t>
  </si>
  <si>
    <t>69060054</t>
  </si>
  <si>
    <t>I NYOMAN BAGIA</t>
  </si>
  <si>
    <t>KASIHUMAS POLSEK PEKUTATAN POLRES JEMBRANA POLDA BALI (BARU)</t>
  </si>
  <si>
    <t>69060140</t>
  </si>
  <si>
    <t>I GUSTI PUTU JUNIARTA</t>
  </si>
  <si>
    <t>BANIT 1 UNITIDIK SATRESKRIM POLRES TABANAN POLDA BALI (BARU)</t>
  </si>
  <si>
    <t>69060172</t>
  </si>
  <si>
    <t>I DEWA AGUNG NGURAH JUNETRA DALEM</t>
  </si>
  <si>
    <t>BANIT YANMAS 1 POLSUBSEKTOR DIPONOGORO POLSEK DENPASAR BARAT POLRESTA DENPASAR POLDA BALI (BARU)</t>
  </si>
  <si>
    <t>69060316</t>
  </si>
  <si>
    <t>IDA BAGUS NYOMAN RAKA</t>
  </si>
  <si>
    <t>BANIT 4 UNITSABHARA POLSEK UBUD POLRES GIANYAR POLDA BALI</t>
  </si>
  <si>
    <t>69060409</t>
  </si>
  <si>
    <t>I NYOMAN GEDE SEDANA</t>
  </si>
  <si>
    <t>PANIT 2 UNITBINMAS POLSEK KAWASAN PELABUHAN GILIMANUK POLRES JEMBRANA POLDA BALI (BARU)</t>
  </si>
  <si>
    <t>69060411</t>
  </si>
  <si>
    <t>I PUTU SUWALAPATRA, SH</t>
  </si>
  <si>
    <t>PS. KASIKUM POLSEK UBUD POLRES GIANYAR POLDA BALI</t>
  </si>
  <si>
    <t>69060413</t>
  </si>
  <si>
    <t>I NENGAH WIDANA</t>
  </si>
  <si>
    <t>69060414</t>
  </si>
  <si>
    <t>I KETUT SUGENDRA</t>
  </si>
  <si>
    <t>BANIT 2 UNITLAKA SATLANTAS POLRES TABANAN POLDA BALI</t>
  </si>
  <si>
    <t>69060439</t>
  </si>
  <si>
    <t>I NYOMAN SUSILA</t>
  </si>
  <si>
    <t>69070027</t>
  </si>
  <si>
    <t>MANUEL DE FATIMA, S.H</t>
  </si>
  <si>
    <t>BANIT 13 UNITIDIK SATRESNARKOBA POLRESTA DENPASAR POLDA BALI</t>
  </si>
  <si>
    <t>69070058</t>
  </si>
  <si>
    <t>I WAYAN SOMANTARA</t>
  </si>
  <si>
    <t>BANIT 18 UNITLAKA SATLANTAS POLRESTA DENPASAR POLDA BALI (BARU)</t>
  </si>
  <si>
    <t>69070073</t>
  </si>
  <si>
    <t>I NYOMAN SUGIADA</t>
  </si>
  <si>
    <t>BANIT 2 UNITTURJAWALI SATSABHARA POLRES KLUNGKUNG POLDA BALI</t>
  </si>
  <si>
    <t>69070101</t>
  </si>
  <si>
    <t>BHAYANGKARA OPERASIONAL PELAKSANA LANJUTAN POLSEK GIANYAR POLRES GIANYAR POLDA BALI (SABHARA)</t>
  </si>
  <si>
    <t>69070112</t>
  </si>
  <si>
    <t>I GEDE RAI SUASTIKA</t>
  </si>
  <si>
    <t>KANIT 3 SPKT POLRES BADUNG POLDA BALI (PS.)</t>
  </si>
  <si>
    <t>69070147</t>
  </si>
  <si>
    <t>I WAYAN SUKA</t>
  </si>
  <si>
    <t>BANIT 12 UNITSABHARA POLSEK DENPASAR BARAT POLRESTA DENPASAR POLDA BALI</t>
  </si>
  <si>
    <t>69070148</t>
  </si>
  <si>
    <t>I WAYAN SUBAGIA ADIANTARA</t>
  </si>
  <si>
    <t>PS. KASIHUMAS POLSEK MANGGIS POLRES KARANGASEM POLDA BALI</t>
  </si>
  <si>
    <t>69070179</t>
  </si>
  <si>
    <t>YULI PRASTYANI</t>
  </si>
  <si>
    <t>BAMIN 4 BAGSUMDA POLRES TABANAN POLDA BALI (BARU)</t>
  </si>
  <si>
    <t>69070198</t>
  </si>
  <si>
    <t>I GUSTI AGUNG MADE JAYA MARUTI</t>
  </si>
  <si>
    <t>BHAYANGKARA OPERASIONAL PELAKSANA LANJUTAN POLSEK KUTA UTARA POLRES BADUNG POLDA BALI</t>
  </si>
  <si>
    <t>69070287</t>
  </si>
  <si>
    <t>I KETUT SUDARSANA</t>
  </si>
  <si>
    <t>PANIT 2 UNITINTELKAM POLSEK PEKUTATAN POLRES JEMBRANA POLDA BALI (BARU)</t>
  </si>
  <si>
    <t>69070337</t>
  </si>
  <si>
    <t>LUH MADE YASRINI N, S.H.</t>
  </si>
  <si>
    <t>BAMIN 3 URMINTU SATINTELKAM POLRES TABANAN POLDA BALI (BARU)</t>
  </si>
  <si>
    <t>69070412</t>
  </si>
  <si>
    <t>PUTU DARMA SANTIKA</t>
  </si>
  <si>
    <t>BANIT 26 SATPJR DITLANTAS POLDA BALI</t>
  </si>
  <si>
    <t>69070414</t>
  </si>
  <si>
    <t>I KOMANG SUARTIKA</t>
  </si>
  <si>
    <t>BHAYANGKARA OPERASIONAL PELAKSANA LANJUTAN BIDANG LANTAS POLRES JEMBRANA POLDA BALI (BARU)</t>
  </si>
  <si>
    <t>69070478</t>
  </si>
  <si>
    <t>KAURMINTU SATBINMAS POLRES JEMBRANA POLDA BALI (BARU)</t>
  </si>
  <si>
    <t>69070507</t>
  </si>
  <si>
    <t>I KADEK ARDIKA</t>
  </si>
  <si>
    <t>BANIT 2 UNITTURJAWALI SATLANTAS POLRES KLUNGKUNG POLDA BALI</t>
  </si>
  <si>
    <t>69080068</t>
  </si>
  <si>
    <t>I WAYAN SUDIANA</t>
  </si>
  <si>
    <t>BHAYANGKARA ADMINISTRASI PELAKSANA LANJUTAN BIDANG REGIDENT DITLANTAS POLDA BALI</t>
  </si>
  <si>
    <t>69080090</t>
  </si>
  <si>
    <t>I MADE SUMARDIKA</t>
  </si>
  <si>
    <t>BA SPKT 5 POLSEK DENPASAR SELATAN POLRESTA DENPASAR POLDA BALI</t>
  </si>
  <si>
    <t>69080150</t>
  </si>
  <si>
    <t>I GEDE SURATA</t>
  </si>
  <si>
    <t>BANIT 1 UNITSABHARA POLSEK KAWASAN PELABUHAN GILIMANUK POLRES JEMBRANA POLDA BALI (BARU)</t>
  </si>
  <si>
    <t>69080348</t>
  </si>
  <si>
    <t>69080350</t>
  </si>
  <si>
    <t>69080360</t>
  </si>
  <si>
    <t>I PUTU TASTRAWAN</t>
  </si>
  <si>
    <t>69080470</t>
  </si>
  <si>
    <t>I NYOMAN DARMA</t>
  </si>
  <si>
    <t>BHAYANGKARA OPERASIONAL PELAKSANA POLSEK SIDEMEN POLRES KARANGASEM POLDA BALI (BHABINKAMTIBMAS DESA SANGKAN GUNUNG)</t>
  </si>
  <si>
    <t>69090085</t>
  </si>
  <si>
    <t>I GEDE KUNA</t>
  </si>
  <si>
    <t>BHAYANGKARA OPERASIONAL PELAKSANA LANJUTAN POLSEK SUKASADA POLRES BULELENG POLDA BALI (BHABINKAMTIBMAS DS GITGIT POLSEK SUKASADA)</t>
  </si>
  <si>
    <t>69090088</t>
  </si>
  <si>
    <t>I MADE PUSTAKA</t>
  </si>
  <si>
    <t>BANIT 5 UNITHARTIB SUBBIDPROVOS BIDPROPAM POLDA BALI (BARU)</t>
  </si>
  <si>
    <t>69090119</t>
  </si>
  <si>
    <t>I NENGAH SUKAWIDANA</t>
  </si>
  <si>
    <t>PANIT 2 UNITSABHARA POLSEK NEGARA POLRES JEMBRANA POLDA BALI (BARU)</t>
  </si>
  <si>
    <t>69090128</t>
  </si>
  <si>
    <t>KOMANG PUSPADI</t>
  </si>
  <si>
    <t>BANIT 32 UNITTURJAWALI SATSABHARA POLRESTA DENPASAR POLDA BALI (BARU)</t>
  </si>
  <si>
    <t>69090178</t>
  </si>
  <si>
    <t>NI KETUT RUSTINI</t>
  </si>
  <si>
    <t>69090284</t>
  </si>
  <si>
    <t>I GUSTI NGURAH KOMANG SRIDANA</t>
  </si>
  <si>
    <t>69090288</t>
  </si>
  <si>
    <t>BANIT 3 UNITRESKRIM POLSEK TABANAN POLRES TABANAN POLDA BALI (BARU)</t>
  </si>
  <si>
    <t>69090512</t>
  </si>
  <si>
    <t>DEWA MADE MURJITA</t>
  </si>
  <si>
    <t>BANIT 5 UNITSABHARA POLSEK SELEMADEG TIMUR POLRES TABANAN POLDA BALI (BARU)</t>
  </si>
  <si>
    <t>69090514</t>
  </si>
  <si>
    <t>I MADE PASTIKA</t>
  </si>
  <si>
    <t>PAURMIN BAGOPS POLRES GIANYAR POLDA BALI</t>
  </si>
  <si>
    <t>69090515</t>
  </si>
  <si>
    <t>I WAYAN SUPARWA</t>
  </si>
  <si>
    <t>BANIT PATROLI 1 POLSUBSEKTOR TANAH LOT POLSEK KEDIRI POLRES TABANAN POLDA BALI</t>
  </si>
  <si>
    <t>69090556</t>
  </si>
  <si>
    <t>BANIT 4 UNITLANTAS POLSEK KUTA SELATAN POLRESTA DENPASAR POLDA BALI</t>
  </si>
  <si>
    <t>69090576</t>
  </si>
  <si>
    <t>I MADE OKA</t>
  </si>
  <si>
    <t>BANIT 25 UNITTURJAWALI SATSABHARA POLRES BADUNG POLDA BALI</t>
  </si>
  <si>
    <t>69090589</t>
  </si>
  <si>
    <t>I GUSTI PUTU SUTAMIADA</t>
  </si>
  <si>
    <t>PANIT 2 UNITBINMAS POLSEK MENDOYO POLRES JEMBRANA POLDA BALI (BARU)</t>
  </si>
  <si>
    <t>69100001</t>
  </si>
  <si>
    <t>I MADE SUARTANA.SH</t>
  </si>
  <si>
    <t>BANIT 2 UNITRESKRIM POLSEK SELEMADEG POLRES TABANAN POLDA BALI</t>
  </si>
  <si>
    <t>69100027</t>
  </si>
  <si>
    <t>I GUSTI NGURAH PUTU HARY HARJANA</t>
  </si>
  <si>
    <t>KA SPKT 2 POLSEK KAWASAN PELABUHAN GILIMANUK POLRES JEMBRANA POLDA BALI (BARU)</t>
  </si>
  <si>
    <t>69100049</t>
  </si>
  <si>
    <t>I KETUT KARTAWAN</t>
  </si>
  <si>
    <t>PS. KAURMINTU SATSABHARA POLRES KLUNGKUNG POLDA BALI</t>
  </si>
  <si>
    <t>69100104</t>
  </si>
  <si>
    <t>I NYOMAN SUARTANA</t>
  </si>
  <si>
    <t>BA SPKT 3 POLSEK GEROKGAK POLRES BULELENG POLDA BALI (UNIT LANTAS)</t>
  </si>
  <si>
    <t>69100150</t>
  </si>
  <si>
    <t>I PUTU ASRAYAJANA</t>
  </si>
  <si>
    <t>69100155</t>
  </si>
  <si>
    <t>I GEDE SUJANA</t>
  </si>
  <si>
    <t>BHAYANGKARA OPERASIONAL PELAKSANA PEMULA POLSEK BEBANDEM POLRES KARANGASEM POLDA BALI (BHABINKAMTIBMAS DESA BUANA GIRI)</t>
  </si>
  <si>
    <t>69100234</t>
  </si>
  <si>
    <t>I KETUT MURTYANA</t>
  </si>
  <si>
    <t>BANIT 19 UNITIDIK SATRESNARKOBA POLRESTA DENPASAR POLDA BALI (BARU)</t>
  </si>
  <si>
    <t>69100237</t>
  </si>
  <si>
    <t>I NYOMAN ARMADI SETIAWAN</t>
  </si>
  <si>
    <t>BANIT 1 UNITRESKRIM POLSEK KERAMBITAN POLRES TABANAN POLDA BALI (BARU)</t>
  </si>
  <si>
    <t>69100240</t>
  </si>
  <si>
    <t>I WAYAN MEDIASTRA</t>
  </si>
  <si>
    <t>BHAYANGKARA OPERASIONAL PELAKSANA LANJUTAN POLSEK PENEBEL POLRES TABANAN POLDA BALI (BHABIN DESA WONGAYA GEDE)</t>
  </si>
  <si>
    <t>69100367</t>
  </si>
  <si>
    <t>GUSTI BAGUS ARI UTAMA</t>
  </si>
  <si>
    <t>BANIT PATROLI 5 POLSUBSEKTOR RENON POLSEK DENPASAR TIMUR POLRESTA DENPASAR POLDA BALI</t>
  </si>
  <si>
    <t>69100382</t>
  </si>
  <si>
    <t>I WAYAN BUDIURIP</t>
  </si>
  <si>
    <t>PS. KANITHARKANKAPAL SATPOLAIR POLRES TABANAN POLDA BALI</t>
  </si>
  <si>
    <t>69110001</t>
  </si>
  <si>
    <t>I MADE SEKARINI</t>
  </si>
  <si>
    <t>PAURMIN BAGREN POLRESTA DENPASAR POLDA BALI (PS.)</t>
  </si>
  <si>
    <t>69110012</t>
  </si>
  <si>
    <t>IMAM BUCHORI</t>
  </si>
  <si>
    <t>BANIT 3 UNITPATROLI SATPOLAIR POLRESTA DENPASAR POLDA BALI</t>
  </si>
  <si>
    <t>69110019</t>
  </si>
  <si>
    <t>I GEDE DIANSAKA</t>
  </si>
  <si>
    <t>69110064</t>
  </si>
  <si>
    <t>IDA BGS NYM WISNUDARMA</t>
  </si>
  <si>
    <t>BANIT 21 UNITTURJAWALI SATSABHARA POLRESTA DENPASAR POLDA BALI (BARU)</t>
  </si>
  <si>
    <t>69110223</t>
  </si>
  <si>
    <t>I DEWA MADE RUSNIADA</t>
  </si>
  <si>
    <t>BANIT 8 UNITLANTAS POLSEK TABANAN POLRES TABANAN POLDA BALI (BARU)</t>
  </si>
  <si>
    <t>69110228</t>
  </si>
  <si>
    <t>BINTARA POLRES GIANYAR POLDA BALI (CUTI SAKIT)</t>
  </si>
  <si>
    <t>69110325</t>
  </si>
  <si>
    <t>I KOMANG SUASTAWA HADI</t>
  </si>
  <si>
    <t>PANIT 2 UNITSABHARA POLSEK PEKUTATAN POLRES JEMBRANA POLDA BALI (BARU)</t>
  </si>
  <si>
    <t>69110344</t>
  </si>
  <si>
    <t>I MADE CITRA YASA</t>
  </si>
  <si>
    <t>BANIT 4 UNITTURJAWALI SATSABHARA POLRES BADUNG POLDA BALI</t>
  </si>
  <si>
    <t>69120020</t>
  </si>
  <si>
    <t>IDA BAGUS GEDE SUARTIKA</t>
  </si>
  <si>
    <t>69120078</t>
  </si>
  <si>
    <t>MADE SURATA, S.H.</t>
  </si>
  <si>
    <t>PS. KA SPKT 1 POLSEK SERIRIT POLRES BULELENG POLDA BALI</t>
  </si>
  <si>
    <t>69120086</t>
  </si>
  <si>
    <t>I NYOMAN ARI AGUS JAYA</t>
  </si>
  <si>
    <t>69120088</t>
  </si>
  <si>
    <t>I NYOMAN SEDANA ARYAWAN</t>
  </si>
  <si>
    <t>69120096</t>
  </si>
  <si>
    <t>I NYOMAN ARDIANTA,S.Pd</t>
  </si>
  <si>
    <t>BHAYANGKARA OPERASIONAL PELAKSANA LANJUTAN POLSEK ABANG POLRES KARANGASEM POLDA BALI (BHABINKAMTIBMAS DESA KERTAMANDALA)</t>
  </si>
  <si>
    <t>69120100</t>
  </si>
  <si>
    <t>I NYOMAN SUWASTIKA</t>
  </si>
  <si>
    <t>69120122</t>
  </si>
  <si>
    <t>I GUSTI NGURAH AGUNG WIDYA</t>
  </si>
  <si>
    <t>PS. KASIHUMAS POLSEK DAWAN POLRES KLUNGKUNG POLDA BALI</t>
  </si>
  <si>
    <t>69120273</t>
  </si>
  <si>
    <t>BHAYANGKARA OPERASIONAL PELAKSANA LANJUTAN POLSEK BANJAR POLRES BULELENG POLDA BALI (BHABINKAMTIBMAS DESA SIDATAPA POLSEK BANJAR)</t>
  </si>
  <si>
    <t>69120274</t>
  </si>
  <si>
    <t>ARYA SURYA ASTAMA PUTRA</t>
  </si>
  <si>
    <t>PS. KA SPKT 3 POLSEK BATURITI POLRES TABANAN POLDA BALI</t>
  </si>
  <si>
    <t>69120275</t>
  </si>
  <si>
    <t>I MADE WIDASTRA</t>
  </si>
  <si>
    <t>BHAYANGKARA OPERASIONAL PELAKSANA LANJUTAN POLSEK UBUD POLRES GIANYAR POLDA BALI (BHABINKAMTIBMAS DESA SINGAKERTA KEC. UBUD)</t>
  </si>
  <si>
    <t>69120277</t>
  </si>
  <si>
    <t>DAMHURI, S.H.</t>
  </si>
  <si>
    <t>BANIT 5 UNITRESKRIM POLSEK DAWAN POLRES KLUNGKUNG POLDA BALI</t>
  </si>
  <si>
    <t>69120407</t>
  </si>
  <si>
    <t>KASIHUMAS POLSEK TEGALLALANG POLRES GIANYAR POLDA BALI (BARU)</t>
  </si>
  <si>
    <t>69120411</t>
  </si>
  <si>
    <t>I PUTU WISNAWA DEWA</t>
  </si>
  <si>
    <t>69120468</t>
  </si>
  <si>
    <t>I KETUT SIMPEN</t>
  </si>
  <si>
    <t>BANIT 4 UNITRESKRIM POLSEK PETANG POLRES BADUNG POLDA BALI</t>
  </si>
  <si>
    <t>69120525</t>
  </si>
  <si>
    <t>KASIKEU POLRES BANGLI POLDA BALI</t>
  </si>
  <si>
    <t>70010002</t>
  </si>
  <si>
    <t>I NYOMAN SWAGANGGA</t>
  </si>
  <si>
    <t>BHAYANGKARA ADMINISTRASI PELAKSANA LANJUTAN BIDANG LANTAS POLRES KLUNGKUNG POLDA BALI</t>
  </si>
  <si>
    <t>70010003</t>
  </si>
  <si>
    <t>I KETUT WIYASA</t>
  </si>
  <si>
    <t>BAURIDENT 1 SATRESKRIM POLRES JEMBRANA POLDA BALI (BARU)</t>
  </si>
  <si>
    <t>70010007</t>
  </si>
  <si>
    <t>I WAYAN LOSOGIAWAN</t>
  </si>
  <si>
    <t>DANTON 4 KOMPI 4 YON B PELOPOR SATBRIMOB POLDA BALI (PERPOL 14)</t>
  </si>
  <si>
    <t>70010043</t>
  </si>
  <si>
    <t>I GEDE RULOKA</t>
  </si>
  <si>
    <t>BANIT 3 UNITLANTAS POLSEK MENGWI POLRES BADUNG POLDA BALI</t>
  </si>
  <si>
    <t>70010056</t>
  </si>
  <si>
    <t>I PUTU SUTARJANA</t>
  </si>
  <si>
    <t>BHAYANGKARA OPERASIONAL PELAKSANA LANJUTAN POLSEK BATURITI POLRES TABANAN POLDA BALI (BHABIN DS. CANDIKUNING)</t>
  </si>
  <si>
    <t>70010076</t>
  </si>
  <si>
    <t>TANDANG WIRAWAN SUGI WARAS</t>
  </si>
  <si>
    <t>BA SPKT 2 POLSEK KEDIRI POLRES TABANAN POLDA BALI</t>
  </si>
  <si>
    <t>70010126</t>
  </si>
  <si>
    <t>I KETUT SENA</t>
  </si>
  <si>
    <t>PS. KANITHARKANKAPAL SATPOLAIR POLRES GIANYAR POLDA BALI</t>
  </si>
  <si>
    <t>70010194</t>
  </si>
  <si>
    <t>HARIS BUDIYONO, S.H.</t>
  </si>
  <si>
    <t>PANIT 3 SUBBIDPAMINAL BIDPROPAM POLDA BALI</t>
  </si>
  <si>
    <t>70010195</t>
  </si>
  <si>
    <t>I MADE ERAWAN, S.H.</t>
  </si>
  <si>
    <t>BANIT 56 SATPJR DITLANTAS POLDA BALI</t>
  </si>
  <si>
    <t>70010295</t>
  </si>
  <si>
    <t>I MADE SUBERATHA</t>
  </si>
  <si>
    <t>PANIT 3 UNITSABHARA POLSEK KAWASAN PELABUHAN PADANG BAI POLRES KARANGASEM POLDA BALI (PS.)</t>
  </si>
  <si>
    <t>70010300</t>
  </si>
  <si>
    <t>I NYOMAN DARMAJA</t>
  </si>
  <si>
    <t>BANIT 3 UNITTURJAWALI SATSABHARA POLRES BADUNG POLDA BALI (BARU)</t>
  </si>
  <si>
    <t>70012054</t>
  </si>
  <si>
    <t>I WAYAN DUALA</t>
  </si>
  <si>
    <t>70012083</t>
  </si>
  <si>
    <t>I NYOMAN SUWARDANA</t>
  </si>
  <si>
    <t>BANIT 22 SATINTELKAM POLRES BULELENG POLDA BALI</t>
  </si>
  <si>
    <t>70012100</t>
  </si>
  <si>
    <t>I NYOMAN SUKASTRA</t>
  </si>
  <si>
    <t>KANITSABHARA POLSEK TEMBUKU POLRES BANGLI POLDA BALI (BARU)</t>
  </si>
  <si>
    <t>70020020</t>
  </si>
  <si>
    <t>YOHANA ROSALIN DIAZ</t>
  </si>
  <si>
    <t>BHAYANGKARA OPERASIONAL PELAKSANA LANJUTAN POLSEK SINGARAJA POLRES BULELENG POLDA BALI (BHABINKAMTIBMAS KEL BERATAN POLSEK SINGARAJA)</t>
  </si>
  <si>
    <t>70020107</t>
  </si>
  <si>
    <t>I WAYAN SUAMA</t>
  </si>
  <si>
    <t>BHAYANGKARA OPERASIONAL PELAKSANA LANJUTAN POLSEK DENPASAR TIMUR POLRESTA DENPASAR POLDA BALI (BHABINKAMTIBMAS DESA PENATIH DANGIN PURI POLSEK DENPASAR TIMUR )</t>
  </si>
  <si>
    <t>70020172</t>
  </si>
  <si>
    <t>SISWO HANTORO</t>
  </si>
  <si>
    <t>BAMIN 2 SIKUM POLSEK KUTA UTARA POLRES BADUNG POLDA BALI</t>
  </si>
  <si>
    <t>70020225</t>
  </si>
  <si>
    <t>NI PUTU WIWIK ARDEWI</t>
  </si>
  <si>
    <t>BANIT 2 SUBDITKAMSEL DITLANTAS POLDA BALI</t>
  </si>
  <si>
    <t>70020274</t>
  </si>
  <si>
    <t>SUJONO</t>
  </si>
  <si>
    <t>PS. PANIT 2 UNITINTELKAM POLSEK GEROKGAK POLRES BULELENG POLDA BALI</t>
  </si>
  <si>
    <t>70020277</t>
  </si>
  <si>
    <t>BANIT 22 SATPJR DITLANTAS POLDA BALI</t>
  </si>
  <si>
    <t>70020294</t>
  </si>
  <si>
    <t>NYOMAN SUKEDANA</t>
  </si>
  <si>
    <t>PS. PANIT 2 UNITRESKRIM POLSEK SUKASADA POLRES BULELENG POLDA BALI</t>
  </si>
  <si>
    <t>70020301</t>
  </si>
  <si>
    <t>I NYOMAN WINA</t>
  </si>
  <si>
    <t>BHAYANGKARA OPERASIONAL PELAKSANA LANJUTAN POLSEK BANGLI POLRES BANGLI POLDA BALI (BHABINKAMTIBMAS DS KAYUBIHI POLSEK BANGLI)</t>
  </si>
  <si>
    <t>70020316</t>
  </si>
  <si>
    <t>PUTU ARIASA</t>
  </si>
  <si>
    <t>BANIT 10 UNITTURJAWALI SATLANTAS POLRES BADUNG POLDA BALI (BARU)</t>
  </si>
  <si>
    <t>70030172</t>
  </si>
  <si>
    <t>PAULUS MULJATMO HUTOMO,S.H</t>
  </si>
  <si>
    <t>70030176</t>
  </si>
  <si>
    <t>I GEDE WIRTA</t>
  </si>
  <si>
    <t>BHAYANGKARA OPERASIONAL PELAKSANA LANJUTAN POLSEK DENPASAR BARAT POLRESTA DENPASAR POLDA BALI (BHABINKAMTIBMAS DESA DAUH PURI POLSEK DENPASAR BARAT )</t>
  </si>
  <si>
    <t>70030328</t>
  </si>
  <si>
    <t>I WAYAN KUASA</t>
  </si>
  <si>
    <t>BANIT WATTAH SATTAHTI POLRES BULELENG POLDA BALI</t>
  </si>
  <si>
    <t>70030335</t>
  </si>
  <si>
    <t>I MADE DWI YANTA PUTRA</t>
  </si>
  <si>
    <t>KANIT 1 SPKT POLRES BANGLI POLDA BALI (PS.)</t>
  </si>
  <si>
    <t>70030337</t>
  </si>
  <si>
    <t>I NYOMAN SANTIAJI</t>
  </si>
  <si>
    <t>PS. KANITPROVOS POLSEK KUBU POLRES KARANGASEM POLDA BALI</t>
  </si>
  <si>
    <t>70040002</t>
  </si>
  <si>
    <t>IDA BAGUS PUTU ARMAWAN</t>
  </si>
  <si>
    <t>PAMIN 3 SUBBAGRENMIN SATBRIMOB POLDA BALI</t>
  </si>
  <si>
    <t>70040050</t>
  </si>
  <si>
    <t>MADE SUGIANTA</t>
  </si>
  <si>
    <t>BAMIN 1 SIUM POLSEK TEJAKULA POLRES BULELENG POLDA BALI</t>
  </si>
  <si>
    <t>70040057</t>
  </si>
  <si>
    <t>I NYOMAN DARTA BUDIASTAWA</t>
  </si>
  <si>
    <t>BADALMAS 100 KIDALMAS 1 SIPASDAL SUBDITDALMAS DITSAMAPTA POLDA BALI</t>
  </si>
  <si>
    <t>70040061</t>
  </si>
  <si>
    <t>I NENGAH SUARTIKA</t>
  </si>
  <si>
    <t>PA SIAGA 2 BAGOPS POLRES KLUNGKUNG POLDA BALI (PENGUKUHAN PS)</t>
  </si>
  <si>
    <t>70040170</t>
  </si>
  <si>
    <t>ANAK AGUNG NGURAH LAKSMANA</t>
  </si>
  <si>
    <t>BANIT 11 UNITSABHARA POLSEK DENPASAR BARAT POLRESTA DENPASAR POLDA BALI</t>
  </si>
  <si>
    <t>70040195</t>
  </si>
  <si>
    <t>70040198</t>
  </si>
  <si>
    <t>I PUTU ASTRAWAN</t>
  </si>
  <si>
    <t>BANIT 1 UNITPROVOS POLSEK KAWASAN PELABUHAN GILIMANUK POLRES JEMBRANA POLDA BALI (BARU)</t>
  </si>
  <si>
    <t>70040199</t>
  </si>
  <si>
    <t>I GUSTI PUTU SUDARSANA</t>
  </si>
  <si>
    <t>BANIT 4 UNITREGIDENT SATLANTAS POLRES TABANAN POLDA BALI (BARU)</t>
  </si>
  <si>
    <t>70040352</t>
  </si>
  <si>
    <t>I WAYAN SUGIARTA</t>
  </si>
  <si>
    <t>BHAYANGKARA OPERASIONAL PELAKSANA LANJUTAN POLSEK TABANAN POLRES TABANAN POLDA BALI (BHABIN DESA GUBUG)</t>
  </si>
  <si>
    <t>70040358</t>
  </si>
  <si>
    <t>I MADE WINAYA</t>
  </si>
  <si>
    <t>BANIT 1 UNITINTELKAM POLSEK GEROKGAK POLRES BULELENG POLDA BALI</t>
  </si>
  <si>
    <t>70040377</t>
  </si>
  <si>
    <t>NGAKAN MADE TEMAJA</t>
  </si>
  <si>
    <t>BANIT 5 UNITTURJAWALI SATLANTAS POLRES GIANYAR POLDA BALI</t>
  </si>
  <si>
    <t>70040408</t>
  </si>
  <si>
    <t>BANIT 2 UNITTURJAWALI SATLANTAS POLRES BADUNG POLDA BALI (BARU)</t>
  </si>
  <si>
    <t>70050002</t>
  </si>
  <si>
    <t>I KETUT TANGGU, S.H.</t>
  </si>
  <si>
    <t>PANIT 2 SUBBIDPAMINAL BIDPROPAM POLDA BALI</t>
  </si>
  <si>
    <t>70050003</t>
  </si>
  <si>
    <t>IDA BAGUS PUTU PUTRA YASA</t>
  </si>
  <si>
    <t>BANIT 3 UNITSABHARA POLSEK BLAHBATUH POLRES GIANYAR POLDA BALI (BARU)</t>
  </si>
  <si>
    <t>70050053</t>
  </si>
  <si>
    <t>I WAYAN GDE SUBRATA</t>
  </si>
  <si>
    <t>70050108</t>
  </si>
  <si>
    <t>MADE SUKRATA</t>
  </si>
  <si>
    <t>DANTONDALMAS 2 KIDALMAS 3 SIPASDAL SUBDITDALMAS DITSAMAPTA POLDA BALI (PERPOL 14)</t>
  </si>
  <si>
    <t>70050212</t>
  </si>
  <si>
    <t>SI KETUT ARYA SUTAMA</t>
  </si>
  <si>
    <t>BA SPKT 1 POLSEK KUTA UTARA POLRES BADUNG POLDA BALI</t>
  </si>
  <si>
    <t>70050215</t>
  </si>
  <si>
    <t>I NENGAH NYARTA</t>
  </si>
  <si>
    <t>KASIUM POLSEK BANGLI POLRES BANGLI POLDA BALI</t>
  </si>
  <si>
    <t>70050217</t>
  </si>
  <si>
    <t>I NENGAH JEGJEG</t>
  </si>
  <si>
    <t>PS. KA SPKT 3 POLSEK SELAT POLRES KARANGASEM POLDA BALI</t>
  </si>
  <si>
    <t>70050346</t>
  </si>
  <si>
    <t>I GEDE JAYATA</t>
  </si>
  <si>
    <t>BANIT 4 UNITREGIDENT SATLANTAS POLRES BULELENG POLDA BALI (ARAHAN PENUGASAN SBG BAUR BPKB)</t>
  </si>
  <si>
    <t>70050351</t>
  </si>
  <si>
    <t>I KOMANG SUARSA</t>
  </si>
  <si>
    <t>BANIT 8 UNITLANTAS POLSEK PEKUTATAN POLRES JEMBRANA POLDA BALI (BARU)</t>
  </si>
  <si>
    <t>70050353</t>
  </si>
  <si>
    <t>I WAYAN PUTRA ADNYANA</t>
  </si>
  <si>
    <t>BHAYANGKARA OPERASIONAL PELAKSANA LANJUTAN POLSEK BATURITI POLRES TABANAN POLDA BALI (DS.APUAN)</t>
  </si>
  <si>
    <t>70050383</t>
  </si>
  <si>
    <t>BHAYANGKARA OPERASIONAL PELAKSANA LANJUTAN POLSEK PAYANGAN POLRES GIANYAR POLDA BALI (BHABINKAMTIBMAS DESA BUKIAN)</t>
  </si>
  <si>
    <t>70050409</t>
  </si>
  <si>
    <t>I MADE SUTISNA PUTRA</t>
  </si>
  <si>
    <t>PS. KANITPROVOS POLSEK BEBANDEM POLRES KARANGASEM POLDA BALI</t>
  </si>
  <si>
    <t>70050425</t>
  </si>
  <si>
    <t>I KETUT SUWANA</t>
  </si>
  <si>
    <t>70050442</t>
  </si>
  <si>
    <t>I WAYAN PUTU ADNYANA</t>
  </si>
  <si>
    <t>BANUM 2 SIUM POLSEK ABIANSEMAL POLRES BADUNG POLDA BALI</t>
  </si>
  <si>
    <t>70050444</t>
  </si>
  <si>
    <t>I KETUT DIYARKA</t>
  </si>
  <si>
    <t>70050457</t>
  </si>
  <si>
    <t>NI LUH SUTARMINI MARYATI</t>
  </si>
  <si>
    <t>BAMIN/BANUM 1 BAGWATPERS RO SDM POLDA BALI</t>
  </si>
  <si>
    <t>70060008</t>
  </si>
  <si>
    <t>I KETUT SUDILAKSANA</t>
  </si>
  <si>
    <t>BANIT BINMAS POLSEK MARGA POLRES TABANAN</t>
  </si>
  <si>
    <t>70060012</t>
  </si>
  <si>
    <t>PAMIN 1 SUBBIDNARKOBA BIDLABFOR POLDA BALI</t>
  </si>
  <si>
    <t>70060193</t>
  </si>
  <si>
    <t>I WAYAN MERTA</t>
  </si>
  <si>
    <t>BHAYANGKARA OPERASIONAL PELAKSANA LANJUTAN POLSEK SUKAWATI POLRES GIANYAR POLDA BALI (UNIT RESKRIM)</t>
  </si>
  <si>
    <t>70060194</t>
  </si>
  <si>
    <t>I DEWA NYOMAN PUTRA</t>
  </si>
  <si>
    <t>70060268</t>
  </si>
  <si>
    <t>I KADEK ALIT SUBRATA, SH</t>
  </si>
  <si>
    <t>BANIT 8 UNITREGIDENT SATLANTAS POLRESTA DENPASAR POLDA BALI (BARU)</t>
  </si>
  <si>
    <t>70060327</t>
  </si>
  <si>
    <t>I KETUT SUTAWAN</t>
  </si>
  <si>
    <t>PS. KASIHUMAS POLSEK GEROKGAK POLRES BULELENG POLDA BALI</t>
  </si>
  <si>
    <t>70060328</t>
  </si>
  <si>
    <t>I KETUT SUKARSANA</t>
  </si>
  <si>
    <t>BHAYANGKARA OPERASIONAL PELAKSANA LANJUTAN POLSEK ABIANSEMAL POLRES BADUNG POLDA BALI (BHABINKAMTIBMAS DESA SIBANG GEDE)</t>
  </si>
  <si>
    <t>70060335</t>
  </si>
  <si>
    <t>I MADE SUTARJANA</t>
  </si>
  <si>
    <t>PS. KASIUM POLSEK GEROKGAK POLRES BULELENG POLDA BALI</t>
  </si>
  <si>
    <t>70060391</t>
  </si>
  <si>
    <t>I WAYAN ALIT SUDARSANA</t>
  </si>
  <si>
    <t>PS. KASITIPOL POLRES KARANGASEM POLDA BALI</t>
  </si>
  <si>
    <t>70070005</t>
  </si>
  <si>
    <t>I GEDE BAGIARTA</t>
  </si>
  <si>
    <t>BHAYANGKARA OPERASIONAL PELAKSANA LANJUTAN BIDANG LANTAS POLRES KARANGASEM POLDA BALI</t>
  </si>
  <si>
    <t>70070125</t>
  </si>
  <si>
    <t>I NENGAH NENDERA</t>
  </si>
  <si>
    <t>BANIT 8 UNITRESKRIM POLSEK KEDIRI POLRES TABANAN POLDA BALI</t>
  </si>
  <si>
    <t>70070205</t>
  </si>
  <si>
    <t>I WAYAN TONTON</t>
  </si>
  <si>
    <t>BANIT 7 UNITLANTAS POLSEK DENPASAR SELATAN POLRESTA DENPASAR POLDA BALI (BARU)</t>
  </si>
  <si>
    <t>70070275</t>
  </si>
  <si>
    <t>NI WAYAN MULIANIATI</t>
  </si>
  <si>
    <t>PS. PAURMINPERS 1 BAGSUMDA POLRES KARANGASEM POLDA BALI</t>
  </si>
  <si>
    <t>70070355</t>
  </si>
  <si>
    <t>I NYOMAN SURAMA</t>
  </si>
  <si>
    <t>BANIT 1 UNITPAMOBVIT SATSABHARA POLRES JEMBRANA POLDA BALI (BARU)</t>
  </si>
  <si>
    <t>70070388</t>
  </si>
  <si>
    <t>MADE SUTARJANA</t>
  </si>
  <si>
    <t>BHAYANGKARA OPERASIONAL PELAKSANA LANJUTAN POLSEK SAWAN POLRES BULELENG POLDA BALI (BHABINKAMTIBMAS DESA SUDAJI POLSEK SAWAN)</t>
  </si>
  <si>
    <t>70070399</t>
  </si>
  <si>
    <t>I DEWA MADE SUKARSANA</t>
  </si>
  <si>
    <t>BANIT 14 UNITTURJAWALI SATLANTAS POLRESTA DENPASAR POLDA BALI (BARU)</t>
  </si>
  <si>
    <t>70070410</t>
  </si>
  <si>
    <t>IDA BAGUS MANTRA MANUABA</t>
  </si>
  <si>
    <t>BANIT 6 UNITSABHARA POLSEK PETANG POLRES BADUNG POLDA BALI (BARU)</t>
  </si>
  <si>
    <t>70080009</t>
  </si>
  <si>
    <t>ZULIANTO</t>
  </si>
  <si>
    <t>BHAYANGKARA OPERASIONAL PELAKSANA LANJUTAN POLSEK DENPASAR BARAT POLRESTA DENPASAR POLDA BALI (BARU)</t>
  </si>
  <si>
    <t>70080158</t>
  </si>
  <si>
    <t>DEWA GEDE OKA, S.SOS</t>
  </si>
  <si>
    <t>KANITLANTAS POLSEK SELAT POLRES KARANGASEM POLDA BALI (PS.)</t>
  </si>
  <si>
    <t>70080234</t>
  </si>
  <si>
    <t>I MADE KARDIKA YASA</t>
  </si>
  <si>
    <t>BHAYANGKARA OPERASIONAL PELAKSANA LANJUTAN POLSEK PAYANGAN POLRES GIANYAR POLDA BALI</t>
  </si>
  <si>
    <t>70080289</t>
  </si>
  <si>
    <t>I GEDE MUSTIKA BUANA</t>
  </si>
  <si>
    <t>BANIT 1 UNITLANTAS POLSEK MENDOYO POLRES JEMBRANA POLDA BALI (BARU)</t>
  </si>
  <si>
    <t>70080290</t>
  </si>
  <si>
    <t>I KETUT AGUS SURYADI</t>
  </si>
  <si>
    <t>BHAYANGKARA OPERASIONAL PELAKSANA LANJUTAN POLSEK SELEMADEG BARAT POLRES TABANAN POLDA BALI (BHABIN DESA MUNDEH )</t>
  </si>
  <si>
    <t>70080292</t>
  </si>
  <si>
    <t>I WAYAN SUTIAWAN</t>
  </si>
  <si>
    <t>PS. PANIT 2 UNITBINMAS POLSEK RENDANG POLRES KARANGASEM POLDA BALI</t>
  </si>
  <si>
    <t>70080301</t>
  </si>
  <si>
    <t>AGUS SUHARYONO</t>
  </si>
  <si>
    <t>BANIT 2 UNITREGIDENT SATLANTAS POLRESTA DENPASAR POLDA BALI (BARU)</t>
  </si>
  <si>
    <t>70080325</t>
  </si>
  <si>
    <t>I GUSTI KETUT KARYA</t>
  </si>
  <si>
    <t>70080327</t>
  </si>
  <si>
    <t>DARTO, SH</t>
  </si>
  <si>
    <t>BANIT 9 UNITRESKRIM POLSEK KUTA POLRESTA DENPASAR POLDA BALI (BARU)</t>
  </si>
  <si>
    <t>70080405</t>
  </si>
  <si>
    <t>BANIT 10 UNITIDIK SATRESNARKOBA POLRESTA DENPASAR POLDA BALI</t>
  </si>
  <si>
    <t>70090014</t>
  </si>
  <si>
    <t>MADE SUMALI</t>
  </si>
  <si>
    <t>PS. KANITPROVOS POLSEK TEJAKULA POLRES BULELENG POLDA BALI</t>
  </si>
  <si>
    <t>70090024</t>
  </si>
  <si>
    <t>I NENGAH SUTAMA</t>
  </si>
  <si>
    <t>BHAYANGKARA ADMINISTRASI PELAKSANA LANJUTAN BIDANG YANMA SATBRIMOB POLDA BALI</t>
  </si>
  <si>
    <t>70090144</t>
  </si>
  <si>
    <t>I GUSTI PUTU ASTANA</t>
  </si>
  <si>
    <t>70090217</t>
  </si>
  <si>
    <t>I KETUT MERTA WASIKA</t>
  </si>
  <si>
    <t>BANIT 4 UNITINTELKAM POLSEK KEDIRI POLRES TABANAN POLDA BALI</t>
  </si>
  <si>
    <t>70090304</t>
  </si>
  <si>
    <t>I NENGAH NGEMUL</t>
  </si>
  <si>
    <t>BANIT 21 UNITLAKA SATLANTAS POLRESTA DENPASAR POLDA BALI (BARU)</t>
  </si>
  <si>
    <t>70090358</t>
  </si>
  <si>
    <t>NYOMAN SUMARKA</t>
  </si>
  <si>
    <t>PS. PANIT 3 UNITSABHARA POLSEK SINGARAJA POLRES BULELENG POLDA BALI</t>
  </si>
  <si>
    <t>70090364</t>
  </si>
  <si>
    <t>IDA BAGUS KETUT NUABA</t>
  </si>
  <si>
    <t>KASIUM POLSEK BEBANDEM POLRES KARANGASEM POLDA BALI (PS.)</t>
  </si>
  <si>
    <t>70100208</t>
  </si>
  <si>
    <t>I WAYAN SUARDIAWAN</t>
  </si>
  <si>
    <t>BANIT 1 UNITINTELKAM POLSEK PENEBEL POLRES TABANAN POLDA BALI</t>
  </si>
  <si>
    <t>70100265</t>
  </si>
  <si>
    <t>I MADE PASEK</t>
  </si>
  <si>
    <t>70100266</t>
  </si>
  <si>
    <t>I DEWA MADE SANDAT</t>
  </si>
  <si>
    <t>BHAYANGKARA OPERASIONAL PELAKSANA LANJUTAN POLSEK TEGALLALANG POLRES GIANYAR POLDA BALI (BHABINKAMTIBMAS DESA TEGALLALANG KEC. TEGALLALANG)</t>
  </si>
  <si>
    <t>70100272</t>
  </si>
  <si>
    <t>PS. PASIAGA POLRES GIANYAR</t>
  </si>
  <si>
    <t>70100318</t>
  </si>
  <si>
    <t>YUSMAN USEMAHU</t>
  </si>
  <si>
    <t>BANIT 19 SUBDITWISATA DITPAMOBVIT POLDA BALI</t>
  </si>
  <si>
    <t>70110006</t>
  </si>
  <si>
    <t>I NYOMAN WIRANATA</t>
  </si>
  <si>
    <t>KA SPKT 1 POLSEK SELEMADEG TIMUR POLRES TABANAN POLDA BALI (PS.)</t>
  </si>
  <si>
    <t>70110109</t>
  </si>
  <si>
    <t>I GST ARYA AGUNG MAHAGADA P.</t>
  </si>
  <si>
    <t>BANIT 1 UNITRESKRIM POLSEK MARGA POLRES TABANAN POLDA BALI (BARU)</t>
  </si>
  <si>
    <t>70110110</t>
  </si>
  <si>
    <t>I KETUT SUNARJA</t>
  </si>
  <si>
    <t>BHAYANGKARA OPERASIONAL PELAKSANA LANJUTAN POLSEK MENGWI POLRES BADUNG POLDA BALI (BHABINKAMTIBMAS KELURAHAN SEMPIDI)</t>
  </si>
  <si>
    <t>70110112</t>
  </si>
  <si>
    <t>70110113</t>
  </si>
  <si>
    <t>I KETUT WARTAMA</t>
  </si>
  <si>
    <t>BHAYANGKARA OPERASIONAL PELAKSANA LANJUTAN POLSEK BEBANDEM POLRES KARANGASEM POLDA BALI (BHABINKAMTIBMAS DESA JUNGUTAN)</t>
  </si>
  <si>
    <t>70120027</t>
  </si>
  <si>
    <t>KETUT ARIAWAN</t>
  </si>
  <si>
    <t>BHAYANGKARA OPERASIONAL PELAKSANA LANJUTAN POLSEK BANJAR POLRES BULELENG POLDA BALI (BHABINKAMTIBMAS DS DENCARIK POLSEK BANJAR)</t>
  </si>
  <si>
    <t>70120123</t>
  </si>
  <si>
    <t>I NYOMAN MASTIKA</t>
  </si>
  <si>
    <t>BANIT 15 UNITTURJAWALI SATSABHARA POLRES BULELENG POLDA BALI</t>
  </si>
  <si>
    <t>70120124</t>
  </si>
  <si>
    <t>IDA BAGUS PUTU SEGARA MERTA</t>
  </si>
  <si>
    <t>BA SPKT 1 POLSEK DENPASAR BARAT POLRESTA DENPASAR POLDA BALI</t>
  </si>
  <si>
    <t>70120246</t>
  </si>
  <si>
    <t>I NYOMAN SUARSA</t>
  </si>
  <si>
    <t>BANIT 11 UNITREGIDENT SATLANTAS POLRESTA DENPASAR POLDA BALI (BARU)</t>
  </si>
  <si>
    <t>70120247</t>
  </si>
  <si>
    <t>I WAYAN ADHI SAPUTERA</t>
  </si>
  <si>
    <t>PS. PANIT 1 UNITRESKRIM POLSEK SELEMADEG POLRES TABANAN POLDA BALI</t>
  </si>
  <si>
    <t>70120248</t>
  </si>
  <si>
    <t>I NYOMAN WANTARA</t>
  </si>
  <si>
    <t>PS. PANIT 2 UNITRESKRIM POLSEK BANJAR POLRES BULELENG POLDA BALI</t>
  </si>
  <si>
    <t>70120251</t>
  </si>
  <si>
    <t>I KETUT SURIATA</t>
  </si>
  <si>
    <t>BANIT 49 SATPJR DITLANTAS POLDA BALI</t>
  </si>
  <si>
    <t>70121091</t>
  </si>
  <si>
    <t>I WAYAN SABA</t>
  </si>
  <si>
    <t>BHAYANGKARA OPERASIONAL PELAKSANA LANJUTAN POLSEK KLUNGKUNG POLRES KLUNGKUNG POLDA BALI (BHABINKAMTIBMAS DESA JUMPAI)</t>
  </si>
  <si>
    <t>70121095</t>
  </si>
  <si>
    <t>GEDE BASUKI RAHARJANA</t>
  </si>
  <si>
    <t>BANIT 3 UNITINTELKAM POLSEK KUBUTAMBAHAN POLRES BULELENG POLDA BALI</t>
  </si>
  <si>
    <t>70121106</t>
  </si>
  <si>
    <t>I NYOMAN SUMADA</t>
  </si>
  <si>
    <t>BANIT 19 UNITTURJAWALI SATSABHARA POLRES GIANYAR POLDA BALI (BARU)</t>
  </si>
  <si>
    <t>71010107</t>
  </si>
  <si>
    <t>I WAYAN SELOKA</t>
  </si>
  <si>
    <t>KASIHUMAS POLSEK KUTA UTARA POLRES BADUNG POLDA BALI (BARU)</t>
  </si>
  <si>
    <t>71010237</t>
  </si>
  <si>
    <t>I MADE SUARTHANA</t>
  </si>
  <si>
    <t>BANIT 5 UNITSABHARA POLSEK PENEBEL POLRES TABANAN POLDA BALI (BARU)</t>
  </si>
  <si>
    <t>71010239</t>
  </si>
  <si>
    <t>I WAYAN WINASTRA</t>
  </si>
  <si>
    <t>KA SPKT 3 POLSEK PEKUTATAN POLRES JEMBRANA POLDA BALI (BARU)</t>
  </si>
  <si>
    <t>71010241</t>
  </si>
  <si>
    <t>I MADE SUPARSA</t>
  </si>
  <si>
    <t>BHAYANGKARA OPERASIONAL PELAKSANA LANJUTAN POLSEK PENEBEL POLRES TABANAN POLDA BALI (BHABIN DESA PESAGI)</t>
  </si>
  <si>
    <t>71010295</t>
  </si>
  <si>
    <t>I NYOMAN ASTIKA</t>
  </si>
  <si>
    <t>71010342</t>
  </si>
  <si>
    <t>I WAYAN SUKARMA, SH</t>
  </si>
  <si>
    <t>BANIT 3 SATTAHTI POLRESTA DENPASAR POLDA BALI</t>
  </si>
  <si>
    <t>71010345</t>
  </si>
  <si>
    <t>KASIHUMAS POLSEK SIDEMEN POLRES KARANGASEM POLDA BALI (PS.)</t>
  </si>
  <si>
    <t>71010347</t>
  </si>
  <si>
    <t>I MADE SUTEJA</t>
  </si>
  <si>
    <t>BANIT WATTAH SATTAHTI POLRESTA DENPASAR</t>
  </si>
  <si>
    <t>71010349</t>
  </si>
  <si>
    <t>I NYOMAN ALIT ARSADA</t>
  </si>
  <si>
    <t>BANIT 41 UNITTURJAWALI SATSABHARA POLRESTA DENPASAR POLDA BALI</t>
  </si>
  <si>
    <t>71010355</t>
  </si>
  <si>
    <t>I WAYAN RETU PURNAMA</t>
  </si>
  <si>
    <t>BANIT 3 UNITTURJAWALI SATSABHARA POLRES JEMBRANA POLDA BALI (BARU)</t>
  </si>
  <si>
    <t>71010393</t>
  </si>
  <si>
    <t>I NYOMAN SUDEMEN</t>
  </si>
  <si>
    <t>BAMIN/BANUM 5 SUBDITREGIDENT DITLANTAS POLDA BALI</t>
  </si>
  <si>
    <t>71020060</t>
  </si>
  <si>
    <t>I NYOMAN WINAKA</t>
  </si>
  <si>
    <t>BANIT 8 UNITTURJAWALI SATSABHARA POLRES BADUNG POLDA BALI (BARU)</t>
  </si>
  <si>
    <t>71020061</t>
  </si>
  <si>
    <t>I MADE ANTARA, S.Sos</t>
  </si>
  <si>
    <t>BHAYANGKARA OPERASIONAL PELAKSANA LANJUTAN POLSEK DENPASAR SELATAN POLRESTA DENPASAR POLDA BALI (BHABINKAMTIBMAS DESA SESETAN)</t>
  </si>
  <si>
    <t>71020159</t>
  </si>
  <si>
    <t>ANAK AGUNG GEDE DARMA SUSILA</t>
  </si>
  <si>
    <t>BHAYANGKARA OPERASIONAL PELAKSANA LANJUTAN POLSEK KUTA UTARA POLRES BADUNG POLDA BALI (BARU)</t>
  </si>
  <si>
    <t>71020161</t>
  </si>
  <si>
    <t>I GUSTI NGURAH ARYA PERBAWA</t>
  </si>
  <si>
    <t>KASIKUM POLSEK MENDOYO POLRES JEMBRANA POLDA BALI (BARU)</t>
  </si>
  <si>
    <t>71020199</t>
  </si>
  <si>
    <t>71020265</t>
  </si>
  <si>
    <t>I MADE SURYAWAN</t>
  </si>
  <si>
    <t>BANIT 3 UNITTURJAWALI SATLANTAS POLRES TABANAN POLDA BALI (BARU)</t>
  </si>
  <si>
    <t>71020278</t>
  </si>
  <si>
    <t>KA SPKT 2 POLSEK DENPASAR TIMUR POLRESTA DENPASAR POLDA BALI (PS. )</t>
  </si>
  <si>
    <t>71020280</t>
  </si>
  <si>
    <t>I WAYAN ARYANTA</t>
  </si>
  <si>
    <t>BHAYANGKARA OPERASIONAL PELAKSANA LANJUTAN POLSEK SELEMADEG TIMUR POLRES TABANAN POLDA BALI (BHABIN DS GADUNG SARI)</t>
  </si>
  <si>
    <t>71020281</t>
  </si>
  <si>
    <t>MADE PARNA, S.H.</t>
  </si>
  <si>
    <t>PS. KANIT 1 SPKT POLRES BULELENG POLDA BALI</t>
  </si>
  <si>
    <t>71020293</t>
  </si>
  <si>
    <t>PS. PANIT 6 UNITHARTIB SUBBIDPROVOS BIDPROPAM POLDA BALI</t>
  </si>
  <si>
    <t>71030043</t>
  </si>
  <si>
    <t>I MADE ERIASA, S.H</t>
  </si>
  <si>
    <t>BANIT 1 UNIT 1 SUBDIT 3 DITRESKRIMUM POLDA BALI</t>
  </si>
  <si>
    <t>71030085</t>
  </si>
  <si>
    <t>I PUTU EKA SENTANA</t>
  </si>
  <si>
    <t>KASUBNITPATWALAIR UNITPATROLI SATPOLAIR POLRES TABANAN POLDA BALI (PS.)</t>
  </si>
  <si>
    <t>71030192</t>
  </si>
  <si>
    <t>I KETUT TANGKAS BAGIASNA</t>
  </si>
  <si>
    <t>KA SPKT 1 POLSEK KARANG ASEM POLRES KARANGASEM POLDA BALI (PS.)</t>
  </si>
  <si>
    <t>71030195</t>
  </si>
  <si>
    <t>I MADE KARUNA ARNAWA</t>
  </si>
  <si>
    <t>BHAYANGKARA OPERASIONAL PELAKSANA LANJUTAN POLSEK UBUD POLRES GIANYAR POLDA BALI (BHABINKAMTIBMAS DESA MAS)</t>
  </si>
  <si>
    <t>71030201</t>
  </si>
  <si>
    <t>I WAYAN MARAYASA</t>
  </si>
  <si>
    <t>PS. PASIAGA SUBBAGBINOPS BAGOPS POLRES BANGLI</t>
  </si>
  <si>
    <t>71030223</t>
  </si>
  <si>
    <t>I WAYAN WIRTHA</t>
  </si>
  <si>
    <t>PS. KASUBNITBINMASAIR UNITPATROLI SATPOLAIR POLRES KLUNGKUNG POLDA BALI</t>
  </si>
  <si>
    <t>71030279</t>
  </si>
  <si>
    <t>I KETUT POLIH</t>
  </si>
  <si>
    <t>BHAYANGKARA OPERASIONAL PELAKSANA LANJUTAN POLSEK BATURITI POLRES TABANAN POLDA BALI (BHABIN DS PEREAN KANGIN)</t>
  </si>
  <si>
    <t>71030308</t>
  </si>
  <si>
    <t>I KETUT SUPARTIKA</t>
  </si>
  <si>
    <t>BANIT 6 UNITLANTAS POLSEK KUTA SELATAN POLRESTA DENPASAR POLDA BALI</t>
  </si>
  <si>
    <t>71030310</t>
  </si>
  <si>
    <t>I KOMANG ARYAWAN</t>
  </si>
  <si>
    <t>BANIT 3 UNITREGIDENT SATLANTAS POLRES BULELENG POLDA BALI (ARAHAN PENUGASAN SBG BAUR SIM)</t>
  </si>
  <si>
    <t>71040068</t>
  </si>
  <si>
    <t>NGAKAN MADE PERASI HARIWUNGSU</t>
  </si>
  <si>
    <t>PS. PANIT 1 UNITINTELKAM POLSEK KINTAMANI POLRES BANGLI POLDA BALI</t>
  </si>
  <si>
    <t>71040213</t>
  </si>
  <si>
    <t>NYOMAN NADI</t>
  </si>
  <si>
    <t>71040215</t>
  </si>
  <si>
    <t>I PUTU WIRAMAJA</t>
  </si>
  <si>
    <t>BHAYANGKARA OPERASIONAL PELAKSANA LANJUTAN POLSEK PUPUAN POLRES TABANAN POLDA BALI (BHABIN DESA KARYASARI)</t>
  </si>
  <si>
    <t>71050079</t>
  </si>
  <si>
    <t>I KOMANG SUDIARSANA</t>
  </si>
  <si>
    <t>BANIT 1 UNITLANTAS POLSEK MELAYA POLRES JEMBRANA POLDA BALI (BARU)</t>
  </si>
  <si>
    <t>71050081</t>
  </si>
  <si>
    <t>BANIT 59 SATPJR DITLANTAS POLDA BALI</t>
  </si>
  <si>
    <t>71050082</t>
  </si>
  <si>
    <t>KASIKUM POLSEK KAWASAN BANDARA I GUSTI NGURAH RAI POLRESTA DENPASAR POLDA BALI</t>
  </si>
  <si>
    <t>71050197</t>
  </si>
  <si>
    <t>I GEDE SUARDIKA</t>
  </si>
  <si>
    <t>KASIHUMAS POLSEK MENDOYO POLRES JEMBRANA POLDA BALI (BARU)</t>
  </si>
  <si>
    <t>71050198</t>
  </si>
  <si>
    <t>I MADE SUTANAYA</t>
  </si>
  <si>
    <t>71050256</t>
  </si>
  <si>
    <t>I WAYAN SUDIRA</t>
  </si>
  <si>
    <t>PS. KANIT 2 SPKT POLRES KLUNGKUNG POLDA BALI</t>
  </si>
  <si>
    <t>71050262</t>
  </si>
  <si>
    <t>I MADE GUNAWAN YASA</t>
  </si>
  <si>
    <t>BHAYANGKARA ADMINISTRASI PELAKSANA LANJUTAN BIDANG UM POLRESTA DENPASAR POLDA BALI (TON KHUSUS)</t>
  </si>
  <si>
    <t>71050267</t>
  </si>
  <si>
    <t>I WAYAN SEMADIYASA</t>
  </si>
  <si>
    <t>BHAYANGKARA OPERASIONAL PELAKSANA LANJUTAN POLSEK SUKAWATI POLRES GIANYAR POLDA BALI (BHABINKAMTIBMAS DESA BATUBULAN)</t>
  </si>
  <si>
    <t>71050320</t>
  </si>
  <si>
    <t>JEMI CORNELIS MANEK</t>
  </si>
  <si>
    <t>BANIT 1 UNITPROVOS POLSEK DENPASAR BARAT POLRESTA DENPASAR POLDA BALI</t>
  </si>
  <si>
    <t>71050332</t>
  </si>
  <si>
    <t>NYOMAN SURATNYA</t>
  </si>
  <si>
    <t>BANIT 9 UNITRESKRIM POLSEK SUKASADA POLRES BULELENG POLDA BALI</t>
  </si>
  <si>
    <t>71060070</t>
  </si>
  <si>
    <t>I MADE SUCAHYA</t>
  </si>
  <si>
    <t>BANIT 3 UNITRESKRIM POLSEK SUSUT POLRES BANGLI POLDA BALI</t>
  </si>
  <si>
    <t>71060199</t>
  </si>
  <si>
    <t>I WAYAN BAWA</t>
  </si>
  <si>
    <t>BANIT 17 UNITSABHARA POLSEK DENPASAR SELATAN POLRESTA DENPASAR POLDA BALI</t>
  </si>
  <si>
    <t>71060200</t>
  </si>
  <si>
    <t>I WAYAN SUKARDI</t>
  </si>
  <si>
    <t>BANIT 2 UNITINTELKAM POLSEK SUKAWATI POLRES GIANYAR POLDA BALI (BARU)</t>
  </si>
  <si>
    <t>71060205</t>
  </si>
  <si>
    <t>MADE SUARDIKA</t>
  </si>
  <si>
    <t>BANIT 9 UNITSABHARA POLSEK BANJAR POLRES BULELENG POLDA BALI</t>
  </si>
  <si>
    <t>71060256</t>
  </si>
  <si>
    <t>SELAMET HARIPAN</t>
  </si>
  <si>
    <t>BANIT 1 UNITPROVOS POLSEK KUBUTAMBAHAN POLRES BULELENG POLDA BALI</t>
  </si>
  <si>
    <t>71060263</t>
  </si>
  <si>
    <t>KETUT GATRA ADNYANA</t>
  </si>
  <si>
    <t>BANIT 7 UNITIDIK SATRESNARKOBA POLRESTA DENPASAR POLDA BALI</t>
  </si>
  <si>
    <t>71060287</t>
  </si>
  <si>
    <t>I KETUT RUDANA</t>
  </si>
  <si>
    <t>71060296</t>
  </si>
  <si>
    <t>I KETUT MERTAYANA</t>
  </si>
  <si>
    <t>71060325</t>
  </si>
  <si>
    <t>KASIKUM POLSEK DENPASAR SELATAN POLRESTA DENPASAR POLDA BALI (PS.)</t>
  </si>
  <si>
    <t>71060328</t>
  </si>
  <si>
    <t>I DEWA NYOMAN CANANG</t>
  </si>
  <si>
    <t>BANIT 10 UNITTURJAWALI SATLANTAS POLRES GIANYAR POLDA BALI (BARU)</t>
  </si>
  <si>
    <t>71060370</t>
  </si>
  <si>
    <t>NI MADE YUNIASIH</t>
  </si>
  <si>
    <t>BHAYANGKARA OPERASIONAL PELAKSANA LANJUTAN POLSEK TEGALLALANG POLRES GIANYAR POLDA BALI (BARU)</t>
  </si>
  <si>
    <t>71060372</t>
  </si>
  <si>
    <t>IDA AYU KARMADEWI. M, SH</t>
  </si>
  <si>
    <t>KAURMINTU SATLANTAS POLRESTA DENPASAR POLDA BALI (PS.)</t>
  </si>
  <si>
    <t>71070194</t>
  </si>
  <si>
    <t>I WAYAN WESTA</t>
  </si>
  <si>
    <t>BA SPKT 2 POLSEK KUTA SELATAN POLRESTA DENPASAR POLDA BALI</t>
  </si>
  <si>
    <t>71070195</t>
  </si>
  <si>
    <t>ANAK AGUNG GEDE RAKA</t>
  </si>
  <si>
    <t>BANIT 5 UNITINTELKAM POLSEK DENPASAR SELATAN POLRESTA DENPASAR POLDA BALI (BARU)</t>
  </si>
  <si>
    <t>71070270</t>
  </si>
  <si>
    <t>ANTONIUS SRI NURHARTO</t>
  </si>
  <si>
    <t>BANIT 15 UNITIDIK SATRESKRIM POLRES TABANAN POLDA BALI (BARU)</t>
  </si>
  <si>
    <t>71070272</t>
  </si>
  <si>
    <t>I MADE HERI SETIAWAN</t>
  </si>
  <si>
    <t>71070411</t>
  </si>
  <si>
    <t>MADE KOMPYANG AMERTA</t>
  </si>
  <si>
    <t>BANIT 2 UNITINTELKAM POLSEK KUBUTAMBAHAN POLRES BULELENG POLDA BALI</t>
  </si>
  <si>
    <t>71080046</t>
  </si>
  <si>
    <t>71080139</t>
  </si>
  <si>
    <t>GEDE KARTIKA</t>
  </si>
  <si>
    <t>PS. KANITDALMAS 1 SATSABHARA POLRES BULELENG POLDA BALI</t>
  </si>
  <si>
    <t>71080163</t>
  </si>
  <si>
    <t>KETUT SUKIYASA, S.H.</t>
  </si>
  <si>
    <t>BHAYANGKARA OPERASIONAL PELAKSANA LANJUTAN POLSEK SERIRIT POLRES BULELENG POLDA BALI (BHABINKAMTIBMAS DS MAYONG POLSEK SERIRIT)</t>
  </si>
  <si>
    <t>71080165</t>
  </si>
  <si>
    <t>ANAK AGUNG GEDE ALIT</t>
  </si>
  <si>
    <t>BANIT 3 UNITPAMOBVIT SATSABHARA POLRES BADUNG POLDA BALI</t>
  </si>
  <si>
    <t>71080167</t>
  </si>
  <si>
    <t>I NYOMAN OKA RISNAWAN</t>
  </si>
  <si>
    <t>71080258</t>
  </si>
  <si>
    <t>I WAYAN GINANTRA</t>
  </si>
  <si>
    <t>71080327</t>
  </si>
  <si>
    <t>BHAYANGKARA OPERASIONAL PELAKSANA LANJUTAN POLSEK UBUD POLRES GIANYAR POLDA BALI (BHABINKAMTIBMAS DESA PETULU)</t>
  </si>
  <si>
    <t>71080413</t>
  </si>
  <si>
    <t>I MADE BUDI ARNAWA</t>
  </si>
  <si>
    <t>BHAYANGKARA OPERASIONAL PELAKSANA LANJUTAN POLSEK PENEBEL POLRES TABANAN POLDA BALI</t>
  </si>
  <si>
    <t>71080467</t>
  </si>
  <si>
    <t>I WAYAN SUKADA</t>
  </si>
  <si>
    <t>PS. KAURIDENT SATRESKRIM POLRES BULELENG POLDA BALI</t>
  </si>
  <si>
    <t>71090043</t>
  </si>
  <si>
    <t>SABHARUDIYANTO</t>
  </si>
  <si>
    <t>PS. PANIT 2 UNITLANTAS POLSEK SELEMADEG POLRES TABANAN POLDA BALI</t>
  </si>
  <si>
    <t>71090131</t>
  </si>
  <si>
    <t>I MADE BERATA KESUMA</t>
  </si>
  <si>
    <t>BANIT 9 UNITPAMOBVIT SATSABHARA POLRESTA DENPASAR POLDA BALI (BARU)</t>
  </si>
  <si>
    <t>71090132</t>
  </si>
  <si>
    <t>I NYOMAN WINDU</t>
  </si>
  <si>
    <t>BANIT 4 UNITRESKRIM POLSEK TABANAN POLRES TABANAN POLDA BALI (BARU)</t>
  </si>
  <si>
    <t>71090177</t>
  </si>
  <si>
    <t>I WAYAN BUDIYASA</t>
  </si>
  <si>
    <t>KAURIDENT SATRESKRIM POLRES KARANGASEM POLDA BALI (PS.)</t>
  </si>
  <si>
    <t>71090184</t>
  </si>
  <si>
    <t>I KETUT GEDE SADIA</t>
  </si>
  <si>
    <t>BANIT 20 SATINTELKAM POLRESTA DENPASAR POLDA BALI</t>
  </si>
  <si>
    <t>71090213</t>
  </si>
  <si>
    <t>I MADE SUDIARTHA</t>
  </si>
  <si>
    <t>BANIT 25 UNITTURJAWALI SATLANTAS POLRES GIANYAR POLDA BALI (BARU)</t>
  </si>
  <si>
    <t>71090288</t>
  </si>
  <si>
    <t>EDI SUTRISNO,S.H.</t>
  </si>
  <si>
    <t>BANIT SUBNIT I UNITDIK V SATRESKRIM POLRESTA DENPASAR</t>
  </si>
  <si>
    <t>71090328</t>
  </si>
  <si>
    <t>I NENGAH SURYADI</t>
  </si>
  <si>
    <t>BAMIN SIUM POLSEK TABANAN POLRES TABANAN POLDA BALI</t>
  </si>
  <si>
    <t>71090441</t>
  </si>
  <si>
    <t>I NYOMAN BUDIARSANA</t>
  </si>
  <si>
    <t>PS. PANIT 3 UNITSABHARA POLSEK SUKASADA POLRES BULELENG POLDA BALI</t>
  </si>
  <si>
    <t>71100020</t>
  </si>
  <si>
    <t>I KETUT SOMA ARDANA, S.H.</t>
  </si>
  <si>
    <t>BANIT 1 UNIT 4 SUBDIT 1 DITRESKRIMUM POLDA BALI</t>
  </si>
  <si>
    <t>71100092</t>
  </si>
  <si>
    <t>DEWA GEDE MAYUN ARINATA</t>
  </si>
  <si>
    <t>BANIT 1 UNITPATROLI SATPOLAIR POLRES GIANYAR POLDA BALI</t>
  </si>
  <si>
    <t>71100147</t>
  </si>
  <si>
    <t>I KETUT SUMARTANA</t>
  </si>
  <si>
    <t>71100200</t>
  </si>
  <si>
    <t>I GEDE SUPARWA</t>
  </si>
  <si>
    <t>BANIT 3 UNITLANTAS POLSEK PEKUTATAN POLRES JEMBRANA POLDA BALI (BARU)</t>
  </si>
  <si>
    <t>71100218</t>
  </si>
  <si>
    <t>I NYOMAN BENI GUNAWAN</t>
  </si>
  <si>
    <t>BANIT 5 UNITPAMOBVIT SATSABHARA POLRES BADUNG POLDA BALI (BARU)</t>
  </si>
  <si>
    <t>71100222</t>
  </si>
  <si>
    <t>I MADE SUDIBIA</t>
  </si>
  <si>
    <t>BANIT 15 UNITSABHARA POLSEK DENPASAR SELATAN POLRESTA DENPASAR POLDA BALI</t>
  </si>
  <si>
    <t>71100234</t>
  </si>
  <si>
    <t>PUTU PASEK ANANTA ARYASA</t>
  </si>
  <si>
    <t>71100246</t>
  </si>
  <si>
    <t>I PUTU SUDARMAKA</t>
  </si>
  <si>
    <t>71100281</t>
  </si>
  <si>
    <t>I WAYAN SUPRAPTA</t>
  </si>
  <si>
    <t>BANIT 1 SPKT POLRES GIANYAR POLDA BALI</t>
  </si>
  <si>
    <t>71100365</t>
  </si>
  <si>
    <t>I NENGAH SUBUDIASA</t>
  </si>
  <si>
    <t>PS. KANITPROVOS POLSEK BUSUNGBIU POLRES BULELENG POLDA BALI</t>
  </si>
  <si>
    <t>71100441</t>
  </si>
  <si>
    <t>MADE SUDARSANA</t>
  </si>
  <si>
    <t>BANIT 1 UNITBINMAS POLSEK TEJAKULA POLRES BULELENG POLDA BALI</t>
  </si>
  <si>
    <t>71110016</t>
  </si>
  <si>
    <t>I GUSTI NGURAH KETUT INDRAWAN</t>
  </si>
  <si>
    <t>BANIT 5 UNITSABHARA POLSEK MELAYA POLRES JEMBRANA POLDA BALI (BARU)</t>
  </si>
  <si>
    <t>71110124</t>
  </si>
  <si>
    <t>71110125</t>
  </si>
  <si>
    <t>I MADE MANGKU KUSUMA</t>
  </si>
  <si>
    <t>BHAYANGKARA OPERASIONAL PELAKSANA LANJUTAN BIDANG LANTAS POLRES GIANYAR POLDA BALI (BARU)</t>
  </si>
  <si>
    <t>71110133</t>
  </si>
  <si>
    <t>AGUS PURWANTO, S.H.</t>
  </si>
  <si>
    <t>KASIKUM POLSEK KEDIRI POLRES TABANAN POLDA BALI</t>
  </si>
  <si>
    <t>71110232</t>
  </si>
  <si>
    <t>A. A. GD NGR HARTA NEGARA</t>
  </si>
  <si>
    <t>BHAYANGKARA OPERASIONAL PELAKSANA LANJUTAN BIDANG LANTAS POLRES GIANYAR POLDA BALI</t>
  </si>
  <si>
    <t>71110246</t>
  </si>
  <si>
    <t>KETUT PARWIKAN</t>
  </si>
  <si>
    <t>BANIT 27 UNITIDIK SATRESKRIM POLRES BULELENG POLDA BALI</t>
  </si>
  <si>
    <t>71110250</t>
  </si>
  <si>
    <t>I NYOMAN SUKANADI</t>
  </si>
  <si>
    <t>BHAYANGKARA OPERASIONAL PELAKSANA LANJUTAN POLSEK KERAMBITAN POLDA BALI (BHABINKAMTIBMAS DS. KUKUH)</t>
  </si>
  <si>
    <t>71110377</t>
  </si>
  <si>
    <t>GEDE WIDIADA</t>
  </si>
  <si>
    <t>PS. KASUBNITPATWALAIR UNITPATROLI SATPOLAIR POLRES BULELENG POLDA BALI</t>
  </si>
  <si>
    <t>71120031</t>
  </si>
  <si>
    <t>ANAK AGUNG NGURAH ALIT JAYA KUSUMA</t>
  </si>
  <si>
    <t>71120033</t>
  </si>
  <si>
    <t>DW GD AGUNG AMBARA</t>
  </si>
  <si>
    <t>BANIT 32 SATPJR DITLANTAS POLDA BALI</t>
  </si>
  <si>
    <t>71120118</t>
  </si>
  <si>
    <t>I GEDE MAHA GIRI</t>
  </si>
  <si>
    <t>PS. KA SPKT 1 POLSEK BANJAR POLRES BULELENG POLDA BALI</t>
  </si>
  <si>
    <t>71120120</t>
  </si>
  <si>
    <t>I WAYAN HENDRA SUPA</t>
  </si>
  <si>
    <t>PANIT 1 UNITINTELKAM POLSEK UBUD POLRES GIANYAR POLDA BALI</t>
  </si>
  <si>
    <t>71120124</t>
  </si>
  <si>
    <t>I KAYAN SUASTANA</t>
  </si>
  <si>
    <t>BANIT BINMAS POLSEK SUKASADA POLRES BULELENG</t>
  </si>
  <si>
    <t>71120125</t>
  </si>
  <si>
    <t>I MADE SUKARDI</t>
  </si>
  <si>
    <t>BANIT 7 UNITSABHARA POLSEK DENPASAR BARAT POLRESTA DENPASAR POLDA BALI (BARU)</t>
  </si>
  <si>
    <t>71120127</t>
  </si>
  <si>
    <t>AGUNG MARDIANTO</t>
  </si>
  <si>
    <t>71120129</t>
  </si>
  <si>
    <t>DWI WAHYONO BUDIANTO</t>
  </si>
  <si>
    <t>BINTARA BIDPROPAM POLDA BALI</t>
  </si>
  <si>
    <t>71120158</t>
  </si>
  <si>
    <t>I KOMANG RUDIKA</t>
  </si>
  <si>
    <t>BANIT 10 UNITRESKRIM POLSEK BLAHBATUH POLRES GIANYAR POLDA BALI (BARU)</t>
  </si>
  <si>
    <t>71120161</t>
  </si>
  <si>
    <t>I KETUT SUNU SUGIADA</t>
  </si>
  <si>
    <t>71120165</t>
  </si>
  <si>
    <t>MADE SADNYANA</t>
  </si>
  <si>
    <t>BHAYANGKARA OPERASIONAL PELAKSANA LANJUTAN BIDANG LANTAS POLRES BULELENG POLDA BALI (ARAHAN PENUGASAN UNIT LANTAS POLSEK SAWAN)</t>
  </si>
  <si>
    <t>71120217</t>
  </si>
  <si>
    <t>I WAYAN SUPARMA</t>
  </si>
  <si>
    <t>PS. PANIT 2 UNITSABHARA POLSEK RENDANG POLRES KARANGASEM POLDA BALI</t>
  </si>
  <si>
    <t>71120330</t>
  </si>
  <si>
    <t>I NENGAH NIRKA</t>
  </si>
  <si>
    <t>BANIT PATROLI 1 POLSUBSEKTOR BATUBULAN POLSEK SUKAWATI POLRES GIANYAR POLDA BALI (BARU)</t>
  </si>
  <si>
    <t>71120440</t>
  </si>
  <si>
    <t>I NYOMAN SUWERTA, S.E</t>
  </si>
  <si>
    <t>KASUBSIAKUN SIKEU POLRESTA DENPASAR POLDA BALI (PS.)</t>
  </si>
  <si>
    <t>72010090</t>
  </si>
  <si>
    <t>I MADE PUTU SWARDIKA</t>
  </si>
  <si>
    <t>BHAYANGKARA OPERASIONAL PELAKSANA LANJUTAN POLSEK ABANG POLRES KARANGASEM POLDA BALI (BHABINKAMTIBMAS DESA PIDPID)</t>
  </si>
  <si>
    <t>72010091</t>
  </si>
  <si>
    <t>BHAYANGKARA OPERASIONAL PELAKSANA LANJUTAN POLSEK SUKASADA POLRES BULELENG POLDA BALI (BHABINKAMTIBMAS DS PANJI POLSEK SUKASADA)</t>
  </si>
  <si>
    <t>72010122</t>
  </si>
  <si>
    <t>I KETUT SUMADI</t>
  </si>
  <si>
    <t>BANIT 5 UNITTURJAWALI SATLANTAS POLRES JEMBRANA POLDA BALI (BARU)</t>
  </si>
  <si>
    <t>72010141</t>
  </si>
  <si>
    <t>I GEDE SUSILA WARTAWAN</t>
  </si>
  <si>
    <t>72010152</t>
  </si>
  <si>
    <t>I WAYAN SUARDIKA ADNYANA</t>
  </si>
  <si>
    <t>BHAYANGKARA OPERASIONAL PELAKSANA LANJUTAN POLSEK KEDIRI POLRES TABANAN POLDA BALI (BHABIN DESA PANDAK BANDUNG)</t>
  </si>
  <si>
    <t>72010227</t>
  </si>
  <si>
    <t>I DEWA PUTU AMBARA ASTAWA</t>
  </si>
  <si>
    <t>BAURMIN SATTAHTI POLRES JEMBRANA POLDA BALI (BARU)</t>
  </si>
  <si>
    <t>72010273</t>
  </si>
  <si>
    <t>I NYOMAN WITANAYA</t>
  </si>
  <si>
    <t>BHAYANGKARA OPERASIONAL PELAKSANA LANJUTAN BIDANG SABHARA POLRES BULELENG POLDA BALI</t>
  </si>
  <si>
    <t>72010402</t>
  </si>
  <si>
    <t>KA SPKT 3 POLSEK ABIANSEMAL POLRES BADUNG POLDA BALI (PS.)</t>
  </si>
  <si>
    <t>72010412</t>
  </si>
  <si>
    <t>I KETUT SUMADI PUTRA</t>
  </si>
  <si>
    <t>BHAYANGKARA OPERASIONAL PELAKSANA LANJUTAN POLSEK MENGWI POLRES BADUNG POLDA BALI (BHABINKAMTIBMAS DESA ABIANBASE)</t>
  </si>
  <si>
    <t>72010420</t>
  </si>
  <si>
    <t>I NYOMAN PURWANA</t>
  </si>
  <si>
    <t>BANIT 7 UNITLAKA SATLANTAS POLRES TABANAN POLDA BALI</t>
  </si>
  <si>
    <t>72010422</t>
  </si>
  <si>
    <t>I MADE MERTA JAYA</t>
  </si>
  <si>
    <t>BHAYANGKARA OPERASIONAL PELAKSANA LANJUTAN POLSEK TABANAN POLRES TABANAN POLDA BALI (BHABINKAMTIBMAS DS. WANASARI)</t>
  </si>
  <si>
    <t>72010434</t>
  </si>
  <si>
    <t>I KETUT PERASTA</t>
  </si>
  <si>
    <t>KA SPKT 1 POLSEK PAYANGAN POLRES GIANYAR POLDA BALI (PS.)</t>
  </si>
  <si>
    <t>72020086</t>
  </si>
  <si>
    <t>CENING YASA</t>
  </si>
  <si>
    <t>BHAYANGKARA OPERASIONAL PELAKSANA LANJUTAN POLSEK SUKASADA POLRES BULELENG POLDA BALI (BHABINKAMTIBMAS DS PEGADUNGAN POLSEK SUKASADA)</t>
  </si>
  <si>
    <t>72020122</t>
  </si>
  <si>
    <t>KOMANG ARIANA</t>
  </si>
  <si>
    <t>BANIT 7 SPKT POLRES BULELENG POLDA BALI</t>
  </si>
  <si>
    <t>72020170</t>
  </si>
  <si>
    <t>GUSTI KOMANG RAI</t>
  </si>
  <si>
    <t>BANIT 12 UNITSABHARA POLSEK MENGWI POLRES BADUNG POLDA BALI</t>
  </si>
  <si>
    <t>72020173</t>
  </si>
  <si>
    <t>I GUSTI GEDE NYOMAN PURNAYASA, SH</t>
  </si>
  <si>
    <t>BAURIDENT 3 SATRESKRIM POLRES TABANAN POLDA BALI (BARU)</t>
  </si>
  <si>
    <t>72020206</t>
  </si>
  <si>
    <t>I NENGAH SUKERTIA</t>
  </si>
  <si>
    <t>BANIT 6 UNITRESKRIM POLSEK DENPASAR SELATAN POLRESTA DENPASAR POLDA BALI</t>
  </si>
  <si>
    <t>72020228</t>
  </si>
  <si>
    <t>I NYOMAN WIDANA</t>
  </si>
  <si>
    <t>PANIT 2 SIBINMASAIR DAN POTDIRGA SUBDITPATROLIAIRUD DITPOLAIRUD POLDA BALI (PERPOL 14)</t>
  </si>
  <si>
    <t>72020434</t>
  </si>
  <si>
    <t>GST KADE NGR PARWATA</t>
  </si>
  <si>
    <t>DANTON 1 KOMPI 2 YON A PELOPOR SATBRIMOB POLDA BALI (PERPOL 14)</t>
  </si>
  <si>
    <t>72030035</t>
  </si>
  <si>
    <t>NI KETUT SARIASIH</t>
  </si>
  <si>
    <t>KASUBNIT 2 UNITPAMOBVIT SATSABHARA POLRESTA DENPASAR POLDA BALI (PS.)</t>
  </si>
  <si>
    <t>72030134</t>
  </si>
  <si>
    <t>I KETUT WIDIASA</t>
  </si>
  <si>
    <t>PS. KAURMINTU SATRESKRIM POLRES KLUNGKUNG POLDA BALI</t>
  </si>
  <si>
    <t>72030147</t>
  </si>
  <si>
    <t>I GEDE SUDRAJAT</t>
  </si>
  <si>
    <t>PS. KA SPKT 1 POLSEK SINGARAJA POLRES BULELENG POLDA BALI</t>
  </si>
  <si>
    <t>72030371</t>
  </si>
  <si>
    <t>I NYOMAN GDE PARTANA</t>
  </si>
  <si>
    <t>BANIT 20 UNITTURJAWALI SATSABHARA POLRES GIANYAR POLDA BALI (BARU)</t>
  </si>
  <si>
    <t>72030372</t>
  </si>
  <si>
    <t>I MADE GEDE ARTAWAN</t>
  </si>
  <si>
    <t>BANIT 15 UNITSABHARA POLSEK MENGWI POLRES BADUNG POLDA BALI</t>
  </si>
  <si>
    <t>72040093</t>
  </si>
  <si>
    <t>KADIR SURAHMAN, SH</t>
  </si>
  <si>
    <t>KA SPKT 1 POLSEK PETANG POLRES BADUNG POLDA BALI (BARU)</t>
  </si>
  <si>
    <t>72040094</t>
  </si>
  <si>
    <t>I KOMANG SUSANTA</t>
  </si>
  <si>
    <t>BANIT 1 UNITPROVOS POLSEK MELAYA POLRES JEMBRANA POLDA BALI (BARU)</t>
  </si>
  <si>
    <t>72040159</t>
  </si>
  <si>
    <t>I MADE ARNATA SETYAWAN</t>
  </si>
  <si>
    <t>BHAYANGKARA OPERASIONAL PELAKSANA LANJUTAN POLSEK KUTA POLRESTA DENPASAR POLDA BALI (BHABINKAMTIBMAS DESA SEMINYAK)</t>
  </si>
  <si>
    <t>72040171</t>
  </si>
  <si>
    <t>I GUSTI NGURAH PUTRA SUSILA</t>
  </si>
  <si>
    <t>BAMIN 1 SIUM POLSEK BANJARANGKAN POLRES KLUNGKUNG POLDA BALI</t>
  </si>
  <si>
    <t>72040172</t>
  </si>
  <si>
    <t>I WAYAN SUPARDI</t>
  </si>
  <si>
    <t>BANIT 9 UNITLAKA SATLANTAS POLRESTA DENPASAR POLDA BALI</t>
  </si>
  <si>
    <t>72040174</t>
  </si>
  <si>
    <t>I GEDE ARYAWAN</t>
  </si>
  <si>
    <t>BANIT 4 UNITTURJAWALI SATLANTAS POLRES TABANAN POLDA BALI (BARU)</t>
  </si>
  <si>
    <t>72040183</t>
  </si>
  <si>
    <t>I WAYAN GUNASTRA,SH</t>
  </si>
  <si>
    <t>PS. KA SPKT 3 POLSEK SELEMADEG POLRES TABANAN POLDA BALI</t>
  </si>
  <si>
    <t>72040274</t>
  </si>
  <si>
    <t>I KADEK SUARDIKA</t>
  </si>
  <si>
    <t>PANIT 1 UNITRESKRIM POLSEK PEKUTATAN POLRES JEMBRANA POLDA BALI (UNITRESKRIM)</t>
  </si>
  <si>
    <t>72040351</t>
  </si>
  <si>
    <t>I DEWA GEDE WIKALPA</t>
  </si>
  <si>
    <t>BANIT 12 UNITLAKA SATLANTAS POLRES KLUNGKUNG POLDA BALI</t>
  </si>
  <si>
    <t>72040353</t>
  </si>
  <si>
    <t>A. A. GEDE AGUNG INDRAWAN</t>
  </si>
  <si>
    <t>BAURPAMINAL 2 SIPROPAM POLRES GIANYAR POLDA BALI (BARU)</t>
  </si>
  <si>
    <t>72040355</t>
  </si>
  <si>
    <t>KETUT GEDE ARYA KUSUMA</t>
  </si>
  <si>
    <t>BHAYANGKARA OPERASIONAL PELAKSANA LANJUTAN POLSEK KUTA UTARA POLRES BADUNG POLDA BALI (BHABINKAMTIBMAS KEL KEROBOKAN )</t>
  </si>
  <si>
    <t>72040363</t>
  </si>
  <si>
    <t>WAYAN DARMAWAN</t>
  </si>
  <si>
    <t>BHAYANGKARA OPERASIONAL PELAKSANA LANJUTAN POLSEK TEJAKULA POLRES BULELENG POLDA BALI (BHABINKAMTIBMAS DS SAMBIRENTENG POLSEK TEJAKULA)</t>
  </si>
  <si>
    <t>72040384</t>
  </si>
  <si>
    <t>I WAYAN SURANA</t>
  </si>
  <si>
    <t>72040446</t>
  </si>
  <si>
    <t>NGAKAN PUTU SUMAJAYA</t>
  </si>
  <si>
    <t>BANIT 6 SPKT POLRES GIANYAR POLDA BALI</t>
  </si>
  <si>
    <t>72050090</t>
  </si>
  <si>
    <t>BHAYANGKARA OPERASIONAL PELAKSANA LANJUTAN POLSEK KUTA UTARA POLRES BADUNG POLDA BALI (BHABINKAMTIBMAS DESA TIBUBENENG)</t>
  </si>
  <si>
    <t>72050097</t>
  </si>
  <si>
    <t>I KETUT MARIANTIKA</t>
  </si>
  <si>
    <t>BANIT 1 UNITIDIK SATRESKRIM POLRES BADUNG POLDA BALI (BARU)</t>
  </si>
  <si>
    <t>72050104</t>
  </si>
  <si>
    <t>I KETUT SWADIJAYA</t>
  </si>
  <si>
    <t>BANIT 6 UNITLANTAS POLSEK DENPASAR TIMUR POLRESTA DENPASAR POLDA BALI</t>
  </si>
  <si>
    <t>72050108</t>
  </si>
  <si>
    <t>I KETUT MESTRAWAN</t>
  </si>
  <si>
    <t>BANIT 1 UNITRESKRIM POLSEK SINGARAJA POLRES BULELENG POLDA BALI</t>
  </si>
  <si>
    <t>72050130</t>
  </si>
  <si>
    <t>ARYA BAGUS SUGIARTHA PUTRA</t>
  </si>
  <si>
    <t>BHAYANGKARA OPERASIONAL PELAKSANA LANJUTAN POLSEK TABANAN POLRES TABANAN POLDA BALI (BHABIN DS SUDIMARA)</t>
  </si>
  <si>
    <t>72050131</t>
  </si>
  <si>
    <t>I NYOMAN BAYU ISWARA</t>
  </si>
  <si>
    <t>BANIT 3 SATTAHTI POLRES TABANAN POLDA BALI (BARU)</t>
  </si>
  <si>
    <t>72050182</t>
  </si>
  <si>
    <t>I KETUT SUDIARTIKA</t>
  </si>
  <si>
    <t>BANIT 5 UNITREGIDENT SATLANTAS POLRESTA DENPASAR POLDA BALI (BARU)</t>
  </si>
  <si>
    <t>72050184</t>
  </si>
  <si>
    <t>NYOMAN SARAEDI</t>
  </si>
  <si>
    <t>BHAYANGKARA OPERASIONAL PELAKSANA LANJUTAN POLSEK SERIRIT POLRES BULELENG POLDA BALI (BHABINKAMTIBMAS DS TANGGUWISIA POLSEK SERIRIT)</t>
  </si>
  <si>
    <t>72050288</t>
  </si>
  <si>
    <t>I MADE SUMANAYA, S.H.</t>
  </si>
  <si>
    <t>BANIT 5 UNITTURJAWALI SATLANTAS POLRES TABANAN POLDA BALI (BARU)</t>
  </si>
  <si>
    <t>72050455</t>
  </si>
  <si>
    <t>IDA BAGUS ARISTA TJANDRA</t>
  </si>
  <si>
    <t>BANIT 23 UNITIDIK SATRESKRIM POLRES GIANYAR POLDA BALI (BARU)</t>
  </si>
  <si>
    <t>72060009</t>
  </si>
  <si>
    <t>YITNI NURI</t>
  </si>
  <si>
    <t>BANIT 9 UNITRESKRIM POLSEK KAWASAN PELABUHAN GILIMANUK POLRES JEMBRANA POLDA BALI (BARU)</t>
  </si>
  <si>
    <t>72060061</t>
  </si>
  <si>
    <t>I NENGAH KANDI</t>
  </si>
  <si>
    <t>BANIT 4 UNITIDIK SATRESKRIM POLRES BULELENG POLDA BALI</t>
  </si>
  <si>
    <t>72060162</t>
  </si>
  <si>
    <t>I NENGAH GUNUNG</t>
  </si>
  <si>
    <t>BANIT 13 SATINTELKAM POLRES BULELENG POLDA BALI</t>
  </si>
  <si>
    <t>72060177</t>
  </si>
  <si>
    <t>DEWA KETUT SUKARYADI</t>
  </si>
  <si>
    <t>PS. PANIT 1 UNITLANTAS POLSEK SERIRIT POLRES BULELENG POLDA BALI</t>
  </si>
  <si>
    <t>72060360</t>
  </si>
  <si>
    <t>I GEDE SUARDANA</t>
  </si>
  <si>
    <t>BANIT 58 SATPJR DITLANTAS POLDA BALI</t>
  </si>
  <si>
    <t>72060430</t>
  </si>
  <si>
    <t>I KETUT RAMPED</t>
  </si>
  <si>
    <t>BANIT 14 SUBDIT 4 DITINTELKAM POLDA BALI (-)</t>
  </si>
  <si>
    <t>72060434</t>
  </si>
  <si>
    <t>IDA BAGUS MADE DWIJA</t>
  </si>
  <si>
    <t>BHAYANGKARA OPERASIONAL PELAKSANA LANJUTAN POLSEK SUKAWATI POLRES GIANYAR POLDA BALI (BHABINKAMTIBMAS DESA SINGAPADU TENGAH)</t>
  </si>
  <si>
    <t>72060491</t>
  </si>
  <si>
    <t>NI NYOMAN DEWI SARINI RATIH</t>
  </si>
  <si>
    <t>BHAYANGKARA ADMINISTRASI PELAKSANA LANJUTAN BIDANG REGIDENT DITLANTAS POLDA BALI (BARU)</t>
  </si>
  <si>
    <t>72070167</t>
  </si>
  <si>
    <t>IDA BAGUS JAPA MANTRA</t>
  </si>
  <si>
    <t>72070169</t>
  </si>
  <si>
    <t>I NYOMAN SUWARTAWAN</t>
  </si>
  <si>
    <t>72070173</t>
  </si>
  <si>
    <t>DEWA MADE ANOM</t>
  </si>
  <si>
    <t>72070176</t>
  </si>
  <si>
    <t>I MADE SUASTIKA</t>
  </si>
  <si>
    <t>BANIT 28 SATINTELKAM POLRES BULELENG POLDA BALI</t>
  </si>
  <si>
    <t>72070180</t>
  </si>
  <si>
    <t>PUTU ARTAWAN</t>
  </si>
  <si>
    <t>BANIT 1 UNITTURJAWALI SATSABHARA POLRES BULELENG POLDA BALI</t>
  </si>
  <si>
    <t>72070196</t>
  </si>
  <si>
    <t>72070226</t>
  </si>
  <si>
    <t>I WAYAN PUTRAYASA</t>
  </si>
  <si>
    <t>BAMIN 1 SIUM POLSEK KAWASAN PELABUHAN CELUKAN BAWANG POLRES BULELENG POLDA BALI</t>
  </si>
  <si>
    <t>72070227</t>
  </si>
  <si>
    <t>I GUSTI NGURAH PUTU YADNYA</t>
  </si>
  <si>
    <t>BHAYANGKARA OPERASIONAL PELAKSANA LANJUTAN POLSEK MARGA POLRES TABANAN POLDA BALI (BHABIN DS BARU)</t>
  </si>
  <si>
    <t>72070384</t>
  </si>
  <si>
    <t>BANIT 8 UNITLANTAS POLSEK KERAMBITAN POLRES TABANAN POLDA BALI</t>
  </si>
  <si>
    <t>72070386</t>
  </si>
  <si>
    <t>I WAYAN SUNARTHA, S.H.</t>
  </si>
  <si>
    <t>72070457</t>
  </si>
  <si>
    <t>YUDI</t>
  </si>
  <si>
    <t>PS. PANIT 2 UNIT LANTAS POLSEK SINGARA POLRES BULELENG</t>
  </si>
  <si>
    <t>72070472</t>
  </si>
  <si>
    <t>BHAYANGKARA OPERASIONAL PELAKSANA LANJUTAN POLSEK MENGWI POLRES BADUNG POLDA BALI (BHABINKAMTIBMAS KELURAHAN KAPAL)</t>
  </si>
  <si>
    <t>72070484</t>
  </si>
  <si>
    <t>I WAYAN BALIK ANTARA</t>
  </si>
  <si>
    <t>BANIT 10 UNITPAMOBVIT SATSABHARA POLRES GIANYAR POLDA BALI (BARU)</t>
  </si>
  <si>
    <t>72070648</t>
  </si>
  <si>
    <t>I GUSTI AGUNG KOMANG SUNIRTA</t>
  </si>
  <si>
    <t>BHAYANGKARA OPERASIONAL PELAKSANA LANJUTAN POLSEK PENEBEL POLRES TABANAN POLDA BALI (BHABIN DS RIANG GEDE)</t>
  </si>
  <si>
    <t>72070649</t>
  </si>
  <si>
    <t>I KETUT ADI WINATA</t>
  </si>
  <si>
    <t>BAURPROVOS 3 SIPROPAM POLRES JEMBRANA POLDA BALI</t>
  </si>
  <si>
    <t>72070650</t>
  </si>
  <si>
    <t>I MADE ATA ARNAWA</t>
  </si>
  <si>
    <t>BHAYANGKARA OPERASIONAL PELAKSANA LANJUTAN POLSEK BLAHBATUH POLRES GIANYAR POLDA BALI (BHABINKAMTIBMAS DS MEDAHAN)</t>
  </si>
  <si>
    <t>72070651</t>
  </si>
  <si>
    <t>KANITDALMAS 2 SATSABHARA POLRES KARANGASEM POLDA BALI (PS.)</t>
  </si>
  <si>
    <t>72070663</t>
  </si>
  <si>
    <t>I WAYAN DONY NURCAHYANTO</t>
  </si>
  <si>
    <t>BHAYANGKARA OPERASIONAL PELAKSANA LANJUTAN POLSEK BATURITI POLRES TABANAN POLDA BALI</t>
  </si>
  <si>
    <t>72080128</t>
  </si>
  <si>
    <t>I GUSTI NGURAH AGUNG MAHENDRA WANGSA,SH</t>
  </si>
  <si>
    <t>72080153</t>
  </si>
  <si>
    <t>I NYOMAN AGUS DUANTARA</t>
  </si>
  <si>
    <t>BA SPKT 4 POLSEK ABIANSEMAL POLRES BADUNG POLDA BALI</t>
  </si>
  <si>
    <t>72080158</t>
  </si>
  <si>
    <t>I WAYAN HARJANA ARDI PUTRA</t>
  </si>
  <si>
    <t>BANIT 1 UNITDALMAS SATSABHARA POLRESTA DENPASAR POLDA BALI (BARU)</t>
  </si>
  <si>
    <t>72080195</t>
  </si>
  <si>
    <t>PUTU YUDI, SH</t>
  </si>
  <si>
    <t>72080196</t>
  </si>
  <si>
    <t>I WAYAN SUDIMA</t>
  </si>
  <si>
    <t>BANIT BINMAS POLSEK DENPASAR TIMUR POLRESTA DENPASAR</t>
  </si>
  <si>
    <t>72080211</t>
  </si>
  <si>
    <t>I GEDE SUKERETA</t>
  </si>
  <si>
    <t>BANIT 1 UNITSABHARA POLSEK BEBANDEM POLRES KARANGASEM POLDA BALI</t>
  </si>
  <si>
    <t>72080341</t>
  </si>
  <si>
    <t>I WAYAN SUANDI</t>
  </si>
  <si>
    <t>PS. KA SPKT 1 POLSEK BATURITI POLRES TABANAN POLDA BALI</t>
  </si>
  <si>
    <t>72080354</t>
  </si>
  <si>
    <t>I NYOMAN KARNAWAN</t>
  </si>
  <si>
    <t>72080368</t>
  </si>
  <si>
    <t>MUSADIKIN EFENDI</t>
  </si>
  <si>
    <t>BA SPKT 2 POLSEK MELAYA POLRES JEMBRANA POLDA BALI (BARU)</t>
  </si>
  <si>
    <t>72080378</t>
  </si>
  <si>
    <t>GEDE BAGIA WIBAWA</t>
  </si>
  <si>
    <t>72080553</t>
  </si>
  <si>
    <t>BANIT 6 SATINTELKAM POLRES BADUNG POLDA BALI</t>
  </si>
  <si>
    <t>72080709</t>
  </si>
  <si>
    <t>I GUSTI MADE SARDIKA, S.H.</t>
  </si>
  <si>
    <t>KA SPKT 3 POLSEK KUTA UTARA POLRES BADUNG POLDA BALI</t>
  </si>
  <si>
    <t>72080713</t>
  </si>
  <si>
    <t>IDA BAGUS GDE SUWARTIKA, S.H.</t>
  </si>
  <si>
    <t>KANITHARKANKAPAL SATPOLAIR POLRES BANGLI POLDA BALI (BARU)</t>
  </si>
  <si>
    <t>72080715</t>
  </si>
  <si>
    <t>I WAYAN SILANJANA</t>
  </si>
  <si>
    <t>BANIT 2 UNITSABHARA POLSEK TABANAN POLRES TABANAN POLDA BALI (BARU)</t>
  </si>
  <si>
    <t>72090057</t>
  </si>
  <si>
    <t>I WAYAN PANCANA</t>
  </si>
  <si>
    <t>KASIUM POLRES KARANGASEM POLDA BALI</t>
  </si>
  <si>
    <t>72090097</t>
  </si>
  <si>
    <t>72090103</t>
  </si>
  <si>
    <t>I WAYAN MUDASTRA</t>
  </si>
  <si>
    <t>BHAYANGKARA OPERASIONAL PELAKSANA LANJUTAN POLSEK SELEMADEG POLRES TABANAN POLDA BALI (BHABIN DS. WANAGIRI)</t>
  </si>
  <si>
    <t>72090115</t>
  </si>
  <si>
    <t>BANIT 52 UNITIDIK SATRESKRIM POLRESTA DENPASAR POLDA BALI</t>
  </si>
  <si>
    <t>72090119</t>
  </si>
  <si>
    <t>I MADE GEDE WIRAWAN</t>
  </si>
  <si>
    <t>BHAYANGKARA OPERASIONAL PELAKSANA LANJUTAN POLSEK MENGWI POLRES BADUNG POLDA BALI (BHABINKAMTIBMAS DESA SEMBUNG)</t>
  </si>
  <si>
    <t>72090172</t>
  </si>
  <si>
    <t>HERMAN JOSEPH MALLE</t>
  </si>
  <si>
    <t>BAMIN 3 SIAGA 1 BAGDALOPS ROOPS POLDA BALI</t>
  </si>
  <si>
    <t>72090310</t>
  </si>
  <si>
    <t>I NENGAH SUARDITA</t>
  </si>
  <si>
    <t>BANIT 8 UNITIDIK SATRESKRIM POLRESTA DENPASAR POLDA BALI</t>
  </si>
  <si>
    <t>72090564</t>
  </si>
  <si>
    <t>72100025</t>
  </si>
  <si>
    <t>NI MADE MULIANI, SH</t>
  </si>
  <si>
    <t>BAMIN 2 SIWAS POLRESTA DENPASAR POLDA BALI</t>
  </si>
  <si>
    <t>72100056</t>
  </si>
  <si>
    <t>I KETUT SURAWAN</t>
  </si>
  <si>
    <t>KA SPKT 2 POLSEK BEBANDEM POLRES KARANGASEM POLDA BALI (PS.)</t>
  </si>
  <si>
    <t>72100057</t>
  </si>
  <si>
    <t>I NYOMAN YUDHI SUARJAYA</t>
  </si>
  <si>
    <t>BHAYANGKARA ADMINISTRASI PELAKSANA LANJUTAN BIDANG YANTOR YANMA POLDA BALI</t>
  </si>
  <si>
    <t>72100058</t>
  </si>
  <si>
    <t>RIDWAN,S.H.</t>
  </si>
  <si>
    <t>PS. KANITRESKRIM POLSEK DAWAN POLRES KLUNGKUNG POLDA BALI</t>
  </si>
  <si>
    <t>72100147</t>
  </si>
  <si>
    <t>I NYOMAN NURGITA</t>
  </si>
  <si>
    <t>BHAYANGKARA OPERASIONAL PELAKSANA LANJUTAN POLSEK ABIANSEMAL POLRES BADUNG POLDA BALI (BHABINKAMTIBMAS DESA MEKAR BUANA)</t>
  </si>
  <si>
    <t>72100161</t>
  </si>
  <si>
    <t>I GEDE SOMA ARSA</t>
  </si>
  <si>
    <t>BHAYANGKARA OPERASIONAL PELAKSANA LANJUTAN POLSEK KUBUTAMBAHAN POLRES BULELENG POLDA BALI (BHABINKAMTIBMAS DS BONTIHING POLSEK KUBUTAMBAHAN)</t>
  </si>
  <si>
    <t>72100173</t>
  </si>
  <si>
    <t>I KOMANG GEDE</t>
  </si>
  <si>
    <t>PS. PA SIAGA 3 BAGOPS POLRES KARANGASEM POLDA BALI</t>
  </si>
  <si>
    <t>72100333</t>
  </si>
  <si>
    <t>I KADEK SUPERMASURI</t>
  </si>
  <si>
    <t>BAMIN/BANUM 1 SIAGA SPKT POLDA BALI (BARU)</t>
  </si>
  <si>
    <t>72100337</t>
  </si>
  <si>
    <t>I MADE SUKARTANA</t>
  </si>
  <si>
    <t>72100341</t>
  </si>
  <si>
    <t>I NYOMAN SERTIA</t>
  </si>
  <si>
    <t>BANIT 1 UNITRESKRIM POLSEK BANJAR POLRES BULELENG POLDA BALI</t>
  </si>
  <si>
    <t>72100347</t>
  </si>
  <si>
    <t>MADE NGURAH MUSTIKA</t>
  </si>
  <si>
    <t>72100368</t>
  </si>
  <si>
    <t>WALFRIDA EDUARDA PAREIRA</t>
  </si>
  <si>
    <t>PAUR SUBBAGBINOPS BAGOPS POLRES KARANGASEM POLDA BALI (PS.)</t>
  </si>
  <si>
    <t>72100425</t>
  </si>
  <si>
    <t>SANG AYU PUTU SUKRAMINI</t>
  </si>
  <si>
    <t>BAMIN 3 SIWAS POLRES GIANYAR POLDA BALI</t>
  </si>
  <si>
    <t>72100575</t>
  </si>
  <si>
    <t>I WAYAN PASEK SUARTIKA</t>
  </si>
  <si>
    <t>72100579</t>
  </si>
  <si>
    <t>I GEDE SUDIARTHA</t>
  </si>
  <si>
    <t>72100583</t>
  </si>
  <si>
    <t>I NYOMAN AGUS WIDANTHA</t>
  </si>
  <si>
    <t>BANIT 27 UNITIDIK SATRESKRIM POLRESTA DENPASAR POLDA BALI</t>
  </si>
  <si>
    <t>72110026</t>
  </si>
  <si>
    <t>NI NYOMAN SERIYATI</t>
  </si>
  <si>
    <t>72110132</t>
  </si>
  <si>
    <t>I NENGAH MARIAWAN</t>
  </si>
  <si>
    <t>KA SPKT 1 POLSEK SIDEMEN POLRES KARANGASEM POLDA BALI (PS.)</t>
  </si>
  <si>
    <t>72110134</t>
  </si>
  <si>
    <t>GEDE SANDIASA</t>
  </si>
  <si>
    <t>PAUR SUBBAGBINOPS BAGOPS POLRESTA DENPASAR POLDA BALI</t>
  </si>
  <si>
    <t>72110135</t>
  </si>
  <si>
    <t>I MADE SUTARJA</t>
  </si>
  <si>
    <t>72110151</t>
  </si>
  <si>
    <t>IDA BAGUS NYOMAN BAGIASA</t>
  </si>
  <si>
    <t>BANIT 23 UNITLAKA SATLANTAS POLRESTA DENPASAR POLDA BALI (BARU)</t>
  </si>
  <si>
    <t>72110153</t>
  </si>
  <si>
    <t>I NYOMAN ARNAWA</t>
  </si>
  <si>
    <t>KANIT 2 SPKT POLRES JEMBRANA POLDA BALI (BARU)</t>
  </si>
  <si>
    <t>72110228</t>
  </si>
  <si>
    <t>I NYOMAN GUNASTERA</t>
  </si>
  <si>
    <t>BHAYANGKARA OPERASIONAL PELAKSANA LANJUTAN POLSEK KERAMBITAN POLRES TABANAN POLDA BALI (BHABIN DS SAMSAM)</t>
  </si>
  <si>
    <t>72110235</t>
  </si>
  <si>
    <t>I WAYAN RUJA ARMAYA</t>
  </si>
  <si>
    <t>BANIT 6 UNITPAMOBVIT SATSABHARA POLRES BADUNG POLDA BALI (BARU)</t>
  </si>
  <si>
    <t>72110245</t>
  </si>
  <si>
    <t>BANIT 17 UNITTURJAWALI SATLANTAS POLRESTA DENPASAR POLDA BALI (BARU)</t>
  </si>
  <si>
    <t>72110380</t>
  </si>
  <si>
    <t>KETUT KURNIASA</t>
  </si>
  <si>
    <t>72110498</t>
  </si>
  <si>
    <t>I KOMANG SULENDRA,S.H</t>
  </si>
  <si>
    <t>BRIGADIR DITPAMOBVIT POLDA BALI (SUBBAGRENMIN)</t>
  </si>
  <si>
    <t>72110499</t>
  </si>
  <si>
    <t>KA SPKT 1 POLSEK UBUD POLRES GIANYAR POLDA BALI</t>
  </si>
  <si>
    <t>72110503</t>
  </si>
  <si>
    <t>I KETUT ADRAMA,S.H.</t>
  </si>
  <si>
    <t>PANIT 3 UNITSABHARA POLSEK MENDOYO POLRES JEMBRANA POLDA BALI (BARU)</t>
  </si>
  <si>
    <t>72110505</t>
  </si>
  <si>
    <t>I GUSTI BAGUS MANIKSA</t>
  </si>
  <si>
    <t>BANIT 14 SATINTELKAM POLRES BULELENG POLDA BALI</t>
  </si>
  <si>
    <t>72110569</t>
  </si>
  <si>
    <t>FRANCISCUS ROMI</t>
  </si>
  <si>
    <t>PA SIAGA 1 BAGOPS POLRESTA DENPASAR POLDA BALI (PS.)</t>
  </si>
  <si>
    <t>72120063</t>
  </si>
  <si>
    <t>I MADE NGURAH PUTRA JAYA</t>
  </si>
  <si>
    <t>72120114</t>
  </si>
  <si>
    <t>I KOMANG SUDIARTA</t>
  </si>
  <si>
    <t>PS. KANITPROVOS POLSEK SELAT POLRES KARANGASEM POLDA BALI</t>
  </si>
  <si>
    <t>72120241</t>
  </si>
  <si>
    <t>I NYOMAN SULANDRA</t>
  </si>
  <si>
    <t>BANIT 1 UNITPROVOS POLSEK UBUD POLRES GIANYAR POLDA BALI</t>
  </si>
  <si>
    <t>72120263</t>
  </si>
  <si>
    <t>I KETUT EKA SUYASA</t>
  </si>
  <si>
    <t>BANIT 1 UNITLANTAS POLSEK NEGARA POLRES JEMBRANA POLDA BALI (BARU)</t>
  </si>
  <si>
    <t>72120268</t>
  </si>
  <si>
    <t>I WAYAN SARJANA, SH</t>
  </si>
  <si>
    <t>PAURLOG BAGSUMDA POLRES KLUNGKUNG POLDA BALI (PENGUKUHAN PS)</t>
  </si>
  <si>
    <t>72120282</t>
  </si>
  <si>
    <t>SIGIT PRAMONO</t>
  </si>
  <si>
    <t>BANIT 2 UNITLANTAS POLSEK PEKUTATAN POLRES JEMBRANA POLDA BALI (BARU)</t>
  </si>
  <si>
    <t>72120298</t>
  </si>
  <si>
    <t>I NENGAH ARTANAYASA</t>
  </si>
  <si>
    <t>72120511</t>
  </si>
  <si>
    <t>I NYOMAN SURANATA</t>
  </si>
  <si>
    <t>BANIT 12 UNITTURJAWALI SATSABHARA POLRESTA DENPASAR POLDA BALI (BARU)</t>
  </si>
  <si>
    <t>72120563</t>
  </si>
  <si>
    <t>I WAYAN MURIANA</t>
  </si>
  <si>
    <t>KA SPKT 3 POLSEK PAYANGAN POLRES GIANYAR POLDA BALI (PS.)</t>
  </si>
  <si>
    <t>72120569</t>
  </si>
  <si>
    <t>I GUSTI NYOMAN GETAS</t>
  </si>
  <si>
    <t>PANIT 2 UNITBINMAS POLSEK KAWASAN PELABUHAN PADANG BAI POLRES KARANGASEM POLDA BALI</t>
  </si>
  <si>
    <t>72120570</t>
  </si>
  <si>
    <t>I PUTU GEDE NGURAH ARTAWAN</t>
  </si>
  <si>
    <t>BANIT 8 UNITLAKA SATLANTAS POLRES BADUNG POLDA BALI</t>
  </si>
  <si>
    <t>72120572</t>
  </si>
  <si>
    <t>I PUTU GEDE SUSILA</t>
  </si>
  <si>
    <t>BANIT 8 UNITRESKRIM POLSEK KUTA SELATAN POLRESTA DENPASAR POLDA BALI</t>
  </si>
  <si>
    <t>72120573</t>
  </si>
  <si>
    <t>I BAGUS NGURAH MANUABA</t>
  </si>
  <si>
    <t>PS. KANITPROVOS POLSEK ABANG POLRES KARANGASEM POLDA BALI</t>
  </si>
  <si>
    <t>72120575</t>
  </si>
  <si>
    <t>I KETUT TECA</t>
  </si>
  <si>
    <t>KANITTURJAWALI SATSABHARA POLRES JEMBRANA POLDA BALI (BARU)</t>
  </si>
  <si>
    <t>72120579</t>
  </si>
  <si>
    <t>I WAYAN ARTIKA</t>
  </si>
  <si>
    <t>72120591</t>
  </si>
  <si>
    <t>I WAYAN SUTARA</t>
  </si>
  <si>
    <t>BHAYANGKARA OPERASIONAL PELAKSANA LANJUTAN POLSEK GIANYAR POLRES GIANYAR POLDA BALI (BARU)</t>
  </si>
  <si>
    <t>72120593</t>
  </si>
  <si>
    <t>MADE ASTRA WINANGUN</t>
  </si>
  <si>
    <t>PS. KANITPROVOS POLSEK BANJAR POLRES BULELENG POLDA BALI</t>
  </si>
  <si>
    <t>73000116</t>
  </si>
  <si>
    <t>I KOMANG SUMARIAWAN</t>
  </si>
  <si>
    <t>BANIT 6 UNITRESKRIM POLSEK SUKASADA POLRES BULELENG POLDA BALI</t>
  </si>
  <si>
    <t>73010039</t>
  </si>
  <si>
    <t>I MADE MULIADI</t>
  </si>
  <si>
    <t>73010059</t>
  </si>
  <si>
    <t>SUPRIYANTO</t>
  </si>
  <si>
    <t>PANIT 3 UNITSABHARA POLSEK DENPASAR BARAT POLRESTA DENPASAR POLDA BALI (PS.)</t>
  </si>
  <si>
    <t>73010067</t>
  </si>
  <si>
    <t>PUTU NGURAH SUDIATMIKA</t>
  </si>
  <si>
    <t>KASIUM POLSEK TEMBUKU POLRES BANGLI POLDA BALI (BARU)</t>
  </si>
  <si>
    <t>73010108</t>
  </si>
  <si>
    <t>ANAK AGUNG GDE RAI DWI ASMARA PUTRA, SH</t>
  </si>
  <si>
    <t>73010123</t>
  </si>
  <si>
    <t>I MADE BALIK RUDITA</t>
  </si>
  <si>
    <t>BANIT 14 UNITTURJAWALI SATSABHARA POLRESTA DENPASAR POLDA BALI (BARU)</t>
  </si>
  <si>
    <t>73010127</t>
  </si>
  <si>
    <t>I NYOMAN BAWA</t>
  </si>
  <si>
    <t>BANIT 1 UNITLANTAS POLSEK BLAHBATUH POLRES GIANYAR POLDA BALI</t>
  </si>
  <si>
    <t>73010128</t>
  </si>
  <si>
    <t>I DEWA NYOMAN SUAMBA</t>
  </si>
  <si>
    <t>PS. KASIHUMAS POLSEK BATURITI POLRES TABANAN POLDA BALI</t>
  </si>
  <si>
    <t>73010239</t>
  </si>
  <si>
    <t>I GEDE MULYAWAN</t>
  </si>
  <si>
    <t>BANIT 3 UNITSABHARA POLSEK MENGWI POLRES BADUNG POLDA BALI</t>
  </si>
  <si>
    <t>73010248</t>
  </si>
  <si>
    <t>PANDE NYOMAN LASIA</t>
  </si>
  <si>
    <t>73010252</t>
  </si>
  <si>
    <t>BASUKI RACHMAT</t>
  </si>
  <si>
    <t>BANIT 8 UNITIDIK SATRESKRIM POLRES BADUNG POLDA BALI (BARU)</t>
  </si>
  <si>
    <t>73010254</t>
  </si>
  <si>
    <t>KANIT 2 SATINTELKAM POLRES BADUNG POLDA BALI (PS.)</t>
  </si>
  <si>
    <t>73010633</t>
  </si>
  <si>
    <t>I GST AGUNG PUTU YUDI SWASTIKA YASA</t>
  </si>
  <si>
    <t>BANIT 47 SATPJR DITLANTAS POLDA BALI</t>
  </si>
  <si>
    <t>73010675</t>
  </si>
  <si>
    <t>I GEDE DARMA</t>
  </si>
  <si>
    <t>PS. KAURMINTU SATLANTAS POLRES KARANGASEM POLDA BALI</t>
  </si>
  <si>
    <t>73010676</t>
  </si>
  <si>
    <t>ANAK AGUNG GEDE PUTRA ADNYANA</t>
  </si>
  <si>
    <t>73010696</t>
  </si>
  <si>
    <t>I NENGAH DARSANA</t>
  </si>
  <si>
    <t>BANIT 1 UNITBINTIBMAS SATBINMAS POLRES KARANGASEM POLDA BALI</t>
  </si>
  <si>
    <t>73020007</t>
  </si>
  <si>
    <t>NI KETUT RUSMIARNI</t>
  </si>
  <si>
    <t>PAMIN 2 SIYANMIN DITINTELKAM POLDA BALI</t>
  </si>
  <si>
    <t>73020046</t>
  </si>
  <si>
    <t>ANAK AGUNG GEDE OKA B, SH</t>
  </si>
  <si>
    <t>73020070</t>
  </si>
  <si>
    <t>GUSTI MADE WIDANA</t>
  </si>
  <si>
    <t>KASITIPOL POLRES BADUNG POLDA BALI (BARU)</t>
  </si>
  <si>
    <t>73020072</t>
  </si>
  <si>
    <t>PANIT 2 UNITRESKRIM POLSEK MENDOYO POLRES JEMBRANA POLDA BALI (BARU)</t>
  </si>
  <si>
    <t>73020080</t>
  </si>
  <si>
    <t>I NENGAH MURDANA</t>
  </si>
  <si>
    <t>BHAYANGKARA OPERASIONAL PELAKSANA LANJUTAN POLSEK DENPASAR SELATAN POLRESTA DENPASAR POLDA BALI (BHABINKAMTIBMAS DESA PEMOGAN)</t>
  </si>
  <si>
    <t>73020095</t>
  </si>
  <si>
    <t>WAYAN WEDHAYASA</t>
  </si>
  <si>
    <t>BANIT 2 UNITSABHARA POLSEK KUBUTAMBAHAN POLRES BULELENG POLDA BALI</t>
  </si>
  <si>
    <t>73020445</t>
  </si>
  <si>
    <t>I WAYAN PARKA</t>
  </si>
  <si>
    <t>BANIT 20 UNITTURJAWALI SATLANTAS POLRES BADUNG POLDA BALI</t>
  </si>
  <si>
    <t>73020449</t>
  </si>
  <si>
    <t>I KETUT JAYA KANDI</t>
  </si>
  <si>
    <t>BHAYANGKARA OPERASIONAL PELAKSANA LANJUTAN POLSEK SERIRIT POLRES BULELENG POLDA BALI (BHABINKAMTIBMAS DS GUNUNG SARI POLSEK SERIRIT)</t>
  </si>
  <si>
    <t>73020451</t>
  </si>
  <si>
    <t>I GEDE WIJAYA KUSUMA</t>
  </si>
  <si>
    <t>BHAYANGKARA ADMINISTRASI PELAKSANA LANJUTAN BIDANG UM POLRESTA DENPASAR POLDA BALI (DIARAHKAN KE TON SUS URDAL)</t>
  </si>
  <si>
    <t>73020452</t>
  </si>
  <si>
    <t>I NYOMAN DIANA</t>
  </si>
  <si>
    <t>BHAYANGKARA OPERASIONAL PELAKSANA LANJUTAN POLSEK KLUNGKUNG POLRES KLUNGKUNG POLDA BALI (BHABIN DESA KAMASAN)</t>
  </si>
  <si>
    <t>73020453</t>
  </si>
  <si>
    <t>I KETUT SUDIARSA</t>
  </si>
  <si>
    <t>PAURBANKUM RAPKUM 1 BAGSUMDA POLRES GIANYAR POLDA BALI</t>
  </si>
  <si>
    <t>73020468</t>
  </si>
  <si>
    <t>I PUTU WINAYA</t>
  </si>
  <si>
    <t>BAMIN 1 URMINTU SATBINMAS POLRES TABANAN POLDA BALI</t>
  </si>
  <si>
    <t>73020671</t>
  </si>
  <si>
    <t>I GUSTI BAGUS WICANA</t>
  </si>
  <si>
    <t>BANIT 4 UNITINTELKAM POLSEK MELAYA POLRES JEMBRANA POLDA BALI (BARU)</t>
  </si>
  <si>
    <t>73030095</t>
  </si>
  <si>
    <t>RACHMAD EKO LESMONO</t>
  </si>
  <si>
    <t>BAURIDENT 1 SATRESKRIM POLRESTA DENPASAR POLDA BALI</t>
  </si>
  <si>
    <t>73030099</t>
  </si>
  <si>
    <t>I WAYAN TANGKAS SUPRAPTA</t>
  </si>
  <si>
    <t>BHAYANGKARA OPERASIONAL PELAKSANA LANJUTAN BIDANG POLAIR POLRES GIANYAR POLDA BALI (BARU)</t>
  </si>
  <si>
    <t>73030100</t>
  </si>
  <si>
    <t>I WAYAN RUPAYA</t>
  </si>
  <si>
    <t>PS. KANITBINPOLMAS SATBINMAS POLRES BULELENG POLDA BALI</t>
  </si>
  <si>
    <t>73030101</t>
  </si>
  <si>
    <t>I MADE KULISAH</t>
  </si>
  <si>
    <t>BANIT 1 UNITIDIK SATRESNARKOBA POLRESTA DENPASAR POLDA BALI</t>
  </si>
  <si>
    <t>73030246</t>
  </si>
  <si>
    <t>I KETUT INDRA GUNAWAN</t>
  </si>
  <si>
    <t>PS. KAURMINTU SATSABHARA POLRES TABANAN POLDA BALI</t>
  </si>
  <si>
    <t>73030251</t>
  </si>
  <si>
    <t>I MADE SUBRATA</t>
  </si>
  <si>
    <t>BANIT 1 UNITRESKRIM POLSEK MENGWI POLRES BADUNG POLDA BALI</t>
  </si>
  <si>
    <t>73030618</t>
  </si>
  <si>
    <t>I WAYAN DARMA DARSANA, S.H.</t>
  </si>
  <si>
    <t>BAMIN 3 SITIPOL POLRES KARANGASEM POLDA BALI</t>
  </si>
  <si>
    <t>73030620</t>
  </si>
  <si>
    <t>I GUSTI MADE KODANA, S.H</t>
  </si>
  <si>
    <t>PANIT 2 UNITRESKRIM POLSEK KARANG ASEM POLRES KARANGASEM POLDA BALI (PS.)</t>
  </si>
  <si>
    <t>73030621</t>
  </si>
  <si>
    <t>I KETUT SUMERTA</t>
  </si>
  <si>
    <t>BHAYANGKARA OPERASIONAL PELAKSANA LANJUTAN POLSEK UBUD POLRES GIANYAR POLDA BALI (SPKT)</t>
  </si>
  <si>
    <t>73030622</t>
  </si>
  <si>
    <t>SANG KETUT SUYADNYA</t>
  </si>
  <si>
    <t>BANIT 2 UNITPROVOS POLSEK KAWASAN PELABUHAN GILIMANUK POLRES JEMBRANA POLDA BALI (BARU)</t>
  </si>
  <si>
    <t>73030625</t>
  </si>
  <si>
    <t>I MADE SUDIARTA</t>
  </si>
  <si>
    <t>BHAYANGKARA OPERASIONAL PELAKSANA LANJUTAN POLSEK TAMPAKSIRING POLRES GIANYAR POLDA BALI (BHABINKAMTIBMAS DESA PEJENG KANGIN)</t>
  </si>
  <si>
    <t>73030629</t>
  </si>
  <si>
    <t>I DEWA GEDE JAYA</t>
  </si>
  <si>
    <t>BANIT 3 UNITINTELKAM POLSEK BLAHBATUH POLRES GIANYAR POLDA BALI</t>
  </si>
  <si>
    <t>73030632</t>
  </si>
  <si>
    <t>I MADE PUJA ASTAWA</t>
  </si>
  <si>
    <t>73030634</t>
  </si>
  <si>
    <t>IDA BAGUS SUDARMADA</t>
  </si>
  <si>
    <t>73040018</t>
  </si>
  <si>
    <t>I WAYAN YUDIASA</t>
  </si>
  <si>
    <t>BHAYANGKARA OPERASIONAL PELAKSANA LANJUTAN POLSEK PENEBEL POLRES TABANAN POLDA BALI (BHABIN DS TEGALLINGGAH)</t>
  </si>
  <si>
    <t>73040108</t>
  </si>
  <si>
    <t>I NYOMAN SADIADA</t>
  </si>
  <si>
    <t>BANIT 1 UNITINTELKAM POLSEK KUBUTAMBAHAN POLRES BULELENG POLDA BALI</t>
  </si>
  <si>
    <t>73040129</t>
  </si>
  <si>
    <t>I PUTU ADI EKA PUTRA</t>
  </si>
  <si>
    <t>PAMIN 2 SIFAS SUBDITFASHARKAN DITPOLAIRUD POLDA BALI (PERPOL 14)</t>
  </si>
  <si>
    <t>73040226</t>
  </si>
  <si>
    <t>WUNA SWANDI</t>
  </si>
  <si>
    <t>PS. PAMIN URMINTU SUBBAGRENMIN ROLOG POLDA BALI</t>
  </si>
  <si>
    <t>73040489</t>
  </si>
  <si>
    <t>I NENGAH BUDIARTA,S.H.</t>
  </si>
  <si>
    <t>PANIT 2 UNITSABHARA POLSEK MENDOYO POLRES JEMBRANA POLDA BALI (BARU)</t>
  </si>
  <si>
    <t>73040494</t>
  </si>
  <si>
    <t>MADE GELGEL</t>
  </si>
  <si>
    <t>BHAYANGKARA OPERASIONAL PELAKSANA LANJUTAN BIDANG LANTAS POLRES BULELENG POLDA BALI (UNIT REGIDENT)</t>
  </si>
  <si>
    <t>73040495</t>
  </si>
  <si>
    <t>I NYOMAN SULATRA</t>
  </si>
  <si>
    <t>PS. PANIT 2 UNITLANTAS POLSEK MANGGIS POLRES KARANGASEM POLDA BALI</t>
  </si>
  <si>
    <t>73040498</t>
  </si>
  <si>
    <t>I GUSTI NGURAH SUDIARTHA</t>
  </si>
  <si>
    <t>PS. KANIT 1 SPKT POLRES KLUNGKUNG POLDA BALI</t>
  </si>
  <si>
    <t>73040500</t>
  </si>
  <si>
    <t>DEWA MADE WIADNYA</t>
  </si>
  <si>
    <t>PA SIAGA 1 BAGOPS POLRES BANGLI POLDA BALI (BARU)</t>
  </si>
  <si>
    <t>73040501</t>
  </si>
  <si>
    <t>I WAYAN KONDRA</t>
  </si>
  <si>
    <t>BANIT 6 SATINTELKAM POLRESTA DENPASAR POLDA BALI</t>
  </si>
  <si>
    <t>73040502</t>
  </si>
  <si>
    <t>I MADE SEMARA</t>
  </si>
  <si>
    <t>BANIT 1 UNITSABHARA POLSEK KUBUTAMBAHAN POLRES BULELENG POLDA BALI</t>
  </si>
  <si>
    <t>73040527</t>
  </si>
  <si>
    <t>BANIT 22 UNITTURJAWALI SATSABHARA POLRES GIANYAR POLDA BALI (BARU)</t>
  </si>
  <si>
    <t>73040692</t>
  </si>
  <si>
    <t>NYOMAN SURYAWAN</t>
  </si>
  <si>
    <t>BANIT 4 UNITRESKRIM POLSEK SAWAN POLRES BULELENG POLDA BALI</t>
  </si>
  <si>
    <t>73050007</t>
  </si>
  <si>
    <t>DEWA AYU SRI HANGGARA PADMI</t>
  </si>
  <si>
    <t>73050062</t>
  </si>
  <si>
    <t>I MADE MASTRA SASTRAWAN</t>
  </si>
  <si>
    <t>BHAYANGKARA OPERASIONAL PELAKSANA LANJUTAN POLSEK KUTA POLRESTA DENPASAR POLDA BALI (NRP 72050229)</t>
  </si>
  <si>
    <t>73050067</t>
  </si>
  <si>
    <t>I NYOMAN GEDE SUTAWIJAYA</t>
  </si>
  <si>
    <t>BHAYANGKARA OPERASIONAL PELAKSANA LANJUTAN POLSEK KERAMBITAN POLRES TABANAN POLDA BALI (BHABIN DS KERAMBITAN)</t>
  </si>
  <si>
    <t>73050132</t>
  </si>
  <si>
    <t>I MADE ADI PUTRA</t>
  </si>
  <si>
    <t>BAMIN 3 SIKEU POLRES KARANGASEM POLDA BALI</t>
  </si>
  <si>
    <t>73050137</t>
  </si>
  <si>
    <t>I PUTU SUGIARTA</t>
  </si>
  <si>
    <t>BHAYANGKARA OPERASIONAL PELAKSANA LANJUTAN POLSEK SELEMADEG BARAT POLRES TABANAN POLDA BALI (BHABIN DS LANGLANG LINGGAH)</t>
  </si>
  <si>
    <t>73050146</t>
  </si>
  <si>
    <t>I NYOMAN PADU</t>
  </si>
  <si>
    <t>KASIKUM POLSEK DENPASAR TIMUR POLRESTA DENPASAR POLDA BALI (PS. )</t>
  </si>
  <si>
    <t>73050178</t>
  </si>
  <si>
    <t>I DEWA GEDE RAKA, S.H.</t>
  </si>
  <si>
    <t>PAMIN 7 SUBBAGRENMIN DITPOLAIRUD POLDA BALI (PERPOL 14)</t>
  </si>
  <si>
    <t>73050184</t>
  </si>
  <si>
    <t>I NENGAH ARKA</t>
  </si>
  <si>
    <t>BANIT 2 UNITLANTAS POLSEK SINGARAJA POLRES BULELENG POLDA BALI</t>
  </si>
  <si>
    <t>73050200</t>
  </si>
  <si>
    <t>I PUTU TATA LEODI</t>
  </si>
  <si>
    <t>BHAYANGKARA OPERASIONAL PELAKSANA LANJUTAN POLSEK KUBUTAMBAHAN POLRES BULELENG POLDA BALI (BHABINKAMTIBMAS DS BENGKALA POLSEK KUBUTAMBAHAN)</t>
  </si>
  <si>
    <t>73050354</t>
  </si>
  <si>
    <t>KUSNO ADIANTO, S.H.</t>
  </si>
  <si>
    <t>BHAYANGKARA OPERASIONAL PELAKSANA LANJUTAN BIDANG BINOPSNAL DITRESKRIMSUS POLDA BALI (BARU)</t>
  </si>
  <si>
    <t>73050363</t>
  </si>
  <si>
    <t>BANIT 5 UNITINTELKAM POLSEK KEDIRI POLRES TABANAN POLDA BALI</t>
  </si>
  <si>
    <t>73050546</t>
  </si>
  <si>
    <t>I MADE SUDIDA</t>
  </si>
  <si>
    <t>BHAYANGKARA OPERASIONAL PELAKSANA LANJUTAN POLSEK SINGARAJA POLRES BULELENG POLDA BALI (BHABINKAMTIBMAS DS JINENG DALEM POLSEK SINGARAJA)</t>
  </si>
  <si>
    <t>73050551</t>
  </si>
  <si>
    <t>I WAYAN SUARMAWA, SE</t>
  </si>
  <si>
    <t>BANIT 44 UNITTURJAWALI SATLANTAS POLRESTA DENPASAR POLDA BALI (BARU)</t>
  </si>
  <si>
    <t>73050552</t>
  </si>
  <si>
    <t>I MADE KARJANA</t>
  </si>
  <si>
    <t>PS. PANIT UNIT 3 SIPAMMAT SUBDITGASUM DITSAMAPTA</t>
  </si>
  <si>
    <t>73050553</t>
  </si>
  <si>
    <t>I KETUT SUANA, S.H.</t>
  </si>
  <si>
    <t>BANUM 2 SUBBIDPROVOS BIDPROPAM POLDA BALI (BARU)</t>
  </si>
  <si>
    <t>73050557</t>
  </si>
  <si>
    <t>I KADEK MERTA</t>
  </si>
  <si>
    <t>73050559</t>
  </si>
  <si>
    <t>I KOMANG KARIANA</t>
  </si>
  <si>
    <t>BANIT 15 UNITLAKA SATLANTAS POLRES KLUNGKUNG POLDA BALI</t>
  </si>
  <si>
    <t>73050564</t>
  </si>
  <si>
    <t>I NYOMAN GOLKARYADA</t>
  </si>
  <si>
    <t>PS. PANIT UNIT LANTAS POLSEK PELABUHAN BENOA POLRESTA DENPASAR</t>
  </si>
  <si>
    <t>73050578</t>
  </si>
  <si>
    <t>I GEDE SUDIARTANA</t>
  </si>
  <si>
    <t>KASUBNITPATWALAIR UNITPATROLI SATPOLAIR POLRES JEMBRANA POLDA BALI</t>
  </si>
  <si>
    <t>73060012</t>
  </si>
  <si>
    <t>EMAN SULAEMAN</t>
  </si>
  <si>
    <t>BANIT 6 SUBDIT 3 DITINTELKAM POLDA BALI (-)</t>
  </si>
  <si>
    <t>73060046</t>
  </si>
  <si>
    <t>I GUSTI NGURAH EDI MANUABA</t>
  </si>
  <si>
    <t>KA SPKT 2 POLSEK UBUD POLRES GIANYAR POLDA BALI (PS.)</t>
  </si>
  <si>
    <t>73060053</t>
  </si>
  <si>
    <t>PS. KANITPROVOS POLSEK SELEMADEG BARAT POLRES TABANAN POLDA BALI</t>
  </si>
  <si>
    <t>73060098</t>
  </si>
  <si>
    <t>DEWA MADE ASTAWA , S.H.</t>
  </si>
  <si>
    <t>BANIT 6 UNITIDIK SATRESKRIM POLRES BADUNG POLDA BALI (BARU)</t>
  </si>
  <si>
    <t>73060238</t>
  </si>
  <si>
    <t>I MADE SWASTIKA</t>
  </si>
  <si>
    <t>73060241</t>
  </si>
  <si>
    <t>SUWANDONO</t>
  </si>
  <si>
    <t>BHAYANGKARA OPERASIONAL PELAKSANA LANJUTAN POLSEK DENPASAR TIMUR POLRESTA DENPASAR POLDA BALI (BHABINKAMTIBMAS DESA DANGIN PURI KELOD POLSEK DENPASAR TIMUR )</t>
  </si>
  <si>
    <t>73060259</t>
  </si>
  <si>
    <t>I NYOMAN SELAMAT</t>
  </si>
  <si>
    <t>KAURIDENT SATRESKRIM POLRES BADUNG POLDA BALI (BARU)</t>
  </si>
  <si>
    <t>73060540</t>
  </si>
  <si>
    <t>I GEDE ARTAWAN</t>
  </si>
  <si>
    <t>BANIT 15 UNITLAKA SATLANTAS POLRES BADUNG POLDA BALI</t>
  </si>
  <si>
    <t>73060541</t>
  </si>
  <si>
    <t>I GEDE KETUT ALIT WIDIANA. SH</t>
  </si>
  <si>
    <t>BHAYANGKARA OPERASIONAL PELAKSANA LANJUTAN POLSEK PUPUAN POLRES TABANAN POLDA BALI (BHABIN DESA BELIMBING)</t>
  </si>
  <si>
    <t>73060551</t>
  </si>
  <si>
    <t>I KOMANG GEDE RAI SANJAYA</t>
  </si>
  <si>
    <t>BANIT 29 UNITDALMAS SATSABHARA POLRES KLUNGKUNG POLDA BALI</t>
  </si>
  <si>
    <t>73060565</t>
  </si>
  <si>
    <t>I WAYAN SUARDIANA</t>
  </si>
  <si>
    <t>BANIT 3 UNITBINKAMSA SATBINMAS POLRES GIANYAR POLDA BALI</t>
  </si>
  <si>
    <t>73070032</t>
  </si>
  <si>
    <t>I KOMANG ALIT SAPTAWIRYAWAN, SH</t>
  </si>
  <si>
    <t>73070036</t>
  </si>
  <si>
    <t>YUDI KUSWAYA</t>
  </si>
  <si>
    <t>BANIT 6 UNITTURJAWALI SATLANTAS POLRES TABANAN POLDA BALI (BARU)</t>
  </si>
  <si>
    <t>73070037</t>
  </si>
  <si>
    <t>I NYOMAN SUTIKA</t>
  </si>
  <si>
    <t>PS. KASIHUMAS POLSEK TABANAN POLRES TABANAN POLDA BALI</t>
  </si>
  <si>
    <t>73070079</t>
  </si>
  <si>
    <t>I GEDE SUTAWIJAYA</t>
  </si>
  <si>
    <t>PS. PANIT SUBBIDPAMINAL BIDPROPAM POLDA BALI</t>
  </si>
  <si>
    <t>73070087</t>
  </si>
  <si>
    <t>I KOMANG JOELI WIDHARMANA</t>
  </si>
  <si>
    <t>BANIT 38 SATINTELKAM POLRESTA DENPASAR POLDA BALI</t>
  </si>
  <si>
    <t>73070117</t>
  </si>
  <si>
    <t>I NYOMAN SUJANA, S.H.</t>
  </si>
  <si>
    <t>BANIT OPSNAL II SUBBIDPAMINAL BIDPROPAM POLDA BALI</t>
  </si>
  <si>
    <t>73070156</t>
  </si>
  <si>
    <t>I GEDE SUNARTA</t>
  </si>
  <si>
    <t>73070159</t>
  </si>
  <si>
    <t>MUJUR D. SIREGAR</t>
  </si>
  <si>
    <t>73070161</t>
  </si>
  <si>
    <t>I KETUT MURNA</t>
  </si>
  <si>
    <t>BHAYANGKARA OPERASIONAL PELAKSANA LANJUTAN BIDANG SABHARA POLRES GIANYAR POLDA BALI (UNITPAMOBVIT)</t>
  </si>
  <si>
    <t>73070176</t>
  </si>
  <si>
    <t>I NYOMAN DUMU WIDIANA</t>
  </si>
  <si>
    <t>KASIHUMAS POLSEK BEBANDEM POLRES KARANGASEM POLDA BALI (PS.)</t>
  </si>
  <si>
    <t>73070495</t>
  </si>
  <si>
    <t>NYOMAN LANANG</t>
  </si>
  <si>
    <t>BANIT 12 UNITSABHARA POLSEK GEROKGAK POLRES BULELENG POLDA BALI</t>
  </si>
  <si>
    <t>73070497</t>
  </si>
  <si>
    <t>I MADE PANTIASA</t>
  </si>
  <si>
    <t>BANIT 4 UNITREGIDENT SATLANTAS POLRES BADUNG POLDA BALI</t>
  </si>
  <si>
    <t>73070501</t>
  </si>
  <si>
    <t>I WAYAN TANGKAS PASTINA WEDANTA</t>
  </si>
  <si>
    <t>BANIT 5 UNITSABHARA POLSEK KEDIRI POLRES TABANAN POLDA BALI</t>
  </si>
  <si>
    <t>73070504</t>
  </si>
  <si>
    <t>I KETUT GEDE PUTRA NEGARA</t>
  </si>
  <si>
    <t>BANIT 5 UNITTURJAWALI SATLANTAS POLRESTA DENPASAR POLDA BALI (BARU)</t>
  </si>
  <si>
    <t>73070507</t>
  </si>
  <si>
    <t>I NYOMAN HADI SUBARI HS</t>
  </si>
  <si>
    <t>PAURMINPERS 2 BAGSUMDA POLRES GIANYAR POLDA BALI</t>
  </si>
  <si>
    <t>73070508</t>
  </si>
  <si>
    <t>I KADEK SUSILASANA, S.H.</t>
  </si>
  <si>
    <t>73070520</t>
  </si>
  <si>
    <t>I KADEK SUKASADA</t>
  </si>
  <si>
    <t>73070578</t>
  </si>
  <si>
    <t>I WAYAN KARYA</t>
  </si>
  <si>
    <t>73070587</t>
  </si>
  <si>
    <t>73070625</t>
  </si>
  <si>
    <t>DEWA KETUT ALIT WIDIANA</t>
  </si>
  <si>
    <t>BANIT 23 UNITTURJAWALI SATSABHARA POLRES GIANYAR POLDA BALI (BARU)</t>
  </si>
  <si>
    <t>73070626</t>
  </si>
  <si>
    <t>I MADE ARYA</t>
  </si>
  <si>
    <t>KASUBNIT 2 UNITDALMAS SATSABHARA POLRES TABANAN POLDA BALI (BARU)</t>
  </si>
  <si>
    <t>73070628</t>
  </si>
  <si>
    <t>I GUSTI KOMANG ASTINA,S.H.</t>
  </si>
  <si>
    <t>73070635</t>
  </si>
  <si>
    <t>GEDE ARTANA</t>
  </si>
  <si>
    <t>BHAYANGKARA OPERASIONAL PELAKSANA LANJUTAN POLSEK BANJAR POLRES BULELENG POLDA BALI (BHABINKAMTIBMAS DS TAMPEKAN POLSEK BANJAR)</t>
  </si>
  <si>
    <t>73070677</t>
  </si>
  <si>
    <t>I NENGAH BUDIARTANA</t>
  </si>
  <si>
    <t>BANIT 14 UNITSABHARA POLSEK KUTA UTARA POLRES BADUNG POLDA BALI</t>
  </si>
  <si>
    <t>73080035</t>
  </si>
  <si>
    <t>I MADE RUDIYA</t>
  </si>
  <si>
    <t>BHAYANGKARA OPERASIONAL PELAKSANA LANJUTAN POLSEK KUBU POLRES KARANGASEM POLDA BALI (BHABINKAMTIBMAS DESA TIANYAR BARAT)</t>
  </si>
  <si>
    <t>73080036</t>
  </si>
  <si>
    <t>I MADE AGUS ARMANA, S.H.</t>
  </si>
  <si>
    <t>PAMIN 1 SUBBAGRENMIN RORENA POLDA BALI</t>
  </si>
  <si>
    <t>73080044</t>
  </si>
  <si>
    <t>I WAYAN SURADNYANA</t>
  </si>
  <si>
    <t>BANIT 3 UNITINTELKAM POLSEK KUTA POLRESTA DENPASAR POLDA BALI</t>
  </si>
  <si>
    <t>73080069</t>
  </si>
  <si>
    <t>NI NYOMAN AYU SUASTARI</t>
  </si>
  <si>
    <t>73080179</t>
  </si>
  <si>
    <t>I NENGAH KATON</t>
  </si>
  <si>
    <t>BANIT 28 UNITTURJAWALI SATLANTAS POLRES KLUNGKUNG POLDA BALI</t>
  </si>
  <si>
    <t>73080310</t>
  </si>
  <si>
    <t>NI KETUT SUASTINI</t>
  </si>
  <si>
    <t>PS. PAURMINPERS 2 BAGSUMDA POLRES BULELENG POLDA BALI</t>
  </si>
  <si>
    <t>73080313</t>
  </si>
  <si>
    <t>I GUSTI AYU NYOMAN SURYANI</t>
  </si>
  <si>
    <t>BHAYANGKARA OPERASIONAL PELAKSANA LANJUTAN BIDANG BINMAS POLRESTA DENPASAR POLDA BALI</t>
  </si>
  <si>
    <t>73080475</t>
  </si>
  <si>
    <t>I KOMANG SARJANA</t>
  </si>
  <si>
    <t>BANIT 9 UNITHARTIB SUBBIDPROVOS BIDPROPAM POLDA BALI (BARU)</t>
  </si>
  <si>
    <t>73080476</t>
  </si>
  <si>
    <t>I GEDE SUDISTIRA</t>
  </si>
  <si>
    <t>KASUBNIT 2 UNITDALMAS SATSABHARA POLRES KARANGASEM POLDA BALI (PS.)</t>
  </si>
  <si>
    <t>73080481</t>
  </si>
  <si>
    <t>MADE YASA</t>
  </si>
  <si>
    <t>BANIT 7 UNITLANTAS POLSEK SUKASADA POLRES BULELENG POLDA BALI</t>
  </si>
  <si>
    <t>73080484</t>
  </si>
  <si>
    <t>I.K. AGUSTINUS SUPRIANTA, Spd</t>
  </si>
  <si>
    <t>73080496</t>
  </si>
  <si>
    <t>I GUSTI NGURAH MENARA</t>
  </si>
  <si>
    <t>BA SPKT 5 POLSEK MENGWI POLRES BADUNG POLDA BALI</t>
  </si>
  <si>
    <t>73080557</t>
  </si>
  <si>
    <t>I MADE KERTYA</t>
  </si>
  <si>
    <t>BHAYANGKARA OPERASIONAL PELAKSANA LANJUTAN POLSEK PAYANGAN POLRES GIANYAR POLDA BALI (BHABINKAMTIBMAS DESA PUHU)</t>
  </si>
  <si>
    <t>73080643</t>
  </si>
  <si>
    <t>AGUSTONO, S.Kom.</t>
  </si>
  <si>
    <t>PAMIN 2 SIHARKAN SUBDITFASHARKAN DITPOLAIRUD POLDA BALI (PERPOL 14)</t>
  </si>
  <si>
    <t>73080712</t>
  </si>
  <si>
    <t>73090020</t>
  </si>
  <si>
    <t>MADE SHUARNAYA</t>
  </si>
  <si>
    <t>BA SPKT 2 POLSEK SERIRIT POLRES BULELENG POLDA BALI</t>
  </si>
  <si>
    <t>73090022</t>
  </si>
  <si>
    <t>PUTU ARYA SUTRESNA</t>
  </si>
  <si>
    <t>BHAYANGKARA OPERASIONAL PELAKSANA LANJUTAN POLSEK SERIRIT POLRES BULELENG POLDA BALI (BHABINKAMTIBMAS DS BESTALA POLSEK SERIRIT)</t>
  </si>
  <si>
    <t>73090023</t>
  </si>
  <si>
    <t>BANIT 32 UNITTURJAWALI SATLANTAS POLRESTA DENPASAR POLDA BALI (BARU)</t>
  </si>
  <si>
    <t>73090209</t>
  </si>
  <si>
    <t>YUNIATI RAHAYU,Amd</t>
  </si>
  <si>
    <t>73090378</t>
  </si>
  <si>
    <t>I PUTU KARIAWAN</t>
  </si>
  <si>
    <t>BANIT 25 UNITTURJAWALI SATLANTAS POLRESTA DENPASAR POLDA BALI (BARU)</t>
  </si>
  <si>
    <t>73090385</t>
  </si>
  <si>
    <t>I NYOMAN MARUTA, S.H.</t>
  </si>
  <si>
    <t>BHAYANGKARA OPERASIONAL PELAKSANA LANJUTAN POLSEK SUKASADA POLRES BULELENG POLDA BALI (BHABINKAMTIBMAS DS PADANGBULIA POLSEK SUKASADA)</t>
  </si>
  <si>
    <t>73090386</t>
  </si>
  <si>
    <t>I PUTU SUWASTIKA</t>
  </si>
  <si>
    <t>BANIT 4 UNITLANTAS POLSEK DENPASAR TIMUR POLRESTA DENPASAR POLDA BALI (BARU)</t>
  </si>
  <si>
    <t>73090391</t>
  </si>
  <si>
    <t>I WAYAN KENTRA</t>
  </si>
  <si>
    <t>BANIT 12 UNITTURJAWALI SATLANTAS POLRESTA DENPASAR POLDA BALI (BARU)</t>
  </si>
  <si>
    <t>73090513</t>
  </si>
  <si>
    <t>KADEK ADNYAWATI</t>
  </si>
  <si>
    <t>BAMIN 2 URMINTU SATBINMAS POLRES TABANAN POLDA BALI</t>
  </si>
  <si>
    <t>73090570</t>
  </si>
  <si>
    <t>EDELTRUDIS WEA NOKO</t>
  </si>
  <si>
    <t>BHAYANGKARA OPERASIONAL PELAKSANA LANJUTAN BIDANG LANTAS POLRESTA DENPASAR POLDA BALI (DIARAHKAN KE URTILANG)</t>
  </si>
  <si>
    <t>73100101</t>
  </si>
  <si>
    <t>AHMAD TRI UNTUNG</t>
  </si>
  <si>
    <t>73100121</t>
  </si>
  <si>
    <t>I GST AGUNG BGS CANDRA BUANA</t>
  </si>
  <si>
    <t>BANIT 24 UNITTURJAWALI SATSABHARA POLRES GIANYAR POLDA BALI</t>
  </si>
  <si>
    <t>73100403</t>
  </si>
  <si>
    <t>IDA BAGUS SURAWAN</t>
  </si>
  <si>
    <t>BANIT 4 UNITLANTAS POLSEK ABIANSEMAL POLRES BADUNG POLDA BALI</t>
  </si>
  <si>
    <t>73100405</t>
  </si>
  <si>
    <t>IDA BAGUS KUSUMA NALA</t>
  </si>
  <si>
    <t>BANIT 2 UNITREGIDENT SATLANTAS POLRES JEMBRANA POLDA BALI (BARU)</t>
  </si>
  <si>
    <t>73100406</t>
  </si>
  <si>
    <t>I WAYAN BALIK SUPARTA</t>
  </si>
  <si>
    <t>BANIT 3 UNITRESKRIM POLSEK SUKAWATI POLRES GIANYAR POLDA BALI (BARU)</t>
  </si>
  <si>
    <t>73100407</t>
  </si>
  <si>
    <t>I GEDE SUMADIYASA</t>
  </si>
  <si>
    <t>BAMIN/BANUM 3 SUBBAGPAMKOLSIK YANMA POLDA BALI</t>
  </si>
  <si>
    <t>73100453</t>
  </si>
  <si>
    <t>I MADE BUDIANA</t>
  </si>
  <si>
    <t>PAMIN 6 SUBBAGRENMIN BID TIK POLDA BALI (PERPOL 14)</t>
  </si>
  <si>
    <t>73100498</t>
  </si>
  <si>
    <t>I KOMANG SUDIANA</t>
  </si>
  <si>
    <t>PS. KASIUM POLSEK DAWAN POLRES KLUNGKUNG POLDA BALI</t>
  </si>
  <si>
    <t>73100581</t>
  </si>
  <si>
    <t>KETUT BOBI ADNYANA</t>
  </si>
  <si>
    <t>BHAYANGKARA OPERASIONAL PELAKSANA LANJUTAN POLSEK BANJAR POLRES BULELENG POLDA BALI (BHABINKAMTIBMAS DESA TEMUKUS POLSEK BANJAR)</t>
  </si>
  <si>
    <t>73110011</t>
  </si>
  <si>
    <t>ANAK AGUNG MADE AGUNG SEDANA</t>
  </si>
  <si>
    <t>PAMIN 1 SUBBAGRENMIN BIDDOKKES POLDA BALI</t>
  </si>
  <si>
    <t>73110015</t>
  </si>
  <si>
    <t>I WAYAN SUKADA ANUMERTA, SH</t>
  </si>
  <si>
    <t>BANIT 20 UNITLAKA SATLANTAS POLRESTA DENPASAR POLDA BALI (BARU)</t>
  </si>
  <si>
    <t>73110093</t>
  </si>
  <si>
    <t>I GEDE ARI SURYAWAN, SH</t>
  </si>
  <si>
    <t>BANIT 1 UNIT 1 SUBDIT 1 DITRESKRIMSUS POLDA BALI</t>
  </si>
  <si>
    <t>73110118</t>
  </si>
  <si>
    <t>I DEWA RAI SUNAYA</t>
  </si>
  <si>
    <t>PS. KASIUM POLSEK SELEMADEG POLRES TABANAN POLDA BALI</t>
  </si>
  <si>
    <t>73110119</t>
  </si>
  <si>
    <t>I KETUT ARIYANTA</t>
  </si>
  <si>
    <t>BANIT 9 UNITLAKA SATLANTAS POLRES BADUNG POLDA BALI (BARU)</t>
  </si>
  <si>
    <t>73110142</t>
  </si>
  <si>
    <t>I KETUT BAGIARTA</t>
  </si>
  <si>
    <t>BHAYANGKARA OPERASIONAL PELAKSANA LANJUTAN POLSEK MARGA POLRES TABANAN POLDA BALI (BHABIN DESA GELUNTUNG)</t>
  </si>
  <si>
    <t>73110366</t>
  </si>
  <si>
    <t>SI MADE RAI SUCIPTA</t>
  </si>
  <si>
    <t>BANIT 11 UNITTURJAWALI SATLANTAS POLRES BADUNG POLDA BALI (BARU)</t>
  </si>
  <si>
    <t>73110370</t>
  </si>
  <si>
    <t>73110371</t>
  </si>
  <si>
    <t>PS. KAURMINTU SATPOLAIR POLRES KARANGASEM POLDA BALI</t>
  </si>
  <si>
    <t>73110372</t>
  </si>
  <si>
    <t>BAMIN/BANUM 14 SUBDITREGIDENT DITLANTAS POLDA BALI</t>
  </si>
  <si>
    <t>73110384</t>
  </si>
  <si>
    <t>I GEDE SUASTIKA</t>
  </si>
  <si>
    <t>BHAYANGKARA OPERASIONAL PELAKSANA LANJUTAN POLSEK SELEMADEG TIMUR POLRES TABANAN POLDA BALI (BHABIN DESA MEGATI)</t>
  </si>
  <si>
    <t>73110386</t>
  </si>
  <si>
    <t>73110498</t>
  </si>
  <si>
    <t>NI NYOMAN RATNADI</t>
  </si>
  <si>
    <t>BAMIN SIUM POLSEK DENPASAR BARAT POLRESTA DENPASAR POLDA BALI</t>
  </si>
  <si>
    <t>73110515</t>
  </si>
  <si>
    <t>I PUTU RUMBAWA</t>
  </si>
  <si>
    <t>BANIT 6 UNITTURJAWALI SATLANTAS POLRES GIANYAR POLDA BALI</t>
  </si>
  <si>
    <t>73110544</t>
  </si>
  <si>
    <t>BHAYANGKARA OPERASIONAL PELAKSANA LANJUTAN POLSEK TEGALLALANG POLRES GIANYAR POLDA BALI (BHABINKAMTIBMAS DESA KELIKI)</t>
  </si>
  <si>
    <t>73110562</t>
  </si>
  <si>
    <t>BANIT 4 UNITIDIK SATRESKRIM POLRES JEMBRANA POLDA BALI (BARU)</t>
  </si>
  <si>
    <t>73120021</t>
  </si>
  <si>
    <t>I MADE ARYA OKA</t>
  </si>
  <si>
    <t>PANIT 2 UNITBINMAS POLSEK NEGARA POLRES JEMBRANA POLDA BALI (BARU)</t>
  </si>
  <si>
    <t>73120028</t>
  </si>
  <si>
    <t>I KETUT BUDA NEGARA, SH</t>
  </si>
  <si>
    <t>BANIT 62 UNITDALMAS SATSABHARA POLRESTA DENPASAR POLDA BALI (BARU)</t>
  </si>
  <si>
    <t>73120051</t>
  </si>
  <si>
    <t>KADEK ROMIAWAN,SH</t>
  </si>
  <si>
    <t>KANITPAMOBVIT SATSABHARA POLRES TABANAN POLDA BALI (PS.)</t>
  </si>
  <si>
    <t>73120141</t>
  </si>
  <si>
    <t>I WAYAN JATI</t>
  </si>
  <si>
    <t>BHAYANGKARA OPERASIONAL PELAKSANA LANJUTAN POLSEK SELAT POLRES KARANGASEM POLDA BALI (BHABINKAMTIBMAS DESA DUDA UTARA)</t>
  </si>
  <si>
    <t>73120142</t>
  </si>
  <si>
    <t>I MADE NUADA</t>
  </si>
  <si>
    <t>PS. KANIT 1 SIJAGATAH SUBDITPAMTAH DITTAHTI POLDA BALI</t>
  </si>
  <si>
    <t>73120249</t>
  </si>
  <si>
    <t>NI KETUT SARIATI</t>
  </si>
  <si>
    <t>BAMIN 5 BAGSUMDA POLRES TABANAN POLDA BALI (BARU)</t>
  </si>
  <si>
    <t>73120364</t>
  </si>
  <si>
    <t>I NENGAH BELAYU</t>
  </si>
  <si>
    <t>BANIT PATROLI 1 POLSUBSEKTOR SEMARAPURA POLSEK KLUNGKUNG POLRES KLUNGKUNG POLDA BALI</t>
  </si>
  <si>
    <t>73120365</t>
  </si>
  <si>
    <t>I MADE EKA SWARNAYA, S.H.</t>
  </si>
  <si>
    <t>PS. PANIT 1 UNITINTELKAM POLSEK KARANG ASEM POLRES KARANGASEM POLDA BALI</t>
  </si>
  <si>
    <t>73120367</t>
  </si>
  <si>
    <t>I KETUT RAI DARSANA</t>
  </si>
  <si>
    <t>KANITDALMAS 2 SATSABHARA POLRES BADUNG POLDA BALI (BARU)</t>
  </si>
  <si>
    <t>73120375</t>
  </si>
  <si>
    <t>I NYOMAN KARTANA</t>
  </si>
  <si>
    <t>BANIT 55 UNITTURJAWALI SATLANTAS POLRESTA DENPASAR POLDA BALI (BARU)</t>
  </si>
  <si>
    <t>73120377</t>
  </si>
  <si>
    <t>IVAN ADRIANTO JOHAN</t>
  </si>
  <si>
    <t>KANITPROVOS POLSEK NEGARA POLRES JEMBRANA POLDA BALI (BARU)</t>
  </si>
  <si>
    <t>73120655</t>
  </si>
  <si>
    <t>I DEWA MADE ARTANA</t>
  </si>
  <si>
    <t>PANIT 2 UNITSABHARA POLSEK KINTAMANI POLRES BANGLI POLDA BALI</t>
  </si>
  <si>
    <t>73120777</t>
  </si>
  <si>
    <t>BANIT 5 UNITRESKRIM POLSEK BLAHBATUH POLRES GIANYAR POLDA BALI</t>
  </si>
  <si>
    <t>73120885</t>
  </si>
  <si>
    <t>I NENGAH DABDAB</t>
  </si>
  <si>
    <t>BANIT 4 UNITIDIK SATRESKRIM POLRES BANGLI POLDA BALI</t>
  </si>
  <si>
    <t>74010119</t>
  </si>
  <si>
    <t>I KETUT PARTA WARDANA</t>
  </si>
  <si>
    <t>BANIT 3 UNITBINKAMSA SATBINMAS POLRES JEMBRANA POLDA BALI</t>
  </si>
  <si>
    <t>74010310</t>
  </si>
  <si>
    <t>I MADE SUDIN</t>
  </si>
  <si>
    <t>PS. KANITINTELKAM POLSEK BANJARANGKAN POLRES KLUNGKUNG POLDA BALI</t>
  </si>
  <si>
    <t>74010314</t>
  </si>
  <si>
    <t>I PUTU MURDITA, S.SOS</t>
  </si>
  <si>
    <t>PS. KANIT 1 SPKT POLRES TABANAN POLDA BALI</t>
  </si>
  <si>
    <t>74010315</t>
  </si>
  <si>
    <t>I NYOMAN SURYANATA</t>
  </si>
  <si>
    <t>BANIT 5 UNITLANTAS POLSEK TABANAN POLRES TABANAN POLDA BALI (BARU)</t>
  </si>
  <si>
    <t>74010344</t>
  </si>
  <si>
    <t>I KETUT GANDRA</t>
  </si>
  <si>
    <t>KA SPKT 2 POLSEK TEGALLALANG POLRES GIANYAR POLDA BALI (PS.)</t>
  </si>
  <si>
    <t>74010363</t>
  </si>
  <si>
    <t>I NENGAH ASTAWA</t>
  </si>
  <si>
    <t>BANIT 1 SPKT POLRES TABANAN POLDA BALI (BARU)</t>
  </si>
  <si>
    <t>74020012</t>
  </si>
  <si>
    <t>ANAK AGUNG GD HARTAWAN</t>
  </si>
  <si>
    <t>74020023</t>
  </si>
  <si>
    <t>I GEDE ARTHA WIJAYA</t>
  </si>
  <si>
    <t>KASIHUMAS POLSEK SUSUT POLRES BANGLI POLDA BALI (BARU)</t>
  </si>
  <si>
    <t>74020051</t>
  </si>
  <si>
    <t>MARWO, S.H.</t>
  </si>
  <si>
    <t>PAMIN 6 SUBBAGRENMIN DITRESKRIMUM POLDA BALI</t>
  </si>
  <si>
    <t>74020291</t>
  </si>
  <si>
    <t>I MADE MASNA, S.H.</t>
  </si>
  <si>
    <t>BHAYANGKARA OPERASIONAL PELAKSANA LANJUTAN POLSEK PENEBEL POLRES TABANAN POLDA BALI (BHABIN DS. TAJEN)</t>
  </si>
  <si>
    <t>74020294</t>
  </si>
  <si>
    <t>I WAYAN DIBIANA</t>
  </si>
  <si>
    <t>BANIT 25 UNITTURJAWALI SATSABHARA POLRES GIANYAR POLDA BALI</t>
  </si>
  <si>
    <t>74020295</t>
  </si>
  <si>
    <t>I GEDE SUDARSA</t>
  </si>
  <si>
    <t>BANIT PAMOBVIT SATSABHARA POLRESTA DENPASAR</t>
  </si>
  <si>
    <t>74020311</t>
  </si>
  <si>
    <t>I PUTU WIRAWAN,SH</t>
  </si>
  <si>
    <t>BAMIN/BANUM 2 SUBBAGRENMIN DITINTELKAM POLDA BALI</t>
  </si>
  <si>
    <t>74020386</t>
  </si>
  <si>
    <t>I NYOMAN ABDI ABIDIN</t>
  </si>
  <si>
    <t>74020429</t>
  </si>
  <si>
    <t>TJOKORDA ALIT KUSUMA YUDHA</t>
  </si>
  <si>
    <t>BAMIN/BANUM 1 SUBBIDWABPROF BIDPROPAM POLDA BALI</t>
  </si>
  <si>
    <t>74030031</t>
  </si>
  <si>
    <t>NI MADE SARIWATI, SIP</t>
  </si>
  <si>
    <t>74030079</t>
  </si>
  <si>
    <t>KADEK MANIASA</t>
  </si>
  <si>
    <t>BANIT 1 UNITRESKRIM POLSEK KUBUTAMBAHAN POLRES BULELENG POLDA BALI</t>
  </si>
  <si>
    <t>74030121</t>
  </si>
  <si>
    <t>I WAYAN GEDE MAS</t>
  </si>
  <si>
    <t>BHABINKAMTIBMAS DESA PEJENG KAWAN POLSEK TAMPAKSIRING POLRES GIANYAR POLDA BALI (BHABINKAMTIBMAS DESA PEJENG KAWAN)</t>
  </si>
  <si>
    <t>74030198</t>
  </si>
  <si>
    <t>NI WAYAN PUSPANINGSIH</t>
  </si>
  <si>
    <t>PAMIN 1 SUBBIDYANMEDDOKPOL RUMKIT BHAYANGKARA TK III BIDDOKKESPOLDA BALI (PS.)</t>
  </si>
  <si>
    <t>74030332</t>
  </si>
  <si>
    <t>I GUSTI NGURAH ARYA PERNATA</t>
  </si>
  <si>
    <t>74030333</t>
  </si>
  <si>
    <t>I GEDE MURJITA</t>
  </si>
  <si>
    <t>BANIT 6 UNITTURJAWALI SATSABHARA POLRES JEMBRANA POLDA BALI (BARU)</t>
  </si>
  <si>
    <t>74030336</t>
  </si>
  <si>
    <t>I NYOMAN SUDARA , S.S.</t>
  </si>
  <si>
    <t>KANITPROVOS POLSEK ABIANSEMAL POLRES BADUNG POLDA BALI (BARU)</t>
  </si>
  <si>
    <t>74030337</t>
  </si>
  <si>
    <t>GEDE SUGIANA, S.H.</t>
  </si>
  <si>
    <t>PS. KANITPROVOS POLSEK KUBUTAMBAHAN POLRES BULELENG POLDA BALI</t>
  </si>
  <si>
    <t>74030350</t>
  </si>
  <si>
    <t>I MADE BUDIYASA</t>
  </si>
  <si>
    <t>PS. KASIUM POLSEK KAWASAN PELABUHAN CELUKAN BAWANG POLRES BULELENG POLDA BALI</t>
  </si>
  <si>
    <t>74030395</t>
  </si>
  <si>
    <t>I NYOMAN SUDATI</t>
  </si>
  <si>
    <t>74030397</t>
  </si>
  <si>
    <t>I WAYAN SUGIANTA</t>
  </si>
  <si>
    <t>PAMIN 4 SUBBAGRENMIN ROLOG POLDA BALI</t>
  </si>
  <si>
    <t>74030434</t>
  </si>
  <si>
    <t>I NYOMAN MUSTIADA</t>
  </si>
  <si>
    <t>BANIT 4 UNITTURJAWALI SATLANTAS POLRES BULELENG POLDA BALI</t>
  </si>
  <si>
    <t>74030512</t>
  </si>
  <si>
    <t>I NYOMAN MUDIASA</t>
  </si>
  <si>
    <t>BHAYANGKARA OPERASIONAL PELAKSANA LANJUTAN POLSEK ABANG POLRES KARANGASEM POLDA BALI (BHABINKAMTIBMAS DESA CULIK)</t>
  </si>
  <si>
    <t>74030541</t>
  </si>
  <si>
    <t>BHAYANGKARA OPERASIONAL PELAKSANA LANJUTAN POLSEK KLUNGKUNG POLRES KLUNGKUNG POLDA BALI (BHABIN KELURAHAN SEMARAPURA TENGAH)</t>
  </si>
  <si>
    <t>74030602</t>
  </si>
  <si>
    <t>I NYOMAN SUKADANA</t>
  </si>
  <si>
    <t>BANIT 44 SATINTELKAM POLRESTA DENPASAR POLDA BALI</t>
  </si>
  <si>
    <t>74030607</t>
  </si>
  <si>
    <t>I KETUT SUTIARSANA</t>
  </si>
  <si>
    <t>BANIT 21 UNITTURJAWALI SATLANTAS POLRES KLUNGKUNG POLDA BALI</t>
  </si>
  <si>
    <t>74030629</t>
  </si>
  <si>
    <t>PAMIN 4 SUBBAGRENMIN DITPOLAIRUD POLDA BALI (PERPOL 14)</t>
  </si>
  <si>
    <t>74040066</t>
  </si>
  <si>
    <t>I WYN SUGIARTHA ,S.Sos.</t>
  </si>
  <si>
    <t>BANIT 11 SUBDIT 1 DITINTELKAM POLDA BALI (-)</t>
  </si>
  <si>
    <t>74040377</t>
  </si>
  <si>
    <t>I GUSTI AGUNG BAGUS PUTU SUMERTA</t>
  </si>
  <si>
    <t>74040378</t>
  </si>
  <si>
    <t>BHAYANGKARA OPERASIONAL PELAKSANA LANJUTAN POLSEK GEROKGAK POLRES BULELENG POLDA BALI (BHABINKAMTIBMAS DS PEJARAKAN POLSEK GEROKGAK)</t>
  </si>
  <si>
    <t>74040379</t>
  </si>
  <si>
    <t>KADEK KARTANA</t>
  </si>
  <si>
    <t>BHAYANGKARA ADMINISTRASI PELAKSANA LANJUTAN BIDANG YANDUAN BIDPROPAM POLDA BALI (BARU)</t>
  </si>
  <si>
    <t>74040382</t>
  </si>
  <si>
    <t>I GEDE DARMAWAN</t>
  </si>
  <si>
    <t>BANIT 7 UNITTURJAWALI SATSABHARA POLRES JEMBRANA POLDA BALI (BARU)</t>
  </si>
  <si>
    <t>74040391</t>
  </si>
  <si>
    <t>I DEWA GEDE MAHAJAYA</t>
  </si>
  <si>
    <t>BHAYANGKARA OPERASIONAL PELAKSANA LANJUTAN POLSEK BATURITI POLRES TABANAN POLDA BALI (BHABIN DS. PEREAN)</t>
  </si>
  <si>
    <t>74040504</t>
  </si>
  <si>
    <t>I KETUT APRIANTHO</t>
  </si>
  <si>
    <t>BHAYANGKARA OPERASIONAL PELAKSANA LANJUTAN BIDANG SABHARA POLRES BULELENG POLDA BALI (UNIT PAMOBVIT)</t>
  </si>
  <si>
    <t>74040528</t>
  </si>
  <si>
    <t>I NYOMAN MONING PUTRA ASTAWA</t>
  </si>
  <si>
    <t>PS. KASUBNIT 1 UNITDALMAS SATSABHARA POLRES GIANYAR POLDA BALI</t>
  </si>
  <si>
    <t>74040552</t>
  </si>
  <si>
    <t>ARIES SETEPANUS PENGAN</t>
  </si>
  <si>
    <t>BANIT 2 UNITSABHARA POLSEK KAWASAN PELABUHAN GILIMANUK POLRES JEMBRANA POLDA BALI (BARU)</t>
  </si>
  <si>
    <t>74040558</t>
  </si>
  <si>
    <t>BANIT 11 UNITTURJAWALI SATLANTAS POLRES GIANYAR POLDA BALI (BARU)</t>
  </si>
  <si>
    <t>74040579</t>
  </si>
  <si>
    <t>BANIT 3 SPKT POLRES TABANAN POLDA BALI (BARU)</t>
  </si>
  <si>
    <t>74040595</t>
  </si>
  <si>
    <t>I PUTU GEDE GUNA ASTAWA</t>
  </si>
  <si>
    <t>BAMIN 4 BAGSUMDA POLRES BANGLI POLDA BALI</t>
  </si>
  <si>
    <t>74040599</t>
  </si>
  <si>
    <t>FRANSISKA DIDI</t>
  </si>
  <si>
    <t>BANIT 2 UNITDIKYASA SATLANTAS POLRESTA DENPASAR POLDA BALI</t>
  </si>
  <si>
    <t>74040688</t>
  </si>
  <si>
    <t>I KETUT DARMIKA</t>
  </si>
  <si>
    <t>BHAYANGKARA OPERASIONAL PELAKSANA LANJUTAN POLSEK GEROKGAK POLRES BULELENG POLDA BALI (BHABINKAMTIBMAS DS MUSI POLSEK GEROKGAK)</t>
  </si>
  <si>
    <t>74040697</t>
  </si>
  <si>
    <t>LUH YOGANTARI</t>
  </si>
  <si>
    <t>PS. KAURMINTU SATINTELKAM POLRES KLUNGKUNG POLDA BALI</t>
  </si>
  <si>
    <t>74040721</t>
  </si>
  <si>
    <t>I GEDE SUECA</t>
  </si>
  <si>
    <t>BAMIN 1 SIKEU POLRES KARANGASEM POLDA BALI (BARU)</t>
  </si>
  <si>
    <t>74050012</t>
  </si>
  <si>
    <t>I MADE KENTRA ASTAWA</t>
  </si>
  <si>
    <t>BANIT 6 UNITINTELKAM POLSEK KUTA POLRESTA DENPASAR POLDA BALI</t>
  </si>
  <si>
    <t>74050032</t>
  </si>
  <si>
    <t>NI LUH PUTU SUPANDEWI, S.Sos.</t>
  </si>
  <si>
    <t>BHAYANGKARA OPERASIONAL PELAKSANA LANJUTAN POLSEK SINGARAJA POLRES BULELENG POLDA BALI (BHABINKAMTIBMAS KEL LILIGUNDI POLSEK SINGARAJA)</t>
  </si>
  <si>
    <t>74050050</t>
  </si>
  <si>
    <t>PUTU SUKRAYASA</t>
  </si>
  <si>
    <t>BANIT 1 SPKT POLRES BULELENG POLDA BALI (BARU)</t>
  </si>
  <si>
    <t>74050063</t>
  </si>
  <si>
    <t>PS. PANIT 1 UNITSABHARA POLSEK KLUNGKUNG POLRES KLUNGKUNG POLDA BALI</t>
  </si>
  <si>
    <t>74050204</t>
  </si>
  <si>
    <t>I WAYAN GEDE SWASTIKA</t>
  </si>
  <si>
    <t>BANIT 1 UNITINTELKAM POLSEK SELAT POLRES KARANGASEM POLDA BALI</t>
  </si>
  <si>
    <t>74050343</t>
  </si>
  <si>
    <t>I WAYAN MENDRA</t>
  </si>
  <si>
    <t>BANIT 16 UNITSABHARA POLSEK KUTA UTARA POLRES BADUNG POLDA BALI</t>
  </si>
  <si>
    <t>74050350</t>
  </si>
  <si>
    <t>M. ZAINAL</t>
  </si>
  <si>
    <t>BANIT 2 UNITDALMAS SATSABHARA POLRESTA DENPASAR POLDA BALI (BARU)</t>
  </si>
  <si>
    <t>74050370</t>
  </si>
  <si>
    <t>I MADE MULIARTA</t>
  </si>
  <si>
    <t>74050403</t>
  </si>
  <si>
    <t>I NYOMAN SIRING</t>
  </si>
  <si>
    <t>PAMIN 1 SUBBAGRENMIN DITRESNARKOBA POLDA BALI</t>
  </si>
  <si>
    <t>74050415</t>
  </si>
  <si>
    <t>SANG KETUT YASA</t>
  </si>
  <si>
    <t>BANIT 5 UNITREGIDENT SATLANTAS POLRES JEMBRANA POLDA BALI</t>
  </si>
  <si>
    <t>74050423</t>
  </si>
  <si>
    <t>I WAYAN DANA, S.H.</t>
  </si>
  <si>
    <t>PS. PANIT 1 SUBBIDPROVOS BIDPROPAM POLDA BALI</t>
  </si>
  <si>
    <t>74050450</t>
  </si>
  <si>
    <t>I MADE PARA</t>
  </si>
  <si>
    <t>BANIT 9 UNITRESKRIM POLSEK SUKAWATI POLRES GIANYAR POLDA BALI</t>
  </si>
  <si>
    <t>74050502</t>
  </si>
  <si>
    <t>I NYOMAN PUTRA WIJAYA</t>
  </si>
  <si>
    <t>BANIT 8 UNITSABHARA POLSEK PAYANGAN POLRES GIANYAR POLDA BALI (BARU)</t>
  </si>
  <si>
    <t>74050571</t>
  </si>
  <si>
    <t>GEDE SUDIAMA</t>
  </si>
  <si>
    <t>BANIT 3 UNITSABHARA POLSEK TEJAKULA POLRES BULELENG POLDA BALI</t>
  </si>
  <si>
    <t>74060016</t>
  </si>
  <si>
    <t>I WAYAN ARNAWA PUTRA ,S.H.</t>
  </si>
  <si>
    <t>BHAYANGKARA OPERASIONAL PELAKSANA LANJUTAN POLSEK MENGWI POLRES BADUNG POLDA BALI (BHABINKAMTIBMAS DESA PERERENAN)</t>
  </si>
  <si>
    <t>74060027</t>
  </si>
  <si>
    <t>I GST AYU SRI WAHYUNI</t>
  </si>
  <si>
    <t>KAURMINTU SATSABHARA POLRESTA DENPASAR POLDA BALI (PS.)</t>
  </si>
  <si>
    <t>74060071</t>
  </si>
  <si>
    <t>NYOMAN SUTRINAYASA</t>
  </si>
  <si>
    <t>KASIUM POLSEK ABIANSEMAL POLRES BADUNG POLDA BALI</t>
  </si>
  <si>
    <t>74060117</t>
  </si>
  <si>
    <t>I WAYAN WILANTARA</t>
  </si>
  <si>
    <t>PANIT 2 SIINTELAIR SUBDITGAKKUM DITPOLAIRUD POLDA BALI (PERPOL 14)</t>
  </si>
  <si>
    <t>74060181</t>
  </si>
  <si>
    <t>OLANDINA DE JESUS,SH.</t>
  </si>
  <si>
    <t>BANIT 34 UNITIDIK SATRESKRIM POLRES TABANAN POLDA BALI</t>
  </si>
  <si>
    <t>74060352</t>
  </si>
  <si>
    <t>I WAYAN DIRGAYUSA</t>
  </si>
  <si>
    <t>BHAYANGKARA OPERASIONAL PELAKSANA LANJUTAN POLSEK BATURITI POLRES TABANAN POLDA BALI (BHABIN DS BATUNYA)</t>
  </si>
  <si>
    <t>74060353</t>
  </si>
  <si>
    <t>I GEDE NGURAH ATMAJA</t>
  </si>
  <si>
    <t>BANIT 1 UNITBINKAMSA SATBINMAS POLRES KARANGASEM POLDA BALI</t>
  </si>
  <si>
    <t>74060355</t>
  </si>
  <si>
    <t>I GEDE RATNAYA</t>
  </si>
  <si>
    <t>BHAYANGKARA OPERASIONAL PELAKSANA LANJUTAN POLSEK BANJAR POLRES BULELENG POLDA BALI (BHABINKAMTIBMAS DS GESING POLSEK BANJAR)</t>
  </si>
  <si>
    <t>74060358</t>
  </si>
  <si>
    <t>NYOMAN TEGUH SUDARJAYA</t>
  </si>
  <si>
    <t>PS. PANIT 2 UNITLANTAS POLSEK SERIRIT POLRES BULELENG POLDA BALI</t>
  </si>
  <si>
    <t>74060359</t>
  </si>
  <si>
    <t>BHAYANGKARA OPERASIONAL PELAKSANA LANJUTAN POLSEK BEBANDEM POLRES KARANGASEM POLDA BALI (BHABIN KANTIBMAS DESA SIBETAN)</t>
  </si>
  <si>
    <t>74060360</t>
  </si>
  <si>
    <t>I PUTU HARTAWAN</t>
  </si>
  <si>
    <t>BANIT 2 UNITINTELKAM POLSEK BANJAR POLRES BULELENG POLDA BALI</t>
  </si>
  <si>
    <t>74060363</t>
  </si>
  <si>
    <t>PURWOKO</t>
  </si>
  <si>
    <t>BANIT 3 UNITIDIK SATRESKRIM POLRES BADUNG POLDA BALI</t>
  </si>
  <si>
    <t>74060370</t>
  </si>
  <si>
    <t>PUTU ADI GUNA</t>
  </si>
  <si>
    <t>BHAYANGKARA OPERASIONAL PELAKSANA LANJUTAN POLSEK SINGARAJA POLRES BULELENG POLDA BALI (BHABINKAMTIBMAS KEL PENARUKAN POLSEK SINGARAJA)</t>
  </si>
  <si>
    <t>74060466</t>
  </si>
  <si>
    <t>NI NYOMAN SUWENDRI, S.H.</t>
  </si>
  <si>
    <t>PAMIN 1 SUBBAGRENMIN RO SDM POLDA BALI</t>
  </si>
  <si>
    <t>74060472</t>
  </si>
  <si>
    <t>I KADE DWI WIRASANTIKA</t>
  </si>
  <si>
    <t>BANIT 7 UNITLAKA SATLANTAS POLRES JEMBRANA POLDA BALI (BARU)</t>
  </si>
  <si>
    <t>74060473</t>
  </si>
  <si>
    <t>I DEWA PUTU ARTANA</t>
  </si>
  <si>
    <t>PANIT 1 UNITLANTAS POLSEK BLAHBATUH POLRES GIANYAR POLDA BALI (PS.)</t>
  </si>
  <si>
    <t>74060479</t>
  </si>
  <si>
    <t>I MADE WIRYANA, SH</t>
  </si>
  <si>
    <t>PS. KASIHUMAS POLSEK KINTAMANI POLRES BANGLI POLDA BALI</t>
  </si>
  <si>
    <t>74060495</t>
  </si>
  <si>
    <t>I NYOMAN POLOS</t>
  </si>
  <si>
    <t>PS. KA SPKT 1 POLSEK KINTAMANI POLRES BANGLI POLDA BALI</t>
  </si>
  <si>
    <t>74060636</t>
  </si>
  <si>
    <t>DEWA NYOMAN MERTA</t>
  </si>
  <si>
    <t>BANIT 3 UNITPROVOS POLSEK SUKAWATI POLRES GIANYAR POLDA BALI (BARU)</t>
  </si>
  <si>
    <t>74060643</t>
  </si>
  <si>
    <t>NYOMAN SUBRATA</t>
  </si>
  <si>
    <t>BANIT 2 UNITRESKRIM POLSEK BUSUNGBIU POLRES BULELENG POLDA BALI</t>
  </si>
  <si>
    <t>74060651</t>
  </si>
  <si>
    <t>I MADE DARMAWAN</t>
  </si>
  <si>
    <t>BANIT 5 UNITLANTAS POLSEK BLAHBATUH POLRES GIANYAR POLDA BALI</t>
  </si>
  <si>
    <t>74070013</t>
  </si>
  <si>
    <t>I GEDE BUDARPA</t>
  </si>
  <si>
    <t>BANIT 8 UNITLANTAS POLSEK DENPASAR SELATAN POLRESTA DENPASAR POLDA BALI</t>
  </si>
  <si>
    <t>74070112</t>
  </si>
  <si>
    <t>I GUSTI MADE SUASTIKA, AMD. KEP, S.PSI</t>
  </si>
  <si>
    <t>PS. PAURKES BAGSUMDA POLRES TABANAN POLDA BALI</t>
  </si>
  <si>
    <t>74070365</t>
  </si>
  <si>
    <t>I KOMANG BUDIARSANA, S.H.</t>
  </si>
  <si>
    <t>BANIT 6 SUBBIDPAMINAL BIDPROPAM POLDA BALI (BARU)</t>
  </si>
  <si>
    <t>74070367</t>
  </si>
  <si>
    <t>I NYOMAN JULIANA, S.H.</t>
  </si>
  <si>
    <t>PS. KASIUM POLSEK SELEMADEG TIMUR POLRES TABANAN POLDA BALI</t>
  </si>
  <si>
    <t>74070369</t>
  </si>
  <si>
    <t>I GUSTI NGURAH AGUNG SUPARTA,SH</t>
  </si>
  <si>
    <t>74070371</t>
  </si>
  <si>
    <t>I KETUT SARTANA</t>
  </si>
  <si>
    <t>BANIT 2 UNITLANTAS POLSEK ABIANSEMAL POLRES BADUNG POLDA BALI</t>
  </si>
  <si>
    <t>74070372</t>
  </si>
  <si>
    <t>I NYOMAN YUDI ARSANA , S.H.</t>
  </si>
  <si>
    <t>BANIT 3 UNITRESKRIM POLSEK KUTA UTARA POLRES BADUNG POLDA BALI</t>
  </si>
  <si>
    <t>74070374</t>
  </si>
  <si>
    <t>I NYOMAN SUGIARTA, SH</t>
  </si>
  <si>
    <t>BANIT 1 UNITRESKRIM POLSEK SELEMADEG TIMUR POLRES TABANAN POLDA BALI (BARU)</t>
  </si>
  <si>
    <t>74070375</t>
  </si>
  <si>
    <t>TEGUH SUBAGIO</t>
  </si>
  <si>
    <t>BHAYANGKARA OPERASIONAL PELAKSANA LANJUTAN POLSEK BEBANDEM POLRES KARANGASEM POLDA BALI (BHABINKAMTIBMAS DESA BUNGAYA KANGIN)</t>
  </si>
  <si>
    <t>74070387</t>
  </si>
  <si>
    <t>I MADE EKA WIJAYA</t>
  </si>
  <si>
    <t>BANIT 16 UNITIDIK SATRESKRIM POLRES TABANAN POLDA BALI (BARU)</t>
  </si>
  <si>
    <t>74070393</t>
  </si>
  <si>
    <t>BANIT PATROLI 7 POLSUBSEKTOR MONANG-MANING POLSEK DENPASAR BARAT POLRESTA DENPASAR POLDA BALI</t>
  </si>
  <si>
    <t>74070486</t>
  </si>
  <si>
    <t>I GEDE KUMARA JAYA</t>
  </si>
  <si>
    <t>BANIT PATROLI 3 POLSUBSEKTOR RENON POLSEK DENPASAR TIMUR POLRESTA DENPASAR POLDA BALI</t>
  </si>
  <si>
    <t>74070560</t>
  </si>
  <si>
    <t>I GUSTI MADE RAI ARTHA , S.H.</t>
  </si>
  <si>
    <t>BANIT 7 UNITSABHARA POLSEK MENGWI POLRES BADUNG POLDA BALI</t>
  </si>
  <si>
    <t>74070587</t>
  </si>
  <si>
    <t>I KETUT SUDIRNA</t>
  </si>
  <si>
    <t>BANUM 2 SUBDIT 2 DITINTELKAM POLDA BALI</t>
  </si>
  <si>
    <t>74070672</t>
  </si>
  <si>
    <t>I GUSTI KOMANG MULIADI</t>
  </si>
  <si>
    <t>BANIT 3 UNITTURJAWALI SATLANTAS POLRES BADUNG POLDA BALI (BARU)</t>
  </si>
  <si>
    <t>74080157</t>
  </si>
  <si>
    <t>74080228</t>
  </si>
  <si>
    <t>KASUBNIT 1 UNITIDIK SATRESKRIM POLRESTA DENPASAR POLDA BALI (PS.)</t>
  </si>
  <si>
    <t>74080321</t>
  </si>
  <si>
    <t>I GEDE ANDA MANTARA</t>
  </si>
  <si>
    <t>BANIT 2 UNITINTELKAM POLSEK KUTA SELATAN POLRESTA DENPASAR POLDA BALI</t>
  </si>
  <si>
    <t>74080322</t>
  </si>
  <si>
    <t>I NENGAH SUMEDANA</t>
  </si>
  <si>
    <t>BAURPAMINAL 1 SIPROPAM POLRES BULELENG POLDA BALI</t>
  </si>
  <si>
    <t>74080323</t>
  </si>
  <si>
    <t>I WAYAN SUDIADNYANA</t>
  </si>
  <si>
    <t>BA SPKT 1 POLSEK BATURITI POLRES TABANAN POLDA BALI</t>
  </si>
  <si>
    <t>74080327</t>
  </si>
  <si>
    <t>I MADE KANA AGUS SUCIPTO</t>
  </si>
  <si>
    <t>BANIT 3 UNITRIKSA SUBBIDPROVOS BIDPROPAM POLDA BALI</t>
  </si>
  <si>
    <t>74080342</t>
  </si>
  <si>
    <t>I KOMANG SURAGA</t>
  </si>
  <si>
    <t>BHAYANGKARA OPERASIONAL PELAKSANA LANJUTAN POLSEK SAWAN POLRES BULELENG POLDA BALI (BHABINKAMTIBMAS DS SEKUMPUL POLSEK SAWAN)</t>
  </si>
  <si>
    <t>74080360</t>
  </si>
  <si>
    <t>I PUTU ARIASA</t>
  </si>
  <si>
    <t>KANIT 2 SPKT POLRES KARANGASEM POLDA BALI (PS.)</t>
  </si>
  <si>
    <t>74080425</t>
  </si>
  <si>
    <t>I DEWA GEDE WIASA</t>
  </si>
  <si>
    <t>BANIT 11 UNITLAKA SATLANTAS POLRES KLUNGKUNG POLDA BALI</t>
  </si>
  <si>
    <t>74080446</t>
  </si>
  <si>
    <t>KASIUM POLSEK KAWASAN PELABUHAN PADANG BAI POLRES KARANGASEM POLDA BALI (PS.)</t>
  </si>
  <si>
    <t>74080486</t>
  </si>
  <si>
    <t>I MADE PARWATHA , S.H.</t>
  </si>
  <si>
    <t>BHAYANGKARA OPERASIONAL PELAKSANA LANJUTAN POLSEK MENGWI POLRES BADUNG POLDA BALI (BHABINKAMTIBMAS DESA SADING)</t>
  </si>
  <si>
    <t>74080509</t>
  </si>
  <si>
    <t>I NYOMAN SUMADI</t>
  </si>
  <si>
    <t>BANIT 26 UNITTURJAWALI SATSABHARA POLRES GIANYAR POLDA BALI (BARU)</t>
  </si>
  <si>
    <t>74080561</t>
  </si>
  <si>
    <t>PS. KA SPKT 1 POLSEK SAWAN POLRES BULELENG POLDA BALI</t>
  </si>
  <si>
    <t>74080582</t>
  </si>
  <si>
    <t>BANIT 4 UNITLANTAS POLSEK KUTA UTARA POLRES BADUNG POLDA BALI</t>
  </si>
  <si>
    <t>74080583</t>
  </si>
  <si>
    <t>I NYOMAN BUDIANTARA</t>
  </si>
  <si>
    <t>BAMIN SIUM POLSEK KUTA SELATAN POLRESTA DENPASAR POLDA BALI (BARU)</t>
  </si>
  <si>
    <t>74080817</t>
  </si>
  <si>
    <t>KETUT SUMERTADANA</t>
  </si>
  <si>
    <t>BANIT 4 UNITSABHARA POLSEK SAWAN POLRES BULELENG POLDA BALI</t>
  </si>
  <si>
    <t>74090082</t>
  </si>
  <si>
    <t>I GUSTI KETUT SETIAWAN</t>
  </si>
  <si>
    <t>KASUBNIT 1 UNITDALMAS SATSABHARA POLRES BADUNG POLDA BALI (BARU)</t>
  </si>
  <si>
    <t>74090256</t>
  </si>
  <si>
    <t>I GEDE SISWANTARA</t>
  </si>
  <si>
    <t>PS. KANITPROVOS POLSEK SINGARAJA POLRES BULELENG POLDA BALI</t>
  </si>
  <si>
    <t>74090378</t>
  </si>
  <si>
    <t>I NYOMAN YUDA BUANA SUPARWAN</t>
  </si>
  <si>
    <t>BANIT 1 UNITINTELKAM POLSEK UBUD POLRES GIANYAR POLDA BALI</t>
  </si>
  <si>
    <t>74090421</t>
  </si>
  <si>
    <t>I NYOMAN NATA SUSILA PUTRA, SH</t>
  </si>
  <si>
    <t>KASIHUMAS POLSEK SELEMADEG BARAT POLRES TABANAN POLDA BALI (PS.)</t>
  </si>
  <si>
    <t>74090430</t>
  </si>
  <si>
    <t>I KOMANG IWAN SETIAWAN, SH</t>
  </si>
  <si>
    <t>BHAYANGKARA OPERASIONAL PELAKSANA LANJUTAN POLSEK BLAHBATUH POLRES GIANYAR POLDA BALI (BHABINKAMTIBMAS DESA BONA)</t>
  </si>
  <si>
    <t>74090448</t>
  </si>
  <si>
    <t>I KOMANG YUDANA</t>
  </si>
  <si>
    <t>BANIT 4 UNITLANTAS POLSEK PEKUTATAN POLRES JEMBRANA POLDA BALI (BARU)</t>
  </si>
  <si>
    <t>74090518</t>
  </si>
  <si>
    <t>I GEDE SATRIO</t>
  </si>
  <si>
    <t>BANIT 4 UNITSABHARA POLSEK SUKASADA POLRES BULELENG POLDA BALI</t>
  </si>
  <si>
    <t>74090619</t>
  </si>
  <si>
    <t>I KOMANG PUTU ASTAWA</t>
  </si>
  <si>
    <t>KAURMINTU SATINTELKAM POLRES BANGLI POLDA BALI (PS. KAUR MINTU SAT. INTELKAM )</t>
  </si>
  <si>
    <t>74090620</t>
  </si>
  <si>
    <t>NGAKAN MADE WIJAYA</t>
  </si>
  <si>
    <t>DANTON 2 KOMPI 4 YON A PELOPOR SATBRIMOB POLDA BALI (PERPOL 14)</t>
  </si>
  <si>
    <t>74090624</t>
  </si>
  <si>
    <t>I NENGAH GOMBOH</t>
  </si>
  <si>
    <t>DANTON 2 KOMPI 2 YON A PELOPOR SATBRIMOB POLDA BALI (PERPOL 14)</t>
  </si>
  <si>
    <t>74090626</t>
  </si>
  <si>
    <t>I DW GDE PUTRA ERTANA</t>
  </si>
  <si>
    <t>DANTON 4 KOMPI 4 YON A PELOPOR SATBRIMOB POLDA BALI (PERPOL 14)</t>
  </si>
  <si>
    <t>74090632</t>
  </si>
  <si>
    <t>I WAYAN MIANTHA</t>
  </si>
  <si>
    <t>74100014</t>
  </si>
  <si>
    <t>I KETUT SUCI REDANA, SH</t>
  </si>
  <si>
    <t>PS. PAMIN SIHARKAN SUBDITFASHARKAN DITPOLAIRUD</t>
  </si>
  <si>
    <t>74100031</t>
  </si>
  <si>
    <t>MADE ARSANA ARYAWAN</t>
  </si>
  <si>
    <t>BANIT 2 UNITIDIK SATRESKRIM POLRES BADUNG POLDA BALI (BARU)</t>
  </si>
  <si>
    <t>74100260</t>
  </si>
  <si>
    <t>MADE MULIAWAN</t>
  </si>
  <si>
    <t>PS. KASIUM POLSEK SUKASADA POLRES BULELENG POLDA BALI</t>
  </si>
  <si>
    <t>74100263</t>
  </si>
  <si>
    <t>I WAYAN SUDIANA KUMBARA</t>
  </si>
  <si>
    <t>BANIT 9 UNITPAMOBVIT SATSABHARA POLRES BULELENG POLDA BALI</t>
  </si>
  <si>
    <t>74100265</t>
  </si>
  <si>
    <t>I WAYAN RUSMANTA</t>
  </si>
  <si>
    <t>BANIT 1 UNITRESKRIM POLSEK DENPASAR BARAT POLRESTA DENPASAR POLDA BALI</t>
  </si>
  <si>
    <t>74100266</t>
  </si>
  <si>
    <t>I KADEK BUDIASA</t>
  </si>
  <si>
    <t>BANIT 9 UNITRESKRIM POLSEK DENPASAR SELATAN POLRESTA DENPASAR POLDA BALI</t>
  </si>
  <si>
    <t>74100267</t>
  </si>
  <si>
    <t>I WAYAN ARNAWA</t>
  </si>
  <si>
    <t>BHAYANGKARA OPERASIONAL PELAKSANA LANJUTAN POLSEK TEJAKULA POLRES BULELENG POLDA BALI (BHABINKAMTIBMAS DS TEMBOK POLSEK TEJAKULA)</t>
  </si>
  <si>
    <t>74100268</t>
  </si>
  <si>
    <t>I GUSTI NYOMAN NGURAH</t>
  </si>
  <si>
    <t>BHAYANGKARA OPERASIONAL PELAKSANA LANJUTAN POLSEK PETANG POLRES BADUNG POLDA BALI (BHABINKAMTIBMAS DESA GETASAN)</t>
  </si>
  <si>
    <t>74100349</t>
  </si>
  <si>
    <t>IDA BAGUS GEDE EDY PUTRA</t>
  </si>
  <si>
    <t>BANIT 30 UNITTURJAWALI SATLANTAS POLRES KLUNGKUNG POLDA BALI</t>
  </si>
  <si>
    <t>74100436</t>
  </si>
  <si>
    <t>BANIT 2 UNITBINKAMSA SATBINMAS POLRES KARANGASEM POLDA BALI</t>
  </si>
  <si>
    <t>74110004</t>
  </si>
  <si>
    <t>I B. PT. HARRY SUDARSANA</t>
  </si>
  <si>
    <t>74110010</t>
  </si>
  <si>
    <t>I NYOMAN DARMAYA</t>
  </si>
  <si>
    <t>BANIT 8 UNITRESKRIM POLSEK DENPASAR SELATAN POLRESTA DENPASAR POLDA BALI</t>
  </si>
  <si>
    <t>74110015</t>
  </si>
  <si>
    <t>I GEDE OKA</t>
  </si>
  <si>
    <t>BANIT 9 UNITTURJAWALI SATSABHARA POLRESTA DENPASAR POLDA BALI</t>
  </si>
  <si>
    <t>74110211</t>
  </si>
  <si>
    <t>BHAYANGKARA OPERASIONAL PELAKSANA LANJUTAN POLSEK ABIANSEMAL POLRES BADUNG POLDA BALI (BHABINKAMTIBMAS DESA TAMAN)</t>
  </si>
  <si>
    <t>74110215</t>
  </si>
  <si>
    <t>I MADE NGURAH SUMERTA</t>
  </si>
  <si>
    <t>BANIT 1 UNITLAKA SATLANTAS POLRES BADUNG POLDA BALI</t>
  </si>
  <si>
    <t>74110217</t>
  </si>
  <si>
    <t>I MADE SUJAYA</t>
  </si>
  <si>
    <t>74110218</t>
  </si>
  <si>
    <t>I GEDE WARTAPA</t>
  </si>
  <si>
    <t>BHAYANGKARA OPERASIONAL PELAKSANA LANJUTAN POLSEK SUKASADA POLRES BULELENG POLDA BALI (BHABINKAMTIBMAS DS AMBENGAN POLSEK SUKASADA)</t>
  </si>
  <si>
    <t>74110226</t>
  </si>
  <si>
    <t>A.A. MADE PRIAMBADA</t>
  </si>
  <si>
    <t>74110301</t>
  </si>
  <si>
    <t>I NYOMAN SUANA</t>
  </si>
  <si>
    <t>BA SPKT 5 POLSEK KUTA SELATAN POLRESTA DENPASAR POLDA BALI</t>
  </si>
  <si>
    <t>74110383</t>
  </si>
  <si>
    <t>I NENGAH SUTEJA</t>
  </si>
  <si>
    <t>BHAYANGKARA OPERASIONAL PELAKSANA LANJUTAN POLSEK MARGA POLRES TABANAN POLDA BALI (BHABIN DESA DAUH PURI)</t>
  </si>
  <si>
    <t>74110422</t>
  </si>
  <si>
    <t>BANIT 3 UNITINTELKAM POLSEK BANJARANGKAN POLRES KLUNGKUNG POLDA BALI</t>
  </si>
  <si>
    <t>74110537</t>
  </si>
  <si>
    <t>MADE SEMADI SILADARMA</t>
  </si>
  <si>
    <t>BANIT 20 UNITTURJAWALI SATSABHARA POLRES BULELENG POLDA BALI</t>
  </si>
  <si>
    <t>74110546</t>
  </si>
  <si>
    <t>I WAYAN GINARSA</t>
  </si>
  <si>
    <t>PANIT 1 UNITRESKRIM POLSEK KARANG ASEM POLRES KARANGASEM POLDA BALI (PS.)</t>
  </si>
  <si>
    <t>74110629</t>
  </si>
  <si>
    <t>MADE SARTIKA DEWI, S.H.</t>
  </si>
  <si>
    <t>PS. PAMIN 3 SUBBAGRENMIN ROLOG POLDA BALI</t>
  </si>
  <si>
    <t>74120040</t>
  </si>
  <si>
    <t>DEWA MADE PUJAWAN</t>
  </si>
  <si>
    <t>74120093</t>
  </si>
  <si>
    <t>I GEDE MADE PUTRA MASTIKA, AMK</t>
  </si>
  <si>
    <t>KASUBNIT 1 UNITDALMAS SATSABHARA POLRES TABANAN POLDA BALI (PS.)</t>
  </si>
  <si>
    <t>74120115</t>
  </si>
  <si>
    <t>NI MADE SURIASIH</t>
  </si>
  <si>
    <t>PAMIN 1 SUBBIDJANGMEDUM RUMKIT BHAYANGKARA TK III BIDDOKKES POLDA BALI</t>
  </si>
  <si>
    <t>74120155</t>
  </si>
  <si>
    <t>DANIEL AFRAT SITORUS</t>
  </si>
  <si>
    <t>BANIT 9 UNITSABHARA POLSEK KUTA SELATAN POLRESTA DENPASAR POLDA BALI</t>
  </si>
  <si>
    <t>74120243</t>
  </si>
  <si>
    <t>ROMI IRAWAN</t>
  </si>
  <si>
    <t>74120246</t>
  </si>
  <si>
    <t>KADEK SUARNAMA</t>
  </si>
  <si>
    <t>PS. PA SIAGA 1 BAGOPS POLRES BULELENG POLDA BALI</t>
  </si>
  <si>
    <t>74120373</t>
  </si>
  <si>
    <t>BANIT 27 UNITTURJAWALI SATSABHARA POLRES GIANYAR POLDA BALI (BARU)</t>
  </si>
  <si>
    <t>74120382</t>
  </si>
  <si>
    <t>I KETUT SUARDIKA</t>
  </si>
  <si>
    <t>BHAYANGKARA ADMINISTRASI PELAKSANA LANJUTAN BIDANG UM POLRESTA DENPASAR POLDA BALI (DIARAHKAN KE TONSUS URDAL)</t>
  </si>
  <si>
    <t>74120393</t>
  </si>
  <si>
    <t>IDA BAGUS WIRYA SAPUTRA</t>
  </si>
  <si>
    <t>BANIT YANMAS 1 POLSUBSEKTOR BATUBULAN POLSEK SUKAWATI POLRES GIANYAR POLDA BALI</t>
  </si>
  <si>
    <t>74120402</t>
  </si>
  <si>
    <t>I NYOMAN SUGITA</t>
  </si>
  <si>
    <t>BANIT 2 UNITRESKRIM POLSEK PETANG POLRES BADUNG POLDA BALI (BARU)</t>
  </si>
  <si>
    <t>74120413</t>
  </si>
  <si>
    <t>I MADE GEDE SWADARMA,SH</t>
  </si>
  <si>
    <t>BANIT 28 UNITIDIK SATRESKRIM POLRES TABANAN POLDA BALI (BARU)</t>
  </si>
  <si>
    <t>74120460</t>
  </si>
  <si>
    <t>MADE MERTA</t>
  </si>
  <si>
    <t>BANIT 3 SATINTELKAM POLRES BULELENG POLDA BALI</t>
  </si>
  <si>
    <t>74120496</t>
  </si>
  <si>
    <t>I NYOMAN SUWEDEN,S.E.</t>
  </si>
  <si>
    <t>BHAYANGKARA OPERASIONAL PELAKSANA LANJUTAN POLSEK KARANG ASEM POLRES KARANGASEM POLDA BALI (BHABINKAMTIBMAS DESA PERTIMA)</t>
  </si>
  <si>
    <t>74120504</t>
  </si>
  <si>
    <t>I KADEK SUKARIANA</t>
  </si>
  <si>
    <t>KAURMINTU SUBBAGRENMIN DITTAHTI POLDA BALI</t>
  </si>
  <si>
    <t>74120755</t>
  </si>
  <si>
    <t>I NYOMAN SEKEN</t>
  </si>
  <si>
    <t>KA SPKT 3 POLSEK KINTAMANI POLRES BANGLI POLDA BALI</t>
  </si>
  <si>
    <t>74120781</t>
  </si>
  <si>
    <t>PS. KA SPKT 3 POLSEK BANJARANGKAN POLRES KLUNGKUNG POLDA BALI</t>
  </si>
  <si>
    <t>74120785</t>
  </si>
  <si>
    <t>I NYOMAN ADI ARDANA,S.H</t>
  </si>
  <si>
    <t>BANIT 1 UNITPROVOS POLSEK KUTA POLRESTA DENPASAR POLDA BALI</t>
  </si>
  <si>
    <t>74120792</t>
  </si>
  <si>
    <t>I NENGAH SUBAGIANA</t>
  </si>
  <si>
    <t>BANIT 47 SATINTELKAM POLRESTA DENPASAR POLDA BALI (BARU)</t>
  </si>
  <si>
    <t>74120794</t>
  </si>
  <si>
    <t>I B PUTU MANUABA</t>
  </si>
  <si>
    <t>PS. PAURTU DENGEGANA SATBRIMOB</t>
  </si>
  <si>
    <t>74120795</t>
  </si>
  <si>
    <t>I MADE SUTAPA</t>
  </si>
  <si>
    <t>PS. KANIT 4 SATINTELKAM POLRES KLUNGKUNG POLDA BALI</t>
  </si>
  <si>
    <t>75010085</t>
  </si>
  <si>
    <t>NI MADE SUKRI PADMAWATI</t>
  </si>
  <si>
    <t>BHAYANGKARA OPERASIONAL PELAKSANA PEMULA POLSEK DENPASAR TIMUR POLRESTA DENPASAR POLDA BALI (BHABINKAMTIBMAS KELURAHAN KESIMAN POLSEK DENPASAR TIMUR)</t>
  </si>
  <si>
    <t>75010087</t>
  </si>
  <si>
    <t>NI LUH MADE NURAENI, S.H.</t>
  </si>
  <si>
    <t>PS. PAURBANKUM RAPKUM 2 BAGSUMDA POLRES TABANAN POLDA BALI</t>
  </si>
  <si>
    <t>75010188</t>
  </si>
  <si>
    <t>BHAYANGKARA OPERASIONAL PELAKSANA LANJUTAN POLSEK BANJARANGKAN POLRES KLUNGKUNG POLDA BALI (BHABIN DESA TAKMUNG)</t>
  </si>
  <si>
    <t>75010189</t>
  </si>
  <si>
    <t>NYOMAN ARJANA, SH</t>
  </si>
  <si>
    <t>75010343</t>
  </si>
  <si>
    <t>I MADE SUARTAWAN</t>
  </si>
  <si>
    <t>BANIT 14 UNITLAKA SATLANTAS POLRES BULELENG POLDA BALI</t>
  </si>
  <si>
    <t>75010346</t>
  </si>
  <si>
    <t>COKORDA OKA ALIT PUTRA</t>
  </si>
  <si>
    <t>BHAYANGKARA OPERASIONAL PELAKSANA LANJUTAN POLSEK KUTA POLRESTA DENPASAR POLDA BALI (BHABINKAMTIBMAS DESA KUTA POLSEK KUTA)</t>
  </si>
  <si>
    <t>75010380</t>
  </si>
  <si>
    <t>I PUTU EKA SUPRAYADNYA</t>
  </si>
  <si>
    <t>KASIUM POLSEK KAWASAN PELABUHAN GILIMANUK POLRES JEMBRANA POLDA BALI</t>
  </si>
  <si>
    <t>75010405</t>
  </si>
  <si>
    <t>I MADE ARDIANA</t>
  </si>
  <si>
    <t>75010520</t>
  </si>
  <si>
    <t>I KOMANG ASTAWA</t>
  </si>
  <si>
    <t>BANIT 13 SATINTELKAM POLRES KARANGASEM POLDA BALI</t>
  </si>
  <si>
    <t>75010534</t>
  </si>
  <si>
    <t>WAYAN LINA SUSIATI</t>
  </si>
  <si>
    <t>BAURBIDBIN SIWAS POLRES TABANAN POLDA BALI (BARU)</t>
  </si>
  <si>
    <t>75010561</t>
  </si>
  <si>
    <t>I WAYAN MUDERATA</t>
  </si>
  <si>
    <t>PANIT 2 UNITRESKRIM POLSEK BANGLI POLRES BANGLI POLDA BALI</t>
  </si>
  <si>
    <t>75010649</t>
  </si>
  <si>
    <t>I PUTU YOGA</t>
  </si>
  <si>
    <t>75010672</t>
  </si>
  <si>
    <t>I WAYAN LATRA</t>
  </si>
  <si>
    <t>PAMIN SUBDEN 3 DEN GEGANA SATBRIMOB POLDA BALI</t>
  </si>
  <si>
    <t>75010673</t>
  </si>
  <si>
    <t>I MADE TEGAL, SH</t>
  </si>
  <si>
    <t>BANIT 2 UNITSABHARA POLSEK SUSUT POLRES BANGLI POLDA BALI</t>
  </si>
  <si>
    <t>75010705</t>
  </si>
  <si>
    <t>I GUSTI PUTU SUDANA</t>
  </si>
  <si>
    <t>BHAYANGKARA OPERASIONAL PELAKSANA LANJUTAN POLSEK MENGWI POLRES BADUNG POLDA BALI (BHABINKAMTIBMAS DESA KUWUM)</t>
  </si>
  <si>
    <t>75020065</t>
  </si>
  <si>
    <t>NI WAYAN WIDYAWATI</t>
  </si>
  <si>
    <t>75020152</t>
  </si>
  <si>
    <t>I KETUT GEDE ARDANA</t>
  </si>
  <si>
    <t>BANIT 4 UNITLANTAS POLSEK SUKASADA POLRES BULELENG POLDA BALI</t>
  </si>
  <si>
    <t>75020153</t>
  </si>
  <si>
    <t>I GEDE YUDI SUTAWAN</t>
  </si>
  <si>
    <t>BANIT 18 UNITTURJAWALI SATSABHARA POLRES JEMBRANA POLDA BALI</t>
  </si>
  <si>
    <t>75020227</t>
  </si>
  <si>
    <t>I KETUT BANDEM</t>
  </si>
  <si>
    <t>BANIT 2 UNITBINPOLMAS SATBINMAS POLRES BANGLI POLDA BALI</t>
  </si>
  <si>
    <t>75020241</t>
  </si>
  <si>
    <t>I WAYAN SUASTAWA</t>
  </si>
  <si>
    <t>75020246</t>
  </si>
  <si>
    <t>I NYOMAN ARIMBHAWA</t>
  </si>
  <si>
    <t>75020278</t>
  </si>
  <si>
    <t>I PUTU EKA PUTRA</t>
  </si>
  <si>
    <t>BANIT 1 UNIT 3 SUBDIT 1 DITRESKRIMUM POLDA BALI</t>
  </si>
  <si>
    <t>75020281</t>
  </si>
  <si>
    <t>BANIT 14 UNITSABHARA POLSEK DENPASAR TIMUR POLRESTA DENPASAR POLDA BALI</t>
  </si>
  <si>
    <t>75020303</t>
  </si>
  <si>
    <t>I GUSTI NGURAH DARMAYASA</t>
  </si>
  <si>
    <t>BHAYANGKARA OPERASIONAL PELAKSANA LANJUTAN POLSEK SELAT POLRES KARANGASEM POLDA BALI (BHABINKAMTIBMAS DESA SELAT)</t>
  </si>
  <si>
    <t>75020478</t>
  </si>
  <si>
    <t>PUTU OKA SANDIYASA</t>
  </si>
  <si>
    <t>75020522</t>
  </si>
  <si>
    <t>DEWA KETUT BUDIARSA</t>
  </si>
  <si>
    <t>75020553</t>
  </si>
  <si>
    <t>ANAK AGUNG NGURAH BAGUS WIRA SENTOSA, S.H.</t>
  </si>
  <si>
    <t>PANIT POLSEK SINGARAJA POLRES BULELENG</t>
  </si>
  <si>
    <t>75030163</t>
  </si>
  <si>
    <t>SANG MADE KARIAWAN</t>
  </si>
  <si>
    <t>75030167</t>
  </si>
  <si>
    <t>I KETUT GEDE MERTAJAYA</t>
  </si>
  <si>
    <t>PAMIN 4 SUBBAGRENMIN ROOPS POLDA BALI</t>
  </si>
  <si>
    <t>75030201</t>
  </si>
  <si>
    <t>I WAYAN DARMANA PUTRA</t>
  </si>
  <si>
    <t>BADALMAS 99 KIDALMAS 3 SIPASDAL SUBDITDALMAS DITSAMAPTA POLDA BALI</t>
  </si>
  <si>
    <t>75030214</t>
  </si>
  <si>
    <t>I NENGAH WINAYA</t>
  </si>
  <si>
    <t>BANIT 1 UNITRESKRIM POLSEK DENPASAR TIMUR POLRESTA DENPASAR POLDA BALI</t>
  </si>
  <si>
    <t>75030223</t>
  </si>
  <si>
    <t>BHAYANGKARA OPERASIONAL PELAKSANA BIDANG WASTER</t>
  </si>
  <si>
    <t>75030275</t>
  </si>
  <si>
    <t>I NYOMAN SUGARA PUTRA</t>
  </si>
  <si>
    <t>PAMIN URMINTU SUBBAGRENMIN ROOPS POLDA BALI</t>
  </si>
  <si>
    <t>75030297</t>
  </si>
  <si>
    <t>I NYOMAN MERTA DIPTA</t>
  </si>
  <si>
    <t>PS. KA SPKT 1 POLSEK SELAT POLRES KARANGASEM POLDA BALI</t>
  </si>
  <si>
    <t>75030316</t>
  </si>
  <si>
    <t>GATUT SURYADI</t>
  </si>
  <si>
    <t>75030324</t>
  </si>
  <si>
    <t>I MADE ARIMBAWA</t>
  </si>
  <si>
    <t>BAMIN 1 URMINTU SATSABHARA POLRESTA DENPASAR POLDA BALI (BARU)</t>
  </si>
  <si>
    <t>75030408</t>
  </si>
  <si>
    <t>IDA BAGUS KETUT PARWATA</t>
  </si>
  <si>
    <t>BATAHTI 1 SIUM POLSEK NEGARA POLRES JEMBRANA POLDA BALI (BARU)</t>
  </si>
  <si>
    <t>75030513</t>
  </si>
  <si>
    <t>BAURIDENT 5 SATRESKRIM POLRES BADUNG POLDA BALI (BARU)</t>
  </si>
  <si>
    <t>75030514</t>
  </si>
  <si>
    <t>I KETUT MUDIKA</t>
  </si>
  <si>
    <t>DANTON 1 KOMPI 3 YON A PELOPOR SATBRIMOB POLDA BALI (PERPOL 14)</t>
  </si>
  <si>
    <t>75030538</t>
  </si>
  <si>
    <t>I WAYAN WIDANA</t>
  </si>
  <si>
    <t>PANIT 2 SUBDEN 4 DENGEGANA SATBRIMOB POLDA BALI</t>
  </si>
  <si>
    <t>75030543</t>
  </si>
  <si>
    <t>75040018</t>
  </si>
  <si>
    <t>I GUSTI KETUT AGUS INDRAWAN</t>
  </si>
  <si>
    <t>BAURPROVOS 2 SIPROPAM POLRES JEMBRANA POLDA BALI (BARU)</t>
  </si>
  <si>
    <t>75040175</t>
  </si>
  <si>
    <t>I PUTU SUKARMA</t>
  </si>
  <si>
    <t>BANIT 5 SATINTELKAM POLRES BADUNG POLDA BALI</t>
  </si>
  <si>
    <t>75040182</t>
  </si>
  <si>
    <t>GUSTI MADE DUWI ARIANA PUTRA, S.H.</t>
  </si>
  <si>
    <t>BAMIN 6 BAGSUMDA POLRES TABANAN POLDA BALI (BARU)</t>
  </si>
  <si>
    <t>75040183</t>
  </si>
  <si>
    <t>I PUTU MUDANA</t>
  </si>
  <si>
    <t>BAMIN 2 SIUM POLSEK TAMPAKSIRING POLRES GIANYAR POLDA BALI (BARU)</t>
  </si>
  <si>
    <t>75040184</t>
  </si>
  <si>
    <t>IDA BAGUS PUTRA SUASTIKA , S.H.</t>
  </si>
  <si>
    <t>BAMIN 9 BAGSUMDA POLRES BADUNG POLDA BALI</t>
  </si>
  <si>
    <t>75040188</t>
  </si>
  <si>
    <t>I MADE SULATRA</t>
  </si>
  <si>
    <t>KASUBNITPATWALAIR UNITPATROLI SATPOLAIR POLRES GIANYAR POLDA BALI (PS.)</t>
  </si>
  <si>
    <t>75040193</t>
  </si>
  <si>
    <t>75040251</t>
  </si>
  <si>
    <t>IDA BAGUS ARIAWAN</t>
  </si>
  <si>
    <t>BANIT 2 UNITRESKRIM POLSEK DENPASAR TIMUR POLRESTA DENPASAR POLDA BALI (BARU)</t>
  </si>
  <si>
    <t>75040262</t>
  </si>
  <si>
    <t>BANIT 4 UNITTURJAWALI SATLANTAS POLRES BADUNG POLDA BALI (BARU)</t>
  </si>
  <si>
    <t>75040411</t>
  </si>
  <si>
    <t>I MADE AGRA KUMARA, S.Sos.</t>
  </si>
  <si>
    <t>BHAYANGKARA OPERASIONAL PELAKSANA LANJUTAN POLSEK SAWAN POLRES BULELENG POLDA BALI (BHABINKAMTIBMAS DS GIRI EMAS POLSEK SAWAN)</t>
  </si>
  <si>
    <t>75040412</t>
  </si>
  <si>
    <t>I KOMANG KARTANA</t>
  </si>
  <si>
    <t>BAMIN 2 URMINTU SATSABHARA POLRES GIANYAR POLDA BALI (BARU)</t>
  </si>
  <si>
    <t>75040422</t>
  </si>
  <si>
    <t>I WAYAN YASA</t>
  </si>
  <si>
    <t>75040480</t>
  </si>
  <si>
    <t>A.A. KUSUMA WARDANA. Amk</t>
  </si>
  <si>
    <t>75040552</t>
  </si>
  <si>
    <t>ERVAN NUGROHO, S.H.</t>
  </si>
  <si>
    <t>BANIT 2 UNIT 1 SUBDIT 2 DITRESKRIMSUS POLDA BALI (BARU)</t>
  </si>
  <si>
    <t>75040670</t>
  </si>
  <si>
    <t>I KETUT SANDIYASA</t>
  </si>
  <si>
    <t>BHAYANGKARA OPERASIONAL PELAKSANA LANJUTAN POLSEK SUKAWATI POLRES GIANYAR POLDA BALI (UNITRESKRIM )</t>
  </si>
  <si>
    <t>75040680</t>
  </si>
  <si>
    <t>I NYOMAN SUITRA, S.H.</t>
  </si>
  <si>
    <t>BANIT 2 UNIT 1 SUBDIT 4 DITRESKRIMSUS POLDA BALI (BARU)</t>
  </si>
  <si>
    <t>75040682</t>
  </si>
  <si>
    <t>I MADE CAKRA</t>
  </si>
  <si>
    <t>DANTON 4 KOMPI 2 YON B PELOPOR SATBRIMOB POLDA BALI (PERPOL 14)</t>
  </si>
  <si>
    <t>75040694</t>
  </si>
  <si>
    <t>I NENGAH PANDE ARTIKA</t>
  </si>
  <si>
    <t>BANIT 4 UNITSABHARA POLSEK GEROKGAK POLRES BULELENG POLDA BALI</t>
  </si>
  <si>
    <t>75040697</t>
  </si>
  <si>
    <t>I MADE PURNAWAN</t>
  </si>
  <si>
    <t>BANIT 14 UNITIDIK SATRESKRIM POLRES BADUNG POLDA BALI</t>
  </si>
  <si>
    <t>75040704</t>
  </si>
  <si>
    <t>I MADE JENDRA, SH</t>
  </si>
  <si>
    <t>BHAYANGKARA OPERASIONAL PELAKSANA LANJUTAN POLSEK KEDIRI POLRES TABANAN POLDA BALI (BHABINKAMTIBMAS DS. BELALANG)</t>
  </si>
  <si>
    <t>75040710</t>
  </si>
  <si>
    <t>I DEWA NYOMAN SATRIAWAN</t>
  </si>
  <si>
    <t>KANIT 6 SATINTELKAM POLRES JEMBRANA POLDA BALI (BARU)</t>
  </si>
  <si>
    <t>75040724</t>
  </si>
  <si>
    <t>I GEDE PUJADANA</t>
  </si>
  <si>
    <t>BANIT 5 UNITLANTAS POLSEK DENPASAR TIMUR POLRESTA DENPASAR POLDA BALI (BARU)</t>
  </si>
  <si>
    <t>75040725</t>
  </si>
  <si>
    <t>75040743</t>
  </si>
  <si>
    <t>I GEDE WARMIKA</t>
  </si>
  <si>
    <t>75050016</t>
  </si>
  <si>
    <t>SUDIRMAN</t>
  </si>
  <si>
    <t>75050026</t>
  </si>
  <si>
    <t>MADE WARDANA</t>
  </si>
  <si>
    <t>BANIT 21 SATINTELKAM POLRESTA DENPASAR POLDA BALI (BARU)</t>
  </si>
  <si>
    <t>75050159</t>
  </si>
  <si>
    <t>BHAYANGKARA OPERASIONAL PELAKSANA LANJUTAN POLSEK ABIANSEMAL POLRES BADUNG POLDA BALI (BHABINKAMTIBMAS DESA SIBANG KAJA)</t>
  </si>
  <si>
    <t>75050160</t>
  </si>
  <si>
    <t>I WAYAN KARIAWAN</t>
  </si>
  <si>
    <t>75050161</t>
  </si>
  <si>
    <t>I KOMANG DARMAWAN, S.H.</t>
  </si>
  <si>
    <t>KANIT 2 SATINTELKAM POLRES JEMBRANA POLDA BALI (BARU)</t>
  </si>
  <si>
    <t>75050163</t>
  </si>
  <si>
    <t>BANIT 2 UNITTURJAWALI SATSABHARA POLRES KARANGASEM POLDA BALI</t>
  </si>
  <si>
    <t>75050164</t>
  </si>
  <si>
    <t>BERNIS JACOB PATTYWAELLAPIA</t>
  </si>
  <si>
    <t>PA SIAGA 2 BAGOPS POLRES BADUNG POLDA BALI (BARU)</t>
  </si>
  <si>
    <t>75050167</t>
  </si>
  <si>
    <t>I MADE MANUABA</t>
  </si>
  <si>
    <t>BINTARA DITPAMOBVIT POLDA BALI</t>
  </si>
  <si>
    <t>75050205</t>
  </si>
  <si>
    <t>GEDE GUMILIARTA</t>
  </si>
  <si>
    <t>PAUR SUBBAGHUMAS BAGOPS POLRES BANGLI POLDA BALI</t>
  </si>
  <si>
    <t>75050221</t>
  </si>
  <si>
    <t>I KETUT WIADNYANA</t>
  </si>
  <si>
    <t>75050278</t>
  </si>
  <si>
    <t>I NENGAH ASTIKA</t>
  </si>
  <si>
    <t>PANIT 3 SITURJAWALI SUBDITGASUM DITSAMAPTA POLDA BALI (PERPOL 14)</t>
  </si>
  <si>
    <t>75050362</t>
  </si>
  <si>
    <t>BA SPKT 2 POLSEK BEBANDEM POLRES KARANGASEM POLDA BALI</t>
  </si>
  <si>
    <t>75050398</t>
  </si>
  <si>
    <t>I GST KADE SUKERENAYA, S.Sos.</t>
  </si>
  <si>
    <t>BANIT 34 SATPJR DITLANTAS POLDA BALI</t>
  </si>
  <si>
    <t>75050432</t>
  </si>
  <si>
    <t>MADE STYAWAN</t>
  </si>
  <si>
    <t>BANIT 3 UNITTURJAWALI SATSABHARA POLRES BULELENG POLDA BALI</t>
  </si>
  <si>
    <t>75050473</t>
  </si>
  <si>
    <t>KORNELIUS RAJA, S.H</t>
  </si>
  <si>
    <t>BANIT 35 UNITTURJAWALI SATLANTAS POLRESTA DENPASAR POLDA BALI</t>
  </si>
  <si>
    <t>75050504</t>
  </si>
  <si>
    <t>I MADE DARMAIKA</t>
  </si>
  <si>
    <t>PS. KASIHUMAS POLSEK MARGA POLRES TABANAN POLDA BALI</t>
  </si>
  <si>
    <t>75050636</t>
  </si>
  <si>
    <t>CASMIRO PINTO</t>
  </si>
  <si>
    <t>BANIT/BANUM 2 UNITOPSNAL SIINTEL SATBRIMOB POLDA BALI</t>
  </si>
  <si>
    <t>75050652</t>
  </si>
  <si>
    <t>I NYOMAN WIRYA YASA</t>
  </si>
  <si>
    <t>BANIT 5 UNITIDIK SATRESKRIM POLRES BULELENG POLDA BALI</t>
  </si>
  <si>
    <t>75050678</t>
  </si>
  <si>
    <t>BAMIN 1 SITIPOL POLRES JEMBRANA POLDA BALI (BARU)</t>
  </si>
  <si>
    <t>75050719</t>
  </si>
  <si>
    <t>A.A NGR WIRALAKSANA</t>
  </si>
  <si>
    <t>75050811</t>
  </si>
  <si>
    <t>PANDE MADE PUTRA WARDANA</t>
  </si>
  <si>
    <t>BAURTEKKOM SITIPOL POLRES GIANYAR POLDA BALI</t>
  </si>
  <si>
    <t>75050892</t>
  </si>
  <si>
    <t>PANDE KOMANG SUARGANATA</t>
  </si>
  <si>
    <t>PS. PANIT 1 UNITSABHARA POLSEK NUSA PENIDA POLRES KLUNGKUNG POLDA BALI</t>
  </si>
  <si>
    <t>75060157</t>
  </si>
  <si>
    <t>I MADE DWI ANTARA</t>
  </si>
  <si>
    <t>BAMIN/BANUM 4 SUBDITREGIDENT DITLANTAS POLDA BALI (BARU)</t>
  </si>
  <si>
    <t>75060160</t>
  </si>
  <si>
    <t>SANG KOMPIANG JUNIAWAN</t>
  </si>
  <si>
    <t>75060173</t>
  </si>
  <si>
    <t>GEDE JONI WIJAYA</t>
  </si>
  <si>
    <t>PS. PAMIN 3 SUBBAGRENMIN SPN POLDA BALI</t>
  </si>
  <si>
    <t>75060421</t>
  </si>
  <si>
    <t>I KADEK SUDIA,S.H.</t>
  </si>
  <si>
    <t>KASUBNITTINDAK UNITGAKKUM SATPOLAIR POLRES JEMBRANA POLDA BALI</t>
  </si>
  <si>
    <t>75060451</t>
  </si>
  <si>
    <t>PUTU BAGIASA</t>
  </si>
  <si>
    <t>BAMIN 4 SIWAS POLRES BULELENG POLDA BALI</t>
  </si>
  <si>
    <t>75060476</t>
  </si>
  <si>
    <t>I MADE SANGIARTA</t>
  </si>
  <si>
    <t>PANIT 1 UNITRESKRIM POLSEK BANGLI POLRES BANGLI POLDA BALI</t>
  </si>
  <si>
    <t>75060521</t>
  </si>
  <si>
    <t>I MADE SUPANDHI</t>
  </si>
  <si>
    <t>KASIUM POLSEK KUTA UTARA POLRES BADUNG POLDA BALI</t>
  </si>
  <si>
    <t>75060612</t>
  </si>
  <si>
    <t>I NYOMAN SUARNAYA GIRI</t>
  </si>
  <si>
    <t>BHAYANGKARA OPERASIONAL PELAKSANA LANJUTAN POLSEK MENGWI POLRES BADUNG POLDA BALI (BHABINKAMTIBMAS DESA CEMAGI)</t>
  </si>
  <si>
    <t>75060675</t>
  </si>
  <si>
    <t>I MADE SUNANJAYA</t>
  </si>
  <si>
    <t>BANIT 1 UNITSABHARA POLSEK GEROKGAK POLRES BULELENG POLDA BALI</t>
  </si>
  <si>
    <t>75060868</t>
  </si>
  <si>
    <t>I KETUT WIRAWINATA</t>
  </si>
  <si>
    <t>KANIT 1 SPKT POLRES BADUNG POLDA BALI (BARU)</t>
  </si>
  <si>
    <t>75060871</t>
  </si>
  <si>
    <t>KETUT SULENDRA</t>
  </si>
  <si>
    <t>PS. KASITIPOL POLRES KLUNGKUNG POLDA BALI</t>
  </si>
  <si>
    <t>75060875</t>
  </si>
  <si>
    <t>JOAO GONCALVES JUNIOR</t>
  </si>
  <si>
    <t>BANIT 17 UNITSABHARA POLSEK KUTA UTARA POLRES BADUNG POLDA BALI</t>
  </si>
  <si>
    <t>75060892</t>
  </si>
  <si>
    <t>I GUSTI MADE ANOM JAYA SUDARSANA, S. H.</t>
  </si>
  <si>
    <t>KANITTURJAWALI SATLANTAS POLRES KLUNGKUNG POLDA BALI (PS.)</t>
  </si>
  <si>
    <t>75060926</t>
  </si>
  <si>
    <t>I KETUT WIRADANA</t>
  </si>
  <si>
    <t>PAURTU DEN C PELOPOR SATBRIMOB POLDA BALI</t>
  </si>
  <si>
    <t>75060933</t>
  </si>
  <si>
    <t>IDA BAGUS GEDE AGUNG BAGAWANTA MANUABA</t>
  </si>
  <si>
    <t>BANIT/BANUM 1 UNITOPSNAL SIINTEL SATBRIMOB POLDA BALI</t>
  </si>
  <si>
    <t>75060938</t>
  </si>
  <si>
    <t>I GEDE KARTIKA</t>
  </si>
  <si>
    <t>DANTON 1 KOMPI 3 YON B PELOPOR SATBRIMOB POLDA BALI (PERPOL 14)</t>
  </si>
  <si>
    <t>75060952</t>
  </si>
  <si>
    <t>I MADE SANJAYA</t>
  </si>
  <si>
    <t>BANIT 22 UNITTURJAWALI SATSABHARA POLRESTA DENPASAR POLDA BALI (BARU)</t>
  </si>
  <si>
    <t>75061051</t>
  </si>
  <si>
    <t>KADEK SUARDANA</t>
  </si>
  <si>
    <t>BANIT 10 SUBDIT VIP DITPAMOBVIT POLDA BALI</t>
  </si>
  <si>
    <t>75070123</t>
  </si>
  <si>
    <t>I MADE WIDNYA</t>
  </si>
  <si>
    <t>BANIT 23 UNITIDIK SATRESKRIM POLRES TABANAN POLDA BALI (BARU)</t>
  </si>
  <si>
    <t>75070124</t>
  </si>
  <si>
    <t>GEDE SUMAYASA</t>
  </si>
  <si>
    <t>PANIT 1 UNITRIKSA SUBBIDPROVOS BIDPROPAM POLDA BALI</t>
  </si>
  <si>
    <t>75070127</t>
  </si>
  <si>
    <t>KOMANG JOLY SUSIANTO</t>
  </si>
  <si>
    <t>BANIT 2 UNITRESKRIM POLSEK TEGALLALANG POLRES GIANYAR POLDA BALI (BARU)</t>
  </si>
  <si>
    <t>75070134</t>
  </si>
  <si>
    <t>I GEDE REDAMA</t>
  </si>
  <si>
    <t>PS. KASIUM POLSEK SAWAN POLRES BULELENG POLDA BALI</t>
  </si>
  <si>
    <t>75070149</t>
  </si>
  <si>
    <t>I GUSTI NGURAH KARIAWAN</t>
  </si>
  <si>
    <t>PS. PANIT 2 UNITINTELKAM POLSEK RENDANG POLRES KARANGASEM POLDA BALI</t>
  </si>
  <si>
    <t>75070227</t>
  </si>
  <si>
    <t>I WAYAN MERTA, S.Sos.</t>
  </si>
  <si>
    <t>BHAYANGKARA OPERASIONAL PENYELIA POLSEK MANGGIS POLRES KARANGASEM POLDA BALI (BHABINKAMTIBMAS DESA ANTIGA)</t>
  </si>
  <si>
    <t>75070242</t>
  </si>
  <si>
    <t>I PUTU WIDIARTAMA PUTRA</t>
  </si>
  <si>
    <t>BANIT 1 UNITRESKRIM POLSEK MENDOYO POLRES JEMBRANA POLDA BALI (BARU)</t>
  </si>
  <si>
    <t>75070249</t>
  </si>
  <si>
    <t>PAMIN 2 SUBBAGYANDUAN BIDPROPAM POLDA BALI</t>
  </si>
  <si>
    <t>75070285</t>
  </si>
  <si>
    <t>I KOMANG ARTANA</t>
  </si>
  <si>
    <t>BAMIN SIUM POLSEK GEROKGAK POLRES BULELENG POLDA BALI</t>
  </si>
  <si>
    <t>75070286</t>
  </si>
  <si>
    <t>GUSTI NGURAH TIRTA</t>
  </si>
  <si>
    <t>BANIT 12 SUBDIT 1 DITINTELKAM POLDA BALI</t>
  </si>
  <si>
    <t>75070291</t>
  </si>
  <si>
    <t>KETUT BUDIANA</t>
  </si>
  <si>
    <t>PS. KAURMINTU SATRESNARKOBA POLRES BULELENG POLDA BALI</t>
  </si>
  <si>
    <t>75070392</t>
  </si>
  <si>
    <t>ALVIN KURNIAWAN, S.H.</t>
  </si>
  <si>
    <t>PS. PANIT 1 UNITINTELKAM POLSEK KAWASAN PELABUHAN PADANG BAI POLRES KARANGASEM POLDA BALI</t>
  </si>
  <si>
    <t>75070456</t>
  </si>
  <si>
    <t>A.A. MADE WENTEN, S.H.</t>
  </si>
  <si>
    <t>PAMIN 5 SUBBAGRENMIN BID TIK POLDA BALI (PERPOL 14)</t>
  </si>
  <si>
    <t>75070584</t>
  </si>
  <si>
    <t>I PUTU WIDIARTA</t>
  </si>
  <si>
    <t>BHAYANGKARA ADMINISTRASI PELAKSANA LANJUTAN BIDANG RESKRIM POLRESTA DENPASAR POLDA BALI</t>
  </si>
  <si>
    <t>75070589</t>
  </si>
  <si>
    <t>I NYOMAN ALIT WIDIARTA</t>
  </si>
  <si>
    <t>BANIT 16 SUBDITWISATA DITPAMOBVIT POLDA BALI</t>
  </si>
  <si>
    <t>75070595</t>
  </si>
  <si>
    <t>DANTON 1 KOMPI 4 YON C PELOPOR SATBRIMOB POLDA BALI (PERPOL 14)</t>
  </si>
  <si>
    <t>75070605</t>
  </si>
  <si>
    <t>MADE SURYADANA</t>
  </si>
  <si>
    <t>BANUM 1 BAGBINOPSNAL DITRESNARKOBA POLDA BALI</t>
  </si>
  <si>
    <t>75070620</t>
  </si>
  <si>
    <t>I MADE MAHENDRA YASA , S.H.</t>
  </si>
  <si>
    <t>BANIT TURJAWALI SATLANTAS POLRES BADUNG POLDA BALI</t>
  </si>
  <si>
    <t>75070631</t>
  </si>
  <si>
    <t>ANAK AGUNG GEDE MANUWANGSA</t>
  </si>
  <si>
    <t>BANIT 28 UNITDALMAS SATSABHARA POLRESTA DENPASAR POLDA BALI (BARU)</t>
  </si>
  <si>
    <t>75070640</t>
  </si>
  <si>
    <t>MADE BUDIANA</t>
  </si>
  <si>
    <t>BANIT 3 UNITRESKRIM POLSEK SUKASADA POLRES BULELENG POLDA BALI</t>
  </si>
  <si>
    <t>75070678</t>
  </si>
  <si>
    <t>I DEWA PUTU ARYANA</t>
  </si>
  <si>
    <t>BANIT 15 SATINTELKAM POLRESTA DENPASAR POLDA BALI</t>
  </si>
  <si>
    <t>75080124</t>
  </si>
  <si>
    <t>ANAK AGUNG GDE ADNYANA</t>
  </si>
  <si>
    <t>BANIT 6 UNITDALMAS SATSABHARA POLRES GIANYAR POLDA BALI (BARU)</t>
  </si>
  <si>
    <t>75080125</t>
  </si>
  <si>
    <t>I NENGAH TELAGA</t>
  </si>
  <si>
    <t>PANIT 3 UNITSABHARA POLSEK KINTAMANI POLRES BANGLI POLDA BALI</t>
  </si>
  <si>
    <t>75080136</t>
  </si>
  <si>
    <t>I GUSTI KOMANG AGUS ALIT SUGIATMAJA</t>
  </si>
  <si>
    <t>BAURBIDOPS SIWAS POLRES JEMBRANA POLDA BALI</t>
  </si>
  <si>
    <t>75080138</t>
  </si>
  <si>
    <t>IDA KADE SUADNYANA</t>
  </si>
  <si>
    <t>BANIT 3 UNITSABHARA POLSEK SERIRIT POLRES BULELENG POLDA BALI</t>
  </si>
  <si>
    <t>75080402</t>
  </si>
  <si>
    <t>I DEWA GEDE WIARTANA</t>
  </si>
  <si>
    <t>BA SPKT 1 POLSEK MELAYA POLRES JEMBRANA POLDA BALI (BARU)</t>
  </si>
  <si>
    <t>75080438</t>
  </si>
  <si>
    <t>BHAYANGKARA OPERASIONAL PELAKSANA LANJUTAN POLSEK BANJARANGKAN POLRES KLUNGKUNG POLDA BALI</t>
  </si>
  <si>
    <t>75080439</t>
  </si>
  <si>
    <t>KASUBNIT 2 UNITDALMAS SATSABHARA POLRES BANGLI POLDA BALI (BARU)</t>
  </si>
  <si>
    <t>75080455</t>
  </si>
  <si>
    <t>I KADE SUDARMA</t>
  </si>
  <si>
    <t>BANIT 1 UNITLANTAS POLSEK KARANG ASEM POLRES KARANGASEM POLDA BALI</t>
  </si>
  <si>
    <t>75080480</t>
  </si>
  <si>
    <t>BANIT 7 UNITRESKRIM POLSEK MENGWI POLRES BADUNG POLDA BALI</t>
  </si>
  <si>
    <t>75080605</t>
  </si>
  <si>
    <t>I WAYAN DEDY ARNAWA</t>
  </si>
  <si>
    <t>BAURIDENT 4 SATRESKRIM POLRES TABANAN POLDA BALI (BARU)</t>
  </si>
  <si>
    <t>75080606</t>
  </si>
  <si>
    <t>BA SPKT 5 POLSEK SUKASADA POLRES BULELENG POLDA BALI</t>
  </si>
  <si>
    <t>75080636</t>
  </si>
  <si>
    <t>PUTU ERAWAN</t>
  </si>
  <si>
    <t>BANIT 3 UNITPAMOBVIT SATSABHARA POLRES BULELENG POLDA BALI</t>
  </si>
  <si>
    <t>75080652</t>
  </si>
  <si>
    <t>I GUSTI AGUNG MADE SUPARTA PUTRA</t>
  </si>
  <si>
    <t>BHAYANGKARA OPERASIONAL PELAKSANA LANJUTAN POLSEK NUSA PENIDA POLRES KLUNGKUNG POLDA BALI (BHABIN DESA KLUMPU)</t>
  </si>
  <si>
    <t>75080737</t>
  </si>
  <si>
    <t>ANAK AGUNG MAS INDRAWATI</t>
  </si>
  <si>
    <t>PAMIN 3 SUBBAGRENMIN RO SDM POLDA BALI</t>
  </si>
  <si>
    <t>75080816</t>
  </si>
  <si>
    <t>I WAYAN SURYATA</t>
  </si>
  <si>
    <t>KANIT 6 SATINTELKAM POLRES BANGLI POLDA BALI (BARU)</t>
  </si>
  <si>
    <t>75080864</t>
  </si>
  <si>
    <t>I WAYAN PUTRANA</t>
  </si>
  <si>
    <t>BANIT 3 UNITSABHARA POLSEK ABANG POLRES KARANGASEM POLDA BALI</t>
  </si>
  <si>
    <t>75080989</t>
  </si>
  <si>
    <t>I KETUT SUARGADA</t>
  </si>
  <si>
    <t>BANIT 2 UNITBINMAS POLSEK KAWASAN PELABUHAN GILIMANUK POLRES JEMBRANA POLDA BALI (BARU)</t>
  </si>
  <si>
    <t>75081047</t>
  </si>
  <si>
    <t>BHAYANGKARA ADMINISTRASI PELAKSANA LANJUTAN BIDANG SUMDA POLRES BADUNG POLDA BALI (BARU)</t>
  </si>
  <si>
    <t>75081113</t>
  </si>
  <si>
    <t>I MADE SUTAMA SETIAWAN</t>
  </si>
  <si>
    <t>BANIT 6 UNITSABHARA POLSEK MELAYA POLRES JEMBRANA POLDA BALI (BARU)</t>
  </si>
  <si>
    <t>75081129</t>
  </si>
  <si>
    <t>I MADE SURYA WIJAYA</t>
  </si>
  <si>
    <t>BANIT 6 UNITTURJAWALI SATLANTAS POLRES BULELENG POLDA BALI</t>
  </si>
  <si>
    <t>75090090</t>
  </si>
  <si>
    <t>I WAYAN PURNATA</t>
  </si>
  <si>
    <t>BHAYANGKARA OPERASIONAL PELAKSANA LANJUTAN BIDANG RESKRIM POLRES BADUNG POLDA BALI (BARU)</t>
  </si>
  <si>
    <t>75090098</t>
  </si>
  <si>
    <t>I GUSTI GEDE PUTU EDI SETIAWAN</t>
  </si>
  <si>
    <t>BANIT 2 UNITLANTAS POLSEK DENPASAR TIMUR POLRESTA DENPASAR POLDA BALI</t>
  </si>
  <si>
    <t>75090099</t>
  </si>
  <si>
    <t>BAGUS MADE KOBARAWAN</t>
  </si>
  <si>
    <t>75090299</t>
  </si>
  <si>
    <t>I WAYAN DARMAYASA</t>
  </si>
  <si>
    <t>BAMIN 2 SITIPOL POLRES BADUNG POLDA BALI (BARU)</t>
  </si>
  <si>
    <t>75090305</t>
  </si>
  <si>
    <t>I KETUT ALIT ANTARA, S.Sos</t>
  </si>
  <si>
    <t>BA SPKT 5 POLSEK SUKAWATI POLRES GIANYAR POLDA BALI (BARU)</t>
  </si>
  <si>
    <t>75090315</t>
  </si>
  <si>
    <t>DEWA NYM ASTAWA</t>
  </si>
  <si>
    <t>75090337</t>
  </si>
  <si>
    <t>I NYOMAN DENES</t>
  </si>
  <si>
    <t>BANIT 3 UNITINTELKAM POLSEK KUTA SELATAN POLRESTA DENPASAR POLDA BALI</t>
  </si>
  <si>
    <t>75090339</t>
  </si>
  <si>
    <t>NYOMAN MARDIKA, S.Sos.</t>
  </si>
  <si>
    <t>BAMIN 3 SIUM POLSEK SAWAN POLRES BULELENG POLDA BALI</t>
  </si>
  <si>
    <t>75090350</t>
  </si>
  <si>
    <t>I MADE SARIARTA</t>
  </si>
  <si>
    <t>BAURIDENT 2 SATRESKRIM POLRES KLUNGKUNG POLDA BALI</t>
  </si>
  <si>
    <t>75090356</t>
  </si>
  <si>
    <t>I GUSTI AGUNG SUARNAYA</t>
  </si>
  <si>
    <t>BANIT 17 UNITIDIK SATRESKRIM POLRES TABANAN POLDA BALI (BARU)</t>
  </si>
  <si>
    <t>75090603</t>
  </si>
  <si>
    <t>EDI BUDIAWAN</t>
  </si>
  <si>
    <t>BANIT 10 UNITSABHARA POLSEK KUTA SELATAN POLRESTA DENPASAR POLDA BALI</t>
  </si>
  <si>
    <t>75090650</t>
  </si>
  <si>
    <t>I NENGAH KENAK</t>
  </si>
  <si>
    <t>BANIT PATROLI 3 POLSUBSEKTOR TULAMBEN POLSEK KUBU POLRES KARANGASEM POLDA BALI</t>
  </si>
  <si>
    <t>75090672</t>
  </si>
  <si>
    <t>I NENGAH JUNIMAN,S.H</t>
  </si>
  <si>
    <t>BANIT 10 UNITRESKRIM POLSEK DENPASAR SELATAN POLRESTA DENPASAR POLDA BALI (BARU)</t>
  </si>
  <si>
    <t>75090684</t>
  </si>
  <si>
    <t>I KETUT MAHARDIKA</t>
  </si>
  <si>
    <t>KASIHUMAS POLSEK KUTA SELATAN POLRESTA DENPASAR POLDA BALI (PS.)</t>
  </si>
  <si>
    <t>75090695</t>
  </si>
  <si>
    <t>I WAYAN SINTA UTAMA</t>
  </si>
  <si>
    <t>BAMIN 2 SIKEU POLRES BULELENG POLDA BALI</t>
  </si>
  <si>
    <t>75090765</t>
  </si>
  <si>
    <t>PUTU SUTRISNA</t>
  </si>
  <si>
    <t>BAMIN 3 SIKEU POLRES BULELENG POLDA BALI</t>
  </si>
  <si>
    <t>75100027</t>
  </si>
  <si>
    <t>NI PUTU PADMA DEWI</t>
  </si>
  <si>
    <t>BAMIN SIUM POLSEK DENPASAR TIMUR POLRESTA DENPASAR POLDA BALI</t>
  </si>
  <si>
    <t>75100092</t>
  </si>
  <si>
    <t>I GUSTI NYOMAN SUARNAYA</t>
  </si>
  <si>
    <t>BANIT 3 UNITSABHARA POLSEK DENPASAR BARAT POLRESTA DENPASAR POLDA BALI (BARU)</t>
  </si>
  <si>
    <t>75100147</t>
  </si>
  <si>
    <t>BAMIN 2 URMINTU SATINTELKAM POLRES GIANYAR POLDA BALI</t>
  </si>
  <si>
    <t>75100169</t>
  </si>
  <si>
    <t>I DEWA PUTU BAWANTARA</t>
  </si>
  <si>
    <t>BANIT 22 SATINTELKAM POLRES GIANYAR POLDA BALI</t>
  </si>
  <si>
    <t>75100214</t>
  </si>
  <si>
    <t>BANIT 4 UNITLAKA SATLANTAS POLRES KARANGASEM POLDA BALI</t>
  </si>
  <si>
    <t>75100216</t>
  </si>
  <si>
    <t>I GUSTI MADE RAUH</t>
  </si>
  <si>
    <t>BANIT 3 UNITRESKRIM POLSEK PAYANGAN POLRES GIANYAR POLDA BALI (BARU)</t>
  </si>
  <si>
    <t>75100220</t>
  </si>
  <si>
    <t>FRANSISKUS ASISI ALIBABA, S.H.</t>
  </si>
  <si>
    <t>BHAYANGKARA OPERASIONAL PELAKSANA LANJUTAN BIDANG SUBDIT 1 DITRESKRIMUM POLDA BALI (BARU)</t>
  </si>
  <si>
    <t>75100245</t>
  </si>
  <si>
    <t>I GUSTI NGURAH PUJA</t>
  </si>
  <si>
    <t>BHAYANGKARA OPERASIONAL PELAKSANA LANJUTAN POLSEK KLUNGKUNG POLRES KLUNGKUNG POLDA BALI (BHABINKAMTIBMAS DESA MANDUANG)</t>
  </si>
  <si>
    <t>75100355</t>
  </si>
  <si>
    <t>I GUSTI PUTU NGURAH UPEKSA</t>
  </si>
  <si>
    <t>PS. PANIT 2 UNITBINMAS POLSEK GEROKGAK POLRES BULELENG POLDA BALI</t>
  </si>
  <si>
    <t>75100456</t>
  </si>
  <si>
    <t>I KOMANG GEDE SASTRA SASMITA</t>
  </si>
  <si>
    <t>PAMIN 3 SUBBAGRENMIN DITRESNARKOBA POLDA BALI</t>
  </si>
  <si>
    <t>75100471</t>
  </si>
  <si>
    <t>I KETUT DANA ARIAWAN</t>
  </si>
  <si>
    <t>DANTON 2 KOMPI 1 YON B PELOPOR SATBRIMOB POLDA BALI (PERPOL 14)</t>
  </si>
  <si>
    <t>75100480</t>
  </si>
  <si>
    <t>I PUTU MUDAYASA</t>
  </si>
  <si>
    <t>75100492</t>
  </si>
  <si>
    <t>I KADEK HEVY DHARMA SUSILA,S.H</t>
  </si>
  <si>
    <t>BAMIN URBINOPSNAL SATINTELKAM POLRESTA DENPASAR</t>
  </si>
  <si>
    <t>75100505</t>
  </si>
  <si>
    <t>PS. PAMIN 2 SUBBAGRENMIN DITBINMAS POLDA BALI</t>
  </si>
  <si>
    <t>75100508</t>
  </si>
  <si>
    <t>KADE BUDI ERMAWAN</t>
  </si>
  <si>
    <t>BA POLSEK SINGARAJA POLRES BULELENG</t>
  </si>
  <si>
    <t>75100523</t>
  </si>
  <si>
    <t>I GUSTI NGURAH ASTAWA</t>
  </si>
  <si>
    <t>PAOPS KOMPI 4 YON A PELOPOR SATBRIMOB POLDA BALI (PERPOL 14)</t>
  </si>
  <si>
    <t>75100526</t>
  </si>
  <si>
    <t>MARIO FERREIRA</t>
  </si>
  <si>
    <t>75100538</t>
  </si>
  <si>
    <t>I WAYAN BUDIARGA</t>
  </si>
  <si>
    <t>PAURMINPERS 2 BAGSUMDA POLRES BANGLI POLDA BALI (BARU)</t>
  </si>
  <si>
    <t>75100546</t>
  </si>
  <si>
    <t>PS. DANTON 3 KOMPI 4 YON A PELOPOR SATBRIMOB POLDA BALI</t>
  </si>
  <si>
    <t>75100573</t>
  </si>
  <si>
    <t>I PUTU EKAYUDHARMAN</t>
  </si>
  <si>
    <t>KANITINTELKAM POLSEK TEMBUKU POLRES BANGLI POLDA BALI</t>
  </si>
  <si>
    <t>75100672</t>
  </si>
  <si>
    <t>KADEK ARTAYASA</t>
  </si>
  <si>
    <t>75100713</t>
  </si>
  <si>
    <t>ANAK AGUNG MADE OKA SUMAJA</t>
  </si>
  <si>
    <t>75100762</t>
  </si>
  <si>
    <t>I MADE ARTAWA WIJANA</t>
  </si>
  <si>
    <t>PS. KASATTAHTI POLRES KARANGASEM POLDA BALI</t>
  </si>
  <si>
    <t>75100768</t>
  </si>
  <si>
    <t>I KOMANG DARTAMA</t>
  </si>
  <si>
    <t>BANIT 8 UNITTURJAWALI SATSABHARA POLRES JEMBRANA POLDA BALI (BARU)</t>
  </si>
  <si>
    <t>75110279</t>
  </si>
  <si>
    <t>I NYOMAN SUARJAYA</t>
  </si>
  <si>
    <t>BANIT 1 UNITPAMOBVIT SATSABHARA POLRES BADUNG POLDA BALI (BARU)</t>
  </si>
  <si>
    <t>75110280</t>
  </si>
  <si>
    <t>BANIT 24 UNITTURJAWALI SATLANTAS POLRESTA DENPASAR POLDA BALI (BARU)</t>
  </si>
  <si>
    <t>75110328</t>
  </si>
  <si>
    <t>I KOMANG DWI PUTRA. S.Sos</t>
  </si>
  <si>
    <t>75110351</t>
  </si>
  <si>
    <t>I KETUT SUARBAWA</t>
  </si>
  <si>
    <t>PAMIN 4 SUBBAGRENMIN DITRESNARKOBA POLDA BALI</t>
  </si>
  <si>
    <t>75110366</t>
  </si>
  <si>
    <t>NYOMAN SUPARTA</t>
  </si>
  <si>
    <t>BANIT 2 UNITSABHARA POLSEK SUKASADA POLRES BULELENG POLDA BALI</t>
  </si>
  <si>
    <t>75110473</t>
  </si>
  <si>
    <t>I PUTU DONY DARMAWAN</t>
  </si>
  <si>
    <t>BANIT 1 UNITSABHARA POLSEK SUKASADA POLRES BULELENG POLDA BALI</t>
  </si>
  <si>
    <t>75110481</t>
  </si>
  <si>
    <t>I MADE RAI DARMADA</t>
  </si>
  <si>
    <t>BANIT 6 UNITTURJAWALI SATSABHARA POLRES BADUNG POLDA BALI (BARU)</t>
  </si>
  <si>
    <t>75110482</t>
  </si>
  <si>
    <t>I PUTU SUKARJAYA</t>
  </si>
  <si>
    <t>BANIT 8 UNITSABHARA POLSEK PENEBEL POLRES TABANAN POLDA BALI</t>
  </si>
  <si>
    <t>75110525</t>
  </si>
  <si>
    <t>I KT WIRA SEMPANA</t>
  </si>
  <si>
    <t>BANIT 30 UNITIDIK SATRESKRIM POLRES GIANYAR POLDA BALI (BARU)</t>
  </si>
  <si>
    <t>75110593</t>
  </si>
  <si>
    <t>ANDHY CAHYONO</t>
  </si>
  <si>
    <t>KASIHUMAS POLSEK DENPASAR TIMUR POLRESTA DENPASAR POLDA BALI (PS.)</t>
  </si>
  <si>
    <t>75110609</t>
  </si>
  <si>
    <t>I WAYAN SAPUTRAYASA</t>
  </si>
  <si>
    <t>BANIT 3 UNITSABHARA POLSEK SUSUT POLRES BANGLI POLDA BALI (BARU)</t>
  </si>
  <si>
    <t>75110650</t>
  </si>
  <si>
    <t>I KOMANG SUKARYA</t>
  </si>
  <si>
    <t>BHAYANGKARA OPERASIONAL PELAKSANA POLSEK DENPASAR TIMUR POLRESTA DENPASAR POLDA BALI</t>
  </si>
  <si>
    <t>75110672</t>
  </si>
  <si>
    <t>I PUTU MULIANTARA</t>
  </si>
  <si>
    <t>DANTON 4 KOMPI 3 YON A PELOPOR SATBRIMOB POLDA BALI (PERPOL 14)</t>
  </si>
  <si>
    <t>75110681</t>
  </si>
  <si>
    <t>75110682</t>
  </si>
  <si>
    <t>PUTU ARI YANA</t>
  </si>
  <si>
    <t>DANTON 1 KOMPI 2 YON C PELOPOR SATBRIMOB POLDA BALI (PERPOL 14)</t>
  </si>
  <si>
    <t>75110825</t>
  </si>
  <si>
    <t>BANIT 7 SUBDIT 2 DITINTELKAM POLDA BALI</t>
  </si>
  <si>
    <t>75110849</t>
  </si>
  <si>
    <t>I WAYAN WINATA</t>
  </si>
  <si>
    <t>75110868</t>
  </si>
  <si>
    <t>I KOMANG SUDARMA,S.H</t>
  </si>
  <si>
    <t>BANIT 45 UNITTURJAWALI SATLANTAS POLRESTA DENPASAR POLDA BALI (BARU)</t>
  </si>
  <si>
    <t>75110878</t>
  </si>
  <si>
    <t>GEDE WIDIASA</t>
  </si>
  <si>
    <t>BANIT 1 UNITDIKYASA SATLANTAS POLRES BULELENG POLDA BALI</t>
  </si>
  <si>
    <t>75110893</t>
  </si>
  <si>
    <t>BANIT 18 UNITTURJAWALI SATLANTAS POLRES GIANYAR POLDA BALI (BARU)</t>
  </si>
  <si>
    <t>75111008</t>
  </si>
  <si>
    <t>I NENGAH SAWITRA</t>
  </si>
  <si>
    <t>PS. KAURIDENT SATRESKRIM POLRES KLUNGKUNG POLDA BALI</t>
  </si>
  <si>
    <t>75120327</t>
  </si>
  <si>
    <t>KETUT SUBAGIA</t>
  </si>
  <si>
    <t>BANIT 4 UNITSABHARA POLSEK TEJAKULA POLRES BULELENG POLDA BALI</t>
  </si>
  <si>
    <t>75120330</t>
  </si>
  <si>
    <t>I WAYAN EKA PERTAMA, S.H.</t>
  </si>
  <si>
    <t>PAMIN 5 SUBBAGRENMIN ROOPS POLDA BALI</t>
  </si>
  <si>
    <t>75120331</t>
  </si>
  <si>
    <t>KOMANG WIDIASA, S.H.</t>
  </si>
  <si>
    <t>75120333</t>
  </si>
  <si>
    <t>I MADE JUTAWAN</t>
  </si>
  <si>
    <t>PS. KANIT 3 SPKT POLRES JEMBRANA POLDA BALI</t>
  </si>
  <si>
    <t>75120371</t>
  </si>
  <si>
    <t>DIAH ASMARAYANTI</t>
  </si>
  <si>
    <t>KANITDIKYASA SATLANTAS POLRES KARANGASEM POLDA BALI (PS.)</t>
  </si>
  <si>
    <t>75120404</t>
  </si>
  <si>
    <t>I WAYAN BUDIANA,S.H.</t>
  </si>
  <si>
    <t>KANITIDIK 2 SATRESNARKOBA POLRES JEMBRANA POLDA BALI (BARU)</t>
  </si>
  <si>
    <t>75120408</t>
  </si>
  <si>
    <t>I PUTU ARNAWA</t>
  </si>
  <si>
    <t>BANIT 1 UNITBINMAS POLSEK MELAYA POLRES JEMBRANA POLDA BALI (BARU)</t>
  </si>
  <si>
    <t>75120501</t>
  </si>
  <si>
    <t>GEDE BUDIARSA</t>
  </si>
  <si>
    <t>BANIT 2 SATINTELKAM POLRES BULELENG POLDA BALI</t>
  </si>
  <si>
    <t>75120518</t>
  </si>
  <si>
    <t>BA SPKT 3 POLSEK MENDOYO POLRES JEMBRANA POLDA BALI (BARU)</t>
  </si>
  <si>
    <t>75120533</t>
  </si>
  <si>
    <t>KETUT SERIASA</t>
  </si>
  <si>
    <t>BHAYANGKARA OPERASIONAL PELAKSANA LANJUTAN POLSEK SUKASADA POLRES BULELENG POLDA BALI (BHABINKAMTIBMAS DS SILANGJANA POLSEK SUKASADA)</t>
  </si>
  <si>
    <t>75120541</t>
  </si>
  <si>
    <t>BA SPKT 1 POLSEK BANJAR POLRES BULELENG POLDA BALI</t>
  </si>
  <si>
    <t>75120619</t>
  </si>
  <si>
    <t>KADEK AGUS SUDARMAWAN</t>
  </si>
  <si>
    <t>PS. KANITPROVOS POLSEK SUKASADA POLRES BULELENG POLDA BALI</t>
  </si>
  <si>
    <t>75120620</t>
  </si>
  <si>
    <t>I GUSTI MADE AMBARA</t>
  </si>
  <si>
    <t>75120681</t>
  </si>
  <si>
    <t>NI LUH PUTU WIWIK ENDRAYANI, S.H.</t>
  </si>
  <si>
    <t>BANIT SATBINMAS POLRES TABANAN</t>
  </si>
  <si>
    <t>75120738</t>
  </si>
  <si>
    <t>GUSTI PUTU NGURAH SUKSANA</t>
  </si>
  <si>
    <t>DANTON 1 KOMPI 1 YON C PELOPOR SATBRIMOB POLDA BALI (PERPOL 14)</t>
  </si>
  <si>
    <t>75120753</t>
  </si>
  <si>
    <t>I GUSTI PUTU WIRATA</t>
  </si>
  <si>
    <t>75120772</t>
  </si>
  <si>
    <t>KADEK ARYANA</t>
  </si>
  <si>
    <t>BANIT 35 UNITTURJAWALI SATSABHARA POLRES BULELENG POLDA BALI</t>
  </si>
  <si>
    <t>75120925</t>
  </si>
  <si>
    <t>I KETUT SUDIARTAWAN</t>
  </si>
  <si>
    <t>BANIT 1 UNITLANTAS POLSEK GEROKGAK POLRES BULELENG POLDA BALI</t>
  </si>
  <si>
    <t>75120953</t>
  </si>
  <si>
    <t>I WAYAN GENEP ADNYANA</t>
  </si>
  <si>
    <t>BANIT 18 SATINTELKAM POLRESTA DENPASAR POLDA BALI</t>
  </si>
  <si>
    <t>75120956</t>
  </si>
  <si>
    <t>KOMANG WIDHARMAYASA, A.Ma.Pd.</t>
  </si>
  <si>
    <t>BAURMIN SATTAHTI POLRES BULELENG POLDA BALI</t>
  </si>
  <si>
    <t>75121015</t>
  </si>
  <si>
    <t>I NYOMAN ARDIASA, SH</t>
  </si>
  <si>
    <t>PANIT 2 UNITRESKRIM POLSEK RENDANG POLRES KARANGASEM POLDA BALI</t>
  </si>
  <si>
    <t>75121052</t>
  </si>
  <si>
    <t>75121053</t>
  </si>
  <si>
    <t>I KETUT DARWATA</t>
  </si>
  <si>
    <t>BA SPKT 5 POLSEK ABIANSEMAL POLRES BADUNG POLDA BALI</t>
  </si>
  <si>
    <t>76010018</t>
  </si>
  <si>
    <t>I MADE UDAYANA PUTRA, S.H.</t>
  </si>
  <si>
    <t>BANIT 29 SATINTELKAM POLRES BULELENG POLDA BALI</t>
  </si>
  <si>
    <t>76010200</t>
  </si>
  <si>
    <t>I WAYAN UDIANA, SH</t>
  </si>
  <si>
    <t>PS. KANITGAKKUM SATPOLAIR POLRES KARANGASEM POLDA BALI</t>
  </si>
  <si>
    <t>76010209</t>
  </si>
  <si>
    <t>BHAYANGKARA OPERASIONAL PELAKSANA LANJUTAN POLSEK DAWAN POLRES KLUNGKUNG POLDA BALI (BHABINKAMTIBMAS KAMPUNG KUSAMBA)</t>
  </si>
  <si>
    <t>76010228</t>
  </si>
  <si>
    <t>BANIT 3 UNITPROVOS POLSEK KAWASAN PELABUHAN GILIMANUK POLRES JEMBRANA POLDA BALI (BARU)</t>
  </si>
  <si>
    <t>76010375</t>
  </si>
  <si>
    <t>I GEDE DIARTANA</t>
  </si>
  <si>
    <t>PAOPS KOMPI 2 YON A PELOPOR SATBRIMOB POLDA BALI (PERPOL 14)</t>
  </si>
  <si>
    <t>76010377</t>
  </si>
  <si>
    <t>I WAYAN SUPARTANA</t>
  </si>
  <si>
    <t>PANIT 3 SUBDEN 2 DENGEGANA SATBRIMOB POLDA BALI</t>
  </si>
  <si>
    <t>76010407</t>
  </si>
  <si>
    <t>KETUT PAYADNYA,S.H.</t>
  </si>
  <si>
    <t>BAURPAMINAL 2 SIPROPAM POLRES KLUNGKUNG POLDA BALI</t>
  </si>
  <si>
    <t>76010420</t>
  </si>
  <si>
    <t>I WAYAN MADIA</t>
  </si>
  <si>
    <t>BANIT 3 SATINTELKAM POLRES KARANGASEM POLDA BALI (BARU)</t>
  </si>
  <si>
    <t>76010535</t>
  </si>
  <si>
    <t>KADEK AGUS JAYA NEGARA</t>
  </si>
  <si>
    <t>PS. KASUBNITBINMASAIR UNITPATROLI SATPOLAIR POLRES GIANYAR POLDA BALI</t>
  </si>
  <si>
    <t>76010607</t>
  </si>
  <si>
    <t>I KADEK ARTAWAN</t>
  </si>
  <si>
    <t>BANIT 8 UNITDALMAS SATSABHARA POLRES GIANYAR POLDA BALI (BARU)</t>
  </si>
  <si>
    <t>76010631</t>
  </si>
  <si>
    <t>ARI SETIAWAN</t>
  </si>
  <si>
    <t>BA SPKT 2 POLSEK SUKASADA POLRES BULELENG POLDA BALI</t>
  </si>
  <si>
    <t>76010640</t>
  </si>
  <si>
    <t>I NYOMAN KARI WIDYA WIDANA, SH</t>
  </si>
  <si>
    <t>BINTARA DITRESKRIMSUS POLDA BALI</t>
  </si>
  <si>
    <t>76010642</t>
  </si>
  <si>
    <t>I GUSTI MADE KUSUMAJAYA</t>
  </si>
  <si>
    <t>BANIT 6 UNITSABHARA POLSEK SUSUT POLRES BANGLI POLDA BALI</t>
  </si>
  <si>
    <t>76010654</t>
  </si>
  <si>
    <t>I GUSTI NGURAH WANDANA AGUNG JINA MURTI</t>
  </si>
  <si>
    <t>BANIT 27 SUBDIT VIP DITPAMOBVIT POLDA BALI</t>
  </si>
  <si>
    <t>76020108</t>
  </si>
  <si>
    <t>I MADE WIDANA PUTRA, S.H.</t>
  </si>
  <si>
    <t>PS. KASIUM POLSEK BUSUNGBIU POLRES BULELENG POLDA BALI</t>
  </si>
  <si>
    <t>76020109</t>
  </si>
  <si>
    <t>BANIT 3 SATINTELKAM POLRES KLUNGKUNG POLDA BALI (BARU)</t>
  </si>
  <si>
    <t>76020188</t>
  </si>
  <si>
    <t>I WAYAN SUWIYASA PETRUS WIBOWO</t>
  </si>
  <si>
    <t>PAMIN 2 SUBBAGRENMIN BID TIK POLDA BALI (PERPOL 14)</t>
  </si>
  <si>
    <t>76020262</t>
  </si>
  <si>
    <t>NI KETUT ASIANINGSIH</t>
  </si>
  <si>
    <t>BANIT 1 UNITBINMAS POLSEK DENPASAR BARAT POLRESTA DENPASAR POLDA BALI (BARU)</t>
  </si>
  <si>
    <t>76020287</t>
  </si>
  <si>
    <t>BANIT 2 UNIT 2 SUBDIT 1 DITRESNARKOBA POLDA BALI</t>
  </si>
  <si>
    <t>76020290</t>
  </si>
  <si>
    <t>I NENGAH KERTA</t>
  </si>
  <si>
    <t>76020293</t>
  </si>
  <si>
    <t>I KETUT NAWIYASA</t>
  </si>
  <si>
    <t>PANIT 2 UNITLANTAS POLSEK MELAYA POLRES JEMBRANA POLDA BALI (BARU)</t>
  </si>
  <si>
    <t>76020294</t>
  </si>
  <si>
    <t>I NYOMAN ASTAWA</t>
  </si>
  <si>
    <t>BANIT 3 SUBNITCAKKAL UNIT POLSATWA DITSAMAPTA POLDA BALI</t>
  </si>
  <si>
    <t>76020300</t>
  </si>
  <si>
    <t>I MADE DODI SUARTAWAN</t>
  </si>
  <si>
    <t>KANITPROVOS POLSEK KARANG ASEM POLRES KARANGASEM POLDA BALI (PS.)</t>
  </si>
  <si>
    <t>76020315</t>
  </si>
  <si>
    <t>I KETUT RABNYA</t>
  </si>
  <si>
    <t>76020317</t>
  </si>
  <si>
    <t>I GUSTI PUTU SUARDIKA</t>
  </si>
  <si>
    <t>BHAYANGKARA OPERASIONAL PELAKSANA LANJUTAN POLSEK SUKASADA POLRES BULELENG POLDA BALI (UNIT RESKRIM)</t>
  </si>
  <si>
    <t>76020322</t>
  </si>
  <si>
    <t>I MADE SUKRA WIJAYA</t>
  </si>
  <si>
    <t>BHAYANGKARA ADMINISTRASI PELAKSANA LANJUTAN BIDANG SARPRAS SATBRIMOB POLDA BALI</t>
  </si>
  <si>
    <t>76020440</t>
  </si>
  <si>
    <t>NI MADE SULASNI,S.Sos</t>
  </si>
  <si>
    <t>76020524</t>
  </si>
  <si>
    <t>I GUSTI BAGUS SURYADARMA</t>
  </si>
  <si>
    <t>BANIT 2 UNITPROVOS POLSEK BANJAR POLRES BULELENG POLDA BALI</t>
  </si>
  <si>
    <t>76020573</t>
  </si>
  <si>
    <t>I NYOMAN JANA WIYASTRA, S.H.</t>
  </si>
  <si>
    <t>BAURPROVOS 2 SIPROPAM POLRES KARANGASEM POLDA BALI</t>
  </si>
  <si>
    <t>76020585</t>
  </si>
  <si>
    <t>BANIT 2 SITURJAWALI SUBDITGASUM DITSAMAPTA POLDA BALI</t>
  </si>
  <si>
    <t>76020602</t>
  </si>
  <si>
    <t>I WAYAN MURAH</t>
  </si>
  <si>
    <t>PANIT 2 UNITRESKRIM POLSEK NUSA PENIDA POLRES KLUNGKUNG POLDA BALI (PS.)</t>
  </si>
  <si>
    <t>76020603</t>
  </si>
  <si>
    <t>SUBIANTORO YOHANES</t>
  </si>
  <si>
    <t>BANIT 4 UNITRESKRIM POLSEK KUTA SELATAN POLRESTA DENPASAR POLDA BALI (BARU)</t>
  </si>
  <si>
    <t>76030012</t>
  </si>
  <si>
    <t>I KETUT WINATA</t>
  </si>
  <si>
    <t>BHAYANGKARA OPERASIONAL PELAKSANA LANJUTAN POLSEK NUSA PENIDA POLRES KLUNGKUNG POLDA BALI (BHABIN DESA BUNGA MEKAR)</t>
  </si>
  <si>
    <t>76030070</t>
  </si>
  <si>
    <t>I NYOMAN SUTAWIJAYA</t>
  </si>
  <si>
    <t>BANIT 4 UNITRESKRIM POLSEK PENEBEL POLRES TABANAN POLDA BALI (BARU)</t>
  </si>
  <si>
    <t>76030087</t>
  </si>
  <si>
    <t>I MADE MAHARDIKA</t>
  </si>
  <si>
    <t>76030136</t>
  </si>
  <si>
    <t>I WAYAN MERTA WIYASA</t>
  </si>
  <si>
    <t>76030168</t>
  </si>
  <si>
    <t>I PUTU BUDI ARNAYA</t>
  </si>
  <si>
    <t>BAMIN 1 URMINTU SATLANTAS POLRES JEMBRANA POLDA BALI (BARU)</t>
  </si>
  <si>
    <t>76030171</t>
  </si>
  <si>
    <t>KETUT DARMA SUCIPTA, S.Sos.</t>
  </si>
  <si>
    <t>BANIT 28 UNITIDIK SATRESKRIM POLRES BULELENG POLDA BALI</t>
  </si>
  <si>
    <t>76030208</t>
  </si>
  <si>
    <t>KETUT SUWISMANA HARINA</t>
  </si>
  <si>
    <t>BANIT 2 UNITINTELKAM POLSEK SINGARAJA POLRES BULELENG POLDA BALI</t>
  </si>
  <si>
    <t>76030365</t>
  </si>
  <si>
    <t>I NYOMAN GUNAWAN</t>
  </si>
  <si>
    <t>76030369</t>
  </si>
  <si>
    <t>I GUSTI PUTU NGURAH SUADNYANA</t>
  </si>
  <si>
    <t>BANIT 5 UNITIDIK SATRESKRIM POLRES JEMBRANA POLDA BALI (BARU)</t>
  </si>
  <si>
    <t>76030382</t>
  </si>
  <si>
    <t>I MADE ARI WIJAYA</t>
  </si>
  <si>
    <t>BAMIN 7 BAGSUMDA POLRES JEMBRANA POLDA BALI (BARU)</t>
  </si>
  <si>
    <t>76030393</t>
  </si>
  <si>
    <t>I NENGAH SUDARINA, SH</t>
  </si>
  <si>
    <t>BANIT 24 UNITLAKA SATLANTAS POLRESTA DENPASAR POLDA BALI (BARU)</t>
  </si>
  <si>
    <t>76030408</t>
  </si>
  <si>
    <t>I GEDE SANCA</t>
  </si>
  <si>
    <t>PANIT 1 SUBDEN 3 DENGEGANA SATBRIMOB POLDA BALI</t>
  </si>
  <si>
    <t>76030414</t>
  </si>
  <si>
    <t>BAMBANG SUPRIYADI</t>
  </si>
  <si>
    <t>BANIT 1 UNIT 2 SUBDIT 3 DITRESKRIMUM POLDA BALI</t>
  </si>
  <si>
    <t>76030501</t>
  </si>
  <si>
    <t>I MADE WIRTA SUJANA</t>
  </si>
  <si>
    <t>BANIT 6 UNITSABHARA POLSEK SELAT POLRES KARANGASEM POLDA BALI</t>
  </si>
  <si>
    <t>76030510</t>
  </si>
  <si>
    <t>BAURIDENT 4 SATRESKRIM POLRES BADUNG POLDA BALI (BARU)</t>
  </si>
  <si>
    <t>76030511</t>
  </si>
  <si>
    <t>I WAYAN SUDIBIA</t>
  </si>
  <si>
    <t>KANITPROVOS POLSEK KAWASAN PELABUHAN PADANG BAI POLRES KARANGASEM POLDA BALI (P.S)</t>
  </si>
  <si>
    <t>76030526</t>
  </si>
  <si>
    <t>NYOMAN ASWIN SUKADANA, S.H.</t>
  </si>
  <si>
    <t>BANIT 6 UNITLANTAS POLSEK SINGARAJA POLRES BULELENG POLDA BALI</t>
  </si>
  <si>
    <t>76030547</t>
  </si>
  <si>
    <t>I KOMANG SURANADI, SH</t>
  </si>
  <si>
    <t>BANIT 26 SATINTELKAM POLRESTA DENPASAR POLDA BALI</t>
  </si>
  <si>
    <t>76030595</t>
  </si>
  <si>
    <t>I WAYAN SUDIRNA</t>
  </si>
  <si>
    <t>BANIT 9 UNITTURJAWALI SATLANTAS POLRES BANGLI POLDA BALI (BARU)</t>
  </si>
  <si>
    <t>76030602</t>
  </si>
  <si>
    <t>I NENGAH KARSANA</t>
  </si>
  <si>
    <t>BANIT 1 UNITBINKAMSA SATBINMAS POLRES BULELENG POLDA BALI</t>
  </si>
  <si>
    <t>76030647</t>
  </si>
  <si>
    <t>MADE ARYASA</t>
  </si>
  <si>
    <t>BHAYANGKARA OPERASIONAL PELAKSANA LANJUTAN POLSEK KUTA SELATAN POLRESTA DENPASAR POLDA BALI (BARU)</t>
  </si>
  <si>
    <t>76040062</t>
  </si>
  <si>
    <t>MAHFUR, S.Sos</t>
  </si>
  <si>
    <t>BANIT 2 UNITINTELKAM POLSEK PETANG POLRES BADUNG POLDA BALI (BARU)</t>
  </si>
  <si>
    <t>76040065</t>
  </si>
  <si>
    <t>NI MADE SURYANI</t>
  </si>
  <si>
    <t>BA DITRESKRIMSUS POLDA BALI</t>
  </si>
  <si>
    <t>76040078</t>
  </si>
  <si>
    <t>KADEK MURTIYASA, S.Sos.</t>
  </si>
  <si>
    <t>BHAYANGKARA OPERASIONAL PELAKSANA LANJUTAN POLSEK BANJAR POLRES BULELENG POLDA BALI (BHABINKAMTIBMAS DESA BANJAR TEGEHA POLSEK BANJAR)</t>
  </si>
  <si>
    <t>76040116</t>
  </si>
  <si>
    <t>I PUTU BUDI ASTAWA, S.H.</t>
  </si>
  <si>
    <t>76040147</t>
  </si>
  <si>
    <t>GUSTI NGURAH PUSPA</t>
  </si>
  <si>
    <t>BANIT 3 UNITINTELKAM POLSEK BANJAR POLRES BULELENG POLDA BALI</t>
  </si>
  <si>
    <t>76040183</t>
  </si>
  <si>
    <t>KETUT SURYADI, S.Sos.</t>
  </si>
  <si>
    <t>BANIT 29 UNITIDIK SATRESKRIM POLRES BULELENG POLDA BALI</t>
  </si>
  <si>
    <t>76040198</t>
  </si>
  <si>
    <t>I MADE DARWATA</t>
  </si>
  <si>
    <t>PANIT 2 UNITRESKRIM POLSEK NEGARA POLRES JEMBRANA POLDA BALI (BARU)</t>
  </si>
  <si>
    <t>76040225</t>
  </si>
  <si>
    <t>I MADE ANGKAT</t>
  </si>
  <si>
    <t>BHAYANGKARA OPERASIONAL PELAKSANA LANJUTAN POLSEK KUBUTAMBAHAN POLRES BULELENG POLDA BALI (BHABINKAMTIBMAS DS BULIAN POLSEK KUBUTAMBAHAN)</t>
  </si>
  <si>
    <t>76040316</t>
  </si>
  <si>
    <t>NGAKAN NYOMAN GEDE WIDANA</t>
  </si>
  <si>
    <t>KANITPAMOBVIT SATSABHARA POLRES BANGLI POLDA BALI</t>
  </si>
  <si>
    <t>76040323</t>
  </si>
  <si>
    <t>I NYOMAN SUANDANA</t>
  </si>
  <si>
    <t>DANTON 1 KOMPI 1 YON A PELOPOR SATBRIMOB POLDA BALI (PERPOL 14)</t>
  </si>
  <si>
    <t>76040326</t>
  </si>
  <si>
    <t>76040332</t>
  </si>
  <si>
    <t>I NYOMAN WIJAYA</t>
  </si>
  <si>
    <t>BANIT 33 UNITDALMAS SATSABHARA POLRESTA DENPASAR POLDA BALI (BARU)</t>
  </si>
  <si>
    <t>76040338</t>
  </si>
  <si>
    <t>I WAYAN PUSPAYANTA</t>
  </si>
  <si>
    <t>BANIT 3 UNITBINMAS POLSEK KAWASAN PELABUHAN GILIMANUK POLRES JEMBRANA POLDA BALI (BARU)</t>
  </si>
  <si>
    <t>76040353</t>
  </si>
  <si>
    <t>I NYOMAN PUTU SUPARTA</t>
  </si>
  <si>
    <t>BANIT 4 UNITSABHARA POLSEK KAWASAN PELABUHAN PADANG BAI POLRES KARANGASEM POLDA BALI</t>
  </si>
  <si>
    <t>76040357</t>
  </si>
  <si>
    <t>I WAYAN SUMASTANA</t>
  </si>
  <si>
    <t>BANIT 32 SATINTELKAM POLRES BULELENG POLDA BALI</t>
  </si>
  <si>
    <t>76040594</t>
  </si>
  <si>
    <t>IDA BAGUS MADE SUARJANA</t>
  </si>
  <si>
    <t>76040627</t>
  </si>
  <si>
    <t>BHAYANGKARA OPERASIONAL PELAKSANA LANJUTAN POLSEK KUBUTAMBAHAN POLRES BULELENG POLDA BALI (BHABINKAMTIBMAS DS TAMBLANG POLSEK KUBUTAMBAHAN )</t>
  </si>
  <si>
    <t>76040628</t>
  </si>
  <si>
    <t>I MADE GERIDIG BUDIANA , S.H.</t>
  </si>
  <si>
    <t>KA SPKT 3 POLSEK PETANG POLRES BADUNG POLDA BALI (PS.)</t>
  </si>
  <si>
    <t>76040719</t>
  </si>
  <si>
    <t>I MADE HARYADI</t>
  </si>
  <si>
    <t>BA SATLANTAS POLRES KARANGASEM POLDA BALI</t>
  </si>
  <si>
    <t>76040729</t>
  </si>
  <si>
    <t>NI NYOMAN CANDRAWATI</t>
  </si>
  <si>
    <t>BAMIN/BANUM 15 SUBDITREGIDENT DITLANTAS POLDA BALI</t>
  </si>
  <si>
    <t>76050002</t>
  </si>
  <si>
    <t>NI KETUT DEWI LUVIANI</t>
  </si>
  <si>
    <t>PAMIN 3 SUBBAGRENMIN RORENA POLDA BALI</t>
  </si>
  <si>
    <t>76050058</t>
  </si>
  <si>
    <t>I WAYAN SADYA</t>
  </si>
  <si>
    <t>BANIT 4 UNITRESKRIM POLSEK ABIANSEMAL POLRES BADUNG POLDA BALI</t>
  </si>
  <si>
    <t>76050166</t>
  </si>
  <si>
    <t>KANIT 6 SATINTELKAM POLRES GIANYAR POLDA BALI (PS.)</t>
  </si>
  <si>
    <t>76050169</t>
  </si>
  <si>
    <t>I KETUT INDRAYANA</t>
  </si>
  <si>
    <t>BANIT PATROLI 4 POLSUBSEKTOR RENON POLSEK DENPASAR TIMUR POLRESTA DENPASAR POLDA BALI (DIARAHKAN KE POLSUBSEKTOR RENON)</t>
  </si>
  <si>
    <t>76050224</t>
  </si>
  <si>
    <t>I MADE KARDIASA</t>
  </si>
  <si>
    <t>BA SPKT 3 POLSEK KAWASAN PELABUHAN GILIMANUK POLRES JEMBRANA POLDA BALI (BARU)</t>
  </si>
  <si>
    <t>76050227</t>
  </si>
  <si>
    <t>GEDE JANARDANA</t>
  </si>
  <si>
    <t>PS. PAUR SUBBAGDALGAR BAGREN POLRES BULELENG POLDA BALI</t>
  </si>
  <si>
    <t>76050424</t>
  </si>
  <si>
    <t>I WAYAN SUMOANTARA</t>
  </si>
  <si>
    <t>BANIT 2 UNITINTELKAM POLSEK KEDIRI POLRES TABANAN POLDA BALI</t>
  </si>
  <si>
    <t>76050474</t>
  </si>
  <si>
    <t>I KETUT GUNARSA, S.H.</t>
  </si>
  <si>
    <t>BANIT 6 SPKT POLRES TABANAN POLDA BALI (BARU)</t>
  </si>
  <si>
    <t>76050477</t>
  </si>
  <si>
    <t>GEDE ALIT MULIAWAN</t>
  </si>
  <si>
    <t>BAMIN 2 URMINTU SATINTELKAM POLRES BULELENG POLDA BALI</t>
  </si>
  <si>
    <t>76050479</t>
  </si>
  <si>
    <t>GUSTI NGURAH SUARDITA, S.H.</t>
  </si>
  <si>
    <t>KANITPROVOS POLSEK TAMPAKSIRING POLRES GIANYAR POLDA BALI (PS.)</t>
  </si>
  <si>
    <t>76050487</t>
  </si>
  <si>
    <t>DEWA GEDE RAI SUANDITA</t>
  </si>
  <si>
    <t>76050568</t>
  </si>
  <si>
    <t>I NYOMAN PANDE GUNAWAN</t>
  </si>
  <si>
    <t>BANIT 2 SUBNITHARVET UNIT POLSATWA DITSAMAPTA POLDA BALI</t>
  </si>
  <si>
    <t>76050608</t>
  </si>
  <si>
    <t>I KETUT SUKARMA</t>
  </si>
  <si>
    <t>PS. KASUBNIT 2 UNITDALMAS SATSABHARA POLRES KLUNGKUNG POLDA BALI</t>
  </si>
  <si>
    <t>76050624</t>
  </si>
  <si>
    <t>I KOMANG SUPARTA</t>
  </si>
  <si>
    <t>PS. PANIT 2 UNITRESKRIM POLSEK KAWASAN PELABUHAN PADANG BAI POLRES KARANGASEM POLDA BALI</t>
  </si>
  <si>
    <t>76050665</t>
  </si>
  <si>
    <t>I GUSTI NGURAH WIRASUTA</t>
  </si>
  <si>
    <t>BANIT 3 UNITLANTAS POLSEK UBUD POLRES GIANYAR POLDA BALI (BARU)</t>
  </si>
  <si>
    <t>76050666</t>
  </si>
  <si>
    <t>I MADE WIRANA</t>
  </si>
  <si>
    <t>BANIT 2 UNIT 3 SUBDIT 2 DITRESNARKOBA POLDA BALI</t>
  </si>
  <si>
    <t>76050669</t>
  </si>
  <si>
    <t>I NENGAH WIDIANA</t>
  </si>
  <si>
    <t>BANIT 3 UNITINTELKAM POLSEK SUKAWATI POLRES GIANYAR POLDA BALI</t>
  </si>
  <si>
    <t>76050679</t>
  </si>
  <si>
    <t>I GUSTI NGURAH YOGI ADNYANA</t>
  </si>
  <si>
    <t>BAMIN 1 SIKEU POLRES GIANYAR POLDA BALI (BARU)</t>
  </si>
  <si>
    <t>76050695</t>
  </si>
  <si>
    <t>I WAYAN PATRA</t>
  </si>
  <si>
    <t>KAPOLSUBSEKTOR YEH MALET POLSEK MANGGIS POLRES KARANGASEM POLDA BALI</t>
  </si>
  <si>
    <t>76050758</t>
  </si>
  <si>
    <t>I GEDE SUBAGIA, S.H.</t>
  </si>
  <si>
    <t>BANIT 16 UNITTURJAWALI SATLANTAS POLRES JEMBRANA POLDA BALI (BARU)</t>
  </si>
  <si>
    <t>76060012</t>
  </si>
  <si>
    <t>I DEWA AGUNG MADE SASTRAWAN</t>
  </si>
  <si>
    <t>KA SPKT 2 POLSEK KINTAMANI POLRES BANGLI POLDA BALI</t>
  </si>
  <si>
    <t>76060063</t>
  </si>
  <si>
    <t>I KADEK ARDANA</t>
  </si>
  <si>
    <t>PS. PANIT 2 UNITRESKRIM POLSEK KINTAMANI POLRES BANGLI POLDA BALI</t>
  </si>
  <si>
    <t>76060079</t>
  </si>
  <si>
    <t>I PUTU SUJANA</t>
  </si>
  <si>
    <t>BHAYANGKARA OPERASIONAL PELAKSANA LANJUTAN POLSEK DENPASAR TIMUR POLRESTA DENPASAR POLDA BALI (URDAL)</t>
  </si>
  <si>
    <t>76060111</t>
  </si>
  <si>
    <t>KETUT WIJANEGARA</t>
  </si>
  <si>
    <t>BHAYANGKARA OPERASIONAL PELAKSANA LANJUTAN POLSEK GEROKGAK POLRES BULELENG POLDA BALI (BHABINKAMTIBMAS DS GEROKGAK POLSEK GEROKGAK)</t>
  </si>
  <si>
    <t>76060117</t>
  </si>
  <si>
    <t>I DEWA PUTU ARTA</t>
  </si>
  <si>
    <t>76060122</t>
  </si>
  <si>
    <t>I PUTU SUBRATA</t>
  </si>
  <si>
    <t>BANIT 4 UNITRESKRIM POLSEK KUTA UTARA POLRES BADUNG POLDA BALI</t>
  </si>
  <si>
    <t>76060132</t>
  </si>
  <si>
    <t>I GUSTI KADE AGUS WIRAWAN</t>
  </si>
  <si>
    <t>76060187</t>
  </si>
  <si>
    <t>I MADE SUPIARTA</t>
  </si>
  <si>
    <t>KASIUM POLSEK BLAHBATUH POLRES GIANYAR POLDA BALI (BARU)</t>
  </si>
  <si>
    <t>76060214</t>
  </si>
  <si>
    <t>DEWA GEDE OKA WIRAWAN</t>
  </si>
  <si>
    <t>BANIT 3 UNITSABHARA POLSEK TEGALLALANG POLRES GIANYAR POLDA BALI (BARU)</t>
  </si>
  <si>
    <t>76060215</t>
  </si>
  <si>
    <t>JUNIARTO HADI SANTOSO</t>
  </si>
  <si>
    <t>BINTARA SATSABHARA POLRESTA DENPASAR POLDA BALI</t>
  </si>
  <si>
    <t>76060349</t>
  </si>
  <si>
    <t>UDIT SUDIRO, S.H.</t>
  </si>
  <si>
    <t>KANIT 1 SATINTELKAM POLRES GIANYAR POLDA BALI</t>
  </si>
  <si>
    <t>76060361</t>
  </si>
  <si>
    <t>I NYOMAN KARIYASA .B</t>
  </si>
  <si>
    <t>BANIT 41 UNITDALMAS SATSABHARA POLRES BANGLI POLDA BALI</t>
  </si>
  <si>
    <t>76060369</t>
  </si>
  <si>
    <t>DW NYM SUWITRADANA</t>
  </si>
  <si>
    <t>DANTON 2 KOMPI 1 YON C PELOPOR SATBRIMOB POLDA BALI (PERPOL 14)</t>
  </si>
  <si>
    <t>76060375</t>
  </si>
  <si>
    <t>I MADE AGUS ADNYANA</t>
  </si>
  <si>
    <t>BANIT 3 UNITSABHARA POLSEK KAWASAN PELABUHAN GILIMANUK POLRES JEMBRANA POLDA BALI (BARU)</t>
  </si>
  <si>
    <t>76060384</t>
  </si>
  <si>
    <t>IDA BAGUS NYOMAN DIBIA KONTA</t>
  </si>
  <si>
    <t>BANIT 5 UNITIDIK SATRESNARKOBA POLRES GIANYAR POLDA BALI (BARU)</t>
  </si>
  <si>
    <t>76060392</t>
  </si>
  <si>
    <t>I KADEK EDY ARIMBAWA, S.H</t>
  </si>
  <si>
    <t>BANIT 25 SATINTELKAM POLRESTA DENPASAR POLDA BALI</t>
  </si>
  <si>
    <t>76060581</t>
  </si>
  <si>
    <t>I WAYAN SUWITAYASA</t>
  </si>
  <si>
    <t>76060582</t>
  </si>
  <si>
    <t>BANIT 10 SUBDITWISATA DITPAMOBVIT POLDA BALI</t>
  </si>
  <si>
    <t>76060644</t>
  </si>
  <si>
    <t>BANIT 2 UNITLAKA SATLANTAS POLRES BULELENG POLDA BALI</t>
  </si>
  <si>
    <t>76060646</t>
  </si>
  <si>
    <t>76060708</t>
  </si>
  <si>
    <t>I KADEK ASTIKA</t>
  </si>
  <si>
    <t>76060734</t>
  </si>
  <si>
    <t>I MADE SUCANTRA</t>
  </si>
  <si>
    <t>76060883</t>
  </si>
  <si>
    <t>I NYOMAN ARIF SASTRAWAN</t>
  </si>
  <si>
    <t>BAMIN/BANUM 4 SUBBIDWABPROF BIDPROPAM POLDA BALI (BARU)</t>
  </si>
  <si>
    <t>76070007</t>
  </si>
  <si>
    <t>BANIT 5 UNITIDIK SATRESKRIM POLRES BANGLI POLDA BALI (BARU)</t>
  </si>
  <si>
    <t>76070033</t>
  </si>
  <si>
    <t>I MADE SUDYATMIKA PUTRA, S.H.</t>
  </si>
  <si>
    <t>BANIT 15 UNITLAKA SATLANTAS POLRES BULELENG POLDA BALI</t>
  </si>
  <si>
    <t>76070034</t>
  </si>
  <si>
    <t>I WAYAN DARMAWAN</t>
  </si>
  <si>
    <t>76070089</t>
  </si>
  <si>
    <t>I MADE GEDE PUTRA SH</t>
  </si>
  <si>
    <t>PS. PANIT 2 UNITLANTAS POLSEK KEDIRI POLRES TABANAN POLDA BALI</t>
  </si>
  <si>
    <t>76070090</t>
  </si>
  <si>
    <t>IDA BAGUS NYOMAN PARMIKA</t>
  </si>
  <si>
    <t>KANITHARKANKAPAL SATPOLAIR POLRES KLUNGKUNG POLDA BALI (PS.)</t>
  </si>
  <si>
    <t>76070147</t>
  </si>
  <si>
    <t>MOH. TAUFIK HIDAYAT</t>
  </si>
  <si>
    <t>BHAYANGKARA ADMINISTRASI PELAKSANA LANJUTAN BIDANG RESKRIM POLRES BULELENG POLDA BALI</t>
  </si>
  <si>
    <t>76070171</t>
  </si>
  <si>
    <t>I NENGAH SUPARMA</t>
  </si>
  <si>
    <t>BA SPKT 1 POLSEK SAWAN POLRES BULELENG POLDA BALI</t>
  </si>
  <si>
    <t>76070381</t>
  </si>
  <si>
    <t>I KADEK SARJANA, S.E.</t>
  </si>
  <si>
    <t>PANIT 3 UNITSABHARA POLSEK MELAYA POLRES JEMBRANA POLDA BALI (BARU)</t>
  </si>
  <si>
    <t>76070400</t>
  </si>
  <si>
    <t>NYOMAN AGUS DARMA YASA, S.H.</t>
  </si>
  <si>
    <t>BANIT 1 UNIT 2 SUBDIT 1 DITRESKRIMSUS POLDA BALI</t>
  </si>
  <si>
    <t>76070401</t>
  </si>
  <si>
    <t>I KETUT REDI GUNANTARA, S.H</t>
  </si>
  <si>
    <t>BANIT 1 UNIT 2 SUBDIT 3 DITRESKRIMSUS POLDA BALI (BARU)</t>
  </si>
  <si>
    <t>76070413</t>
  </si>
  <si>
    <t>I MADE ARYA LAWA NEGARA</t>
  </si>
  <si>
    <t>BANIT 3 UNITPROVOS POLSEK SINGARAJA POLRES BULELENG POLDA BALI</t>
  </si>
  <si>
    <t>76070415</t>
  </si>
  <si>
    <t>I MADE SUARJANA , S.H.</t>
  </si>
  <si>
    <t>BANIT 6 UNITRESKRIM POLSEK KUTA UTARA POLRES BADUNG POLDA BALI</t>
  </si>
  <si>
    <t>76070416</t>
  </si>
  <si>
    <t>WAYAN SUKADANA</t>
  </si>
  <si>
    <t>DANTON 1 KOMPI 4 YON A PELOPOR SATBRIMOB POLDA BALI (PERPOL 14)</t>
  </si>
  <si>
    <t>76070441</t>
  </si>
  <si>
    <t>NYOMAN REMIASIH, S.H.</t>
  </si>
  <si>
    <t>BHAYANGKARA ADMINISTRASI PELAKSANA LANJUTAN BIDANG RESKRIM POLRES BULELENG POLDA BALI (UNIT 4)</t>
  </si>
  <si>
    <t>76070457</t>
  </si>
  <si>
    <t>NI WAYAN LASTRIANI</t>
  </si>
  <si>
    <t>KASUBSIMINTU SIUM POLRESTA DENPASAR POLDA BALI (PS.)</t>
  </si>
  <si>
    <t>76070565</t>
  </si>
  <si>
    <t>PS. KAURIDENT SATRESKRIM POLRES BANGLI POLDA BALI</t>
  </si>
  <si>
    <t>76070566</t>
  </si>
  <si>
    <t>GEDE JULIARTA</t>
  </si>
  <si>
    <t>BANIT 7 UNITLANTAS POLSEK KUTA UTARA POLRES BADUNG POLDA BALI</t>
  </si>
  <si>
    <t>76070590</t>
  </si>
  <si>
    <t>I NYOMAN SUBAMIA</t>
  </si>
  <si>
    <t>BHAYANGKARA OPERASIONAL PELAKSANA LANJUTAN POLSEK SUSUT POLRES BANGLI POLDA BALI (BHABINKAMTIBMAS DESA TIGA)</t>
  </si>
  <si>
    <t>76070618</t>
  </si>
  <si>
    <t>I MADE SUKA, SH</t>
  </si>
  <si>
    <t>KASUBNITTINDAK UNITGAKKUM SATPOLAIR POLRES BANGLI POLDA BALI</t>
  </si>
  <si>
    <t>76070625</t>
  </si>
  <si>
    <t>BAURPROVOS 5 SIPROPAM POLRES JEMBRANA POLDA BALI (BARU)</t>
  </si>
  <si>
    <t>76070658</t>
  </si>
  <si>
    <t>GEDE DARMAYASA</t>
  </si>
  <si>
    <t>BANIT 1 UNITSABHARA POLSEK BANJAR POLRES BULELENG POLDA BALI</t>
  </si>
  <si>
    <t>76070674</t>
  </si>
  <si>
    <t>ANAK AGUNG PUTU ANOM WIDIANATA</t>
  </si>
  <si>
    <t>76070708</t>
  </si>
  <si>
    <t>I NYOMAN SUPARDI</t>
  </si>
  <si>
    <t>BANIT 7 UNITSABHARA POLSEK NEGARA POLRES JEMBRANA POLDA BALI (BARU)</t>
  </si>
  <si>
    <t>76070719</t>
  </si>
  <si>
    <t>I KETUT KARSANA</t>
  </si>
  <si>
    <t>BANIT 8 UNITIDIK SATRESKRIM POLRES BANGLI POLDA BALI</t>
  </si>
  <si>
    <t>76070734</t>
  </si>
  <si>
    <t>I KETUT SUTARYA</t>
  </si>
  <si>
    <t>BAMIN 7 BAGSUMDA POLRES BANGLI POLDA BALI (BARU)</t>
  </si>
  <si>
    <t>76070760</t>
  </si>
  <si>
    <t>NYOMAN MAHARTA</t>
  </si>
  <si>
    <t>BANIT 10 UNITTURJAWALI SATLANTAS POLRES BULELENG POLDA BALI</t>
  </si>
  <si>
    <t>76080041</t>
  </si>
  <si>
    <t>IDA BAGUS PUTU SUDIARTA</t>
  </si>
  <si>
    <t>PS. KANIT 3 SPKT POLRES KLUNGKUNG POLDA BALI</t>
  </si>
  <si>
    <t>76080054</t>
  </si>
  <si>
    <t>I KETUT RATDIANA</t>
  </si>
  <si>
    <t>76080172</t>
  </si>
  <si>
    <t>PUTU SUWAN DAYA</t>
  </si>
  <si>
    <t>PS. PAUR SUBBAGPROGAR BAGREN POLRES BULELENG POLDA BALI</t>
  </si>
  <si>
    <t>76080253</t>
  </si>
  <si>
    <t>I WAYAN ARIANA</t>
  </si>
  <si>
    <t>BANIT 10 UNITIDIK SATRESKRIM POLRES BADUNG POLDA BALI (BARU)</t>
  </si>
  <si>
    <t>76080264</t>
  </si>
  <si>
    <t>KETUT ARTAYA, S.H</t>
  </si>
  <si>
    <t>76080280</t>
  </si>
  <si>
    <t>KOMANG RAI PARWATA</t>
  </si>
  <si>
    <t>BANIT 9 UNITRESKRIM POLSEK KUTA SELATAN POLRESTA DENPASAR POLDA BALI</t>
  </si>
  <si>
    <t>76080286</t>
  </si>
  <si>
    <t>BANIT 4 SUBDIT VIP DITPAMOBVIT POLDA BALI</t>
  </si>
  <si>
    <t>76080298</t>
  </si>
  <si>
    <t>I PUTU KERTA SANTIKA</t>
  </si>
  <si>
    <t>76080309</t>
  </si>
  <si>
    <t>BA SPKT 3 POLSEK KLUNGKUNG POLRES KLUNGKUNG POLDA BALI</t>
  </si>
  <si>
    <t>76080311</t>
  </si>
  <si>
    <t>I WAYAN SUMADI</t>
  </si>
  <si>
    <t>DANTON 2 KOMPI 1 YON A PELOPOR SATBRIMOB POLDA BALI (PERPOL 14)</t>
  </si>
  <si>
    <t>76080313</t>
  </si>
  <si>
    <t>I KETUT SUMARDIKA</t>
  </si>
  <si>
    <t>76080317</t>
  </si>
  <si>
    <t>I KETUT AGUS SETIAWAN</t>
  </si>
  <si>
    <t>BINTARA POLSEK DENPASAR BARAT POLRESTA DENPASAR POLDA BALI</t>
  </si>
  <si>
    <t>76080318</t>
  </si>
  <si>
    <t>I GUSTI AGUNG NGURAH SIDIADHI , S.H.</t>
  </si>
  <si>
    <t>BANIT 13 UNITIDIK SATRESKRIM POLRES BADUNG POLDA BALI (BARU)</t>
  </si>
  <si>
    <t>76080542</t>
  </si>
  <si>
    <t>I WAYAN SWANDIKA</t>
  </si>
  <si>
    <t>BANIT 2 UNITLANTAS POLSEK TAMPAKSIRING POLRES GIANYAR POLDA BALI</t>
  </si>
  <si>
    <t>76080549</t>
  </si>
  <si>
    <t>BANIT 5 UNITSABHARA POLSEK SUSUT POLRES BANGLI POLDA BALI (BARU)</t>
  </si>
  <si>
    <t>76080566</t>
  </si>
  <si>
    <t>I KETUT KARUNAYASA</t>
  </si>
  <si>
    <t>BINTARA BAGOPS POLRESTA DENPASAR POLDA BALI</t>
  </si>
  <si>
    <t>76080720</t>
  </si>
  <si>
    <t>I GUSTI KETUT CATRA YASA</t>
  </si>
  <si>
    <t>BANIT 1 UNITSABHARA POLSEK SUSUT POLRES BANGLI POLDA BALI</t>
  </si>
  <si>
    <t>76090030</t>
  </si>
  <si>
    <t>I GEDE SUPRAPTA</t>
  </si>
  <si>
    <t>76090039</t>
  </si>
  <si>
    <t>I KETUT SUARTAMA, S.H.</t>
  </si>
  <si>
    <t>PANIT 2 UNITRESKRIM POLSEK PEKUTATAN POLRES JEMBRANA POLDA BALI (BARU)</t>
  </si>
  <si>
    <t>76090040</t>
  </si>
  <si>
    <t>BHAYANGKARA ADMINISTRASI PELAKSANA PEMULA BIDANG REN POLRES KARANGASEM POLDA BALI</t>
  </si>
  <si>
    <t>76090044</t>
  </si>
  <si>
    <t>AGUS ALEXANDER SINGA PANTISILA</t>
  </si>
  <si>
    <t>BAMIN/BANUM 2 SITEKINTEL DITINTELKAM POLDA BALI</t>
  </si>
  <si>
    <t>76090106</t>
  </si>
  <si>
    <t>I WAYAN WINDIYA</t>
  </si>
  <si>
    <t>BANIT 14 UNITTURJAWALI SATLANTAS POLRES GIANYAR POLDA BALI (BARU)</t>
  </si>
  <si>
    <t>76090342</t>
  </si>
  <si>
    <t>I KADEK MERTADANA</t>
  </si>
  <si>
    <t>BANIT 34 SATINTELKAM POLRES BULELENG POLDA BALI</t>
  </si>
  <si>
    <t>76090349</t>
  </si>
  <si>
    <t>I PUTU GEDE SWASTHIKA YASA</t>
  </si>
  <si>
    <t>BANIT 7 UNITSABHARA POLSEK SUSUT POLRES BANGLI POLDA BALI</t>
  </si>
  <si>
    <t>76090355</t>
  </si>
  <si>
    <t>I WAYAN TRISNA SUTAMA</t>
  </si>
  <si>
    <t>BHAYANGKARA OPERASIONAL PELAKSANA LANJUTAN POLSEK MANGGIS POLRES KARANGASEMPOLDA BALI (BHABINKAMTIBMAS DESA SELUMBUNG)</t>
  </si>
  <si>
    <t>76090359</t>
  </si>
  <si>
    <t>I PUTU GEDE SUGIARTA</t>
  </si>
  <si>
    <t>76090367</t>
  </si>
  <si>
    <t>PANIT 3 UNITSABHARA POLSEK MANGGIS POLRES KARANGASEM POLDA BALI</t>
  </si>
  <si>
    <t>76090387</t>
  </si>
  <si>
    <t>I WAYAN RUDIASTAMA</t>
  </si>
  <si>
    <t>BHAYANGKARA OPERASIONAL PELAKSANA LANJUTAN POLSEK DAWAN POLRES KLUNGKUNG POLDA BALI (BHABIN DESA PAKSEBALI)</t>
  </si>
  <si>
    <t>76090388</t>
  </si>
  <si>
    <t>I NENGAH PANCALA</t>
  </si>
  <si>
    <t>BANIT 33 UNITTURJAWALI SATSABHARA POLRES BULELENG POLDA BALI</t>
  </si>
  <si>
    <t>76090394</t>
  </si>
  <si>
    <t>I MADE SUYASA</t>
  </si>
  <si>
    <t>DANTON 2 KOMPI 3 YON A PELOPOR SATBRIMOB POLDA BALI (PERPOL 14)</t>
  </si>
  <si>
    <t>76090395</t>
  </si>
  <si>
    <t>I NENGAH SUDIASA</t>
  </si>
  <si>
    <t>BANIT 2 UNITRESKRIM POLSEK DAWAN POLRES KLUNGKUNG POLDA BALI</t>
  </si>
  <si>
    <t>76090444</t>
  </si>
  <si>
    <t>I KADEK JONIARTA</t>
  </si>
  <si>
    <t>76090535</t>
  </si>
  <si>
    <t>I MADE KEDIRI TIRTHAYASA</t>
  </si>
  <si>
    <t>BANIT 7 SATINTELKAM POLRES KARANGASEM POLDA BALI</t>
  </si>
  <si>
    <t>76090593</t>
  </si>
  <si>
    <t>PAURMINPERS 2 BAGSUMDA POLRES JEMBRANA POLDA BALI (BARU)</t>
  </si>
  <si>
    <t>76090594</t>
  </si>
  <si>
    <t>I PUTU DONIARSA</t>
  </si>
  <si>
    <t>76100020</t>
  </si>
  <si>
    <t>I DEWA GEDE ADI PUTRA, S.H</t>
  </si>
  <si>
    <t>KASUBNIT 2 UNITDALMAS SATSABHARA POLRES GIANYAR POLDA BALI (PS.)</t>
  </si>
  <si>
    <t>76100026</t>
  </si>
  <si>
    <t>I MADE DWI SUARJANA, S. Sos.</t>
  </si>
  <si>
    <t>BANIT 2 UNITLAKA SATLANTAS POLRES JEMBRANA POLDA BALI (BARU)</t>
  </si>
  <si>
    <t>76100043</t>
  </si>
  <si>
    <t>I MADE PUTERA WIRAWAN</t>
  </si>
  <si>
    <t>PS. KASUBNITTINDAK UNITGAKKUM SATPOLAIR POLRES TABANAN POLDA BALI</t>
  </si>
  <si>
    <t>76100056</t>
  </si>
  <si>
    <t>DEWA PUTU ARTHA</t>
  </si>
  <si>
    <t>76100062</t>
  </si>
  <si>
    <t>I KETUT BUDANA</t>
  </si>
  <si>
    <t>76100128</t>
  </si>
  <si>
    <t>NI NYOMAN ARIANI</t>
  </si>
  <si>
    <t>76100157</t>
  </si>
  <si>
    <t>DEWA NYOMAN WIDIASTAWA</t>
  </si>
  <si>
    <t>BHAYANGKARA OPERASIONAL PELAKSANA LANJUTAN POLSEK BUSUNGBIU POLRES BULELENG POLDA BALI (BHABINKAMTIBMAS DS KEDIS POLSEK BUSUNGBIU)</t>
  </si>
  <si>
    <t>76100177</t>
  </si>
  <si>
    <t>I KOMANG PANDE SUGIANTO</t>
  </si>
  <si>
    <t>BANIT 13 UNITSABHARA POLSEK DENPASAR TIMUR POLRESTA DENPASAR POLDA BALI</t>
  </si>
  <si>
    <t>76100190</t>
  </si>
  <si>
    <t>I PUTU DARMAWAN, SH</t>
  </si>
  <si>
    <t>BHAYANGKARA OPERASIONAL PELAKSANA LANJUTAN BIDANG LANTAS POLRES KLUNGKUNG POLDA BALI</t>
  </si>
  <si>
    <t>76100192</t>
  </si>
  <si>
    <t>I NYOMAN SUKARTA</t>
  </si>
  <si>
    <t>PS. KAPOLSUBSEKTOR AMED POLSEK ABANG POLRES KARANGASEM POLDA BALI</t>
  </si>
  <si>
    <t>76100193</t>
  </si>
  <si>
    <t>I PUTU SUKANAYA</t>
  </si>
  <si>
    <t>BANIT 1 UNITINTELKAM POLSEK DENPASAR TIMUR POLRESTA DENPASAR POLDA BALI</t>
  </si>
  <si>
    <t>76100198</t>
  </si>
  <si>
    <t>I MADE ARI YUSMARA</t>
  </si>
  <si>
    <t>BANIT 33 UNITTURJAWALI SATSABHARA POLRESTA DENPASAR POLDA BALI (BARU)</t>
  </si>
  <si>
    <t>76100206</t>
  </si>
  <si>
    <t>PUTU GEDE RUSMAYANA</t>
  </si>
  <si>
    <t>BANIT 7 UNITSABHARA POLSEK BANJAR POLRES BULELENG POLDA BALI</t>
  </si>
  <si>
    <t>76100232</t>
  </si>
  <si>
    <t>I NENGAH SUGITA</t>
  </si>
  <si>
    <t>BANIT 2 UNIT 5 SUBDIT 2 DITRESKRIMUM POLDA BALI</t>
  </si>
  <si>
    <t>76100402</t>
  </si>
  <si>
    <t>I WAYAN GEDE WIDNYANA GIRI</t>
  </si>
  <si>
    <t>BANIT 6 UNITRESKRIM POLSEK TEMBUKU POLRES BANGLI POLDA BALI</t>
  </si>
  <si>
    <t>76100489</t>
  </si>
  <si>
    <t>I WAYAN GALIH RAKASIWI</t>
  </si>
  <si>
    <t>PS. KASIUM POLSEK NUSA PENIDA POLRES KLUNGKUNG POLDA BALI</t>
  </si>
  <si>
    <t>76100490</t>
  </si>
  <si>
    <t>I KETUT SUDIKSA</t>
  </si>
  <si>
    <t>BANIT 3 UNITPROVOS POLSEK GIANYAR POLRES GIANYAR POLDA BALI (BARU)</t>
  </si>
  <si>
    <t>76100504</t>
  </si>
  <si>
    <t>I DEWA NYOMAN KARIASA</t>
  </si>
  <si>
    <t>BANIT 5 SATINTELKAM POLRES KLUNGKUNG POLDA BALI (BARU)</t>
  </si>
  <si>
    <t>76100541</t>
  </si>
  <si>
    <t>NYOMAN RATNATA GIRI</t>
  </si>
  <si>
    <t>BANIT 6 SATINTELKAM POLRES BULELENG POLDA BALI</t>
  </si>
  <si>
    <t>76110010</t>
  </si>
  <si>
    <t>I KOMANG SENA NURJAYA</t>
  </si>
  <si>
    <t>BANIT 4 UNITRESKRIM POLSEK TAMPAKSIRING POLRES GIANYAR POLDA BALI</t>
  </si>
  <si>
    <t>76110085</t>
  </si>
  <si>
    <t>I WAYAN SUPARTAWAN, S.SOS</t>
  </si>
  <si>
    <t>BANIT 7 UNITIDIK SATRESKRIM POLRES TABANAN POLDA BALI (BARU)</t>
  </si>
  <si>
    <t>76110278</t>
  </si>
  <si>
    <t>I WAYAN SUDIRMA</t>
  </si>
  <si>
    <t>BAURTEKINFO SITIPOL POLRES GIANYAR POLDA BALI</t>
  </si>
  <si>
    <t>76110287</t>
  </si>
  <si>
    <t>BANIT BARBUK SATTAHTI POLRES BULELENG POLDA BALI</t>
  </si>
  <si>
    <t>76110295</t>
  </si>
  <si>
    <t>I KADEK SUDIASA</t>
  </si>
  <si>
    <t>BANIT 5 SATINTELKAM POLRES GIANYAR POLDA BALI (BARU)</t>
  </si>
  <si>
    <t>76110316</t>
  </si>
  <si>
    <t>I KETUT GEDE ARYA</t>
  </si>
  <si>
    <t>PAURLOG BAGSUMDA POLRES BADUNG POLDA BALI (BARU)</t>
  </si>
  <si>
    <t>76110317</t>
  </si>
  <si>
    <t>PAMIN KOMPI 1 YON A PELOPOR SATBRIMOB POLDA BALI (PERPOL 14)</t>
  </si>
  <si>
    <t>76110423</t>
  </si>
  <si>
    <t>I KADEK OKA</t>
  </si>
  <si>
    <t>KASIHUMAS POLSEK BANGLI POLRES BANGLI POLDA BALI</t>
  </si>
  <si>
    <t>76110453</t>
  </si>
  <si>
    <t>NI KETUT WIDURI, S.H.</t>
  </si>
  <si>
    <t>BAMIN/BANUM 17 SUBDITREGIDENT DITLANTAS POLDA BALI</t>
  </si>
  <si>
    <t>76110464</t>
  </si>
  <si>
    <t>I NYOMAN OKA SUARTANA,SH</t>
  </si>
  <si>
    <t>76110488</t>
  </si>
  <si>
    <t>GEDE SUDIADNYA, S.H.</t>
  </si>
  <si>
    <t>BANIT 2 UNIT 3 SUBDIT 4 DITRESKRIMSUS POLDA BALI</t>
  </si>
  <si>
    <t>76110489</t>
  </si>
  <si>
    <t>DEWA AGUNG YADNYA</t>
  </si>
  <si>
    <t>BANIT 16 UNITTURJAWALI SATLANTAS POLRES KLUNGKUNG POLDA BALI (BARU)</t>
  </si>
  <si>
    <t>76110544</t>
  </si>
  <si>
    <t>76120022</t>
  </si>
  <si>
    <t>PUTU RAH SUAMBA, SH.</t>
  </si>
  <si>
    <t>PS. PANIT 2 UNITBINMAS POLSEK KEDIRI POLRES TABANAN POLDA BALI</t>
  </si>
  <si>
    <t>76120074</t>
  </si>
  <si>
    <t>PANDE MADE JAYA GUNANTA</t>
  </si>
  <si>
    <t>BANIT 1 SUBDITGAKKUM DITLANTAS POLDA BALI</t>
  </si>
  <si>
    <t>76120171</t>
  </si>
  <si>
    <t>I WAYAN SUWANTARA</t>
  </si>
  <si>
    <t>76120176</t>
  </si>
  <si>
    <t>BANIT 5 UNITLAKA SATLANTAS POLRES KARANGASEM POLDA BALI</t>
  </si>
  <si>
    <t>76120178</t>
  </si>
  <si>
    <t>I MADE ASTIKA</t>
  </si>
  <si>
    <t>BANIT 1 UNIT 2 SUBDIT 2 DITRESNARKOBA POLDA BALI</t>
  </si>
  <si>
    <t>76120183</t>
  </si>
  <si>
    <t>I MADE GEDE WARDANA SH</t>
  </si>
  <si>
    <t>BANIT 2 SUBDITWISATA DITPAMOBVIT POLDA BALI (LAKI-LAKI)</t>
  </si>
  <si>
    <t>76120196</t>
  </si>
  <si>
    <t>I WAYAN UMANTARA</t>
  </si>
  <si>
    <t>BANIT 3 UNITLANTAS POLSEK TAMPAKSIRING POLRES GIANYAR POLDA BALI</t>
  </si>
  <si>
    <t>76120204</t>
  </si>
  <si>
    <t>I PUTU LAYAR SUBAKTI</t>
  </si>
  <si>
    <t>PANIT 1 SIPAMMAT SUBDITGASUM DITSAMAPTA POLDA BALI (PERPOL 14)</t>
  </si>
  <si>
    <t>76120207</t>
  </si>
  <si>
    <t>I GEDE ARMADA SUSILA</t>
  </si>
  <si>
    <t>76120214</t>
  </si>
  <si>
    <t>I GUSTI NGURAH GEDE EKA WINTARA, SH.</t>
  </si>
  <si>
    <t>BANIT 3 UNITRESKRIM POLSEK ABIANSEMAL POLRES BADUNG POLDA BALI</t>
  </si>
  <si>
    <t>76120216</t>
  </si>
  <si>
    <t>I NENGAH SUMIANA</t>
  </si>
  <si>
    <t>PS. KA SPKT 1 POLSEK NUSA PENIDA POLRES KLUNGKUNG POLDA BALI</t>
  </si>
  <si>
    <t>76120230</t>
  </si>
  <si>
    <t>I GEDE SUARDANA, SH</t>
  </si>
  <si>
    <t>76120376</t>
  </si>
  <si>
    <t>KA SPKT 1 POLSEK DAWAN POLRES KLUNGKUNG POLDA BALI (PS.)</t>
  </si>
  <si>
    <t>76120405</t>
  </si>
  <si>
    <t>I WAYAN SUKAYASA</t>
  </si>
  <si>
    <t>76120425</t>
  </si>
  <si>
    <t>I NYOMAN SARPANAYA</t>
  </si>
  <si>
    <t>BAMIN 1 URMINTU SATRESKRIM POLRES TABANAN POLDA BALI (BARU)</t>
  </si>
  <si>
    <t>76120447</t>
  </si>
  <si>
    <t>I KETUT WILANTARA</t>
  </si>
  <si>
    <t>76120459</t>
  </si>
  <si>
    <t>I MADE PASEK ARSANA</t>
  </si>
  <si>
    <t>BANIT 1 UNITPROVOS POLSEK GIANYAR POLRES GIANYAR POLDA BALI</t>
  </si>
  <si>
    <t>76120488</t>
  </si>
  <si>
    <t>DEWA MADE JANAYASA</t>
  </si>
  <si>
    <t>BANIT 17 UNITIDIK SATRESKRIM POLRES GIANYAR POLDA BALI</t>
  </si>
  <si>
    <t>76120511</t>
  </si>
  <si>
    <t>I NYOMAN SIMA ASA</t>
  </si>
  <si>
    <t>BANIT 16 UNITSABHARA POLSEK MENGWI POLRES BADUNG POLDA BALI</t>
  </si>
  <si>
    <t>76120559</t>
  </si>
  <si>
    <t>GUSTI NGURAH DARSANA</t>
  </si>
  <si>
    <t>BHAYANGKARA OPERASIONAL PELAKSANA LANJUTAN POLSEK KUTA UTARA POLRES BADUNG POLDA BALI (BHABINKAMTIBMAS KEL KEROBOKAN KELOD)</t>
  </si>
  <si>
    <t>76120567</t>
  </si>
  <si>
    <t>NYOMAN GEDE ARDANA</t>
  </si>
  <si>
    <t>76120751</t>
  </si>
  <si>
    <t>I WAYAN ARIANTA</t>
  </si>
  <si>
    <t>BANIT 1 UNITLANTAS POLSEK KINTAMANI POLRES BANGLI POLDA BALI</t>
  </si>
  <si>
    <t>77010014</t>
  </si>
  <si>
    <t>I GEDE PUTU SUKARTA</t>
  </si>
  <si>
    <t>BHAYANGKARA OPERASIONAL PELAKSANA LANJUTAN POLSEK SELEMADEG TIMUR POLRES TABANAN POLDA BALI (BHABIN DESA MAMBANG)</t>
  </si>
  <si>
    <t>77010110</t>
  </si>
  <si>
    <t>NI WAYAN SUARTINI</t>
  </si>
  <si>
    <t>KASIUM POLRES GIANYAR POLDA BALI (PS.)</t>
  </si>
  <si>
    <t>77010201</t>
  </si>
  <si>
    <t>77010212</t>
  </si>
  <si>
    <t>PANDE I NYOMAN PUTRA DHARMAWAN</t>
  </si>
  <si>
    <t>BANIT 8 UNITLANTAS POLSEK MENGWI POLRES BADUNG POLDA BALI</t>
  </si>
  <si>
    <t>77010253</t>
  </si>
  <si>
    <t>I PUTU WIJANA</t>
  </si>
  <si>
    <t>KASIHUMAS POLSEK KAWASAN PELABUHAN GILIMANUK POLRES JEMBRANA POLDA BALI (BARU)</t>
  </si>
  <si>
    <t>77010282</t>
  </si>
  <si>
    <t>I KETUT RAI SUANTARA</t>
  </si>
  <si>
    <t>BA SPKT 1 POLSEK MENDOYO POLRES JEMBRANA POLDA BALI (BARU)</t>
  </si>
  <si>
    <t>77010288</t>
  </si>
  <si>
    <t>I KADEK DARMAYASA, S.H.</t>
  </si>
  <si>
    <t>BHAYANGKARA OPERASIONAL PELAKSANA POLSEK KUTA POLRESTA DENPASAR POLDA BALI</t>
  </si>
  <si>
    <t>77010341</t>
  </si>
  <si>
    <t>GEDE ADNYANA, S.H.</t>
  </si>
  <si>
    <t>BANIT 14 UNITTURJAWALI SATSABHARA POLRES BULELENG POLDA BALI</t>
  </si>
  <si>
    <t>77010562</t>
  </si>
  <si>
    <t>77020008</t>
  </si>
  <si>
    <t>I KADEK ASOI, S.H.</t>
  </si>
  <si>
    <t>BANIT PATROLI 5 POLSUBSEKTOR TEGAL ASIH POLSEK BUSUNGBIU POLRES BULELENG POLDA BALI</t>
  </si>
  <si>
    <t>77020009</t>
  </si>
  <si>
    <t>I WAYAN RAHENDRA PUTRA, S.H.</t>
  </si>
  <si>
    <t>PS. KAURMINTU SATPOLAIR POLRES TABANAN POLDA BALI</t>
  </si>
  <si>
    <t>77020031</t>
  </si>
  <si>
    <t>NI MADE SURYANINGSIH</t>
  </si>
  <si>
    <t>BAMIN/BANUM 18 SUBBAGYANUM SPN POLDA BALI</t>
  </si>
  <si>
    <t>77020056</t>
  </si>
  <si>
    <t>I NYOMAN SUWASAMA</t>
  </si>
  <si>
    <t>77020092</t>
  </si>
  <si>
    <t>I MADE KAMA YATANA</t>
  </si>
  <si>
    <t>BANIT 11 UNITTURJAWALI SATLANTAS POLRES KARANGASEM POLDA BALI</t>
  </si>
  <si>
    <t>77020093</t>
  </si>
  <si>
    <t>I GUSTI KETUT SUTARYANA</t>
  </si>
  <si>
    <t>DANTON 4 KOMPI 1 YON B PELOPOR SATBRIMOB POLDA BALI (PERPOL 14)</t>
  </si>
  <si>
    <t>77020100</t>
  </si>
  <si>
    <t>I WAYAN ARINATA</t>
  </si>
  <si>
    <t>KANIT 1 SATINTELKAM POLRES JEMBRANA POLDA BALI (BARU)</t>
  </si>
  <si>
    <t>77020103</t>
  </si>
  <si>
    <t>I KOMANG SUANTARA YASA, S.H.</t>
  </si>
  <si>
    <t>BAMIN 1 ITBID 2 ITWASDA POLDA BALI (PENUGASAN PD BNNP BALI)</t>
  </si>
  <si>
    <t>77020106</t>
  </si>
  <si>
    <t>I KETUT AGUS BUDHIYASA</t>
  </si>
  <si>
    <t>KASUBSIHARTIB SIPROVOS SATBRIMOB POLDA BALI</t>
  </si>
  <si>
    <t>77020130</t>
  </si>
  <si>
    <t>BANIT 15 UNITSABHARA POLSEK DENPASAR TIMUR POLRESTA DENPASAR POLDA BALI</t>
  </si>
  <si>
    <t>77020131</t>
  </si>
  <si>
    <t>I KETUT GUNADA</t>
  </si>
  <si>
    <t>BANIT 6 UNITIDIK SATRESKRIM POLRES JEMBRANA POLDA BALI (BARU)</t>
  </si>
  <si>
    <t>77020139</t>
  </si>
  <si>
    <t>I WAYAN SUTIKA</t>
  </si>
  <si>
    <t>BANIT 3 UNITINTELKAM POLSEK SELAT POLRES KARANGASEM POLDA BALI</t>
  </si>
  <si>
    <t>77020253</t>
  </si>
  <si>
    <t>I KOMANG ADA SUDARSANA</t>
  </si>
  <si>
    <t>BHAYANGKARA OPERASIONAL PELAKSANA LANJUTAN POLSEK KARANG ASEM POLRES KARANGASEM POLDA BALI (BHABINKAMTIBMAS KELURAHAN PADANG KERTA)</t>
  </si>
  <si>
    <t>77020270</t>
  </si>
  <si>
    <t>I NYOMAN GEDE ARIANA</t>
  </si>
  <si>
    <t>BANIT 33 SATINTELKAM POLRESTA DENPASAR POLDA BALI</t>
  </si>
  <si>
    <t>77020292</t>
  </si>
  <si>
    <t>I WAYAN CANA ARIYASA.S.H.</t>
  </si>
  <si>
    <t>PS. KASIUM POLSEK BANJARANGKAN POLRES KLUNGKUNG POLDA BALI</t>
  </si>
  <si>
    <t>77020319</t>
  </si>
  <si>
    <t>I MADE MUSTIKA</t>
  </si>
  <si>
    <t>BHAYANGKARA OPERASIONAL PELAKSANA LANJUTAN BIDANG RESKRIM POLRES GIANYAR POLDA BALI</t>
  </si>
  <si>
    <t>77020333</t>
  </si>
  <si>
    <t>I GEDE PUTU DARSANA</t>
  </si>
  <si>
    <t>BANIT 25 UNITTURJAWALI SATLANTAS POLRES KARANGASEM POLDA BALI (BARU)</t>
  </si>
  <si>
    <t>77020383</t>
  </si>
  <si>
    <t>I WAYAN EKA SUASTIKA</t>
  </si>
  <si>
    <t>BHAYANGKARA OPERASIONAL PELAKSANA LANJUTAN POLSEK KLUNGKUNG POLRES KLUNGKUNG POLDA BALI (BHABINKAMTIBMAS KEL. SP KANGIN)</t>
  </si>
  <si>
    <t>77020384</t>
  </si>
  <si>
    <t>I GUSTI NGURAH PUTU SEMARA PUTRA</t>
  </si>
  <si>
    <t>BANIT 3 UNITSABHARA POLSEK DENPASAR TIMUR POLRESTA DENPASAR POLDA BALI</t>
  </si>
  <si>
    <t>77020416</t>
  </si>
  <si>
    <t>IDA BAGUS PUTU TRIANANDA</t>
  </si>
  <si>
    <t>BANIT 3 UNITRESKRIM POLSEK MENGWI POLRES BADUNG POLDA BALI</t>
  </si>
  <si>
    <t>77030005</t>
  </si>
  <si>
    <t>NI KOMANG AYU BUDIARTI</t>
  </si>
  <si>
    <t>77030009</t>
  </si>
  <si>
    <t>I MADE ARGA SIMON WIRATMA SH</t>
  </si>
  <si>
    <t>BANIT 29 UNITIDIK SATRESKRIM POLRES TABANAN POLDA BALI (BARU)</t>
  </si>
  <si>
    <t>77030021</t>
  </si>
  <si>
    <t>NI WAYAN SARI UTARI</t>
  </si>
  <si>
    <t>PS. KANIT SIMINBARBUK SUBDITBARBUK DITTAHTI POLDA BALI</t>
  </si>
  <si>
    <t>77030022</t>
  </si>
  <si>
    <t>WAYAN PUSPADA YASA</t>
  </si>
  <si>
    <t>BHAYANGKARA OPERASIONAL PELAKSANA LANJUTAN POLSEK SAWAN POLRES BULELENG POLDA BALI (ARAHAN PENUGASAN PADA UNIT INTELKAM)</t>
  </si>
  <si>
    <t>77030045</t>
  </si>
  <si>
    <t>I PUTU EDI SUDARSANA , S.H.</t>
  </si>
  <si>
    <t>PAUR SUBBAGBINOPS BAGOPS POLRES BADUNG POLDA BALI (BARU)</t>
  </si>
  <si>
    <t>77030058</t>
  </si>
  <si>
    <t>NI PUTU MARYUNI, S.H.</t>
  </si>
  <si>
    <t>PAMIN 1 SUBBAGDUMASANWAS ITWASDA POLDA BALI (PS. )</t>
  </si>
  <si>
    <t>77030213</t>
  </si>
  <si>
    <t>PUTU NGURAH SURADANA, S.E.</t>
  </si>
  <si>
    <t>BANIT 2 UNITRESKRIM POLSEK KUBUTAMBAHAN POLRES BULELENG POLDA BALI</t>
  </si>
  <si>
    <t>77030228</t>
  </si>
  <si>
    <t>I MADE AGUS SUARDANA,S.SOS</t>
  </si>
  <si>
    <t>77030235</t>
  </si>
  <si>
    <t>GEDE SURYA MARTHA DIYONO</t>
  </si>
  <si>
    <t>BHAYANGKARA OPERASIONAL PELAKSANA LANJUTAN POLSEK DENPASAR TIMUR POLRESTA DENPASAR POLDA BALI (BARU)</t>
  </si>
  <si>
    <t>77030236</t>
  </si>
  <si>
    <t>I MADE SUDIASTIKA, S.E.</t>
  </si>
  <si>
    <t>BANIT 1 UNITIDIK SATRESNARKOBA POLRES BULELENG POLDA BALI</t>
  </si>
  <si>
    <t>77030246</t>
  </si>
  <si>
    <t>I NYOMAN SUBUDIADA</t>
  </si>
  <si>
    <t>DANTON 2 KOMPI 4 YON B PELOPOR SATBRIMOB POLDA BALI (PERPOL 14)</t>
  </si>
  <si>
    <t>77030295</t>
  </si>
  <si>
    <t>I NENGAH SUTARMA</t>
  </si>
  <si>
    <t>BANIT 2 UNITSABHARA POLSEK SELAT POLRES KARANGASEM POLDA BALI</t>
  </si>
  <si>
    <t>77030298</t>
  </si>
  <si>
    <t>GEDE SANTIKA</t>
  </si>
  <si>
    <t>BANIT 6 UNITIDIK SATRESKRIM POLRES BULELENG POLDA BALI</t>
  </si>
  <si>
    <t>77030303</t>
  </si>
  <si>
    <t>I NYOMAN SUTAMA</t>
  </si>
  <si>
    <t>BANIT 9 UNITSABHARA POLSEK PAYANGAN POLRES GIANYAR POLDA BALI (BARU)</t>
  </si>
  <si>
    <t>77030312</t>
  </si>
  <si>
    <t>KOMANG ASTANA, S.H.</t>
  </si>
  <si>
    <t>BA SPKT 1 POLSEK KUBUTAMBAHAN POLRES BULELENG POLDA BALI</t>
  </si>
  <si>
    <t>77030321</t>
  </si>
  <si>
    <t>DEWA GEDE PUTRAYASA</t>
  </si>
  <si>
    <t>BA SPKT 1 POLSEK PETANG POLRES BADUNG POLDA BALI (BARU)</t>
  </si>
  <si>
    <t>77030351</t>
  </si>
  <si>
    <t>I DEWA PUTU UBUD</t>
  </si>
  <si>
    <t>BANIT 4 SATINTELKAM POLRES KARANGASEM POLDA BALI</t>
  </si>
  <si>
    <t>77030407</t>
  </si>
  <si>
    <t>BAMIN 3 SIUM POLSEK TAMPAKSIRING POLRES GIANYAR POLDA BALI (BARU)</t>
  </si>
  <si>
    <t>77030414</t>
  </si>
  <si>
    <t>IDA BAGUS MADE SEMAYA PUTRA MANUABA</t>
  </si>
  <si>
    <t>KASIUM POLSEK KARANG ASEM POLRES KARANGASEM POLDA BALI (PS.)</t>
  </si>
  <si>
    <t>77030457</t>
  </si>
  <si>
    <t>BANIT 10 UNITSABHARA POLSEK PAYANGAN POLRES GIANYAR POLDA BALI</t>
  </si>
  <si>
    <t>77030470</t>
  </si>
  <si>
    <t>PS. PANIT 1 UNITINTELKAM POLSEK BANGLI POLRES BANGLI POLDA BALI</t>
  </si>
  <si>
    <t>77030661</t>
  </si>
  <si>
    <t>BANIT 1 UNITINTELKAM POLSEK KERAMBITAN POLRES TABANAN POLDA BALI (BARU)</t>
  </si>
  <si>
    <t>77030699</t>
  </si>
  <si>
    <t>I MADE SUKA SANTIKA, S.H.</t>
  </si>
  <si>
    <t>BANIT 8 SATINTELKAM POLRES KARANGASEM POLDA BALI</t>
  </si>
  <si>
    <t>77040027</t>
  </si>
  <si>
    <t>ANAK AGUNG NGURAH SUPARTA</t>
  </si>
  <si>
    <t>BANIT 6 UNITRESKRIM POLSEK SINGARAJA POLRES BULELENG POLDA BALI</t>
  </si>
  <si>
    <t>77040032</t>
  </si>
  <si>
    <t>I GEDE PUTU KRISNAWAN</t>
  </si>
  <si>
    <t>PS. PAUR SUBBAGHUMAS BAGOPS POLRES TABANAN POLDA BALI</t>
  </si>
  <si>
    <t>77040111</t>
  </si>
  <si>
    <t>DANTON 1 KOMPI 4 YON B PELOPOR SATBRIMOB POLDA BALI (PERPOL 14)</t>
  </si>
  <si>
    <t>77040113</t>
  </si>
  <si>
    <t>I MADE EKA YUDHA NEGARA</t>
  </si>
  <si>
    <t>DANTON 2 KOMPI 2 YON B PELOPOR SATBRIMOB POLDA BALI (PERPOL 14)</t>
  </si>
  <si>
    <t>77040122</t>
  </si>
  <si>
    <t>I WAYAN SUMIASA</t>
  </si>
  <si>
    <t>PAMIN KOMPI 3 YON A PELOPOR SATBRIMOB POLDA BALI (PERPOL 14)</t>
  </si>
  <si>
    <t>77040124</t>
  </si>
  <si>
    <t>I GUSTI NGURAH ARY TJAHYADI</t>
  </si>
  <si>
    <t>PS. PAUR SUBBAGDALGAR BAGREN POLRES KLUNGKUNG POLDA BALI</t>
  </si>
  <si>
    <t>77040134</t>
  </si>
  <si>
    <t>I KOMANG YARDANA</t>
  </si>
  <si>
    <t>BANIT 1 UNITINTELKAM POLSEK KAWASAN PELABUHAN GILIMANUK POLRES JEMBRANA POLDA BALI (BARU)</t>
  </si>
  <si>
    <t>77040139</t>
  </si>
  <si>
    <t>I GUSTI AGUNG KUNDA YOGA, S.Sos</t>
  </si>
  <si>
    <t>BANIT 1 UNITINTELKAM POLSEK SIDEMEN POLRES KARANGASEM POLDA BALI</t>
  </si>
  <si>
    <t>77040146</t>
  </si>
  <si>
    <t>I GEDE SUYASA</t>
  </si>
  <si>
    <t>BAMIN/BANUM 1 SUBSIPALANG SILOG SATBRIMOB POLDA BALI</t>
  </si>
  <si>
    <t>77040156</t>
  </si>
  <si>
    <t>NGAKAN GEDE ATMAJA PURNAMA PUTRA</t>
  </si>
  <si>
    <t>BANIT 8 UNITRESKRIM POLSEK GIANYAR POLRES GIANYAR POLDA BALI</t>
  </si>
  <si>
    <t>77040157</t>
  </si>
  <si>
    <t>BANIT 5 UNITINTELKAM POLSEK KUTA POLRESTA DENPASAR POLDA BALI</t>
  </si>
  <si>
    <t>77040160</t>
  </si>
  <si>
    <t>PUTU SUARDANA</t>
  </si>
  <si>
    <t>BAMIN 3 URMINTU SATSABHARA POLRES BULELENG POLDA BALI</t>
  </si>
  <si>
    <t>77040249</t>
  </si>
  <si>
    <t>NI NENGAH SUMERDANI</t>
  </si>
  <si>
    <t>BAMIN 2 SIPROPAM POLRESTA DENPASAR POLDA BALI</t>
  </si>
  <si>
    <t>77040302</t>
  </si>
  <si>
    <t>I KADEK SUMERTA, S.H.</t>
  </si>
  <si>
    <t>BHAYANGKARA OPERASIONAL PELAKSANA LANJUTAN POLSEK GIANYAR POLRES GIANYAR POLDA BALI (BHABINKAMTIBMAS DESA SIANGAN)</t>
  </si>
  <si>
    <t>77040322</t>
  </si>
  <si>
    <t>I MADE DITE, S.H</t>
  </si>
  <si>
    <t>BANIT 4 UNITRESKRIM POLSEK SUKASADA POLRES BULELENG POLDA BALI</t>
  </si>
  <si>
    <t>77040346</t>
  </si>
  <si>
    <t>BANIT YANMAS 2 POLSUBSEKTOR UBUNG POLSEK DENPASAR BARAT POLRESTA DENPASAR POLDA BALI (BARU)</t>
  </si>
  <si>
    <t>77040387</t>
  </si>
  <si>
    <t>KETUT BAGIAWAN</t>
  </si>
  <si>
    <t>BHAYANGKARA OPERASIONAL PELAKSANA LANJUTAN POLSEK KINTAMANI POLRES BANGLI POLDA BALI (BHABINKAMTIBMAS DESA PENGEJARAN)</t>
  </si>
  <si>
    <t>77040399</t>
  </si>
  <si>
    <t>I NYOMAN PARIANA</t>
  </si>
  <si>
    <t>BANIT 34 UNITIDIK SATRESKRIM POLRESTA DENPASAR POLDA BALI</t>
  </si>
  <si>
    <t>77040448</t>
  </si>
  <si>
    <t>BANIT 9 UNITIDIK SATRESKRIM POLRES BANGLI POLDA BALI (BARU)</t>
  </si>
  <si>
    <t>77040462</t>
  </si>
  <si>
    <t>I NENGAH SOMO ARTA</t>
  </si>
  <si>
    <t>PS. KANITTURJAWALI SATSABHARA POLRES BANGLI POLDA BALI</t>
  </si>
  <si>
    <t>77040490</t>
  </si>
  <si>
    <t>BANIT 4 UNITTURJAWALI SATSABHARA POLRES TABANAN POLDA BALI (BARU)</t>
  </si>
  <si>
    <t>77040493</t>
  </si>
  <si>
    <t>I KETUT SUMARDIKA, S.Sos</t>
  </si>
  <si>
    <t>BANIT 4 UNITLANTAS POLSEK UBUD POLRES GIANYAR POLDA BALI</t>
  </si>
  <si>
    <t>77040524</t>
  </si>
  <si>
    <t>DWI YUDIS TRESNATA,A.Md.Kep</t>
  </si>
  <si>
    <t>BAMIN 2 BAGSUMDA POLRES KLUNGKUNG POLDA BALI (BARU)</t>
  </si>
  <si>
    <t>77040750</t>
  </si>
  <si>
    <t>I NENGAH SARIANTO, S.H.</t>
  </si>
  <si>
    <t>BANIT 2 UNITRESKRIM POLSEK BEBANDEM POLRES KARANGASEM POLDA BALI</t>
  </si>
  <si>
    <t>77050060</t>
  </si>
  <si>
    <t>I KADEK AGUS MIDIARSA</t>
  </si>
  <si>
    <t>BANIT 32 SATINTELKAM POLRESTA DENPASAR POLDA BALI</t>
  </si>
  <si>
    <t>77050199</t>
  </si>
  <si>
    <t>PUTU MULYAWAN</t>
  </si>
  <si>
    <t>PANIT 1 UNITINTELKAM POLSEK GIANYAR POLRES GIANYAR POLDA BALI (PS.)</t>
  </si>
  <si>
    <t>77050203</t>
  </si>
  <si>
    <t>MADE SARIASA</t>
  </si>
  <si>
    <t>PS. KA SPKT 3 POLSEK BUSUNGBIU POLRES BULELENG POLDA BALI</t>
  </si>
  <si>
    <t>77050225</t>
  </si>
  <si>
    <t>KETUT EDY SWARJANA</t>
  </si>
  <si>
    <t>PAMIN SUBDEN 1 DEN GEGANA SATBRIMOB POLDA BALI</t>
  </si>
  <si>
    <t>77050249</t>
  </si>
  <si>
    <t>DAUD LEONAR DEDY</t>
  </si>
  <si>
    <t>DANTON 4 KOMPI 1 YON A PELOPOR SATBRIMOB POLDA BALI (PERPOL 14)</t>
  </si>
  <si>
    <t>77050262</t>
  </si>
  <si>
    <t>I NYOMAN RIMBAWAN</t>
  </si>
  <si>
    <t>BANIT 13 UNITTURJAWALI SATSABHARA POLRES BULELENG POLDA BALI</t>
  </si>
  <si>
    <t>77050266</t>
  </si>
  <si>
    <t>I WAYAN SUWIRYA DHERMAWAN</t>
  </si>
  <si>
    <t>BANIT 67 UNITIDIK SATRESKRIM POLRESTA DENPASAR POLDA BALI</t>
  </si>
  <si>
    <t>77050471</t>
  </si>
  <si>
    <t>I NYOMAN SUTAPA</t>
  </si>
  <si>
    <t>BANIT 1 SATTAHTI POLRES KARANGASEM POLDA BALI (BARU)</t>
  </si>
  <si>
    <t>77050656</t>
  </si>
  <si>
    <t>GUSTI PUTU ARYABAWA</t>
  </si>
  <si>
    <t>77060026</t>
  </si>
  <si>
    <t>I GUSTI NGURAH JONI PUTRA</t>
  </si>
  <si>
    <t>BANIT 28 UNITTURJAWALI SATLANTAS POLRES JEMBRANA POLDA BALI (BARU)</t>
  </si>
  <si>
    <t>77060094</t>
  </si>
  <si>
    <t>KANITPROVOS POLSEK MENGWI POLRES BADUNG POLDA BALI (PS.)</t>
  </si>
  <si>
    <t>77060114</t>
  </si>
  <si>
    <t>I PUTU ASTAWA</t>
  </si>
  <si>
    <t>BANIT 14 UNITSABHARA POLSEK MENGWI POLRES BADUNG POLDA BALI</t>
  </si>
  <si>
    <t>77060249</t>
  </si>
  <si>
    <t>I MADE EVANT JUNIARTA</t>
  </si>
  <si>
    <t>77060254</t>
  </si>
  <si>
    <t>I KETUT WIDIARTA</t>
  </si>
  <si>
    <t>BANIT 15 SATINTELKAM POLRES BULELENG POLDA BALI</t>
  </si>
  <si>
    <t>77060256</t>
  </si>
  <si>
    <t>I MADE JUNIARTA</t>
  </si>
  <si>
    <t>BANIT 48 UNITTURJAWALI SATLANTAS POLRESTA DENPASAR POLDA BALI (BARU)</t>
  </si>
  <si>
    <t>77060335</t>
  </si>
  <si>
    <t>I KETUT NARTA</t>
  </si>
  <si>
    <t>BHAYANGKARA OPERASIONAL PELAKSANA LANJUTAN POLSEK KLUNGKUNG POLRES KLUNGKUNG POLDA BALI (BHABIN DESA TOJAN)</t>
  </si>
  <si>
    <t>77060337</t>
  </si>
  <si>
    <t>I KADEK SUPARTA</t>
  </si>
  <si>
    <t>77060374</t>
  </si>
  <si>
    <t>I MADE SUTEJA, S.H.</t>
  </si>
  <si>
    <t>BANIT 18 UNITIDIK SATRESKRIM POLRES GIANYAR POLDA BALI (BARU)</t>
  </si>
  <si>
    <t>77060385</t>
  </si>
  <si>
    <t>I NYOMAN SUDA ANTARA</t>
  </si>
  <si>
    <t>BANIT 11 UNITIDIK SATRESKRIM POLRES BADUNG POLDA BALI (NRP LAMA 77060383)</t>
  </si>
  <si>
    <t>77060407</t>
  </si>
  <si>
    <t>I NENGAH SOMARATA, S.H.</t>
  </si>
  <si>
    <t>BANIT 7 UNITTURJAWALI SATLANTAS POLRES TABANAN POLDA BALI (BARU)</t>
  </si>
  <si>
    <t>77060413</t>
  </si>
  <si>
    <t>BANIT 19 UNITIDIK SATRESKRIM POLRES BULELENG POLDA BALI</t>
  </si>
  <si>
    <t>77060417</t>
  </si>
  <si>
    <t>WAYAN JONI MULIAWAN</t>
  </si>
  <si>
    <t>77060425</t>
  </si>
  <si>
    <t>GEDE MADE YUTHA TENAYA, S.H.</t>
  </si>
  <si>
    <t>BANIT 9 SATINTELKAM POLRES TABANAN POLDA BALI</t>
  </si>
  <si>
    <t>77060647</t>
  </si>
  <si>
    <t>KETUT SARINA</t>
  </si>
  <si>
    <t>77060755</t>
  </si>
  <si>
    <t>I KETUT PUSPA</t>
  </si>
  <si>
    <t>BANIT 12 UNITSABHARA POLSEK KUBUTAMBAHAN POLRES BULELENG POLDA BALI</t>
  </si>
  <si>
    <t>77070009</t>
  </si>
  <si>
    <t>I MADE JULIA KARTIKAYASA THAMA</t>
  </si>
  <si>
    <t>PS. KASIHUMAS POLSEK KUBUTAMBAHAN POLRES BULELENG POLDA BALI</t>
  </si>
  <si>
    <t>77070042</t>
  </si>
  <si>
    <t>I WAYAN SUTIARKA</t>
  </si>
  <si>
    <t>PS. KA SPKT 2 POLSEK NUSA PENIDA POLRES KLUNGKUNG POLDA BALI</t>
  </si>
  <si>
    <t>77070187</t>
  </si>
  <si>
    <t>I GST KADEK SANJAYA, SH.</t>
  </si>
  <si>
    <t>77070189</t>
  </si>
  <si>
    <t>I KETUT ADI SAPUTRA, S.H</t>
  </si>
  <si>
    <t>77070192</t>
  </si>
  <si>
    <t>I WAYAN OKA SUTRISNA</t>
  </si>
  <si>
    <t>BANIT 8 SATINTELKAM POLRESTA DENPASAR POLDA BALI</t>
  </si>
  <si>
    <t>77070221</t>
  </si>
  <si>
    <t>I GEDE PUTU SADIANA,SH</t>
  </si>
  <si>
    <t>BANIT 5 UNITRESKRIM POLSEK TAMPAKSIRING POLRES GIANYAR POLDA BALI (BARU)</t>
  </si>
  <si>
    <t>77070233</t>
  </si>
  <si>
    <t>I KOMANG SUITANA</t>
  </si>
  <si>
    <t>BAURPROVOS 1 SIPROPAM POLRES KLUNGKUNG POLDA BALI</t>
  </si>
  <si>
    <t>77070234</t>
  </si>
  <si>
    <t>I MADE YUDIYASA</t>
  </si>
  <si>
    <t>BANIT 4 UNIT 1 SUBDIT VIP DITPAMOBVIT POLDA BALI</t>
  </si>
  <si>
    <t>77070235</t>
  </si>
  <si>
    <t>DANTON 3 KOMPI 3 YON A PELOPOR SATBRIMOB POLDA BALI (PERPOL 14)</t>
  </si>
  <si>
    <t>77070328</t>
  </si>
  <si>
    <t>I WAYAN KARTIKA</t>
  </si>
  <si>
    <t>BANIT 7 SPKT POLRES GIANYAR POLDA BALI</t>
  </si>
  <si>
    <t>77070330</t>
  </si>
  <si>
    <t>BHAYANGKARA OPERASIONAL PELAKSANA LANJUTAN POLSEK BANJARANGKAN POLRES KLUNGKUNG POLDA BALI (BHABIN DESA TIMUHUN)</t>
  </si>
  <si>
    <t>77070395</t>
  </si>
  <si>
    <t>I MADE JULIARDANA</t>
  </si>
  <si>
    <t>BANIT 2 UNIT 3 SUBDIT 1 DITRESKRIMSUS POLDA BALI</t>
  </si>
  <si>
    <t>77070402</t>
  </si>
  <si>
    <t>77070405</t>
  </si>
  <si>
    <t>I MADE SURAWAN</t>
  </si>
  <si>
    <t>BAMIN 3 URMINTU SATBINMAS POLRES BULELENG POLDA BALI</t>
  </si>
  <si>
    <t>77070412</t>
  </si>
  <si>
    <t>I GEDE NGURAH SUADNYANA, S.H.</t>
  </si>
  <si>
    <t>PS. PANIT 1 UNITRESKRIM POLSEK KAWASAN PELABUHAN PADANG BAI POLRES KARANGASEM POLDA BALI</t>
  </si>
  <si>
    <t>77070420</t>
  </si>
  <si>
    <t>I NYOMAN MURDIKA</t>
  </si>
  <si>
    <t>BHAYANGKARA OPERASIONAL PELAKSANA LANJUTAN POLSEK KLUNGKUNG POLRES KLUNGKUNG POLDA BALI (BHABIN KELURAHAN SEMARAPURA KLOD KANGIN)</t>
  </si>
  <si>
    <t>77070423</t>
  </si>
  <si>
    <t>GEDE SUKADEMERTA</t>
  </si>
  <si>
    <t>PS. KASIUM POLSEK KUBUTAMBAHAN POLRES BULELENG POLDA BALI</t>
  </si>
  <si>
    <t>77070476</t>
  </si>
  <si>
    <t>I MADE WANAYASA</t>
  </si>
  <si>
    <t>BANIT 3 UNITSABHARA POLSEK PENEBEL POLRES TABANAN POLDA BALI (BARU)</t>
  </si>
  <si>
    <t>77070494</t>
  </si>
  <si>
    <t>I NENGAH WIDIANTARA</t>
  </si>
  <si>
    <t>BHAYANGKARA OPERASIONAL PELAKSANA LANJUTAN POLSEK KLUNGKUNG POLRES KLUNGKUNG POLDA BALI (BHABINKAMTIBMS DESA SEMARAPURA KAUH)</t>
  </si>
  <si>
    <t>77070523</t>
  </si>
  <si>
    <t>NI WAYAN LUH MURNI</t>
  </si>
  <si>
    <t>BAMIN 1 URMINTU SATRESNARKOBA POLRES TABANAN POLDA BALI (BARU)</t>
  </si>
  <si>
    <t>77070526</t>
  </si>
  <si>
    <t>I PUTU MAHARDIKA</t>
  </si>
  <si>
    <t>BHAYANGKARA OPERASIONAL PELAKSANA LANJUTAN POLSEK ABANG POLRES KARANGASEM POLDA BALI (BHABINKAMTIBMAS DESA ABANG)</t>
  </si>
  <si>
    <t>77070562</t>
  </si>
  <si>
    <t>A. A.MADE SURYA WIBAWA, SH</t>
  </si>
  <si>
    <t>BHAYANGKARA OPERASIONAL PELAKSANA LANJUTAN POLSEK DENPASAR SELATAN POLRESTA DENPASAR POLDA BALI (BHABINKAMTIBMAS DESA KELURAHAN PEDUNGAN)</t>
  </si>
  <si>
    <t>77080040</t>
  </si>
  <si>
    <t>SANG PUTU GEDE WIRAWAN</t>
  </si>
  <si>
    <t>77080054</t>
  </si>
  <si>
    <t>KETUT AGASTYA SURYANA</t>
  </si>
  <si>
    <t>BRIGADIR BIDDOKKES POLDA BALI (BARU)</t>
  </si>
  <si>
    <t>77080084</t>
  </si>
  <si>
    <t>I MADE SETENA</t>
  </si>
  <si>
    <t>PAMIN 7 SUBBAGRENMIN DITRESKRIMSUS POLDA BALI</t>
  </si>
  <si>
    <t>77080093</t>
  </si>
  <si>
    <t>BAMIN 4 SIUM POLRES BANGLI POLDA BALI</t>
  </si>
  <si>
    <t>77080221</t>
  </si>
  <si>
    <t>KETUT SETIAWATI</t>
  </si>
  <si>
    <t>BHAYANGKARA OPERASIONAL PENYELIA BIDANG BINOPSNAL DITSAMAPTA POLDA BALI</t>
  </si>
  <si>
    <t>77080288</t>
  </si>
  <si>
    <t>I NENGAH SULANDRA</t>
  </si>
  <si>
    <t>PANIT 1 UNITLANTAS POLSEK KINTAMANI POLRES BANGLI POLDA BALI</t>
  </si>
  <si>
    <t>77080316</t>
  </si>
  <si>
    <t>I NYOMAN GATA</t>
  </si>
  <si>
    <t>PS. PANIT 1 UNITINTELKAM POLSEK NUSA PENIDA POLRES KLUNGKUNG POLDA BALI</t>
  </si>
  <si>
    <t>77080317</t>
  </si>
  <si>
    <t>I KETUT TANGKAS ASTAPUTRA</t>
  </si>
  <si>
    <t>BAURPROVOS 3 SIPROPAM POLRES BANGLI POLDA BALI (BARU)</t>
  </si>
  <si>
    <t>77080357</t>
  </si>
  <si>
    <t>I KETUT SUARDANA,S.SOS</t>
  </si>
  <si>
    <t>BANIT 1 UNITSABHARA POLSEK PETANG POLRES BADUNG POLDA BALI</t>
  </si>
  <si>
    <t>77080370</t>
  </si>
  <si>
    <t>IDA BAGUS GEDE EKA SAPUTRA, SH</t>
  </si>
  <si>
    <t>BANIT 1 UNITRESKRIM POLSEK TEMBUKU POLRES BANGLI POLDA BALI (BARU)</t>
  </si>
  <si>
    <t>77080416</t>
  </si>
  <si>
    <t>I NYOMAN KERTAYASA</t>
  </si>
  <si>
    <t>BHAYANGKARA OPERASIONAL PELAKSANA LANJUTAN POLSEK DAWAN POLRES KLUNGKUNG POLDA BALI (BHABIN DESA DAWAN KALER)</t>
  </si>
  <si>
    <t>77080420</t>
  </si>
  <si>
    <t>I MADE BUDANEGARA</t>
  </si>
  <si>
    <t>77080421</t>
  </si>
  <si>
    <t>I GEDE SUTEJA</t>
  </si>
  <si>
    <t>77080424</t>
  </si>
  <si>
    <t>PUTU NUNIK SUMIARTI DEWI</t>
  </si>
  <si>
    <t>BAURPROVOS 9 SIPROPAM POLRES KLUNGKUNG POLDA BALI</t>
  </si>
  <si>
    <t>77080442</t>
  </si>
  <si>
    <t>ANAK AGUNG KETUT SUGAWIRAWAN</t>
  </si>
  <si>
    <t>BANIT 2 UNIT 4 SUBDIT 2 DITRESNARKOBA POLDA BALI</t>
  </si>
  <si>
    <t>77080467</t>
  </si>
  <si>
    <t>BANIT 6 SUBDIT VIP DITPAMOBVIT POLDA BALI</t>
  </si>
  <si>
    <t>77080471</t>
  </si>
  <si>
    <t>IDA BAGUS GEDE WIRADNYANA</t>
  </si>
  <si>
    <t>BANIT 2 UNITPROVOS POLSEK DENPASAR BARAT POLRESTA DENPASAR POLDA BALI (BARU)</t>
  </si>
  <si>
    <t>77080653</t>
  </si>
  <si>
    <t>NGAKAN MADE ANTA KUMARA, S.H.</t>
  </si>
  <si>
    <t>BANIT 16 UNITDALMAS SATSABHARA POLRES GIANYAR POLDA BALI (BARU)</t>
  </si>
  <si>
    <t>77090038</t>
  </si>
  <si>
    <t>NI MADE ADI EKAWATI</t>
  </si>
  <si>
    <t>BHAYANGKARA OPERASIONAL PELAKSANA LANJUTAN POLSEK ABIANSEMAL POLRES BADUNG POLDA BALI (BHABINKAMTIBMAS DS. ABS DAUH YEH CANI))</t>
  </si>
  <si>
    <t>77090100</t>
  </si>
  <si>
    <t>DEWA KETUT RAI ARSANA</t>
  </si>
  <si>
    <t>DANTON 2 KOMPI 3 YON C PELOPOR SATBRIMOB POLDA BALI (PERPOL 14)</t>
  </si>
  <si>
    <t>77090104</t>
  </si>
  <si>
    <t>PS. PANIT 1 UNITRESKRIM POLSEK NUSA PENIDA POLRES KLUNGKUNG POLDA BALI</t>
  </si>
  <si>
    <t>77090118</t>
  </si>
  <si>
    <t>I NYOMAN WARTAWAN</t>
  </si>
  <si>
    <t>BANIT 1 UNITRESKRIM POLSEK SUKAWATI POLRES GIANYAR POLDA BALI</t>
  </si>
  <si>
    <t>77090124</t>
  </si>
  <si>
    <t>I GEDE SEDANA, S.H.</t>
  </si>
  <si>
    <t>BANIT 2 UNITIDIK SATRESKRIM POLRES BULELENG POLDA BALI</t>
  </si>
  <si>
    <t>77090130</t>
  </si>
  <si>
    <t>77090131</t>
  </si>
  <si>
    <t>I GUSTI AGUNG NGURAH SEMARA WIJAYA</t>
  </si>
  <si>
    <t>KANIT 1 SATINTELKAM POLRES BANGLI POLDA BALI (BARU)</t>
  </si>
  <si>
    <t>77090158</t>
  </si>
  <si>
    <t>I WAYAN SUDIARTA , S.H.</t>
  </si>
  <si>
    <t>BANIT 5 UNITRESKRIM POLSEK KUTA UTARA POLRES BADUNG POLDA BALI</t>
  </si>
  <si>
    <t>77090201</t>
  </si>
  <si>
    <t>I DEWA NYOMAN SUTAPA</t>
  </si>
  <si>
    <t>BAMIN 1 SIKEU POLRES KLUNGKUNG POLDA BALI (BARU)</t>
  </si>
  <si>
    <t>77090225</t>
  </si>
  <si>
    <t>I DEWA GEDE RAI TEGUH IMAN SENTOSA</t>
  </si>
  <si>
    <t>BAURPAMINAL 4 SIPROPAM POLRES KLUNGKUNG POLDA BALI</t>
  </si>
  <si>
    <t>77090238</t>
  </si>
  <si>
    <t>I GEDE YASA BAGIARTA, S.H.</t>
  </si>
  <si>
    <t>BANIT 1 UNIT 2 SUBDIT 3 DITRESNARKOBA POLDA BALI</t>
  </si>
  <si>
    <t>77090253</t>
  </si>
  <si>
    <t>I MADE SUARJANA, S.H.</t>
  </si>
  <si>
    <t>PS. KANIT GAKKUM SATLANTAS POLRES GIANYAR</t>
  </si>
  <si>
    <t>77090279</t>
  </si>
  <si>
    <t>DEWA PUTU HERYAWAN</t>
  </si>
  <si>
    <t>BANIT 23 UNITTURJAWALI SATSABHARA POLRES BULELENG POLDA BALI</t>
  </si>
  <si>
    <t>77090283</t>
  </si>
  <si>
    <t>PANDE NYOMAN SUDIARTA</t>
  </si>
  <si>
    <t>BANIT 39 UNITTURJAWALI SATLANTAS POLRESTA DENPASAR POLDA BALI (BARU)</t>
  </si>
  <si>
    <t>77090296</t>
  </si>
  <si>
    <t>77090315</t>
  </si>
  <si>
    <t>PAT BOONE</t>
  </si>
  <si>
    <t>BAURPROVOS 8 SIPROPAM POLRES KLUNGKUNG POLDA BALI</t>
  </si>
  <si>
    <t>77090356</t>
  </si>
  <si>
    <t>I GEDE PUTU</t>
  </si>
  <si>
    <t>BHAYANGKARA OPERASIONAL PELAKSANA LANJUTAN POLSEK KUBU POLRES KARANGASEM POLDA BALI (BHABINKAMTIBMAS DESA SUKADANA)</t>
  </si>
  <si>
    <t>77090363</t>
  </si>
  <si>
    <t>I MADE MURKA, S.Sos</t>
  </si>
  <si>
    <t>BANIT 3 UNITINTELKAM POLSEK KUTA UTARA POLRES BADUNG POLDA BALI</t>
  </si>
  <si>
    <t>77100047</t>
  </si>
  <si>
    <t>DANTON 2 KOMPI 3 YON B PELOPOR SATBRIMOB POLDA BALI</t>
  </si>
  <si>
    <t>77100051</t>
  </si>
  <si>
    <t>I GEDE LANANG BAWA</t>
  </si>
  <si>
    <t>BHAYANGKARA ADMINISTRASI PELAKSANA LANJUTAN BIDANG PROPAM POLRESTA DENPASAR POLDA BALI (BARU)</t>
  </si>
  <si>
    <t>77100068</t>
  </si>
  <si>
    <t>I NYOMAN SUDANA ARTA, S.H.</t>
  </si>
  <si>
    <t>BANIT 18 SATINTELKAM POLRES BULELENG POLDA BALI</t>
  </si>
  <si>
    <t>77100157</t>
  </si>
  <si>
    <t>A. A. AGUS SUARAYUDHA</t>
  </si>
  <si>
    <t>BANIT 10 SUBDIT 4 DITINTELKAM POLDA BALI (-)</t>
  </si>
  <si>
    <t>77100177</t>
  </si>
  <si>
    <t>I GUSTI BAGUS ASPERIATA</t>
  </si>
  <si>
    <t>PS. KANITPAMOBVIT SATSABHARA POLRES KLUNGKUNG POLDA BALI</t>
  </si>
  <si>
    <t>77100260</t>
  </si>
  <si>
    <t>I KETUT DARWIN, S.H.</t>
  </si>
  <si>
    <t>BANIT 1 UNIT 3 SUBDIT 3 DITRESKRIMSUS POLDA BALI (BARU)</t>
  </si>
  <si>
    <t>77100281</t>
  </si>
  <si>
    <t>I WAYAN EDI SUMANTRA</t>
  </si>
  <si>
    <t>77100302</t>
  </si>
  <si>
    <t>PS. KANIT 1 SPKT POLRES KARANGASEM POLDA BALI</t>
  </si>
  <si>
    <t>77100313</t>
  </si>
  <si>
    <t>I PUTU ROBBY MAHENDRA</t>
  </si>
  <si>
    <t>BANIT 2 UNIT 5 SUBDIT 3 DITRESKRIMUM POLDA BALI</t>
  </si>
  <si>
    <t>77100321</t>
  </si>
  <si>
    <t>MADE SUWENTEN</t>
  </si>
  <si>
    <t>BANIT 7 UNITSABHARA POLSEK SUKASADA POLRES BULELENG POLDA BALI</t>
  </si>
  <si>
    <t>77110079</t>
  </si>
  <si>
    <t>KETUT GUNADA</t>
  </si>
  <si>
    <t>BAMIN 1 URMINTU SATRESKRIM POLRES BULELENG POLDA BALI</t>
  </si>
  <si>
    <t>77110080</t>
  </si>
  <si>
    <t>GEDE SUKRAYASA</t>
  </si>
  <si>
    <t>77110104</t>
  </si>
  <si>
    <t>PUTU PRAMA DIASA, SH</t>
  </si>
  <si>
    <t>PAOPS SUBDEN 1 DEN GEGANA SATBRIMOB POLDA BALI</t>
  </si>
  <si>
    <t>77110110</t>
  </si>
  <si>
    <t>I PUTU KANTA</t>
  </si>
  <si>
    <t>BANIT 4 SPKT POLRES BULELENG POLDA BALI</t>
  </si>
  <si>
    <t>77110121</t>
  </si>
  <si>
    <t>I KOMANG SUMARDIANA</t>
  </si>
  <si>
    <t>PANIT 3 SUBDEN 1 DENGEGANA SATBRIMOB POLDA BALI (PERPOL 14)</t>
  </si>
  <si>
    <t>77110165</t>
  </si>
  <si>
    <t>I KETUT KARJAYA</t>
  </si>
  <si>
    <t>BANIT 6 SUBDITWISATA DITPAMOBVIT POLDA BALI</t>
  </si>
  <si>
    <t>77110234</t>
  </si>
  <si>
    <t>I WAYAN MERTAYASA</t>
  </si>
  <si>
    <t>BANIT 4 UNITIDIK SATRESKRIM POLRES KLUNGKUNG POLDA BALI</t>
  </si>
  <si>
    <t>77110280</t>
  </si>
  <si>
    <t>PUTU ARYAWAN</t>
  </si>
  <si>
    <t>BHAYANGKARA OPERASIONAL PELAKSANA LANJUTAN POLSEK BUSUNGBIU POLRES BULELENG POLDA BALI (BHABINKAMTIBMAS DS SEPANG POLSEK BUSUNGBIU)</t>
  </si>
  <si>
    <t>77110340</t>
  </si>
  <si>
    <t>77110351</t>
  </si>
  <si>
    <t>GABRIEL EDUARD SEBASTIAN THOLENSE</t>
  </si>
  <si>
    <t>BANIT 2 UNITINTELKAM POLSEK SELEMADEG TIMUR POLRES TABANAN POLDA BALI (BARU)</t>
  </si>
  <si>
    <t>77110352</t>
  </si>
  <si>
    <t>I KETUT PANTI SAROYA</t>
  </si>
  <si>
    <t>BAMIN 2 URMINTU SATRESNARKOBA POLRESTA DENPASAR POLDA BALI</t>
  </si>
  <si>
    <t>77110719</t>
  </si>
  <si>
    <t>I NYOMAN SURIADANA, S.H., M.H.</t>
  </si>
  <si>
    <t>BHAYANGKARA ADMINISTRASI PELAKSANA BIDANG LANTAS POLRES BULELENG POLDA BALI (UNIT REGIDENT)</t>
  </si>
  <si>
    <t>77120031</t>
  </si>
  <si>
    <t>I KETUT ARI SUMANTO,SH</t>
  </si>
  <si>
    <t>BANIT 5 UNITRESKRIM POLSEK MARGA POLRES TABANAN POLDA BALI (BARU)</t>
  </si>
  <si>
    <t>77120032</t>
  </si>
  <si>
    <t>KOMANG DAMAYASA</t>
  </si>
  <si>
    <t>77120034</t>
  </si>
  <si>
    <t>I WAYAN PUTU ARIANA</t>
  </si>
  <si>
    <t>BANIT 8 SATINTELKAM POLRES GIANYAR POLDA BALI</t>
  </si>
  <si>
    <t>77120053</t>
  </si>
  <si>
    <t>DEWA MADE DENI ARIAWAN</t>
  </si>
  <si>
    <t>PANIT 2 UNITINTELKAM POLSEK KAWASAN PELABUHAN GILIMANUK POLRES JEMBRANA POLDA BALI (BARU)</t>
  </si>
  <si>
    <t>77120057</t>
  </si>
  <si>
    <t>I GUSTI PUTU WIRYANATHA,SH</t>
  </si>
  <si>
    <t>BANIT 1 UNIT 3 SUBDIT 2 DITRESNARKOBA POLDA BALI</t>
  </si>
  <si>
    <t>77120058</t>
  </si>
  <si>
    <t>GEDE MULYA JAYA</t>
  </si>
  <si>
    <t>PS. KAURMINTU SATSABHARA POLRES BULELENG POLDA BALI</t>
  </si>
  <si>
    <t>77120059</t>
  </si>
  <si>
    <t>PUTU SUBAGIA</t>
  </si>
  <si>
    <t>PAURMIN BAGREN POLRES KARANGASEM POLDA BALI (PS.)</t>
  </si>
  <si>
    <t>77120068</t>
  </si>
  <si>
    <t>I G. EDI SUPARIYANTO</t>
  </si>
  <si>
    <t>BANIT 15 UNITIDIK SATRESKRIM POLRES BADUNG POLDA BALI (BARU)</t>
  </si>
  <si>
    <t>77120173</t>
  </si>
  <si>
    <t>IDA BAGUS PUTRA WIDYANTARA</t>
  </si>
  <si>
    <t>BANIT 13 UNITIDIK SATRESKRIM POLRES KARANGASEM POLDA BALI (BARU)</t>
  </si>
  <si>
    <t>77120213</t>
  </si>
  <si>
    <t>GEDE SUPARTA</t>
  </si>
  <si>
    <t>BA SPKT 2 POLSEK KUBUTAMBAHAN POLRES BULELENG POLDA BALI</t>
  </si>
  <si>
    <t>77120225</t>
  </si>
  <si>
    <t>I MADE SUDINIYA NEGARA</t>
  </si>
  <si>
    <t>77120282</t>
  </si>
  <si>
    <t>BHAYANGKARA OPERASIONAL PENYELIA POLSEK SUSUT POLRES BANGLI POLDA BALI ((BHABINKAMTIBMAS DESA SULAHAN POLSEK SUSUT))</t>
  </si>
  <si>
    <t>77120302</t>
  </si>
  <si>
    <t>I WAYAN SUMARA</t>
  </si>
  <si>
    <t>PS. KASIHUMAS POLSEK SUKASADA POLRES BULELENG POLDA BALI</t>
  </si>
  <si>
    <t>77120313</t>
  </si>
  <si>
    <t>I PUTU YUDIAWAN</t>
  </si>
  <si>
    <t>BA SPKT 5 POLSEK DENPASAR TIMUR POLRESTA DENPASAR POLDA BALI</t>
  </si>
  <si>
    <t>77120336</t>
  </si>
  <si>
    <t>KADEK SUDARMAWAN</t>
  </si>
  <si>
    <t>BANIT 1 UNITPROVOS POLSEK SINGARAJA POLRES BULELENG POLDA BALI</t>
  </si>
  <si>
    <t>77120348</t>
  </si>
  <si>
    <t>I GDE PUTRA SENTANA</t>
  </si>
  <si>
    <t>BA POLSEK SUSUT POLRES BANGLI POLDA BALI (BARU)</t>
  </si>
  <si>
    <t>77120501</t>
  </si>
  <si>
    <t>I NYOMAN DEDI ARTANA, S.H.</t>
  </si>
  <si>
    <t>77121076</t>
  </si>
  <si>
    <t>I WAYAN BODIASA</t>
  </si>
  <si>
    <t>BANIT 4 UNITRESKRIM POLSEK MENGWI POLRES BADUNG POLDA BALI</t>
  </si>
  <si>
    <t>78010071</t>
  </si>
  <si>
    <t>I MADE SERIA</t>
  </si>
  <si>
    <t>BANIT 23 SATINTELKAM POLRES GIANYAR POLDA BALI</t>
  </si>
  <si>
    <t>78010073</t>
  </si>
  <si>
    <t>SI PUTU SUDIARTA</t>
  </si>
  <si>
    <t>PAMIN 2 SUBBAGRENMIN ROLOG POLDA BALI (PERPOL 14)</t>
  </si>
  <si>
    <t>78010083</t>
  </si>
  <si>
    <t>KOMANG PANDIT MAHARDIKA</t>
  </si>
  <si>
    <t>BANIT 3 UNITRESKRIM POLSEK SINGARAJA POLRES BULELENG POLDA BALI</t>
  </si>
  <si>
    <t>78010140</t>
  </si>
  <si>
    <t>I NYOMAN SUADA</t>
  </si>
  <si>
    <t>BANIT 5 SUBDIT 2 DITINTELKAM POLDA BALI</t>
  </si>
  <si>
    <t>78010218</t>
  </si>
  <si>
    <t>I WAYAN MURTIKA</t>
  </si>
  <si>
    <t>PS. KASIKEU POLRES KLUNGKUNG POLDA BALI</t>
  </si>
  <si>
    <t>78010224</t>
  </si>
  <si>
    <t>ENDY WINANTO</t>
  </si>
  <si>
    <t>PAURMINTU SATRESKRIM POLRESTA DENPASAR</t>
  </si>
  <si>
    <t>78010244</t>
  </si>
  <si>
    <t>I KOMANG SUKANADA, S.Pd.H.</t>
  </si>
  <si>
    <t>BANIT 2 UNITRESKRIM POLSEK PUPUAN POLRES TABANAN POLDA BALI</t>
  </si>
  <si>
    <t>78020008</t>
  </si>
  <si>
    <t>I MADE YOGI WIJAYA</t>
  </si>
  <si>
    <t>BAMIN 2 URMINTU SATRESNARKOBA POLRES BULELENG POLDA BALI</t>
  </si>
  <si>
    <t>78020089</t>
  </si>
  <si>
    <t>BHAYANGKARA OPERASIONAL PELAKSANA LANJUTAN POLSEK BANJARANGKAN POLRES KLUNGKUNG POLDA BALI (BHABIN DESA TIHINGAN)</t>
  </si>
  <si>
    <t>78020229</t>
  </si>
  <si>
    <t>I KOMANG ADIATMAJA</t>
  </si>
  <si>
    <t>PA SIAGA 3 BAGOPS POLRES BANGLI POLDA BALI (BARU)</t>
  </si>
  <si>
    <t>78030019</t>
  </si>
  <si>
    <t>NI MADE ARYAWATI, S.H.</t>
  </si>
  <si>
    <t>PAURMIN BAGOPS POLRES TABANAN POLDA BALI (PS.)</t>
  </si>
  <si>
    <t>78030055</t>
  </si>
  <si>
    <t>I NYOMAN ADIASTRA</t>
  </si>
  <si>
    <t>DANTON 3 KOMPI 1 YON B PELOPOR SATBRIMOB POLDA BALI</t>
  </si>
  <si>
    <t>78030066</t>
  </si>
  <si>
    <t>I MADE EDI RIHARTA</t>
  </si>
  <si>
    <t>BANIT 1 UNIT 1 SUBDIT 1 DITRESNARKOBA POLDA BALI</t>
  </si>
  <si>
    <t>78030072</t>
  </si>
  <si>
    <t>I MADE MAARDIKA , S.H.</t>
  </si>
  <si>
    <t>BANIT 1 UNITINTELKAM POLSEK KUTA UTARA POLRES BADUNG POLDA BALI</t>
  </si>
  <si>
    <t>78030073</t>
  </si>
  <si>
    <t>PUTU AGUS MAHENDRAWAN, S.H.</t>
  </si>
  <si>
    <t>BANIT 3 UNIT 3 SUBDIT VIP DITPAMOBVIT POLDA BALI</t>
  </si>
  <si>
    <t>78030099</t>
  </si>
  <si>
    <t>I KADEK SUMANTARA</t>
  </si>
  <si>
    <t>BHAYANGKARA OPERASIONAL PELAKSANA LANJUTAN BIDANG WISATA DITPAMOBVIT POLDA BALI</t>
  </si>
  <si>
    <t>78030183</t>
  </si>
  <si>
    <t>I GUSTI NGURAH PUTU AB AGUS EKA SUMERTA</t>
  </si>
  <si>
    <t>BA SPKT 3 POLSEK NEGARA POLRES JEMBRANA POLDA BALI (BARU)</t>
  </si>
  <si>
    <t>78030209</t>
  </si>
  <si>
    <t>I NYOMAN SUANTARA YASA</t>
  </si>
  <si>
    <t>KAURMINTU SATSABHARA POLRES BADUNG POLDA BALI</t>
  </si>
  <si>
    <t>78030264</t>
  </si>
  <si>
    <t>I KADEK RUDY ARTAWAN</t>
  </si>
  <si>
    <t>78030269</t>
  </si>
  <si>
    <t>I DEWA MADE SUSILA DARMA</t>
  </si>
  <si>
    <t>BANIT YANMAS 1 POLSUBSEKTOR SEMARAPURA POLSEK KLUNGKUNG POLRES KLUNGKUNG POLDA BALI</t>
  </si>
  <si>
    <t>78030406</t>
  </si>
  <si>
    <t>I WAYAN ARTA</t>
  </si>
  <si>
    <t>BANIT 2 UNITIDIK SATRESKRIM POLRES GIANYAR POLDA BALI (BARU)</t>
  </si>
  <si>
    <t>78030504</t>
  </si>
  <si>
    <t>I NYOMAN WIJAYA,S.H</t>
  </si>
  <si>
    <t>78040018</t>
  </si>
  <si>
    <t>KETUT SARA BUDI ADNYANA</t>
  </si>
  <si>
    <t>PS.DANTON 5 KOMPI 2 YON A PELOPOR SATBRIMOB POLDA BALI</t>
  </si>
  <si>
    <t>78040024</t>
  </si>
  <si>
    <t>I GUSTI NGURAH GEDE DARMAWAN</t>
  </si>
  <si>
    <t>78040029</t>
  </si>
  <si>
    <t>I KETUT SUGIARMADA</t>
  </si>
  <si>
    <t>BAURPROVOS 2 SIPROPAM POLRES KLUNGKUNG POLDA BALI</t>
  </si>
  <si>
    <t>78040035</t>
  </si>
  <si>
    <t>I KETUT GEDE SUPARNAWAN, S.H.</t>
  </si>
  <si>
    <t>PAMIN 4 SUBBAGRENMIN DITINTELKAM POLDA BALI</t>
  </si>
  <si>
    <t>78040039</t>
  </si>
  <si>
    <t>NYM GD PUTRA ADNYANA</t>
  </si>
  <si>
    <t>PS. KASIHUMAS POLSEK BUSUNGBIU POLRES BULELENG POLDA BALI</t>
  </si>
  <si>
    <t>78040042</t>
  </si>
  <si>
    <t>I PUTU SUDIANA</t>
  </si>
  <si>
    <t>BANIT 30 UNITIDIK SATRESKRIM POLRES TABANAN POLDA BALI (BARU)</t>
  </si>
  <si>
    <t>78040125</t>
  </si>
  <si>
    <t>I PUTU BUDIARTA</t>
  </si>
  <si>
    <t>KAURIDENT SATRESKRIM POLRES JEMBRANA POLDA BALI (BARU)</t>
  </si>
  <si>
    <t>78040136</t>
  </si>
  <si>
    <t>I MADE TAMBIR, S.H.</t>
  </si>
  <si>
    <t>BANIT 11 UNITIDIK SATRESKRIM POLRES KARANGASEM POLDA BALI (BARU)</t>
  </si>
  <si>
    <t>78040149</t>
  </si>
  <si>
    <t>SANG PUTU OKA SUARSANA</t>
  </si>
  <si>
    <t>BANIT 3 UNITPAMOBVIT SATSABHARA POLRES BANGLI POLDA BALI</t>
  </si>
  <si>
    <t>78040180</t>
  </si>
  <si>
    <t>PUTU SETIAWAN</t>
  </si>
  <si>
    <t>BAMIN/BANUM 19 SUBBAGYANUM SPN POLDA BALI</t>
  </si>
  <si>
    <t>78040236</t>
  </si>
  <si>
    <t>78040248</t>
  </si>
  <si>
    <t>KETUT DODIK WIDI KARTIKA</t>
  </si>
  <si>
    <t>BAMIN 1 SIWAS POLRES BULELENG POLDA BALI</t>
  </si>
  <si>
    <t>78040297</t>
  </si>
  <si>
    <t>I NENGAH BAGIARTA, S.H</t>
  </si>
  <si>
    <t>BANIT 4 UNITINTELKAM POLSEK KUTA SELATAN POLRESTA DENPASAR POLDA BALI</t>
  </si>
  <si>
    <t>78040485</t>
  </si>
  <si>
    <t>I KETUT WINDAH</t>
  </si>
  <si>
    <t>BANIT 5 UNITRESKRIM POLSEK MENGWI POLRES BADUNG POLDA BALI</t>
  </si>
  <si>
    <t>78050020</t>
  </si>
  <si>
    <t>NI KETUT NANIK SARMINI</t>
  </si>
  <si>
    <t>PAMIN 1 SUBBAGRENMIN BIDPROPAM POLDA BALI</t>
  </si>
  <si>
    <t>78050053</t>
  </si>
  <si>
    <t>G.N. YUDYA DARMA TEMAJA</t>
  </si>
  <si>
    <t>BAURPROVOS 4 SIPROPAM POLRES BULELENG POLDA BALI</t>
  </si>
  <si>
    <t>78050084</t>
  </si>
  <si>
    <t>MADE ARTI ARTA</t>
  </si>
  <si>
    <t>PS. KASIHUMAS POLSEK SERIRIT POLRES BULELENG POLDA BALI</t>
  </si>
  <si>
    <t>78050177</t>
  </si>
  <si>
    <t>I GEDE SUKA ARTANA, SH.</t>
  </si>
  <si>
    <t>KASIHUMAS POLSEK KAWASAN BANDARA I GUSTI NGURAH RAI POLRESTA DENPASAR POLDA BALI</t>
  </si>
  <si>
    <t>78050190</t>
  </si>
  <si>
    <t>KASIUM POLSEK RENDANG POLRES KARANGASEM POLDA BALI</t>
  </si>
  <si>
    <t>78050228</t>
  </si>
  <si>
    <t>I WAYAN BASKARA</t>
  </si>
  <si>
    <t>BANIT 10 UNITTURJAWALI SATLANTAS POLRES KLUNGKUNG POLDA BALI</t>
  </si>
  <si>
    <t>78050381</t>
  </si>
  <si>
    <t>GUSTI AGUNG PUTRA MAHADEWA</t>
  </si>
  <si>
    <t>KASIHUMAS POLSEK TAMPAKSIRING POLRES GIANYAR POLDA BALI (PS.)</t>
  </si>
  <si>
    <t>78050697</t>
  </si>
  <si>
    <t>I KOMANG SUBANDA , S.H.</t>
  </si>
  <si>
    <t>BANIT 3 UNITLANTAS POLSEK KUTA UTARA POLRES BADUNG POLDA BALI</t>
  </si>
  <si>
    <t>78060029</t>
  </si>
  <si>
    <t>DEWA NYOMAN DELLY S.Sos</t>
  </si>
  <si>
    <t>PAMIN 2 SUBBAGRENMIN DITPAMOBVIT POLDA BALI</t>
  </si>
  <si>
    <t>78060074</t>
  </si>
  <si>
    <t>I GEDE SUJANA ADIPUTRA</t>
  </si>
  <si>
    <t>BANIT 46 UNITTURJAWALI SATLANTAS POLRESTA DENPASAR POLDA BALI (BARU)</t>
  </si>
  <si>
    <t>78060106</t>
  </si>
  <si>
    <t>FITRAH ALBANI</t>
  </si>
  <si>
    <t>78060114</t>
  </si>
  <si>
    <t>I NYOMAN TRI UDAYANA</t>
  </si>
  <si>
    <t>KASIHUMAS POLSEK KUBU POLRES KARANGASEM POLDA BALI (PS.)</t>
  </si>
  <si>
    <t>78060119</t>
  </si>
  <si>
    <t>I DEWA GEDE AGUNG EKA WIRAWAN</t>
  </si>
  <si>
    <t>78060124</t>
  </si>
  <si>
    <t>I MADE WIRASTIKA</t>
  </si>
  <si>
    <t>BHAYANGKARA OPERASIONAL PELAKSANA LANJUTAN POLSEK KUTA SELATAN POLRESTA DENPASAR POLDA BALI (UNIT RESKRIM )</t>
  </si>
  <si>
    <t>78060130</t>
  </si>
  <si>
    <t>AGUS RAMELLAN MANSYUR</t>
  </si>
  <si>
    <t>BANIT 5 UNITRESKRIM POLSEK PENEBEL POLRES TABANAN POLDA BALI (BARU)</t>
  </si>
  <si>
    <t>78060131</t>
  </si>
  <si>
    <t>I GEDE NGURAH ARIYANTO, S.H.</t>
  </si>
  <si>
    <t>BANIT 30 UNITIDIK SATRESKRIM POLRES BULELENG POLDA BALI</t>
  </si>
  <si>
    <t>78060158</t>
  </si>
  <si>
    <t>I GUSTI NGURAH BOBOL WIRAWAN</t>
  </si>
  <si>
    <t>BA SPKT 1 POLSEK SUSUT POLRES BANGLI POLDA BALI</t>
  </si>
  <si>
    <t>78060165</t>
  </si>
  <si>
    <t>IDA BAGUS GDE DARMA SUYASA,S.H.</t>
  </si>
  <si>
    <t>KANIT 6 SATINTELKAM POLRES KLUNGKUNG POLDA BALI (PS.)</t>
  </si>
  <si>
    <t>78060172</t>
  </si>
  <si>
    <t>PUTU MASJON MARIYONO</t>
  </si>
  <si>
    <t>BHAYANGKARA OPERASIONAL PELAKSANA LANJUTAN POLSEK SERIRIT POLRES BULELENG POLDA BALI (BHABINKAMTIBMAS DS JOANYAR POLSEK SERIRIT)</t>
  </si>
  <si>
    <t>78060190</t>
  </si>
  <si>
    <t>BANIT 1 UNITSABHARA POLSEK SELAT POLRES KARANGASEM POLDA BALI</t>
  </si>
  <si>
    <t>78060192</t>
  </si>
  <si>
    <t>I WAYAN WIJAYA, S.H.</t>
  </si>
  <si>
    <t>BANIT 19 UNITTURJAWALI SATLANTAS POLRES GIANYAR POLDA BALI (BARU)</t>
  </si>
  <si>
    <t>78060218</t>
  </si>
  <si>
    <t>I GEDE PUTU ASTIKA</t>
  </si>
  <si>
    <t>BANIT 12 UNITSABHARA POLSEK PENEBEL POLRES TABANAN POLDA BALI</t>
  </si>
  <si>
    <t>78060226</t>
  </si>
  <si>
    <t>I GEDE MURTIKA</t>
  </si>
  <si>
    <t>BANIT 2 UNITRESKRIM POLSEK MENDOYO POLRES JEMBRANA POLDA BALI (BARU)</t>
  </si>
  <si>
    <t>78060235</t>
  </si>
  <si>
    <t>I MADE EDDY SUMASTRA</t>
  </si>
  <si>
    <t>KASIHUMAS POLSEK DENPASAR SELATAN POLRESTA DENPASAR POLDA BALI (PS.)</t>
  </si>
  <si>
    <t>78060255</t>
  </si>
  <si>
    <t>MADE DWI PARWATI</t>
  </si>
  <si>
    <t>BHAYANGKARA OPERASIONAL PELAKSANA LANJUTAN BIDANG SUMDA POLRES KLUNGKUNG POLDA BALI</t>
  </si>
  <si>
    <t>78070037</t>
  </si>
  <si>
    <t>I MADE WIWEKA ADI PUTRA.SH</t>
  </si>
  <si>
    <t>BA SPKT 4 POLSEK DENPASAR TIMUR POLRESTA DENPASAR POLDA BALI (BARU)</t>
  </si>
  <si>
    <t>78070039</t>
  </si>
  <si>
    <t>KETUT AGUS ARIADI</t>
  </si>
  <si>
    <t>BANIT 4 UNITINTELKAM POLSEK TEJAKULA POLRES BULELENG POLDA BALI</t>
  </si>
  <si>
    <t>78070081</t>
  </si>
  <si>
    <t>I NYOMAN WIRA WIRAWAN, S.H.</t>
  </si>
  <si>
    <t>BANIT 14 UNITIDIK SATRESKRIM POLRES BANGLI POLDA BALI (BARU)</t>
  </si>
  <si>
    <t>78070094</t>
  </si>
  <si>
    <t>I WAYAN SUDIARTANA, SH</t>
  </si>
  <si>
    <t>BANIT 3 UNITIDIK SATRESKRIM POLRES BANGLI POLDA BALI (BARU)</t>
  </si>
  <si>
    <t>78070097</t>
  </si>
  <si>
    <t>AANG KUNAEFI</t>
  </si>
  <si>
    <t>BANIT 8 UNITRESKRIM POLSEK GEROKGAK POLRES BULELENG POLDA BALI</t>
  </si>
  <si>
    <t>78070132</t>
  </si>
  <si>
    <t>I KETUT YAMARA</t>
  </si>
  <si>
    <t>BANIT 11 UNITTURJAWALI SATLANTAS POLRES BULELENG POLDA BALI</t>
  </si>
  <si>
    <t>78070156</t>
  </si>
  <si>
    <t>I NYOMAN LEDANG</t>
  </si>
  <si>
    <t>BAURPROVOS 6 SIPROPAM POLRES BANGLI POLDA BALI (BARU)</t>
  </si>
  <si>
    <t>78070182</t>
  </si>
  <si>
    <t>MADE RAI WINDRA,SH</t>
  </si>
  <si>
    <t>BHAYANGKARA OPERASIONAL PELAKSANA LANJUTAN POLSEK DENPASAR SELATAN POLRESTA DENPASAR POLDA BALI (NRP BARU 78070182)</t>
  </si>
  <si>
    <t>78070324</t>
  </si>
  <si>
    <t>BHAYANGKARA OPERASIONAL PELAKSANA LANJUTAN BIDANG PROPAM POLRESTA DENPASAR POLDA BALI (BARU)</t>
  </si>
  <si>
    <t>78070417</t>
  </si>
  <si>
    <t>BANIT 1 UNITINTELKAM POLSEK SINGARAJA POLRES BULELENG POLDA BALI</t>
  </si>
  <si>
    <t>78080011</t>
  </si>
  <si>
    <t>NYOMAN EDI WIDIARTA</t>
  </si>
  <si>
    <t>BHAYANGKARA OPERASIONAL PELAKSANA LANJUTAN POLSEK TEJAKULA POLRES BULELENG POLDA BALI (BHABINKAMTIBMAS DESA LES POLSEK TEJAKULA)</t>
  </si>
  <si>
    <t>78080022</t>
  </si>
  <si>
    <t>BANIT 2 SPKT POLRES BULELENG POLDA BALI</t>
  </si>
  <si>
    <t>78080044</t>
  </si>
  <si>
    <t>DANTONDALMAS 3 KIDALMAS 2 SIPASDAL SUBDITDALMAS DITSAMAPTA POLDA BALI (PERPOL 14)</t>
  </si>
  <si>
    <t>78080073</t>
  </si>
  <si>
    <t>I MADE SASTRA WIBISONO, S.H.</t>
  </si>
  <si>
    <t>PS. PANIT 2 UNITRESKRIM POLSEK BATURITI POLRES TABANAN POLDA BALI</t>
  </si>
  <si>
    <t>78080086</t>
  </si>
  <si>
    <t>I MADE MULYADI</t>
  </si>
  <si>
    <t>BANIT 8 UNITLANTAS POLSEK DENPASAR TIMUR POLRESTA DENPASAR POLDA BALI</t>
  </si>
  <si>
    <t>78080107</t>
  </si>
  <si>
    <t>BAURPAMINAL 1 SIPROPAM POLRES BADUNG POLDA BALI</t>
  </si>
  <si>
    <t>78080111</t>
  </si>
  <si>
    <t>I MADE SUGIANTO</t>
  </si>
  <si>
    <t>BANIT 3 UNITRESKRIM POLSEK TEGALLALANG POLRES GIANYAR POLDA BALI (BARU)</t>
  </si>
  <si>
    <t>78080141</t>
  </si>
  <si>
    <t>I NYOMAN ARYA SELAMAT ARIAWAN, S.H.</t>
  </si>
  <si>
    <t>BANIT 31 UNITIDIK SATRESKRIM POLRES BULELENG POLDA BALI</t>
  </si>
  <si>
    <t>78080157</t>
  </si>
  <si>
    <t>I MADE SUDIATMIKA, S.H.</t>
  </si>
  <si>
    <t>PS. PAURBANKUM RAPKUM 1 BAGSUMDA POLRES KARANGASEM POLDA BALI</t>
  </si>
  <si>
    <t>78080178</t>
  </si>
  <si>
    <t>I WAYAN ANTARA PASGUNAWAN</t>
  </si>
  <si>
    <t>78080392</t>
  </si>
  <si>
    <t>I MADE BUDI ARDANA</t>
  </si>
  <si>
    <t>78090018</t>
  </si>
  <si>
    <t>I MADE ADNYANA, SH</t>
  </si>
  <si>
    <t>PS. KASIKUM POLSEK KINTAMANI POLRES BANGLI POLDA BALI</t>
  </si>
  <si>
    <t>78090044</t>
  </si>
  <si>
    <t>I MADE SUDARMA, S.H.</t>
  </si>
  <si>
    <t>BHAYANGKARA OPERASIONAL PELAKSANA LANJUTAN POLSEK SINGARAJA POLRES BULELENG POLDA BALI (BHABINKAMTIBMAS KEL PAKET AGUNG POLSEK SINGARAJA)</t>
  </si>
  <si>
    <t>78090048</t>
  </si>
  <si>
    <t>I MADE SUARDIKA, S.H.</t>
  </si>
  <si>
    <t>BAURPROVOS 3 SIPROPAM POLRES GIANYAR POLDA BALI (BARU)</t>
  </si>
  <si>
    <t>78090051</t>
  </si>
  <si>
    <t>I WAYAN GAMA YASA</t>
  </si>
  <si>
    <t>PANIT 1 UNITSABHARA POLSEK MENDOYO POLRES JEMBRANA POLDA BALI (BARU)</t>
  </si>
  <si>
    <t>78090052</t>
  </si>
  <si>
    <t>I KETUT WIDIANTARA</t>
  </si>
  <si>
    <t>BANIT 2 UNITLANTAS POLSEK NEGARA POLRES JEMBRANA POLDA BALI</t>
  </si>
  <si>
    <t>78090074</t>
  </si>
  <si>
    <t>I MADE TAMBA YASA</t>
  </si>
  <si>
    <t>BHAYANGKARA OPERASIONAL PELAKSANA LANJUTAN POLSEK DENPASAR BARAT POLRESTA DENPASAR POLDA BALI (BHABINKAMTIBMAS DESA PADANG SAMBIAN KELOD)</t>
  </si>
  <si>
    <t>78100013</t>
  </si>
  <si>
    <t>I MADE TAPA YOGA</t>
  </si>
  <si>
    <t>BAMIN/BANUM 1 SUBDITBINPOLMAS DITBINMAS POLDA BALI (BARU)</t>
  </si>
  <si>
    <t>78100021</t>
  </si>
  <si>
    <t>78100023</t>
  </si>
  <si>
    <t>I GUSTI NGURAH ANANTA WIJAYA</t>
  </si>
  <si>
    <t>BAURPROVOS 6 SIPROPAM POLRES KARANGASEM POLDA BALI (BARU)</t>
  </si>
  <si>
    <t>78100065</t>
  </si>
  <si>
    <t>I WAYAN MADIKA</t>
  </si>
  <si>
    <t>PS. KANITHARKANKAPAL SATPOLAIR POLRES BULELENG POLDA BALI</t>
  </si>
  <si>
    <t>78100097</t>
  </si>
  <si>
    <t>I MADE PANJI ANOM</t>
  </si>
  <si>
    <t>BHAYANGKARA OPERASIONAL PELAKSANA LANJUTAN POLSEK ABIANSEMAL POLRES BADUNG POLDA BALI (BHABINKAMTIBMAS DESA ABIANSEMAL)</t>
  </si>
  <si>
    <t>78100107</t>
  </si>
  <si>
    <t>I KETUT WARDIKA</t>
  </si>
  <si>
    <t>78110058</t>
  </si>
  <si>
    <t>I GEDE NOVADARMAWAN</t>
  </si>
  <si>
    <t>BANIT 7 UNITIDIK SATRESKRIM POLRES BADUNG POLDA BALI</t>
  </si>
  <si>
    <t>78110065</t>
  </si>
  <si>
    <t>I DEWA GEDE PUTRA SUANTARA</t>
  </si>
  <si>
    <t>BANIT 2 SPKT POLRES JEMBRANA POLDA BALI (BARU)</t>
  </si>
  <si>
    <t>78110077</t>
  </si>
  <si>
    <t>I GUSTI AGUNG OKA WIJAYA</t>
  </si>
  <si>
    <t>BANIT 3 UNITPROVOS POLSEK BLAHBATUH POLRES GIANYAR POLDA BALI</t>
  </si>
  <si>
    <t>78110080</t>
  </si>
  <si>
    <t>I KETUT GUNTUR AMBARAWAN</t>
  </si>
  <si>
    <t>BANIT 1 SATTAHTI POLRES JEMBRANA POLDA BALI (BARU)</t>
  </si>
  <si>
    <t>78110287</t>
  </si>
  <si>
    <t>I NENGAH SUTIKANAYA, S.H.</t>
  </si>
  <si>
    <t>BANIT 50 UNITTURJAWALI SATLANTAS POLRESTA DENPASAR POLDA BALI</t>
  </si>
  <si>
    <t>78120079</t>
  </si>
  <si>
    <t>I MADE SURYA DHARMA</t>
  </si>
  <si>
    <t>78120084</t>
  </si>
  <si>
    <t>I KADEK SANDIASA</t>
  </si>
  <si>
    <t>BANIT 3 UNITINTELKAM POLSEK SERIRIT POLRES BULELENG POLDA BALI</t>
  </si>
  <si>
    <t>78120092</t>
  </si>
  <si>
    <t>I WAYAN SUDA</t>
  </si>
  <si>
    <t>BATAUD SIUM POLSEK MELAYA POLRES JEMBRANA POLDA BALI (BARU)</t>
  </si>
  <si>
    <t>78120102</t>
  </si>
  <si>
    <t>BANIT 20 SUBDITWISATA DITPAMOBVIT POLDA BALI</t>
  </si>
  <si>
    <t>78120103</t>
  </si>
  <si>
    <t>GEDE RONI SURPA INDRAWAN</t>
  </si>
  <si>
    <t>BANIT 10 UNITTURJAWALI SATSABHARA POLRES BULELENG POLDA BALI</t>
  </si>
  <si>
    <t>78120125</t>
  </si>
  <si>
    <t>I PUTU DARMAARTA</t>
  </si>
  <si>
    <t>BANIT 5 SPKT POLRES GIANYAR POLDA BALI</t>
  </si>
  <si>
    <t>78120134</t>
  </si>
  <si>
    <t>I NYOMAN KARIAWAN</t>
  </si>
  <si>
    <t>PS. KANITDIKYASA SATLANTAS POLRES BANGLI POLDA BALI</t>
  </si>
  <si>
    <t>78120140</t>
  </si>
  <si>
    <t>I GUSTI NGURAH ARYA WIRADARMA</t>
  </si>
  <si>
    <t>BANIT 18 UNITSABHARA POLSEK DENPASAR BARAT POLRESTA DENPASAR POLDA BALI (BARU)</t>
  </si>
  <si>
    <t>78120143</t>
  </si>
  <si>
    <t>I KADEK AGUS WIDIATMIKA</t>
  </si>
  <si>
    <t>BHAYANGKARA OPERASIONAL PELAKSANA BIDANG SABHARA POLRESTA DENPASAR POLDA BALI (BARU)</t>
  </si>
  <si>
    <t>79010018</t>
  </si>
  <si>
    <t>I GUSTI LANANG OKA</t>
  </si>
  <si>
    <t>PS. KASIUM POLSEK SELAT POLRES KARANGASEM POLDA BALI</t>
  </si>
  <si>
    <t>79010020</t>
  </si>
  <si>
    <t>I GEDE PUTRA</t>
  </si>
  <si>
    <t>BANIT 2 UNITLANTAS POLSEK KUBUTAMBAHAN POLRES BULELENG POLDA BALI</t>
  </si>
  <si>
    <t>79010037</t>
  </si>
  <si>
    <t>NI LUH PUTU WIJA ASTINI</t>
  </si>
  <si>
    <t>PS. PAURMINPERS 2 BAGSUMDA POLRES TABANAN POLDA BALI</t>
  </si>
  <si>
    <t>79010072</t>
  </si>
  <si>
    <t>I RAI ARYA WIRAWAN</t>
  </si>
  <si>
    <t>BAMIN 3 URMINTU SATINTELKAM POLRES BADUNG POLDA BALI (BARU)</t>
  </si>
  <si>
    <t>79010077</t>
  </si>
  <si>
    <t>I KOMANG MULIANA, SH</t>
  </si>
  <si>
    <t>BANIT 6 SATINTELKAM POLRES KLUNGKUNG POLDA BALI (BARU)</t>
  </si>
  <si>
    <t>79010079</t>
  </si>
  <si>
    <t>KADEK SUWARTAWA</t>
  </si>
  <si>
    <t>BANIT 4 UNITINTELKAM POLSEK SUKASADA POLRES BULELENG POLDA BALI</t>
  </si>
  <si>
    <t>79010125</t>
  </si>
  <si>
    <t>I GUSTI NGURAH ERMAJONA</t>
  </si>
  <si>
    <t>BAMIN 8 BAGSUMDA POLRES GIANYAR POLDA BALI (BARU)</t>
  </si>
  <si>
    <t>79020003</t>
  </si>
  <si>
    <t>KASIHUMAS POLSEK KAWASAN PELABUHAN PADANG BAI POLRES KARANGASEM POLDA BALI</t>
  </si>
  <si>
    <t>79020006</t>
  </si>
  <si>
    <t>I NYOMAN SURYANATHA</t>
  </si>
  <si>
    <t>PS. KASUBNIT 1 UNITDALMAS SATSABHARA POLRES BANGLI POLDA BALI</t>
  </si>
  <si>
    <t>79020010</t>
  </si>
  <si>
    <t>FARAH ASTUTI</t>
  </si>
  <si>
    <t>BAMIN 2 BAGSUMDA POLRESTA DENPASAR POLDA BALI (BARU)</t>
  </si>
  <si>
    <t>79020049</t>
  </si>
  <si>
    <t>KOMANG TRY ARNIKA</t>
  </si>
  <si>
    <t>BHAYANGKARA OPERASIONAL PELAKSANA LANJUTAN POLSEK SINGARAJA POLRES BULELENG POLDA BALI (BHABINKAMTIBMAS DS POH BERGONG POLSEK SINGARAJA)</t>
  </si>
  <si>
    <t>79020087</t>
  </si>
  <si>
    <t>I MADE SUTA, S.H.</t>
  </si>
  <si>
    <t>PAURMINPERS 2 BAGSUMDA POLRES BADUNG POLDA BALI (BARU)</t>
  </si>
  <si>
    <t>79020162</t>
  </si>
  <si>
    <t>IDA BAGUS PALGUNA, SM</t>
  </si>
  <si>
    <t>PAUR SUBBAGHUMAS BAGOPS POLRES GIANYAR POLDA BALI (PS.)</t>
  </si>
  <si>
    <t>79030011</t>
  </si>
  <si>
    <t>I GEDE KARDI</t>
  </si>
  <si>
    <t>BANIT 8 UNITRESKRIM POLSEK DENPASAR TIMUR POLRESTA DENPASAR POLDA BALI</t>
  </si>
  <si>
    <t>79030035</t>
  </si>
  <si>
    <t>I WAYAN MUDIANA, S.SOS</t>
  </si>
  <si>
    <t>BHAYANGKARA OPERASIONAL PELAKSANA LANJUTAN POLSEK KINTAMANI POLRES BANGLI POLDA BALI (BHABINKAMTIBMAS DESA SUBAYA)</t>
  </si>
  <si>
    <t>79030046</t>
  </si>
  <si>
    <t>MADE SURADNYA, S.Sos.</t>
  </si>
  <si>
    <t>PS. KASIKUM POLSEK SUKASADA POLRES BULELENG POLDA BALI</t>
  </si>
  <si>
    <t>79030063</t>
  </si>
  <si>
    <t>I GEDE RUDIANA, S.H.</t>
  </si>
  <si>
    <t>BANIT 1 SATINTELKAM POLRES BADUNG POLDA BALI</t>
  </si>
  <si>
    <t>79040010</t>
  </si>
  <si>
    <t>I GEDE MANGKU</t>
  </si>
  <si>
    <t>BANIT 1 UNITBINMAS POLSEK BANJAR POLRES BULELENG POLDA BALI</t>
  </si>
  <si>
    <t>79040012</t>
  </si>
  <si>
    <t>I KETUT AGUS SARTIKA, S.H.</t>
  </si>
  <si>
    <t>KASITIPOL POLRES JEMBRANA POLDA BALI (BARU)</t>
  </si>
  <si>
    <t>79040016</t>
  </si>
  <si>
    <t>MADE CARNITA, SH</t>
  </si>
  <si>
    <t>79040045</t>
  </si>
  <si>
    <t>NI KADEK KESIMANADI, S.H.</t>
  </si>
  <si>
    <t>79040047</t>
  </si>
  <si>
    <t>KAURMINTU SATLANTAS POLRES KLUNGKUNG POLDA BALI (PS.)</t>
  </si>
  <si>
    <t>79040054</t>
  </si>
  <si>
    <t>A.A.A. NGURAH RUKMINI</t>
  </si>
  <si>
    <t>BANIT 6 UNITREGIDENT SATLANTAS POLRES TABANAN POLDA BALI</t>
  </si>
  <si>
    <t>79040082</t>
  </si>
  <si>
    <t>I GEDE JANA NURAGA, S.H.</t>
  </si>
  <si>
    <t>BAMIN 1 URMINTU SATLANTAS POLRES TABANAN POLDA BALI (BARU)</t>
  </si>
  <si>
    <t>79040141</t>
  </si>
  <si>
    <t>I WAYAN PUTU DARMA SUSILA, S.H.</t>
  </si>
  <si>
    <t>BHAYANGKARA OPERASIONAL PELAKSANA LANJUTAN POLSEK NUSA PENIDA POLRES KLUNGKUNG POLDA BALI (BHABIN DESA KUTAMPI KALER)</t>
  </si>
  <si>
    <t>79040196</t>
  </si>
  <si>
    <t>I PUTU WIDASTRA, S.H.</t>
  </si>
  <si>
    <t>BHAYANGKARA ADMINISTRASI PELAKSANA LANJUTAN BIDANG SUBDIT 1 DITRESKRIMUM POLDA BALI (BARU)</t>
  </si>
  <si>
    <t>79050025</t>
  </si>
  <si>
    <t>RONALD SIMANJUNTAK</t>
  </si>
  <si>
    <t>79050029</t>
  </si>
  <si>
    <t>I NYOMAN PICA ARTA</t>
  </si>
  <si>
    <t>BHAYANGKARA OPERASIONAL PELAKSANA LANJUTAN POLSEK RENDANG POLRES KARANGASEM POLDA BALI (BHABINKAMTIBMAS DESA NONGAN)</t>
  </si>
  <si>
    <t>79050040</t>
  </si>
  <si>
    <t>I MADE WIDIARSANA</t>
  </si>
  <si>
    <t>BA SPKT 3 POLSEK SAWAN POLRES BULELENG POLDA BALI</t>
  </si>
  <si>
    <t>79050044</t>
  </si>
  <si>
    <t>I GEDE BUDI GUNA ARSANA,S.H.</t>
  </si>
  <si>
    <t>BANIT 1 UNITIDIK SATRESKRIM POLRES KLUNGKUNG POLDA BALI</t>
  </si>
  <si>
    <t>79060009</t>
  </si>
  <si>
    <t>IDA BAGUS IYASNAWA</t>
  </si>
  <si>
    <t>BANIT 15 UNITTURJAWALI SATLANTAS POLRES KLUNGKUNG POLDA BALI</t>
  </si>
  <si>
    <t>79060010</t>
  </si>
  <si>
    <t>I MADE SUWITRA</t>
  </si>
  <si>
    <t>BANIT 2 UNITIDIK SATRESKRIM POLRES KLUNGKUNG POLDA BALI</t>
  </si>
  <si>
    <t>79060022</t>
  </si>
  <si>
    <t>I GUSTI NGURAH MADE SUKADWITA, S.H.</t>
  </si>
  <si>
    <t>BANIT 2 UNIT 3 SUBDIT 3 DITRESKRIMSUS POLDA BALI</t>
  </si>
  <si>
    <t>79060041</t>
  </si>
  <si>
    <t>BANIT 1 UNITRESKRIM POLSEK SUKASADA POLRES BULELENG POLDA BALI</t>
  </si>
  <si>
    <t>79060132</t>
  </si>
  <si>
    <t>I KETUT JUNIARTHA, S.H.</t>
  </si>
  <si>
    <t>BHAYANGKARA ADMINISTRASI PELAKSANA LANJUTAN BIDANG WABPROF BIDPROPAM POLDA BALI</t>
  </si>
  <si>
    <t>79060167</t>
  </si>
  <si>
    <t>I WAYAN YADNYA</t>
  </si>
  <si>
    <t>BANIT 12 SATINTELKAM POLRES TABANAN POLDA BALI (BARU)</t>
  </si>
  <si>
    <t>79070014</t>
  </si>
  <si>
    <t>GUSTI NGURAH ARI HERMAWAN, S.H.</t>
  </si>
  <si>
    <t>BAURPROVOS 10 SIPROPAM POLRES KLUNGKUNG POLDA BALI</t>
  </si>
  <si>
    <t>79070016</t>
  </si>
  <si>
    <t>IDA BAGUS SUDIANTARA</t>
  </si>
  <si>
    <t>BANIT 1 UNITPROVOS POLSEK BEBANDEM POLRES KARANGASEM POLDA BALI</t>
  </si>
  <si>
    <t>79070150</t>
  </si>
  <si>
    <t>I KETUT SUARDANA, S.H.</t>
  </si>
  <si>
    <t>BANIT 5 UNITRESKRIM POLSEK KUBUTAMBAHAN POLRES BULELENG POLDA BALI</t>
  </si>
  <si>
    <t>79090069</t>
  </si>
  <si>
    <t>I GUSTI AGUNG AYU PUTRI W, S.H.</t>
  </si>
  <si>
    <t>BINTARA SETUM POLDA BALI</t>
  </si>
  <si>
    <t>79120009</t>
  </si>
  <si>
    <t>I GUSTI AGUNG DODIK DHARMA SUKANATA, S.H.</t>
  </si>
  <si>
    <t>80020024</t>
  </si>
  <si>
    <t>I NENGAH SUGENTARA, S.H.</t>
  </si>
  <si>
    <t>BANIT 24 UNITIDIK SATRESKRIM POLRES TABANAN POLDA BALI (BARU)</t>
  </si>
  <si>
    <t>80020026</t>
  </si>
  <si>
    <t>MOCHAMAD RAHMADIN, S.Sos</t>
  </si>
  <si>
    <t>PAMIN 6 SUBBAGRENMIN DITPAMOBVIT POLDA BALI</t>
  </si>
  <si>
    <t>80020038</t>
  </si>
  <si>
    <t>NI WAYAN TRISNAWATI, S.H.</t>
  </si>
  <si>
    <t>PAMIN 5 SUBBAGRENMIN DITPAMOBVIT POLDA BALI</t>
  </si>
  <si>
    <t>80030021</t>
  </si>
  <si>
    <t>I WYN BUDIARTA JAYA, S.H.</t>
  </si>
  <si>
    <t>BANIT 1 SIIDENT DITRESKRIMUM POLDA BALI</t>
  </si>
  <si>
    <t>80060003</t>
  </si>
  <si>
    <t>GEDE OKA SARDIKA,S.H</t>
  </si>
  <si>
    <t>BANIT 22 UNITIDIK SATRESNARKOBA POLRESTA DENPASAR POLDA BALI</t>
  </si>
  <si>
    <t>80060006</t>
  </si>
  <si>
    <t>I DEWA PUTU MAHARDIKA,S.H.</t>
  </si>
  <si>
    <t>BAMIN 3 BAGSUMDA POLRES JEMBRANA POLDA BALI</t>
  </si>
  <si>
    <t>80060246</t>
  </si>
  <si>
    <t>KETUT SUMARJAYA, S.H.</t>
  </si>
  <si>
    <t>BHAYANGKARA OPERASIONAL PELAKSANA LANJUTAN POLSEK SERIRIT POLRES BULELENG POLDA BALI (BHABINKAMTIBMAS DESA MUNDUK BESTALA POLSEK SERIRIT)</t>
  </si>
  <si>
    <t>80090097</t>
  </si>
  <si>
    <t>I WAYAN MAHWIDURA, S.H.</t>
  </si>
  <si>
    <t>BANIT 4 UNITRESKRIM POLSEK NEGARA POLRES JEMBRANA POLDA BALI (BARU)</t>
  </si>
  <si>
    <t>BHAYANGKARA OPERASIONAL PELAKSANA LANJUTAN POLSEK KAWASAN PELABUHAN GILIMANUK POLRES JEMBRANA POLDA BALI (BARU)</t>
  </si>
  <si>
    <t>64060282</t>
  </si>
  <si>
    <t>KAURKEU SUBBAGRENMIN RUMKIT BHAYANGKARA TK III BIDDOKKES POLDA BALI</t>
  </si>
  <si>
    <t>64090045</t>
  </si>
  <si>
    <t>I NYOMAN SUWARDIKA</t>
  </si>
  <si>
    <t>BA SPKT 3 POLSEK KEDIRI POLRES TABANAN POLDA BALI</t>
  </si>
  <si>
    <t>64100065</t>
  </si>
  <si>
    <t>I NENGAH GUNAWAN</t>
  </si>
  <si>
    <t>BANIT 2 UNITSABHARA POLSEK SELEMADEG TIMUR POLRES TABANAN POLDA BALI (BARU)</t>
  </si>
  <si>
    <t>64100207</t>
  </si>
  <si>
    <t>GEDE SARJANA</t>
  </si>
  <si>
    <t>BANIT 3 UNITSABHARA POLSEK BANJAR POLRES BULELENG POLDA BALI</t>
  </si>
  <si>
    <t>64100210</t>
  </si>
  <si>
    <t>I MADE MERTAYASA</t>
  </si>
  <si>
    <t>BANIT PATROLI 9 POLSUBSEKTOR PEMOGAN POLSEK DENPASAR SELATAN POLRESTA DENPASAR POLDA BALI (NRP ASABRI 64100210)</t>
  </si>
  <si>
    <t>64120044</t>
  </si>
  <si>
    <t>I NYOMAN TIRTAYASA</t>
  </si>
  <si>
    <t>BANIT 35 UNITTURJAWALI SATSABHARA POLRES GIANYAR POLDA BALI (BARU)</t>
  </si>
  <si>
    <t>64120062</t>
  </si>
  <si>
    <t>I MADE HARTAWAN</t>
  </si>
  <si>
    <t>BANIT 4 UNITSABHARA POLSEK KERAMBITAN POLRES TABANAN POLDA BALI (BARU)</t>
  </si>
  <si>
    <t>64120207</t>
  </si>
  <si>
    <t>I KETUT ADIASA</t>
  </si>
  <si>
    <t>BHAYANGKARA OPERASIONAL PELAKSANA POLSEK SELEMADEG POLRES TABANAN POLDA BALI (BHABIN DS. PUPUAN SAWAH)</t>
  </si>
  <si>
    <t>64120217</t>
  </si>
  <si>
    <t>I NYOMAN SUARTA</t>
  </si>
  <si>
    <t>BHAYANGKARA OPERASIONAL PELAKSANA POLSEK RENDANG POLRES KARANGASEM POLDA BALI (BHABINKAMTIBMAS DESA PEMPATAN)</t>
  </si>
  <si>
    <t>64120219</t>
  </si>
  <si>
    <t>I NENGAH TAMPI</t>
  </si>
  <si>
    <t>PS. KA SPKT 2 POLSEK BUSUNGBIU POLRES BULELENG POLDA BALI</t>
  </si>
  <si>
    <t>64120222</t>
  </si>
  <si>
    <t>DEWA NYOMAN MANIK</t>
  </si>
  <si>
    <t>BANIT 5 UNITRESKRIM POLSEK TEMBUKU POLRES BANGLI POLDA BALI</t>
  </si>
  <si>
    <t>64120226</t>
  </si>
  <si>
    <t>I NYOMAN RIBA</t>
  </si>
  <si>
    <t>BANIT 1 UNITPROVOS POLSEK BANGLI POLRES BANGLI POLDA BALI</t>
  </si>
  <si>
    <t>65010129</t>
  </si>
  <si>
    <t>BHAYANGKARA OPERASIONAL PELAKSANA POLSEK KEDIRI POLRES TABANAN POLDA BALI (BHABIN DESA KEDIRI)</t>
  </si>
  <si>
    <t>65010131</t>
  </si>
  <si>
    <t>I MADE RAME</t>
  </si>
  <si>
    <t>BHAYANGKARA OPERASIONAL PELAKSANA POLSEK KARANG ASEM POLRES KARANGASEM POLDA BALI (BHABINKAMTIBMAS DESA SERAYA BARAT)</t>
  </si>
  <si>
    <t>65010134</t>
  </si>
  <si>
    <t>I MADE GERIA</t>
  </si>
  <si>
    <t>BAURIDENT 3 SATRESKRIM POLRESTA DENPASAR POLDA BALI</t>
  </si>
  <si>
    <t>65020015</t>
  </si>
  <si>
    <t>MADE WIJANA</t>
  </si>
  <si>
    <t>BANIT 9 UNITSABHARA POLSEK SERIRIT POLRES BULELENG POLDA BALI</t>
  </si>
  <si>
    <t>65020090</t>
  </si>
  <si>
    <t>I NYOMAN TOYA</t>
  </si>
  <si>
    <t>BANIT 18 UNITIDIK SATRESKRIM POLRES BADUNG POLDA BALI (BARU)</t>
  </si>
  <si>
    <t>65020091</t>
  </si>
  <si>
    <t>I WAYAN CUTET</t>
  </si>
  <si>
    <t>BHAYANGKARA OPERASIONAL PELAKSANA POLSEK KINTAMANI POLRES BANGLI POLDA BALI (BHABINKAMTIBMAS DESA KEDISAN)</t>
  </si>
  <si>
    <t>65030088</t>
  </si>
  <si>
    <t>I NENGAH KAMARYASA</t>
  </si>
  <si>
    <t>BHAYANGKARA OPERASIONAL PELAKSANA POLSEK SIDEMEN POLRES KARANGASEM POLDA BALI (BHABINKAMTIBMAS DESA TELAGA TAWANG)</t>
  </si>
  <si>
    <t>65030089</t>
  </si>
  <si>
    <t>I WAYAN SERIDANTA</t>
  </si>
  <si>
    <t>BAMIN 3 SITIPOL POLRES BULELENG POLDA BALI</t>
  </si>
  <si>
    <t>65040108</t>
  </si>
  <si>
    <t>I NENGAH BUDAARSA</t>
  </si>
  <si>
    <t>BHAYANGKARA OPERASIONAL PELAKSANA POLSEK PENEBEL POLRES TABANAN POLDA BALI</t>
  </si>
  <si>
    <t>65050070</t>
  </si>
  <si>
    <t>I NENGAH SUARDANA</t>
  </si>
  <si>
    <t>PAUR SUBBAGBINOPS BAGOPS POLRES BANGLI POLDA BALI</t>
  </si>
  <si>
    <t>65050103</t>
  </si>
  <si>
    <t>I GUSTI AGUNG WIDNYANA</t>
  </si>
  <si>
    <t>BHAYANGKARA OPERASIONAL PELAKSANA BIDANG LANTAS POLRES GIANYAR POLDA BALI</t>
  </si>
  <si>
    <t>65050549</t>
  </si>
  <si>
    <t>I WAYAN KICEN</t>
  </si>
  <si>
    <t>BAMIN 5 SIUM POLRESTA DENPASAR POLDA BALI</t>
  </si>
  <si>
    <t>65060089</t>
  </si>
  <si>
    <t>I WAYAN TIKA YADNYA</t>
  </si>
  <si>
    <t>65060091</t>
  </si>
  <si>
    <t>I KETUT SUMERTAYASA</t>
  </si>
  <si>
    <t>BANIT 8 UNITTURJAWALI SATLANTAS POLRES TABANAN POLDA BALI</t>
  </si>
  <si>
    <t>65120051</t>
  </si>
  <si>
    <t>PUTU SARDIKA</t>
  </si>
  <si>
    <t>BHAYANGKARA OPERASIONAL PELAKSANA POLSEK SERIRIT POLRES BULELENG POLDA BALI (BHABINKAMTIBMAS DS RINGDIKIT POLSEK SERIRIT)</t>
  </si>
  <si>
    <t>66010015</t>
  </si>
  <si>
    <t>DW KT TAGEL</t>
  </si>
  <si>
    <t>BHAYANGKARA OPERASIONAL PELAKSANA PEMULA POLSEK TEMBUKU POLRES BANGLI POLDA BALI ((BHABINKAMTIBMAS DESA PENINJOAN POLSEK TEMBUKU))</t>
  </si>
  <si>
    <t>67080378</t>
  </si>
  <si>
    <t>I NENGAH WINASTRA</t>
  </si>
  <si>
    <t>BANIT 18 UNITTURJAWALI SATSABHARA POLRES KLUNGKUNG POLDA BALI</t>
  </si>
  <si>
    <t>68040321</t>
  </si>
  <si>
    <t>I PUTU AGUS JASMANA</t>
  </si>
  <si>
    <t>BANIT 1 UNITSABHARA POLSEK NUSA PENIDA POLRES KLUNGKUNG POLDA BALI</t>
  </si>
  <si>
    <t>68050237</t>
  </si>
  <si>
    <t>I KOMANG MULIASTA</t>
  </si>
  <si>
    <t>BANIT 5 UNITSABHARA POLSEK GEROKGAK POLRES BULELENG POLDA BALI</t>
  </si>
  <si>
    <t>68120374</t>
  </si>
  <si>
    <t>BANUM 1 SUBBAGYANDUAN BIDPROPAM POLDA BALI</t>
  </si>
  <si>
    <t>69030004</t>
  </si>
  <si>
    <t>BANIT 4 SITURJAWALI SUBDITGASUM DITSAMAPTA POLDA BALI</t>
  </si>
  <si>
    <t>69070196</t>
  </si>
  <si>
    <t>GUSTI KETUT SARYA</t>
  </si>
  <si>
    <t>BHAYANGKARA OPERASIONAL PELAKSANA LANJUTAN POLSEK GIANYAR POLRES GIANYAR POLDA BALI (BHABINKAMTIBMAS DESA SERONGGA)</t>
  </si>
  <si>
    <t>69100157</t>
  </si>
  <si>
    <t>ACHMAD SYAFI'I</t>
  </si>
  <si>
    <t>BAMIN/BANUM 1 BAGBINOPSNAL DITLANTAS POLDA BALI (BARU)</t>
  </si>
  <si>
    <t>70070019</t>
  </si>
  <si>
    <t>MADE DWI TAMASUTA</t>
  </si>
  <si>
    <t>BANIT 9 UNITRESKRIM POLSEK KUTA UTARA POLRES BADUNG POLDA BALI</t>
  </si>
  <si>
    <t>75020261</t>
  </si>
  <si>
    <t>NYOMAN DARMAWA</t>
  </si>
  <si>
    <t>BHAYANGKARA OPERASIONAL PELAKSANA LANJUTAN POLSEK KAWASAN PELABUHAN CELUKAN BAWANG POLRES BULELENG POLDA BALI (BHABINKAMTIBMAS DESA TINGA-TINGA POLSEK KAWASAN PELABUHAN CELUKAN BAWANG)</t>
  </si>
  <si>
    <t>75060955</t>
  </si>
  <si>
    <t>I GEDE SUKERTIA</t>
  </si>
  <si>
    <t>BANIT 1 UNITRESKRIM POLSEK TEJAKULA POLRES BULELENG POLDA BALI</t>
  </si>
  <si>
    <t>75100778</t>
  </si>
  <si>
    <t>I MADE SUADA</t>
  </si>
  <si>
    <t>BANIT 5 SPKT POLRES BADUNG POLDA BALI</t>
  </si>
  <si>
    <t>75110645</t>
  </si>
  <si>
    <t>I NYOMAN SUKARDI</t>
  </si>
  <si>
    <t>75110827</t>
  </si>
  <si>
    <t>I GUSTI AGUNG RAI JAYA</t>
  </si>
  <si>
    <t>BHAYANGKARA ADMINISTRASI PELAKSANA LANJUTAN BIDANG PAMINAL BIDPROPAM POLDA BALI</t>
  </si>
  <si>
    <t>75120609</t>
  </si>
  <si>
    <t>I GUSTI PUTU BUDIANA</t>
  </si>
  <si>
    <t>BHAYANGKARA OPERASIONAL PELAKSANA LANJUTAN POLSEK PETANG POLRES BADUNG POLDA BALI (BHABINKAMTIBMAS DESA PANGSAN)</t>
  </si>
  <si>
    <t>76010664</t>
  </si>
  <si>
    <t>MADE PASMA</t>
  </si>
  <si>
    <t>BHAYANGKARA OPERASIONAL PELAKSANA POLSEK BUSUNGBIU POLRES BULELENG POLDA BALI (BHABINKAMTIBMAS DS TITAB POLSEK BUSUNGBIU)</t>
  </si>
  <si>
    <t>76010673</t>
  </si>
  <si>
    <t>I DEWA NYOMAN BAGIANA</t>
  </si>
  <si>
    <t>BAMIN 2 SIWAS POLRES TABANAN POLDA BALI</t>
  </si>
  <si>
    <t>76040553</t>
  </si>
  <si>
    <t>MADE ADNYANA SANTIKA</t>
  </si>
  <si>
    <t>BANIT 34 UNITIDIK SATRESKRIM POLRES BULELENG POLDA BALI</t>
  </si>
  <si>
    <t>76040625</t>
  </si>
  <si>
    <t>LUH PUTU WIDHAYANI</t>
  </si>
  <si>
    <t>76040674</t>
  </si>
  <si>
    <t>I GUSTI MADE BINAWA</t>
  </si>
  <si>
    <t>BANIT 5 UNITRESKRIM POLSEK DENPASAR TIMUR POLRESTA DENPASAR POLDA BALI</t>
  </si>
  <si>
    <t>76060013</t>
  </si>
  <si>
    <t>I MADE JULIADI</t>
  </si>
  <si>
    <t>BHAYANGKARA OPERASIONAL PELAKSANA LANJUTAN BIDANG WISATA DITPAMOBVIT POLDA BALI (LAKI-LAKI)</t>
  </si>
  <si>
    <t>76060368</t>
  </si>
  <si>
    <t>I KOMANG PUTU SANJAYA</t>
  </si>
  <si>
    <t>KASIHUMAS POLSEK ABANG POLRES KARANGASEM POLDA BALI (PS.)</t>
  </si>
  <si>
    <t>76070643</t>
  </si>
  <si>
    <t>I NENGAH SUMABA</t>
  </si>
  <si>
    <t>BANIT 3 UNITDALMAS SATSABHARA POLRES KLUNGKUNG POLDA BALI</t>
  </si>
  <si>
    <t>76070956</t>
  </si>
  <si>
    <t>I MADE RAI SUARDANA</t>
  </si>
  <si>
    <t>BANIT 6 UNITLANTAS POLSEK KUTA UTARA POLRES BADUNG POLDA BALI</t>
  </si>
  <si>
    <t>76080524</t>
  </si>
  <si>
    <t>BHAYANGKARA ADMINISTRASI PELAKSANA LANJUTAN BIDANG SUBDIT 1 DITRESKRIMUM POLDA BALI</t>
  </si>
  <si>
    <t>76080940</t>
  </si>
  <si>
    <t>I MADE MULIYASA</t>
  </si>
  <si>
    <t>BANIT 2 UNITBINMAS POLSEK SUKAWATI POLRES GIANYAR POLDA BALI (BARU)</t>
  </si>
  <si>
    <t>76090443</t>
  </si>
  <si>
    <t>PUTU BRATATAPA</t>
  </si>
  <si>
    <t>BANIT 1 UNITPROVOS POLSEK SELAT POLRES KARANGASEM POLDA BALI</t>
  </si>
  <si>
    <t>76090591</t>
  </si>
  <si>
    <t>I DEWA GEDE SURYA HIMAWAN</t>
  </si>
  <si>
    <t>BANIT 3 SUBNITHARVET UNIT POLSATWA DITSAMAPTA POLDA BALI</t>
  </si>
  <si>
    <t>76090663</t>
  </si>
  <si>
    <t>I WAYAN SUARTANA, S.H.</t>
  </si>
  <si>
    <t>76090665</t>
  </si>
  <si>
    <t>I KETUT PARIARTA</t>
  </si>
  <si>
    <t>BANIT 6 UNITSABHARA POLSEK UBUD POLRES GIANYAR POLDA BALI (BARU)</t>
  </si>
  <si>
    <t>76090804</t>
  </si>
  <si>
    <t>I NENGAH SUTANA</t>
  </si>
  <si>
    <t>BANIT 5 UNITINTELKAM POLSEK BANJAR POLRES BULELENG POLDA BALI</t>
  </si>
  <si>
    <t>76090812</t>
  </si>
  <si>
    <t>BAMIN SIUM POLSEK GIANYAR POLRES GIANYAR POLDA BALI</t>
  </si>
  <si>
    <t>76100881</t>
  </si>
  <si>
    <t>I WAYAN SINAH ARTHA</t>
  </si>
  <si>
    <t>BANIT 15 UNITSABHARA POLSEK KINTAMANI POLRES BANGLI POLDA BALI</t>
  </si>
  <si>
    <t>76100926</t>
  </si>
  <si>
    <t>PS. PANIT 1 UNITBINMAS POLSEK KAWASAN PELABUHAN PADANG BAI POLRES KARANGASEM POLDA BALI</t>
  </si>
  <si>
    <t>76100955</t>
  </si>
  <si>
    <t>I CENING SUMADA, S.H.</t>
  </si>
  <si>
    <t>BAURMIN SITIPOL POLRES TABANAN POLDA BALI (BARU)</t>
  </si>
  <si>
    <t>76110666</t>
  </si>
  <si>
    <t>I NYOMAN SUDIASA</t>
  </si>
  <si>
    <t>BA SPKT 3 POLSEK SUKAWATI POLRES GIANYAR POLDA BALI (BARU)</t>
  </si>
  <si>
    <t>76110675</t>
  </si>
  <si>
    <t>JOKO PITONO</t>
  </si>
  <si>
    <t>76110685</t>
  </si>
  <si>
    <t>BANIT 11 UNITTURJAWALI SATLANTAS POLRES KLUNGKUNG POLDA BALI</t>
  </si>
  <si>
    <t>76120575</t>
  </si>
  <si>
    <t>BHAYANGKARA OPERASIONAL PELAKSANA LANJUTAN POLSEK DAWAN POLRES KLUNGKUNG POLDA BALI (BHABIN DESA BESAN)</t>
  </si>
  <si>
    <t>76120761</t>
  </si>
  <si>
    <t>KETUT SUAMA</t>
  </si>
  <si>
    <t>PS. PA SIAGA 2 BAGOPS POLRES BULELENG POLDA BALI</t>
  </si>
  <si>
    <t>76120782</t>
  </si>
  <si>
    <t>I KOMANG CAKRANA</t>
  </si>
  <si>
    <t>BANIT 14 UNITTURJAWALI SATSABHARA POLRES KLUNGKUNG POLDA BALI</t>
  </si>
  <si>
    <t>77010561</t>
  </si>
  <si>
    <t>I GUSTI NGURAH ADI SAPUTRA</t>
  </si>
  <si>
    <t>BAURPROVOS 5 SIPROPAM POLRES KARANGASEM POLDA BALI (BARU)</t>
  </si>
  <si>
    <t>77010588</t>
  </si>
  <si>
    <t>NI LUH KARDIASIH</t>
  </si>
  <si>
    <t>BAMIN/BANUM 4 SUBBAGRENMIN DITLANTAS POLDA BALI (BARU)</t>
  </si>
  <si>
    <t>77020515</t>
  </si>
  <si>
    <t>I KOMANG ARSANA</t>
  </si>
  <si>
    <t>BANIT 3 UNITINTELKAM POLSEK BANGLI POLRES BANGLI POLDA BALI (BARU)</t>
  </si>
  <si>
    <t>77020588</t>
  </si>
  <si>
    <t>ANAK AGUNG GEDE OKA ARYANA</t>
  </si>
  <si>
    <t>BHAYANGKARA OPERASIONAL PELAKSANA POLSEK KINTAMANI POLRES BANGLI POLDA BALI (BHABINKAMTIBMAS DESA PINGGAN)</t>
  </si>
  <si>
    <t>77020633</t>
  </si>
  <si>
    <t>KADEK SUDARSANA, S.H.</t>
  </si>
  <si>
    <t>BAMIN 3 URMINTU SATINTELKAM POLRES GIANYAR POLDA BALI</t>
  </si>
  <si>
    <t>77030337</t>
  </si>
  <si>
    <t>IDA PUTU SUASMIDIKA</t>
  </si>
  <si>
    <t>BA SPKT 2 POLSEK BANJAR POLRES BULELENG POLDA BALI</t>
  </si>
  <si>
    <t>77030433</t>
  </si>
  <si>
    <t>KOMANG ASTIKA WIJAYA, S.Sos.</t>
  </si>
  <si>
    <t>BANIT 4 UNITSABHARA POLSEK SINGARAJA POLRES BULELENG POLDA BALI</t>
  </si>
  <si>
    <t>77030487</t>
  </si>
  <si>
    <t>I KOMANG ADA SH</t>
  </si>
  <si>
    <t>BANIT 4 UNITDALMAS SATSABHARA POLRES KLUNGKUNG POLDA BALI</t>
  </si>
  <si>
    <t>77030617</t>
  </si>
  <si>
    <t>I GEDE MULIARTA</t>
  </si>
  <si>
    <t>BHAYANGKARA OPERASIONAL PELAKSANA LANJUTAN POLSEK PETANG POLRES BADUNG POLDA BALI (BHABINKAMTIBMAS DESA SULANGAI)</t>
  </si>
  <si>
    <t>77030716</t>
  </si>
  <si>
    <t>I NYOMAN SUWENA</t>
  </si>
  <si>
    <t>BANIT 19 UNITTURJAWALI SATSABHARA POLRES KARANGASEM POLDA BALI (BARU)</t>
  </si>
  <si>
    <t>77040237</t>
  </si>
  <si>
    <t>NI PUTU SEKAR ARIYANTI</t>
  </si>
  <si>
    <t>BAMIN 9 BAGSUMDA POLRES BANGLI POLDA BALI (BARU)</t>
  </si>
  <si>
    <t>77040313</t>
  </si>
  <si>
    <t>MARTINUS ALOYSIUS LUIS RESIONA</t>
  </si>
  <si>
    <t>BANIT 2 UNITHARKANKAPAL SATPOLAIR POLRES BANGLI POLDA BALI (BARU)</t>
  </si>
  <si>
    <t>77040512</t>
  </si>
  <si>
    <t>I GEDE UTAMA WIJAYA</t>
  </si>
  <si>
    <t>BHAYANGKARA OPERASIONAL PELAKSANA POLSEK TEJAKULA POLRES BULELENG POLDA BALI (BHABINKAMTIBMAS DS JULAH POLSEK TEJAKULA)</t>
  </si>
  <si>
    <t>77040621</t>
  </si>
  <si>
    <t>I KADEK SUKADANA SH</t>
  </si>
  <si>
    <t>BANIT 14 UNITSABHARA POLSEK SUKAWATI POLRES GIANYAR POLDA BALI</t>
  </si>
  <si>
    <t>77050426</t>
  </si>
  <si>
    <t>I NYOMAN ALIT SUWANDI</t>
  </si>
  <si>
    <t>BHAYANGKARA OPERASIONAL PELAKSANA BIDANG LANTAS POLRESTA DENPASAR POLDA BALI</t>
  </si>
  <si>
    <t>77050696</t>
  </si>
  <si>
    <t>AGUS PURNOMO</t>
  </si>
  <si>
    <t>77050783</t>
  </si>
  <si>
    <t>I KETUT ARDIKAYANA</t>
  </si>
  <si>
    <t>BANIT 63 UNITDALMAS SATSABHARA POLRESTA DENPASAR POLDA BALI (BARU)</t>
  </si>
  <si>
    <t>77060274</t>
  </si>
  <si>
    <t>GEDE BUDI ARCANAYASA</t>
  </si>
  <si>
    <t>BANIT 6 UNITLANTAS POLSEK SUKASADA POLRES BULELENG POLDA BALI (BARU)</t>
  </si>
  <si>
    <t>77060781</t>
  </si>
  <si>
    <t>BANIT 1 UNITPAMOBVIT SATSABHARA POLRES KLUNGKUNG POLDA BALI</t>
  </si>
  <si>
    <t>77060808</t>
  </si>
  <si>
    <t>I NYOMAN BUDIARSA</t>
  </si>
  <si>
    <t>BANIT 5 UNITLANTAS POLSEK SUKASADA POLRES BULELENG POLDA BALI (UNIT LANTAS)</t>
  </si>
  <si>
    <t>77061050</t>
  </si>
  <si>
    <t>IDA BAGUS KETUT SELOKA A</t>
  </si>
  <si>
    <t>BANIT 12 UNITTURJAWALI SATLANTAS POLRES KLUNGKUNG POLDA BALI</t>
  </si>
  <si>
    <t>77070772</t>
  </si>
  <si>
    <t>I MADE WIRAMAN</t>
  </si>
  <si>
    <t>BHAYANGKARA OPERASIONAL PELAKSANA POLSEK KINTAMANI POLRES BANGLI POLDA BALI (BHABINKAMTIBMAS DESA SATRA POLSEK KINTAMANI)</t>
  </si>
  <si>
    <t>77071195</t>
  </si>
  <si>
    <t>IDA BAGUS ALIT SURYA ANTARA</t>
  </si>
  <si>
    <t>BANIT 29 UNITTURJAWALI SATSABHARA POLRESTA DENPASAR POLDA BALI (BARU)</t>
  </si>
  <si>
    <t>77080581</t>
  </si>
  <si>
    <t>I KETUT AGUS SUPALA</t>
  </si>
  <si>
    <t>BANIT 12 UNITHARTIB SUBBIDPROVOS BIDPROPAM POLDA BALI</t>
  </si>
  <si>
    <t>77080618</t>
  </si>
  <si>
    <t>BANIT 6 SATINTELKAM POLRES KARANGASEM POLDA BALI</t>
  </si>
  <si>
    <t>77080863</t>
  </si>
  <si>
    <t>I NYOMAN MUSNA</t>
  </si>
  <si>
    <t>BANIT 61 UNITTURJAWALI SATLANTAS POLRESTA DENPASAR POLDA BALI (BARU)</t>
  </si>
  <si>
    <t>77080920</t>
  </si>
  <si>
    <t>I KOMANG PUTU</t>
  </si>
  <si>
    <t>BADALMAS 1 KIDALMAS 1 SIPASDAL SUBDITDALMAS DITSAMAPTA POLDA BALI</t>
  </si>
  <si>
    <t>77080961</t>
  </si>
  <si>
    <t>SANG NYOMAN KEMBARYADA</t>
  </si>
  <si>
    <t>BANIT 8 UNITSABHARA POLSEK MELAYA POLRES JEMBRANA POLDA BALI (BARU)</t>
  </si>
  <si>
    <t>77080962</t>
  </si>
  <si>
    <t>SANG KETUT KEMBAR YADI</t>
  </si>
  <si>
    <t>BANIT PATROLI 5 POLSUBSEKTOR BESAKIH POLSEK RENDANG POLRES KARANGASEM POLDA BALI</t>
  </si>
  <si>
    <t>77080963</t>
  </si>
  <si>
    <t>I PANDE PUTU PARWATA</t>
  </si>
  <si>
    <t>BANIT 5 UNITINTELKAM POLSEK UBUD POLRES GIANYAR POLDA BALI</t>
  </si>
  <si>
    <t>77080994</t>
  </si>
  <si>
    <t>NENGAH ARTONO</t>
  </si>
  <si>
    <t>PAUR SUBBAGHUMAS BAGOPS POLRES KARANGASEM POLDA BALI (PS.)</t>
  </si>
  <si>
    <t>77080999</t>
  </si>
  <si>
    <t>I KETUT SARKA</t>
  </si>
  <si>
    <t>BHAYANGKARA OPERASIONAL PELAKSANA POLSEK UBUD POLRES GIANYAR POLDA BALI</t>
  </si>
  <si>
    <t>77081025</t>
  </si>
  <si>
    <t>MADE DWIPA BUDHI DARMA</t>
  </si>
  <si>
    <t>77090183</t>
  </si>
  <si>
    <t>I PUTU OKA PUTRA RIANA</t>
  </si>
  <si>
    <t>BANIT 1 UNITINTELKAM POLSEK NEGARA POLRES JEMBRANA POLDA BALI (BARU)</t>
  </si>
  <si>
    <t>77090523</t>
  </si>
  <si>
    <t>I MADE SUNECA</t>
  </si>
  <si>
    <t>BHAYANGKARA OPERASIONAL PELAKSANA LANJUTAN POLSEK SELEMADEG TIMUR POLRES TABANAN POLDA BALI ((BHABINKAMTIBMAS DS. TANGGUNTITI))</t>
  </si>
  <si>
    <t>77090600</t>
  </si>
  <si>
    <t>I KETUT ARIASA</t>
  </si>
  <si>
    <t>77090780</t>
  </si>
  <si>
    <t>BANIT 10 UNITTURJAWALI SATLANTAS POLRES TABANAN POLDA BALI</t>
  </si>
  <si>
    <t>77090796</t>
  </si>
  <si>
    <t>I KADE SUSANA</t>
  </si>
  <si>
    <t>BANIT 34 UNITTURJAWALI SATSABHARA POLRESTA DENPASAR POLDA BALI (BARU)</t>
  </si>
  <si>
    <t>77090872</t>
  </si>
  <si>
    <t>I NYOMAN SUBAWA</t>
  </si>
  <si>
    <t>BANIT 5 UNITSABHARA POLSEK DENPASAR TIMUR POLRESTA DENPASAR POLDA BALI (BARU)</t>
  </si>
  <si>
    <t>77090896</t>
  </si>
  <si>
    <t>HERMANSYAH</t>
  </si>
  <si>
    <t>BHAYANGKARA ADMINISTRASI PELAKSANA BIDANG LANTAS POLRES GIANYAR POLDA BALI</t>
  </si>
  <si>
    <t>77100171</t>
  </si>
  <si>
    <t>I MADE ODI ARTANA</t>
  </si>
  <si>
    <t>BANIT 5 UNITLANTAS POLSEK GEROKGAK POLRES BULELENG POLDA BALI</t>
  </si>
  <si>
    <t>77100189</t>
  </si>
  <si>
    <t>I NYOMAN PALA MAHAYANA</t>
  </si>
  <si>
    <t>BANIT 6 UNITSABHARA POLSEK KUBUTAMBAHAN POLRES BULELENG POLDA BALI</t>
  </si>
  <si>
    <t>77100484</t>
  </si>
  <si>
    <t>I MADE WIRA PARWITA</t>
  </si>
  <si>
    <t>BA BIDLABFOR POLDA BALI</t>
  </si>
  <si>
    <t>77100723</t>
  </si>
  <si>
    <t>BANIT 49 UNITTURJAWALI SATLANTAS POLRESTA DENPASAR POLDA BALI (BARU)</t>
  </si>
  <si>
    <t>77100775</t>
  </si>
  <si>
    <t>APANDI</t>
  </si>
  <si>
    <t>BANIT 6 UNITTURJAWALI SATLANTAS POLRESTA DENPASAR POLDA BALI (BARU)</t>
  </si>
  <si>
    <t>77100849</t>
  </si>
  <si>
    <t>I NYOMAN ARDANA WIJAYA</t>
  </si>
  <si>
    <t>BANIT 4 UNITSABHARA POLSEK DENPASAR BARAT POLRESTA DENPASAR POLDA BALI</t>
  </si>
  <si>
    <t>77100880</t>
  </si>
  <si>
    <t>WOMI ALI IMRON</t>
  </si>
  <si>
    <t>BANIT 13 UNITTURJAWALI SATLANTAS POLRES KARANGASEM POLDA BALI</t>
  </si>
  <si>
    <t>77110246</t>
  </si>
  <si>
    <t>I PUTU DHARMAWAN</t>
  </si>
  <si>
    <t>BANIT 2 UNITPROVOS POLSEK GEROKGAK POLRES BULELENG POLDA BALI</t>
  </si>
  <si>
    <t>77110452</t>
  </si>
  <si>
    <t>I GUSTI NGURAH JAYA N</t>
  </si>
  <si>
    <t>BANIT 17 SUBDIT VIP DITPAMOBVIT POLDA BALI</t>
  </si>
  <si>
    <t>77110531</t>
  </si>
  <si>
    <t>I WAYAN SUWARDIKA</t>
  </si>
  <si>
    <t>BANIT 3 UNITPROVOS POLSEK KARANG ASEM POLRES KARANGASEM POLDA BALI</t>
  </si>
  <si>
    <t>77110733</t>
  </si>
  <si>
    <t>I PUTU DAMAYASA</t>
  </si>
  <si>
    <t>BANIT 6 UNITSABHARA POLSEK DENPASAR BARAT POLRESTA DENPASAR POLDA BALI (BARU)</t>
  </si>
  <si>
    <t>77120426</t>
  </si>
  <si>
    <t>NYOMAN KANDRA</t>
  </si>
  <si>
    <t>BANIT 5 UNITSABHARA POLSEK KUBUTAMBAHAN POLRES BULELENG POLDA BALI</t>
  </si>
  <si>
    <t>77120479</t>
  </si>
  <si>
    <t>I WAYAN SINARTA</t>
  </si>
  <si>
    <t>BANIT 1 UNITRESKRIM POLSEK KAWASAN PELABUHAN PADANG BAI POLRES KARANGASEM POLDA BALI</t>
  </si>
  <si>
    <t>77120724</t>
  </si>
  <si>
    <t>I GEDE ASTIKA</t>
  </si>
  <si>
    <t>BANIT 3 UNITSABHARA POLSEK PEKUTATAN POLRES JEMBRANA POLDA BALI</t>
  </si>
  <si>
    <t>77120761</t>
  </si>
  <si>
    <t>I GEDE ARIAWAN</t>
  </si>
  <si>
    <t>BANIT 33 SATINTELKAM POLRES GIANYAR POLDA BALI</t>
  </si>
  <si>
    <t>77120762</t>
  </si>
  <si>
    <t>I KADEK AGUS ARIASA</t>
  </si>
  <si>
    <t>BANIT 67 UNITDALMAS SATSABHARA POLRESTA DENPASAR POLDA BALI (BARU)</t>
  </si>
  <si>
    <t>77120773</t>
  </si>
  <si>
    <t>NGAKAN MADE SUARTANA</t>
  </si>
  <si>
    <t>BANIT 2 UNITLANTAS POLSEK BANJARANGKAN POLRES KLUNGKUNG POLDA BALI</t>
  </si>
  <si>
    <t>78010358</t>
  </si>
  <si>
    <t>I MADE KRESNA DWIPAYANA</t>
  </si>
  <si>
    <t>BA SPKT 2 POLSEK MENDOYO POLRES JEMBRANA POLDA BALI (BARU)</t>
  </si>
  <si>
    <t>78010367</t>
  </si>
  <si>
    <t>I DEWA MADE DARMA PUTRA, S.H.</t>
  </si>
  <si>
    <t>78010597</t>
  </si>
  <si>
    <t>I MADE BUDIARTAWAN, S.H.</t>
  </si>
  <si>
    <t>BANIT 2 UNIT 1 SUBDIT 1 DITRESKRIMUM POLDA BALI</t>
  </si>
  <si>
    <t>78010642</t>
  </si>
  <si>
    <t>I MADE MURTAWA</t>
  </si>
  <si>
    <t>BANIT PATROLI 8 POLSUBSEKTOR CETUS PATHA POLSEK UBUD POLRES GIANYAR POLDA BALI (UNIT SABHARA)</t>
  </si>
  <si>
    <t>78010786</t>
  </si>
  <si>
    <t>I GUSTI NGURAH SINDU PUTRA, S.H.</t>
  </si>
  <si>
    <t>BHAYANGKARA OPERASIONAL PELAKSANA LANJUTAN POLSEK KARANG ASEM POLRES KARANGASEM POLDA BALIPOLDA BALI (BHABINKAMTIBMAS DESA BUGBUG)</t>
  </si>
  <si>
    <t>78020235</t>
  </si>
  <si>
    <t>I KETUT PEBROLIAWAN WARDANA</t>
  </si>
  <si>
    <t>BAMIN 1 SIKUM POLSEK KAWASAN PELABUHAN GILIMANUK POLRES JEMBRANA POLDA BALI (BARU)</t>
  </si>
  <si>
    <t>78020236</t>
  </si>
  <si>
    <t>I KETUT SEMUDU</t>
  </si>
  <si>
    <t>BANIT 17 UNITTURJAWALI SATLANTAS POLRES KLUNGKUNG POLDA BALI</t>
  </si>
  <si>
    <t>78020267</t>
  </si>
  <si>
    <t>I MADE ALIT SURYA DINATA, S.H.</t>
  </si>
  <si>
    <t>BAMIN 12 BAGSUMDA POLRES BADUNG POLDA BALI</t>
  </si>
  <si>
    <t>78020286</t>
  </si>
  <si>
    <t>I DEWA GEDE ARTAWAN</t>
  </si>
  <si>
    <t>BANIT 7 UNITLANTAS POLSEK UBUD POLRES GIANYAR POLDA BALI</t>
  </si>
  <si>
    <t>78020295</t>
  </si>
  <si>
    <t>SUNARTI</t>
  </si>
  <si>
    <t>BANIT 3 SUBDITKAMSEL DITLANTAS POLDA BALI (BARU)</t>
  </si>
  <si>
    <t>78020305</t>
  </si>
  <si>
    <t>I NENGAH MERTAYASA</t>
  </si>
  <si>
    <t>BAMIN 2 SIUM POLSEK PENEBEL POLRES TABANAN POLDA BALI (BARU)</t>
  </si>
  <si>
    <t>78020328</t>
  </si>
  <si>
    <t>I DEWA GEDE RAI HENDRAWAN, AMK.An.</t>
  </si>
  <si>
    <t>BAMIN/BANUM 8 SUBBIDDOKPOL BIDDOKKES POLDA BALI</t>
  </si>
  <si>
    <t>78020350</t>
  </si>
  <si>
    <t>GUSTI MADE NGURAH SUGIARTA</t>
  </si>
  <si>
    <t>BHAYANGKARA OPERASIONAL PELAKSANA POLSEK KINTAMANI POLRES BANGLI POLDA BALI ((BHABHINKATIBAMAS DESA LEMBEAN))</t>
  </si>
  <si>
    <t>78020484</t>
  </si>
  <si>
    <t>I KETUT SUDIANTARA</t>
  </si>
  <si>
    <t>BANIT 48 SATINTELKAM POLRESTA DENPASAR POLDA BALI</t>
  </si>
  <si>
    <t>78020519</t>
  </si>
  <si>
    <t>I MADE SUMADANA</t>
  </si>
  <si>
    <t>78020562</t>
  </si>
  <si>
    <t>I GST NGR DWI ANTARAYASA, S.H.</t>
  </si>
  <si>
    <t>PAMIN 4 SUBBAGRENMIN BIDPROPAM POLDA BALI</t>
  </si>
  <si>
    <t>78030360</t>
  </si>
  <si>
    <t>I KETUT SUMARGIANA</t>
  </si>
  <si>
    <t>BANIT 4 UNITLANTAS POLSEK BANGLI POLRES BANGLI POLDA BALI (BARU)</t>
  </si>
  <si>
    <t>78030365</t>
  </si>
  <si>
    <t>VIVI SUPRAPTININGSIH</t>
  </si>
  <si>
    <t>78030401</t>
  </si>
  <si>
    <t>I MADE SURA ATMAJA</t>
  </si>
  <si>
    <t>BANIT 4 UNITSABHARA POLSEK DENPASAR TIMUR POLRESTA DENPASAR POLDA BALI</t>
  </si>
  <si>
    <t>78030417</t>
  </si>
  <si>
    <t>I GUSTI NYOMAN SUDARSANA</t>
  </si>
  <si>
    <t>BANIT 12 UNITIDIK SATRESKRIM POLRES KARANGASEM POLDA BALI (BARU)</t>
  </si>
  <si>
    <t>78030640</t>
  </si>
  <si>
    <t>I KOMANG WINARTA</t>
  </si>
  <si>
    <t>BANIT 4 UNITGAKKUM SATPOLAIR POLRES KARANGASEM POLDA BALI</t>
  </si>
  <si>
    <t>78030670</t>
  </si>
  <si>
    <t>I WAYAN SUDIARTA,S.H.</t>
  </si>
  <si>
    <t>BANIT 3 UNITRESKRIM POLSEK RENDANG POLRES KARANGASEM POLDA BALI</t>
  </si>
  <si>
    <t>78030682</t>
  </si>
  <si>
    <t>I KOMANG SUARDIKA</t>
  </si>
  <si>
    <t>BANIT 4 SATINTELKAM POLRES BULELENG POLDA BALI</t>
  </si>
  <si>
    <t>78030705</t>
  </si>
  <si>
    <t>DEVI ISFAJAR</t>
  </si>
  <si>
    <t>BANIT 14 UNITIDIK SATRESKRIM POLRES KARANGASEM POLDA BALI (BARU)</t>
  </si>
  <si>
    <t>78030742</t>
  </si>
  <si>
    <t>RAHMAT HERDIANA</t>
  </si>
  <si>
    <t>BANIT 4 SATINTELKAM POLRES JEMBRANA POLDA BALI (BARU)</t>
  </si>
  <si>
    <t>78030848</t>
  </si>
  <si>
    <t>I GUSTI NGURAH BERATA WIJAYA,S.H.</t>
  </si>
  <si>
    <t>BANIT 7 UNITIDIK SATRESKRIM POLRES JEMBRANA POLDA BALI (BARU)</t>
  </si>
  <si>
    <t>78040375</t>
  </si>
  <si>
    <t>I WAYAN TANTRA</t>
  </si>
  <si>
    <t>BAMIN 2 SITIPOL POLRES BANGLI POLDA BALI (BARU)</t>
  </si>
  <si>
    <t>78040502</t>
  </si>
  <si>
    <t>ADI SISWOYO</t>
  </si>
  <si>
    <t>BANIT 9 UNITTURJAWALI SATSABHARA POLRES JEMBRANA POLDA BALI (BARU)</t>
  </si>
  <si>
    <t>78040675</t>
  </si>
  <si>
    <t>I NYOMAN AWANTARA , S.H.</t>
  </si>
  <si>
    <t>PAURMIN BAGOPS POLRES BADUNG POLDA BALI (BARU)</t>
  </si>
  <si>
    <t>78040818</t>
  </si>
  <si>
    <t>I KETUT MERTA WIBAWA</t>
  </si>
  <si>
    <t>BANIT 6 UNITPATROLI SATPOLAIR POLRESTA DENPASAR POLDA BALI</t>
  </si>
  <si>
    <t>78041040</t>
  </si>
  <si>
    <t>I NYOMAN HIRAWAN</t>
  </si>
  <si>
    <t>BHAYANGKARA OPERASIONAL PELAKSANA LANJUTAN POLSEK PAYANGAN POLRES GIANYAR POLDA BALI (UNITINTELKAM)</t>
  </si>
  <si>
    <t>78050308</t>
  </si>
  <si>
    <t>I KADEK SUPARTANA</t>
  </si>
  <si>
    <t>BANIT 3 UNITPAMOBVIT SATSABHARA POLRES TABANAN POLDA BALI</t>
  </si>
  <si>
    <t>78050309</t>
  </si>
  <si>
    <t>I MADE SUANDA</t>
  </si>
  <si>
    <t>BAURPROVOS 4 SIPROPAM POLRES KARANGASEM POLDA BALI (BARU)</t>
  </si>
  <si>
    <t>78050380</t>
  </si>
  <si>
    <t>I NENGAH SRI SUANTARA</t>
  </si>
  <si>
    <t>BANIT 21 UNITTURJAWALI SATLANTAS POLRES BADUNG POLDA BALI (BARU)</t>
  </si>
  <si>
    <t>78050391</t>
  </si>
  <si>
    <t>I GEDE PAULUS WASKITA</t>
  </si>
  <si>
    <t>BANIT 4 SPKT POLRES BADUNG POLDA BALI</t>
  </si>
  <si>
    <t>78050474</t>
  </si>
  <si>
    <t>I GEDE ARIANA</t>
  </si>
  <si>
    <t>BANIT 9 SUBDITWISATA DITPAMOBVIT POLDA BALI</t>
  </si>
  <si>
    <t>78050657</t>
  </si>
  <si>
    <t>BANIT 2 UNITPROVOS POLSEK BEBANDEM POLRES KARANGASEM POLDA BALI</t>
  </si>
  <si>
    <t>78050756</t>
  </si>
  <si>
    <t>BANIT 3 UNITRESKRIM POLSEK BEBANDEM POLRES KARANGASEM POLDA BALI</t>
  </si>
  <si>
    <t>78050828</t>
  </si>
  <si>
    <t>BAMIN 4 URMINTU SATRESKRIM POLRESTA DENPASAR POLDA BALI</t>
  </si>
  <si>
    <t>78050857</t>
  </si>
  <si>
    <t>I KETUT ALIT ADI SAPUTRA</t>
  </si>
  <si>
    <t>78050866</t>
  </si>
  <si>
    <t>BHAYANGKARA OPERASIONAL PELAKSANA POLSEK BANJARANGKAN POLRES KLUNGKUNG POLDA BALI</t>
  </si>
  <si>
    <t>78050918</t>
  </si>
  <si>
    <t>I MADE KORDIANA</t>
  </si>
  <si>
    <t>BANIT 24 SATINTELKAM POLRES BULELENG POLDA BALI</t>
  </si>
  <si>
    <t>78060323</t>
  </si>
  <si>
    <t>MADE MERTAYASA</t>
  </si>
  <si>
    <t>BANIT 2 UNITSABHARA POLSEK DENPASAR BARAT POLRESTA DENPASAR POLDA BALI</t>
  </si>
  <si>
    <t>78060339</t>
  </si>
  <si>
    <t>I PUTU ARYANTA</t>
  </si>
  <si>
    <t>KAURMINTU SATRESNARKOBA POLRES KARANGASEM POLDA BALI (PS.)</t>
  </si>
  <si>
    <t>78060366</t>
  </si>
  <si>
    <t>TUTI FATMAWATI</t>
  </si>
  <si>
    <t>78060374</t>
  </si>
  <si>
    <t>I WAYAN JUNIARTA</t>
  </si>
  <si>
    <t>BHAYANGKARA OPERASIONAL PELAKSANA LANJUTAN POLSEK SUKAWATI POLRES GIANYAR POLDA BALI (UNITLANTAS)</t>
  </si>
  <si>
    <t>78060394</t>
  </si>
  <si>
    <t>PAMIN 4 SUBBAGRENMIN BIDDOKKES POLDA BALI</t>
  </si>
  <si>
    <t>78060444</t>
  </si>
  <si>
    <t>NI WAYAN SUDHIHATI</t>
  </si>
  <si>
    <t>BHAYANGKARA OPERASIONAL PELAKSANA LANJUTAN POLSEK BLAHBATUH POLRES GIANYAR POLDA BALI (BHABINKAMTIBMAS DESA BEDULU)</t>
  </si>
  <si>
    <t>78060496</t>
  </si>
  <si>
    <t>I KOMANG AGUS MAHENDRA</t>
  </si>
  <si>
    <t>PAMIN 1 SUBBIDBALMET BIDLABFOR POLDA BALI</t>
  </si>
  <si>
    <t>78060686</t>
  </si>
  <si>
    <t>I GST PUTU WIRYA SEPUTRA SH</t>
  </si>
  <si>
    <t>BHAYANGKARA OPERASIONAL PELAKSANA POLSEK SELEMADEG BARAT POLRES TABANAN POLDA BALI (BHABIN ANGKAH)</t>
  </si>
  <si>
    <t>78060690</t>
  </si>
  <si>
    <t>SANG KOMPIANG EKA PUTRA</t>
  </si>
  <si>
    <t>BANIT 7 SATINTELKAM POLRES BANGLI POLDA BALI</t>
  </si>
  <si>
    <t>78060699</t>
  </si>
  <si>
    <t>I WAYAN SUTARJA, S.H.</t>
  </si>
  <si>
    <t>BANIT 1 UNITTURJAWALI SATLANTAS POLRES KARANGASEM POLDA BALI</t>
  </si>
  <si>
    <t>78060718</t>
  </si>
  <si>
    <t>I GEDE WIRANATA, S.H.</t>
  </si>
  <si>
    <t>BANIT 4 UNITSABHARA POLSEK MENGWI POLRES BADUNG POLDA BALI (BARU)</t>
  </si>
  <si>
    <t>78060720</t>
  </si>
  <si>
    <t>I KETUT BRATA</t>
  </si>
  <si>
    <t>BAURTEKKOM SITIPOL POLRES KARANGASEM POLDA BALI</t>
  </si>
  <si>
    <t>78060774</t>
  </si>
  <si>
    <t>I NENGAH SUKRAWAN</t>
  </si>
  <si>
    <t>BANIT 8 SATINTELKAM POLRES KLUNGKUNG POLDA BALI</t>
  </si>
  <si>
    <t>78060788</t>
  </si>
  <si>
    <t>PANDE KETUT A SUMANTRI</t>
  </si>
  <si>
    <t>BA SPKT 3 POLSEK MELAYA POLRES JEMBRANA POLDA BALI</t>
  </si>
  <si>
    <t>78060805</t>
  </si>
  <si>
    <t>I WAYAN ADI PUTRA</t>
  </si>
  <si>
    <t>BANIT 22 UNITTURJAWALI SATSABHARA POLRES KARANGASEM POLDA BALI (BARU)</t>
  </si>
  <si>
    <t>78060851</t>
  </si>
  <si>
    <t>BANIT 31 UNITTURJAWALI SATSABHARA POLRES BULELENG POLDA BALI</t>
  </si>
  <si>
    <t>78060880</t>
  </si>
  <si>
    <t>IDA BAGUS ARIYANA</t>
  </si>
  <si>
    <t>BHAYANGKARA OPERASIONAL PELAKSANA LANJUTAN POLSEK BATURITI POLRES TABANAN POLDA BALI (BHABIN DS. LUWUS)</t>
  </si>
  <si>
    <t>78060894</t>
  </si>
  <si>
    <t>I NYOMAN DAMA</t>
  </si>
  <si>
    <t>BHAYANGKARA OPERASIONAL PELAKSANA POLSEK BANGLI POLRES BANGLI POLDA BALI (BHABINKAMTIBMAS KELURAHAN BEBALANG)</t>
  </si>
  <si>
    <t>78060921</t>
  </si>
  <si>
    <t>I KETUT SULANDRA</t>
  </si>
  <si>
    <t>BANIT 2 UNITSABHARA POLSEK DAWAN POLRES KLUNGKUNG POLDA BALI</t>
  </si>
  <si>
    <t>78060939</t>
  </si>
  <si>
    <t>BANIT 15 UNITIDIK SATRESKRIM POLRESTA DENPASAR POLDA BALI</t>
  </si>
  <si>
    <t>78060984</t>
  </si>
  <si>
    <t>IDA BAGUS ADI ANJAS SEMARA, S.SOS</t>
  </si>
  <si>
    <t>BANIT 47 UNITIDIK SATRESKRIM POLRESTA DENPASAR POLDA BALI (BARU)</t>
  </si>
  <si>
    <t>78070311</t>
  </si>
  <si>
    <t>PUTU AGUS ARIASA</t>
  </si>
  <si>
    <t>BANIT 6 UNITRESKRIM POLSEK BUSUNGBIU POLRES BULELENG POLDA BALI</t>
  </si>
  <si>
    <t>78070314</t>
  </si>
  <si>
    <t>BANIT 7 UNITSABHARA POLSEK GIANYAR POLRES GIANYAR POLDA BALI</t>
  </si>
  <si>
    <t>78070357</t>
  </si>
  <si>
    <t>WAYAN INDRAWAN</t>
  </si>
  <si>
    <t>BANIT 12 UNITTURJAWALI SATLANTAS POLRES BULELENG POLDA BALI</t>
  </si>
  <si>
    <t>78070385</t>
  </si>
  <si>
    <t>I NENGAH WANAWASA</t>
  </si>
  <si>
    <t>BHAYANGKARA OPERASIONAL PELAKSANA POLSEK KINTAMANI POLRES BANGLI POLDA BALI (BHABINKAMTIBMAS DESA SEKARDADI)</t>
  </si>
  <si>
    <t>78070422</t>
  </si>
  <si>
    <t>KADEK ADI WIRAWAN</t>
  </si>
  <si>
    <t>BHAYANGKARA OPERASIONAL PELAKSANA LANJUTAN POLSEK GIANYAR POLRES GIANYAR POLDA BALI (UNITRESKRIM)</t>
  </si>
  <si>
    <t>78070551</t>
  </si>
  <si>
    <t>I KOMANG WIDIASA</t>
  </si>
  <si>
    <t>BANIT 6 UNITRESKRIM POLSEK BANJAR POLRES BULELENG POLDA BALI</t>
  </si>
  <si>
    <t>78070591</t>
  </si>
  <si>
    <t>I WAYAN SUKANTA</t>
  </si>
  <si>
    <t>78070605</t>
  </si>
  <si>
    <t>I KETUT KARTANA</t>
  </si>
  <si>
    <t>BANIT 39 SATINTELKAM POLRESTA DENPASAR POLDA BALI</t>
  </si>
  <si>
    <t>78070637</t>
  </si>
  <si>
    <t>I NENGAH GEDE SUPARKA</t>
  </si>
  <si>
    <t>BANIT 9 UNITIDIK SATRESKRIM POLRES KARANGASEM POLDA BALI (BARU)</t>
  </si>
  <si>
    <t>78070639</t>
  </si>
  <si>
    <t>I WAYAN DARMA</t>
  </si>
  <si>
    <t>BANIT 4 UNITINTELKAM POLSEK UBUD POLRES GIANYAR POLDA BALI</t>
  </si>
  <si>
    <t>78070645</t>
  </si>
  <si>
    <t>BUDI SETIAWAN</t>
  </si>
  <si>
    <t>BANIT PATROLI 4 POLSUBSEKTOR AMED POLSEK ABANG POLRES KARANGASEM POLDA BALI</t>
  </si>
  <si>
    <t>78070755</t>
  </si>
  <si>
    <t>I WAYAN ASRAMA</t>
  </si>
  <si>
    <t>BANIT 5 UNITPAMOBVIT SATSABHARA POLRES BANGLI POLDA BALI (BARU)</t>
  </si>
  <si>
    <t>78070783</t>
  </si>
  <si>
    <t>KOMANG PASEK EDY SUKRAWAN</t>
  </si>
  <si>
    <t>BHAYANGKARA OPERASIONAL PELAKSANA POLSEK SERIRIT POLRES BULELENG POLDA BALI (BHABINKAMTIBMAS DS BANJAR ASEM POLSEK SERIRIT)</t>
  </si>
  <si>
    <t>78070801</t>
  </si>
  <si>
    <t>78070832</t>
  </si>
  <si>
    <t>I KETUT WISAYANA</t>
  </si>
  <si>
    <t>BHAYANGKARA OPERASIONAL PELAKSANA LANJUTAN BIDANG LANTAS POLRES JEMBRANA POLDA BALI</t>
  </si>
  <si>
    <t>78071189</t>
  </si>
  <si>
    <t>I NYOMAN RESTU ADI WIASA, S.H</t>
  </si>
  <si>
    <t>BANIT 1 SATINTELKAM POLRESTA DENPASAR POLDA BALI</t>
  </si>
  <si>
    <t>78071267</t>
  </si>
  <si>
    <t>I MADE JERO ADNYANA</t>
  </si>
  <si>
    <t>BANIT 29 UNITIDIK SATRESKRIM POLRESTA DENPASAR POLDA BALI</t>
  </si>
  <si>
    <t>78071312</t>
  </si>
  <si>
    <t>BANIT 2 UNITPROVOS POLSEK KARANG ASEM POLRES KARANGASEM POLDA BALI</t>
  </si>
  <si>
    <t>78080277</t>
  </si>
  <si>
    <t>BAMIN 2 SIUM POLRESTA DENPASAR POLDA BALI (BARU)</t>
  </si>
  <si>
    <t>78080304</t>
  </si>
  <si>
    <t>I NYOMAN REDANA</t>
  </si>
  <si>
    <t>BANIT 4 UNITRESKRIM POLSEK KUBUTAMBAHAN POLRES BULELENG POLDA BALI</t>
  </si>
  <si>
    <t>78080324</t>
  </si>
  <si>
    <t>I KOMANG KARYA</t>
  </si>
  <si>
    <t>BRIGADIR SATLANTAS POLRES BANGLI POLDA BALI (BARU)</t>
  </si>
  <si>
    <t>78080335</t>
  </si>
  <si>
    <t>I WAYAN SUADI</t>
  </si>
  <si>
    <t>BANIT 2 UNITPAMOBVIT SATSABHARA POLRES JEMBRANA POLDA BALI (BARU)</t>
  </si>
  <si>
    <t>78080444</t>
  </si>
  <si>
    <t>I DEWA NYOMAN ARMAWAN, SH</t>
  </si>
  <si>
    <t>BANIT 2 UNITDIKYASA SATLANTAS POLRES BANGLI POLDA BALI</t>
  </si>
  <si>
    <t>78080456</t>
  </si>
  <si>
    <t>I PUTU SRIDANA</t>
  </si>
  <si>
    <t>BANIT 23 UNITTURJAWALI SATLANTAS POLRES JEMBRANA POLDA BALI (BARU)</t>
  </si>
  <si>
    <t>78080458</t>
  </si>
  <si>
    <t>I KADEK ARIANA, S.H.</t>
  </si>
  <si>
    <t>BANIT 18 UNITTURJAWALI SATLANTAS POLRES BADUNG POLDA BALI (BARU)</t>
  </si>
  <si>
    <t>78080626</t>
  </si>
  <si>
    <t>I KETUT PRANATA</t>
  </si>
  <si>
    <t>BAMIN 8 BAGOPS POLRES GIANYAR POLDA BALI</t>
  </si>
  <si>
    <t>78080628</t>
  </si>
  <si>
    <t>I GST NGR MD AGUS ARIMBAWA, S.H.</t>
  </si>
  <si>
    <t>BANIT 13 UNITTURJAWALI SATLANTAS POLRES BULELENG POLDA BALI</t>
  </si>
  <si>
    <t>78080688</t>
  </si>
  <si>
    <t>BANIT 1 UNITRESKRIM POLSEK KUTA UTARA POLRES BADUNG POLDA BALI (BARU)</t>
  </si>
  <si>
    <t>78080689</t>
  </si>
  <si>
    <t>IDA BAGUS MADE ASTANA</t>
  </si>
  <si>
    <t>78080690</t>
  </si>
  <si>
    <t>I MADE WIDHIARTA</t>
  </si>
  <si>
    <t>BANIT 2 UNITINTELKAM POLSEK BATURITI POLRES TABANAN POLDA BALI</t>
  </si>
  <si>
    <t>78080729</t>
  </si>
  <si>
    <t>BHAYANGKARA OPERASIONAL PELAKSANA POLSEK KINTAMANI POLRES BANGLI POLDA BALI (BHABINKAMTIBMAS DESA BUAHAN)</t>
  </si>
  <si>
    <t>78080739</t>
  </si>
  <si>
    <t>I WAYAN PASEK WIBAWA</t>
  </si>
  <si>
    <t>BANIT 6 UNITIDIK SATRESKRIM POLRES KLUNGKUNG POLDA BALI</t>
  </si>
  <si>
    <t>78080754</t>
  </si>
  <si>
    <t>I MADE MURDANA</t>
  </si>
  <si>
    <t>BA SPKT 4 POLSEK KAWASAN PELABUHAN GILIMANUK POLRES JEMBRANA POLDA BALI (BARU)</t>
  </si>
  <si>
    <t>78080755</t>
  </si>
  <si>
    <t>BANIT 1 UNITBINTIBMAS SATBINMAS POLRES GIANYAR POLDA BALI</t>
  </si>
  <si>
    <t>78080766</t>
  </si>
  <si>
    <t>I WAYAN PUTU PARTAMA</t>
  </si>
  <si>
    <t>BINTARA BID TIK POLDA BALI</t>
  </si>
  <si>
    <t>78080845</t>
  </si>
  <si>
    <t>I KOMANG SUMADA</t>
  </si>
  <si>
    <t>BANIT 3 UNITINTELKAM POLSEK KAWASAN PELABUHAN GILIMANUK POLRES JEMBRANA POLDA BALI (BARU)</t>
  </si>
  <si>
    <t>78080909</t>
  </si>
  <si>
    <t>I NYOMAN PUTRA MAS</t>
  </si>
  <si>
    <t>78080940</t>
  </si>
  <si>
    <t>ACHMADI DWI UTOMO,S.H</t>
  </si>
  <si>
    <t>78081277</t>
  </si>
  <si>
    <t>I PUTU TINO RAWAN</t>
  </si>
  <si>
    <t>BANIT 4 UNITPAMOBVIT SATSABHARA POLRES JEMBRANA POLDA BALI (BARU)</t>
  </si>
  <si>
    <t>78081281</t>
  </si>
  <si>
    <t>I KADEK SUASTIKA , S.H.</t>
  </si>
  <si>
    <t>BANIT 2 SPKT POLRES BADUNG POLDA BALI</t>
  </si>
  <si>
    <t>78081292</t>
  </si>
  <si>
    <t>I KADEK BAKTI PURNAYASA</t>
  </si>
  <si>
    <t>BANIT 12 UNITSABHARA POLSEK MANGGIS POLRES KARANGASEM POLDA BALI</t>
  </si>
  <si>
    <t>78081377</t>
  </si>
  <si>
    <t>I DEWA AGUNG NYOMAN ALIT S</t>
  </si>
  <si>
    <t>BANIT 4 UNITRESKRIM POLSEK GIANYAR POLRES GIANYAR POLDA BALI</t>
  </si>
  <si>
    <t>78081430</t>
  </si>
  <si>
    <t>SANG PUTU AGUS SAPUTRA, S.H.</t>
  </si>
  <si>
    <t>BHAYANGKARA OPERASIONAL PELAKSANA BIDANG SABHARA POLRES GIANYAR POLDA BALI (BARU)</t>
  </si>
  <si>
    <t>78090149</t>
  </si>
  <si>
    <t>NYOMAN NUADA</t>
  </si>
  <si>
    <t>BANIT 5 UNITINTELKAM POLSEK SUKASADA POLRES BULELENG POLDA BALI</t>
  </si>
  <si>
    <t>78090195</t>
  </si>
  <si>
    <t>GEDE SRI ADA</t>
  </si>
  <si>
    <t>BANIT 16 UNITSABHARA POLSEK SUKASADA POLRES BULELENG POLDA BALI</t>
  </si>
  <si>
    <t>78090241</t>
  </si>
  <si>
    <t>GEDE PUTU SUDIMARA</t>
  </si>
  <si>
    <t>BANIT 1 UNITSABHARA POLSEK BUSUNGBIU POLRES BULELENG POLDA BALI</t>
  </si>
  <si>
    <t>78090317</t>
  </si>
  <si>
    <t>I MADE SUKADANA Amd.Kep</t>
  </si>
  <si>
    <t>78090335</t>
  </si>
  <si>
    <t>KOMANG LANUS BUDIASA</t>
  </si>
  <si>
    <t>BANIT 4 UNITLANTAS POLSEK BANJAR POLRES BULELENG POLDA BALI</t>
  </si>
  <si>
    <t>78090491</t>
  </si>
  <si>
    <t>I NENGAH DITE</t>
  </si>
  <si>
    <t>BANIT 3 UNITSABHARA POLSEK SELAT POLRES KARANGASEM POLDA BALI</t>
  </si>
  <si>
    <t>78090548</t>
  </si>
  <si>
    <t>I NYOMAN PARWATA</t>
  </si>
  <si>
    <t>BANIT 17 SATINTELKAM POLRES BULELENG POLDA BALI</t>
  </si>
  <si>
    <t>78090677</t>
  </si>
  <si>
    <t>BHAYANGKARA ADMINISTRASI PELAKSANA BIDANG SUMDA POLRES JEMBRANA POLDA BALI</t>
  </si>
  <si>
    <t>78090954</t>
  </si>
  <si>
    <t>I MADE SUEDIARTA</t>
  </si>
  <si>
    <t>BANIT 3 UNITLANTAS POLSEK PUPUAN POLRES TABANAN POLDA BALI</t>
  </si>
  <si>
    <t>78091139</t>
  </si>
  <si>
    <t>I MADE VIRGO BAGIASTRA, S.H.</t>
  </si>
  <si>
    <t>BANIT 6 UNITRESKRIM POLSEK BLAHBATUH POLRES GIANYAR POLDA BALI (BARU)</t>
  </si>
  <si>
    <t>78100212</t>
  </si>
  <si>
    <t>I GUSTI MADE SUTAWINAYA</t>
  </si>
  <si>
    <t>BAURPROVOS 7 SIPROPAM POLRES JEMBRANA POLDA BALI (BARU)</t>
  </si>
  <si>
    <t>78100231</t>
  </si>
  <si>
    <t>I GUSTI GEDE PURNAMBAWA</t>
  </si>
  <si>
    <t>BANIT 32 UNITTURJAWALI SATSABHARA POLRES KLUNGKUNG POLDA BALI</t>
  </si>
  <si>
    <t>78100257</t>
  </si>
  <si>
    <t>I GEDE SUKADITHA S.H</t>
  </si>
  <si>
    <t>BANIT 1 UNITHARKANKAPAL SATPOLAIR POLRES KLUNGKUNG POLDA BALI</t>
  </si>
  <si>
    <t>78100460</t>
  </si>
  <si>
    <t>I NYOMAN SANTUN</t>
  </si>
  <si>
    <t>BANIT 3 UNITINTELKAM POLSEK BUSUNGBIU POLRES BULELENG POLDA BALI</t>
  </si>
  <si>
    <t>78100487</t>
  </si>
  <si>
    <t>I WAYAN SUARJAYA</t>
  </si>
  <si>
    <t>78100528</t>
  </si>
  <si>
    <t>I MADE NURIANA</t>
  </si>
  <si>
    <t>BANIT 3 UNITLANTAS POLSEK DENPASAR BARAT POLRESTA DENPASAR POLDA BALI (BARU)</t>
  </si>
  <si>
    <t>78100532</t>
  </si>
  <si>
    <t>TARSONO</t>
  </si>
  <si>
    <t>BANIT 17 UNITIDIK SATRESKRIM POLRES BANGLI POLDA BALI (BARU)</t>
  </si>
  <si>
    <t>78100583</t>
  </si>
  <si>
    <t>I MADE SETIYAWAN</t>
  </si>
  <si>
    <t>BANIT 6 UNITSABHARA POLSEK MENDOYO POLRES JEMBRANA POLDA BALI (BARU)</t>
  </si>
  <si>
    <t>78100637</t>
  </si>
  <si>
    <t>HERMANTO</t>
  </si>
  <si>
    <t>BANIT 52 UNITTURJAWALI SATLANTAS POLRESTA DENPASAR POLDA BALI (BARU)</t>
  </si>
  <si>
    <t>78100639</t>
  </si>
  <si>
    <t>ASEP HOERUDIN</t>
  </si>
  <si>
    <t>BANIT 6 UNITLANTAS POLSEK BANJAR POLRES BULELENG POLDA BALI</t>
  </si>
  <si>
    <t>78101022</t>
  </si>
  <si>
    <t>AGUS PRATAMA</t>
  </si>
  <si>
    <t>BANIT 11 UNITSABHARA POLSEK KUTA UTARA POLRES BADUNG POLDA BALI (BARU)</t>
  </si>
  <si>
    <t>78101062</t>
  </si>
  <si>
    <t>KOMANG BUDI UTAMA</t>
  </si>
  <si>
    <t>BHAYANGKARA OPERASIONAL PELAKSANA BIDANG RESNARKOBA POLRESTA DENPASAR POLDA BALI</t>
  </si>
  <si>
    <t>78101073</t>
  </si>
  <si>
    <t>NYOMAN MAS SURYA</t>
  </si>
  <si>
    <t>BHAYANGKARA OPERASIONAL PELAKSANA BIDANG LANTAS POLRES BULELENG POLDA BALI (ARAHAN PENUGASAN UNIT LANTAS POLSEK SAWAN)</t>
  </si>
  <si>
    <t>78101133</t>
  </si>
  <si>
    <t>GEDE SUDIASA</t>
  </si>
  <si>
    <t>BANIT 8 UNITRESKRIM POLSEK MENGWI POLRES BADUNG POLDA BALI</t>
  </si>
  <si>
    <t>78110059</t>
  </si>
  <si>
    <t>I NYOMAN SUWETA</t>
  </si>
  <si>
    <t>78110162</t>
  </si>
  <si>
    <t>I WAYAN ANTARA</t>
  </si>
  <si>
    <t>BHAYANGKARA OPERASIONAL PELAKSANA LANJUTAN POLSEK KLUNGKUNG POLRES KLUNGKUNG POLDA BALI (BHABIN DESA SATRA)</t>
  </si>
  <si>
    <t>78110192</t>
  </si>
  <si>
    <t>I PUTU ARSA WIGUNA</t>
  </si>
  <si>
    <t>BAMIN 3 URMINTU SATRESNARKOBA POLRESTA DENPASAR POLDA BALI</t>
  </si>
  <si>
    <t>78110224</t>
  </si>
  <si>
    <t>BA SPKT 2 POLSEK GEROKGAK POLRES BULELENG POLDA BALI</t>
  </si>
  <si>
    <t>78110292</t>
  </si>
  <si>
    <t>I GST NGURAH PT SUDIATMIKA</t>
  </si>
  <si>
    <t>PAURLOG BAGSUMDA POLRES JEMBRANA POLDA BALI (BARU)</t>
  </si>
  <si>
    <t>78110450</t>
  </si>
  <si>
    <t>I WAYAN PUTU GEDE MERTA</t>
  </si>
  <si>
    <t>BANIT 21 UNITTURJAWALI SATLANTAS POLRES GIANYAR POLDA BALI</t>
  </si>
  <si>
    <t>78110461</t>
  </si>
  <si>
    <t>IDA BAGUS SURIAWAN</t>
  </si>
  <si>
    <t>78110510</t>
  </si>
  <si>
    <t>I WAYAN NURCAHYA, S.H</t>
  </si>
  <si>
    <t>BANIT 6 UNITRESKRIM POLSEK SUKAWATI POLRES GIANYAR POLDA BALI (BARU)</t>
  </si>
  <si>
    <t>78110554</t>
  </si>
  <si>
    <t>I NENGAH WINDRA</t>
  </si>
  <si>
    <t>BANIT 12 UNITIDIK SATRESKRIM POLRESTA DENPASAR POLDA BALI</t>
  </si>
  <si>
    <t>78110587</t>
  </si>
  <si>
    <t>I MADE ADI ARYANA</t>
  </si>
  <si>
    <t>BHAYANGKARA ADMINISTRASI PELAKSANA LANJUTAN BIDANG KASUBDIT 2 DITRESKRIMSUS POLDA BALI</t>
  </si>
  <si>
    <t>78110607</t>
  </si>
  <si>
    <t>I KETUT SUJARMA</t>
  </si>
  <si>
    <t>BHAYANGKARA OPERASIONAL PELAKSANA POLSEK UBUD POLRES GIANYAR POLDA BALI (UNITLANTAS)</t>
  </si>
  <si>
    <t>78110968</t>
  </si>
  <si>
    <t>I DEWA GEDE BUDIASA</t>
  </si>
  <si>
    <t>BANIT 2 UNIT 4 SUBDIT 1 DITRESKRIMSUS POLDA BALI</t>
  </si>
  <si>
    <t>78110982</t>
  </si>
  <si>
    <t>DEWA NGAKAN PUTU ARDANA, S.H.</t>
  </si>
  <si>
    <t>BANIT 4 UNITRESKRIM POLSEK TEGALLALANG POLRES GIANYAR POLDA BALI (BARU)</t>
  </si>
  <si>
    <t>78111029</t>
  </si>
  <si>
    <t>I NYOMAN SUPARTA</t>
  </si>
  <si>
    <t>78120021</t>
  </si>
  <si>
    <t>I KETUT DEDI SUASTIKA</t>
  </si>
  <si>
    <t>BANIT 3 UNITPROVOS POLSEK SERIRIT POLRES BULELENG POLDA BALI</t>
  </si>
  <si>
    <t>78120030</t>
  </si>
  <si>
    <t>I GUSTI NGURAH BUDI SATRIA</t>
  </si>
  <si>
    <t>78120080</t>
  </si>
  <si>
    <t>I KETUT SARJANA ADI PUTRA</t>
  </si>
  <si>
    <t>BANIT 14 UNITSABHARA POLSEK KAWASAN PELABUHAN PADANG BAI POLRES KARANGASEM POLDA BALI</t>
  </si>
  <si>
    <t>78120095</t>
  </si>
  <si>
    <t>BANIT 13 UNITSABHARA POLSEK KINTAMANI POLRES BANGLI POLDA BALI</t>
  </si>
  <si>
    <t>78120196</t>
  </si>
  <si>
    <t>NGAKAN PUTU ARDANA</t>
  </si>
  <si>
    <t>BANIT 5 UNITIDIK SATRESKRIM POLRES KLUNGKUNG POLDA BALI (BARU)</t>
  </si>
  <si>
    <t>78120227</t>
  </si>
  <si>
    <t>IDA BAGUS SURYA ADI</t>
  </si>
  <si>
    <t>BANIT 27 UNITIDIK SATRESKRIM POLRES GIANYAR POLDA BALI (BARU)</t>
  </si>
  <si>
    <t>78120300</t>
  </si>
  <si>
    <t>GEDE SUDIANTARA</t>
  </si>
  <si>
    <t>BANIT 6 UNITINTELKAM POLSEK SINGARAJA POLRES BULELENG POLDA BALI</t>
  </si>
  <si>
    <t>78120598</t>
  </si>
  <si>
    <t>I MADE ADI WIRAWAN,S.H</t>
  </si>
  <si>
    <t>78120636</t>
  </si>
  <si>
    <t>JUMAEDI</t>
  </si>
  <si>
    <t>BANIT 5 UNIT PROVOS SPN POLDA BALI</t>
  </si>
  <si>
    <t>78120640</t>
  </si>
  <si>
    <t>I DEWA GEDE EKA SUPARSA</t>
  </si>
  <si>
    <t>78120672</t>
  </si>
  <si>
    <t>I WAYAN SUMERASTA</t>
  </si>
  <si>
    <t>BANIT 3 UNITSABHARA POLSEK KUBUTAMBAHAN POLRES BULELENG POLDA BALI</t>
  </si>
  <si>
    <t>78120681</t>
  </si>
  <si>
    <t>I KOMANG SUDARSANA</t>
  </si>
  <si>
    <t>BHAYANGKARA OPERASIONAL PELAKSANA POLSEK BANJARANGKAN POLRES KLUNGKUNG POLDA BALI (BHABIN PARIWISATA)</t>
  </si>
  <si>
    <t>78121080</t>
  </si>
  <si>
    <t>AHMAD RUSLAN</t>
  </si>
  <si>
    <t>PAMIN KOMPI 4 YON A PELOPOR SATBRIMOB POLDA BALI (PERPOL 14)</t>
  </si>
  <si>
    <t>78121120</t>
  </si>
  <si>
    <t>JOKO SANTOSO</t>
  </si>
  <si>
    <t>BANIT 12 UNITIDIK SATRESKRIM POLRES JEMBRANA POLDA BALI (BARU)</t>
  </si>
  <si>
    <t>78121128</t>
  </si>
  <si>
    <t>I PUTU GEDE WIDIYASA, S.E.</t>
  </si>
  <si>
    <t>BANIT 2 SIPROPAM POLRESTA DENPASAR POLDA BALI</t>
  </si>
  <si>
    <t>78121230</t>
  </si>
  <si>
    <t>DANY ALFIAN, S.H.</t>
  </si>
  <si>
    <t>BANIT 9 UNITIDIK SATRESKRIM POLRES TABANAN POLDA BALI (BARU)</t>
  </si>
  <si>
    <t>78121271</t>
  </si>
  <si>
    <t>I DEWA GEDE RAI ADNYANA</t>
  </si>
  <si>
    <t>79010144</t>
  </si>
  <si>
    <t>KETUT PASEK ADI SANJAYA</t>
  </si>
  <si>
    <t>79010152</t>
  </si>
  <si>
    <t>I GUSTI PUTU SUARJANA</t>
  </si>
  <si>
    <t>PS. KANITBINPOLMAS SATBINMAS POLRES KLUNGKUNG POLDA BALI</t>
  </si>
  <si>
    <t>79010241</t>
  </si>
  <si>
    <t>MADE EDI PUTRA, S.H.</t>
  </si>
  <si>
    <t>BANIT 3 UNITRESKRIM POLSEK KUBUTAMBAHAN POLRES BULELENG POLDA BALI</t>
  </si>
  <si>
    <t>79010242</t>
  </si>
  <si>
    <t>I GUSTI GEDE MADE ALIT ADNYANA</t>
  </si>
  <si>
    <t>BANIT 8 UNITLANTAS POLSEK BATURITI POLRES TABANAN POLDA BALI</t>
  </si>
  <si>
    <t>79010417</t>
  </si>
  <si>
    <t>PUTU BUDIASA, S.H.</t>
  </si>
  <si>
    <t>BAMIN 1 SIUM POLSEK SELEMADEG TIMUR POLRES TABANAN POLDA BALI</t>
  </si>
  <si>
    <t>79010418</t>
  </si>
  <si>
    <t>NI LUH SRI RAHAYU, SH</t>
  </si>
  <si>
    <t>BHAYANGKARA OPERASIONAL PELAKSANA POLSEK DENPASAR BARAT POLRESTA DENPASAR POLDA BALI</t>
  </si>
  <si>
    <t>79010422</t>
  </si>
  <si>
    <t>I NYOMAN SUARTAMA, S.H.</t>
  </si>
  <si>
    <t>PS. PAMIN 6 SUBBAGRENMIN BIDPROPAM POLDA BALI</t>
  </si>
  <si>
    <t>79010493</t>
  </si>
  <si>
    <t>I WAYAN SUANTRA</t>
  </si>
  <si>
    <t>PAMIN 6 SUBBAGRENMIN DITRESNARKOBA POLDA BALI</t>
  </si>
  <si>
    <t>PAURREN URRENMIN SPRIPIM POLDA BALI</t>
  </si>
  <si>
    <t>79010959</t>
  </si>
  <si>
    <t>ARIS MURTADHO</t>
  </si>
  <si>
    <t>BANIT 28 SUBDIT VIP DITPAMOBVIT POLDA BALI (BI)</t>
  </si>
  <si>
    <t>79010966</t>
  </si>
  <si>
    <t>I NENGAH OKA</t>
  </si>
  <si>
    <t>79011087</t>
  </si>
  <si>
    <t>I MADE WIRAWAN, S.H.</t>
  </si>
  <si>
    <t>BANIT 18 UNITDALMAS SATSABHARA POLRES GIANYAR POLDA BALI (BARU)</t>
  </si>
  <si>
    <t>79011123</t>
  </si>
  <si>
    <t>PAMIN KOMPI 4 YON B PELOPOR SATBRIMOB POLDA BALI (PERPOL 14)</t>
  </si>
  <si>
    <t>79011158</t>
  </si>
  <si>
    <t>I KADEK MULIAWAN</t>
  </si>
  <si>
    <t>BANIT 6 UNITSABHARA POLSEK SINGARAJA POLRES BULELENG POLDA BALI</t>
  </si>
  <si>
    <t>79020184</t>
  </si>
  <si>
    <t>PAURBANKUM RAPKUM 2 BAGSUMDA POLRES GIANYAR POLDA BALI (PS.)</t>
  </si>
  <si>
    <t>79020210</t>
  </si>
  <si>
    <t>I KADEK BUDIAWAN</t>
  </si>
  <si>
    <t>BAURPROVOS 5 SIPROPAM POLRES GIANYAR POLDA BALI</t>
  </si>
  <si>
    <t>79020282</t>
  </si>
  <si>
    <t>I MADE PAING WIJAYA</t>
  </si>
  <si>
    <t>79020315</t>
  </si>
  <si>
    <t>I WAYAN PUTER</t>
  </si>
  <si>
    <t>79020327</t>
  </si>
  <si>
    <t>I NYOMAN JAMANTARA, S.H.</t>
  </si>
  <si>
    <t>KA SPKT 3 POLSEK ABANG POLRES KARANGASEM POLDA BALI (PS.)</t>
  </si>
  <si>
    <t>79020375</t>
  </si>
  <si>
    <t>NURROKHMAN</t>
  </si>
  <si>
    <t>79020385</t>
  </si>
  <si>
    <t>I WAYAN SUARTAMA, SH</t>
  </si>
  <si>
    <t>BANIT 2 UNITRESKRIM POLSEK DENPASAR BARAT POLRESTA DENPASAR POLDA BALI</t>
  </si>
  <si>
    <t>79020878</t>
  </si>
  <si>
    <t>WARSITO</t>
  </si>
  <si>
    <t>BANIT PATROLI 8 POLSUBSEKTOR DIPONOGORO POLSEK DENPASAR BARAT POLRESTA DENPASAR POLDA BALI</t>
  </si>
  <si>
    <t>79021123</t>
  </si>
  <si>
    <t>I WAYAN SAPUTRA</t>
  </si>
  <si>
    <t>BANIT 1 UNITTURJAWALI SATSABHARA POLRES KARANGASEM POLDA BALI</t>
  </si>
  <si>
    <t>79021136</t>
  </si>
  <si>
    <t>I DEWA GEDE WITASTRA</t>
  </si>
  <si>
    <t>BANIT 23 UNITTURJAWALI SATLANTAS POLRES GIANYAR POLDA BALI (BARU)</t>
  </si>
  <si>
    <t>79030039</t>
  </si>
  <si>
    <t>I WAYAN MARIANA</t>
  </si>
  <si>
    <t>BAMIN 1 SIUM POLSEK TEMBUKU POLRES BANGLI POLDA BALI (BARU)</t>
  </si>
  <si>
    <t>79030108</t>
  </si>
  <si>
    <t>KOMANG JAYA NEGARA, S.H</t>
  </si>
  <si>
    <t>BANIT 13 UNITSABHARA POLSEK KUTA UTARA POLRES BADUNG POLDA BALI (BARU)</t>
  </si>
  <si>
    <t>79030124</t>
  </si>
  <si>
    <t>I PUTU AGUS WAHYU ARTA NEGARA , S.H.</t>
  </si>
  <si>
    <t>BA SPKT 2 POLSEK KUTA UTARA POLRES BADUNG POLDA BALI</t>
  </si>
  <si>
    <t>79030184</t>
  </si>
  <si>
    <t>KOMANG WIRADNYANA</t>
  </si>
  <si>
    <t>79030299</t>
  </si>
  <si>
    <t>NI MADE TUNJUNG</t>
  </si>
  <si>
    <t>79030329</t>
  </si>
  <si>
    <t>BANIT 24 UNITTURJAWALI SATLANTAS POLRES GIANYAR POLDA BALI (BARU)</t>
  </si>
  <si>
    <t>79030354</t>
  </si>
  <si>
    <t>I GEDE NADIANA , SH</t>
  </si>
  <si>
    <t>BHAYANGKARA ADMINISTRASI PELAKSANA LANJUTAN BIDANG SUMDA POLRES TABANAN POLDA BALI (PENUGASAN PD BNNK BADUNG)</t>
  </si>
  <si>
    <t>79030422</t>
  </si>
  <si>
    <t>AGUS PARTHA WIJAYA</t>
  </si>
  <si>
    <t>BANIT 19 UNITTURJAWALI SATLANTAS POLRES BADUNG POLDA BALI (BARU)</t>
  </si>
  <si>
    <t>79030452</t>
  </si>
  <si>
    <t>I KOMANG ALIT WILANTARA</t>
  </si>
  <si>
    <t>PS. PANIT 1 UNITLANTAS POLSEK RENDANG POLRES KARANGASEM POLDA BALI</t>
  </si>
  <si>
    <t>79030488</t>
  </si>
  <si>
    <t>NI LUH ADHI SUTAMI, S.H</t>
  </si>
  <si>
    <t>BHAYANGKARA ADMINISTRASI PELAKSANA BIDANG TAHTI POLRESTA DENPASAR POLDA BALI (BARU)</t>
  </si>
  <si>
    <t>79030562</t>
  </si>
  <si>
    <t>I MADE AGUS EKA SURYAWAN</t>
  </si>
  <si>
    <t>BANIT 5 SPKT POLRES KLUNGKUNG POLDA BALI</t>
  </si>
  <si>
    <t>79030957</t>
  </si>
  <si>
    <t>WIDRI LAKSONO</t>
  </si>
  <si>
    <t>BANIT 1 UNITRESKRIM POLSEK SELEMADEG POLRES TABANAN POLDA BALI (BARU)</t>
  </si>
  <si>
    <t>79031009</t>
  </si>
  <si>
    <t>I MADE SUKERATA</t>
  </si>
  <si>
    <t>BHAYANGKARA OPERASIONAL PELAKSANA LANJUTAN POLSEK KUBU POLRES KARANGASEM POLDA BALI (BHABINKAMTIBMAS DESA DUKUH )</t>
  </si>
  <si>
    <t>79031063</t>
  </si>
  <si>
    <t>I MADE EKA PYADNYA</t>
  </si>
  <si>
    <t>BANIT 15 UNITTURJAWALI SATLANTAS POLRES GIANYAR POLDA BALI</t>
  </si>
  <si>
    <t>79031128</t>
  </si>
  <si>
    <t>I PUTU ARTA</t>
  </si>
  <si>
    <t>BANIT 9 UNITPAMOBVIT SATSABHARA POLRES BADUNG POLDA BALI (BARU)</t>
  </si>
  <si>
    <t>79031169</t>
  </si>
  <si>
    <t>GUSTI PUTU SUBUDIARTA</t>
  </si>
  <si>
    <t>BHAYANGKARA OPERASIONAL PELAKSANA POLSEK TEJAKULA POLRES BULELENG POLDA BALI (BHABINKAMTIBMAS DS SEMBIRAN POLSEK TEJAKULA)</t>
  </si>
  <si>
    <t>79031324</t>
  </si>
  <si>
    <t>NENGAH ARIASA</t>
  </si>
  <si>
    <t>BANIT 6 UNITSABHARA POLSEK SUKASADA POLRES BULELENG POLDA BALI</t>
  </si>
  <si>
    <t>79040101</t>
  </si>
  <si>
    <t>I GEDE WIRSA ADI ALIT</t>
  </si>
  <si>
    <t>BHAYANGKARA OPERASIONAL PELAKSANA LANJUTAN POLSEK KUBUTAMBAHAN POLRES BULELENG POLDA BALI (BHABINKAMTIBMAS DESA TAMBAKAN POLSEK KUBUTAMBAHAN)</t>
  </si>
  <si>
    <t>79040127</t>
  </si>
  <si>
    <t>I NENGAH SUTRESNA</t>
  </si>
  <si>
    <t>79040231</t>
  </si>
  <si>
    <t>NGAKAN MADE GIRI ARTHA</t>
  </si>
  <si>
    <t>BANIT 1 UNITIDIK SATRESNARKOBA POLRES BANGLI POLDA BALI (BARU)</t>
  </si>
  <si>
    <t>79040323</t>
  </si>
  <si>
    <t>I GEDE ARNAWA</t>
  </si>
  <si>
    <t>BANIT YANMAS 3 POLSUBSEKTOR UBUNG POLSEK DENPASAR BARAT POLRESTA DENPASAR POLDA BALI</t>
  </si>
  <si>
    <t>79040324</t>
  </si>
  <si>
    <t>I MADE EKAYANA</t>
  </si>
  <si>
    <t>BANIT 8 UNITIDIK SATRESKRIM POLRES TABANAN POLDA BALI (BARU)</t>
  </si>
  <si>
    <t>79040354</t>
  </si>
  <si>
    <t>BANIT 1 UNITDIKYASA SATLANTAS POLRES KLUNGKUNG POLDA BALI</t>
  </si>
  <si>
    <t>79040363</t>
  </si>
  <si>
    <t>I GEDE SUKARDA</t>
  </si>
  <si>
    <t>KANITPAMOBVIT SATSABHARA POLRES KARANGASEM POLDA BALI</t>
  </si>
  <si>
    <t>79040368</t>
  </si>
  <si>
    <t>KETUT ADI, S.H.</t>
  </si>
  <si>
    <t>BANIT 4 UNITRESKRIM POLSEK SERIRIT POLRES BULELENG POLDA BALI</t>
  </si>
  <si>
    <t>79040415</t>
  </si>
  <si>
    <t>KOMANG ARIESTINI, S.H</t>
  </si>
  <si>
    <t>79040425</t>
  </si>
  <si>
    <t>NGAKAN GEDE ANOM ASMARA, S.H.</t>
  </si>
  <si>
    <t>BANIT 7 SUBBIDPAMINAL BIDPROPAM POLDA BALI (BARU)</t>
  </si>
  <si>
    <t>79040459</t>
  </si>
  <si>
    <t>PUTU SUARNITA</t>
  </si>
  <si>
    <t>BANIT 5 UNITRESKRIM POLSEK ABIANSEMAL POLRES BADUNG POLDA BALI</t>
  </si>
  <si>
    <t>79040539</t>
  </si>
  <si>
    <t>MADE MERTA WIJANA</t>
  </si>
  <si>
    <t>BAURPROVOS 7 SIPROPAM POLRES BULELENG POLDA BALI</t>
  </si>
  <si>
    <t>79040551</t>
  </si>
  <si>
    <t>I NYOMAN AGUS SUGIANTARA</t>
  </si>
  <si>
    <t>79040564</t>
  </si>
  <si>
    <t>WAYAN PASEK. R. SURYANING</t>
  </si>
  <si>
    <t>BHAYANGKARA OPERASIONAL PELAKSANA BIDANG SABHARA POLRES BULELENG POLDA BALI</t>
  </si>
  <si>
    <t>79040645</t>
  </si>
  <si>
    <t>I PUTU MAHARDIKA UTAMA</t>
  </si>
  <si>
    <t>BAURPROVOS 6 SIPROPAM POLRES BADUNG POLDA BALI</t>
  </si>
  <si>
    <t>79040980</t>
  </si>
  <si>
    <t>I WAYAN WEDA</t>
  </si>
  <si>
    <t>BANIT 23 UNITTURJAWALI SATLANTAS POLRES BADUNG POLDA BALI</t>
  </si>
  <si>
    <t>79040983</t>
  </si>
  <si>
    <t>I WAYAN SENYUM, S.H.</t>
  </si>
  <si>
    <t>BANIT 7 SIJAGATAH SUBDITPAMTAH DITTAHTI POLDA BALI (BARU)</t>
  </si>
  <si>
    <t>79041041</t>
  </si>
  <si>
    <t>USMAN SAID, S.H.</t>
  </si>
  <si>
    <t>BANIT 19 SATINTELKAM POLRES TABANAN POLDA BALI (BARU)</t>
  </si>
  <si>
    <t>79041090</t>
  </si>
  <si>
    <t>MADE SUKARYA, S.H.</t>
  </si>
  <si>
    <t>BAMIN 2 BAGOPS POLRES KARANGASEM POLDA BALI (BARU)</t>
  </si>
  <si>
    <t>79041091</t>
  </si>
  <si>
    <t>ANANG AHMADI</t>
  </si>
  <si>
    <t>BHAYANGKARA OPERASIONAL PELAKSANA BIDANG PROPAM POLRESTA DENPASAR POLDA BALI</t>
  </si>
  <si>
    <t>79041167</t>
  </si>
  <si>
    <t>I WAYAN ANOM ASTAWA</t>
  </si>
  <si>
    <t>BANIT 13 UNITIDIK SATRESKRIM POLRES BANGLI POLDA BALI (BARU)</t>
  </si>
  <si>
    <t>79041216</t>
  </si>
  <si>
    <t>I MADE LASTRA WIADNYANA</t>
  </si>
  <si>
    <t>BANIT 6 UNITSABHARA POLSEK BANGLI POLRES BANGLI POLDA BALI</t>
  </si>
  <si>
    <t>79041309</t>
  </si>
  <si>
    <t>A A PUTU NADI DARMANA</t>
  </si>
  <si>
    <t>BANIT 14 SATINTELKAM POLRES BADUNG POLDA BALI (BARU)</t>
  </si>
  <si>
    <t>79050660</t>
  </si>
  <si>
    <t>I MADE EKA PUTRAWAN,S.sos</t>
  </si>
  <si>
    <t>BANIT 9 SATINTELKAM POLRES KARANGASEM POLDA BALI</t>
  </si>
  <si>
    <t>79050667</t>
  </si>
  <si>
    <t>I GEDE WIRAWAN</t>
  </si>
  <si>
    <t>BANIT 17 UNITSABHARA POLSEK MENGWI POLRES BADUNG POLDA BALI</t>
  </si>
  <si>
    <t>79050682</t>
  </si>
  <si>
    <t>GUSTI KETUT SUARDIPA</t>
  </si>
  <si>
    <t>BANIT 4 UNITPAMOBVIT SATSABHARA POLRES BANGLI POLDA BALI</t>
  </si>
  <si>
    <t>79050756</t>
  </si>
  <si>
    <t>I NYOMAN GEDE ANTARAYASA</t>
  </si>
  <si>
    <t>BANIT 9 UNITSABHARA POLSEK PETANG POLRES BADUNG POLDA BALI</t>
  </si>
  <si>
    <t>79050867</t>
  </si>
  <si>
    <t>UCEU SETIAWAN</t>
  </si>
  <si>
    <t>BHAYANGKARA OPERASIONAL PELAKSANA LANJUTAN POLSEK SUKASADA POLRES BULELENG POLDA BALI (ARAHAN PENUGASAN UNIT RESKRIM)</t>
  </si>
  <si>
    <t>79050892</t>
  </si>
  <si>
    <t>I NYOMAN YADNYA,S.H.</t>
  </si>
  <si>
    <t>BAMIN 1 BAGOPS POLRES JEMBRANA POLDA BALI (BARU)</t>
  </si>
  <si>
    <t>79050894</t>
  </si>
  <si>
    <t>I MADE WISMAYA</t>
  </si>
  <si>
    <t>BANIT 4 UNITRESKRIM POLSEK GEROKGAK POLRES BULELENG POLDA BALI</t>
  </si>
  <si>
    <t>79050988</t>
  </si>
  <si>
    <t>YOGI YOGA PERMANA</t>
  </si>
  <si>
    <t>BANIT 1 UNITRESKRIM POLSEK SAWAN POLRES BULELENG POLDA BALI</t>
  </si>
  <si>
    <t>79050999</t>
  </si>
  <si>
    <t>BHAYANGKARA OPERASIONAL PELAKSANA POLSEK KINTAMANI POLRES BANGLI POLDA BALI (BHABINKAMTIBMAS DESA AWAN)</t>
  </si>
  <si>
    <t>79051034</t>
  </si>
  <si>
    <t>BANIT 14 UNITSABHARA POLSEK SUKASADA POLRES BULELENG POLDA BALI</t>
  </si>
  <si>
    <t>79051053</t>
  </si>
  <si>
    <t>WAYAN SUDIRA ARIAWAN</t>
  </si>
  <si>
    <t>BHAYANGKARA OPERASIONAL PELAKSANA LANJUTAN POLSEK SAWAN POLRES BULELENG POLDA BALI (BHABINKAMTIBMAS DS SINABUN POLSEK SAWAN)</t>
  </si>
  <si>
    <t>79051136</t>
  </si>
  <si>
    <t>ANAK AGUNG GDE AGUNG</t>
  </si>
  <si>
    <t>BHAYANGKARA OPERASIONAL PELAKSANA LANJUTAN POLSEK GIANYAR POLRES GIANYAR POLDA BALI (BHABINKAMTIBMAS DESA SUWAT)</t>
  </si>
  <si>
    <t>79051191</t>
  </si>
  <si>
    <t>BANIT 2 UNITINTELKAM POLSEK KAWASAN PELABUHAN GILIMANUK POLRES JEMBRANA POLDA BALI (BARU)</t>
  </si>
  <si>
    <t>79051591</t>
  </si>
  <si>
    <t>I NYOMAN EDI SUMARNA</t>
  </si>
  <si>
    <t>BANIT 10 UNITRESKRIM POLSEK KUTA UTARA POLRES BADUNG POLDA BALI</t>
  </si>
  <si>
    <t>79051631</t>
  </si>
  <si>
    <t>I KOMANG AGUS WIADNYANA, S.H.</t>
  </si>
  <si>
    <t>BANIT 9 UNITSABHARA POLSEK MELAYA POLRES JEMBRANA POLDA BALI (BARU)</t>
  </si>
  <si>
    <t>79051681</t>
  </si>
  <si>
    <t>WAYAN ABIARCANA</t>
  </si>
  <si>
    <t>BANIT 1 UNITSABHARA POLSEK SAWAN POLRES BULELENG POLDA BALI</t>
  </si>
  <si>
    <t>79051697</t>
  </si>
  <si>
    <t>CARYANTO</t>
  </si>
  <si>
    <t>BHAYANGKARA OPERASIONAL PELAKSANA POLSEK SINGARAJA POLRES BULELENG POLDA BALI (BHABINKAMTIBMAS KEL KAMPUNG KAJANAN POLSEK SINGARAJA)</t>
  </si>
  <si>
    <t>79051767</t>
  </si>
  <si>
    <t>GEDE AGUS BUDI HARDIKA, S.H.</t>
  </si>
  <si>
    <t>BANIT 3 UNITINTELKAM POLSEK SINGARAJA POLRES BULELENG POLDA BALI</t>
  </si>
  <si>
    <t>79051813</t>
  </si>
  <si>
    <t>I KOMANG RUPANA</t>
  </si>
  <si>
    <t>79051815</t>
  </si>
  <si>
    <t>CHRISTIANA ADI</t>
  </si>
  <si>
    <t>BANIT 4 UNITSABHARA POLSEK SELEMADEG POLRES TABANAN POLDA BALI (BARU)</t>
  </si>
  <si>
    <t>79051826</t>
  </si>
  <si>
    <t>I MADE MEGI SEET</t>
  </si>
  <si>
    <t>BANIT 5 UNITINTELKAM POLSEK DENPASAR TIMUR POLRESTA DENPASAR POLDA BALI</t>
  </si>
  <si>
    <t>79051964</t>
  </si>
  <si>
    <t>I KOMANG TRI SAPUTRA</t>
  </si>
  <si>
    <t>BANIT 5 UNITSABHARA POLSEK SUKAWATI POLRES GIANYAR POLDA BALI (POLSUBSEKTOR BATUBULAN)</t>
  </si>
  <si>
    <t>79052048</t>
  </si>
  <si>
    <t>I MADE WIDIANA UTAMA</t>
  </si>
  <si>
    <t>BANIT 11 UNITIDIK SATRESKRIM POLRES JEMBRANA POLDA BALI (BARU)</t>
  </si>
  <si>
    <t>79052101</t>
  </si>
  <si>
    <t>I PUTU SUENTEN</t>
  </si>
  <si>
    <t>BANIT 4 UNITRESKRIM POLSEK MELAYA POLRES JEMBRANA POLDA BALI (BARU)</t>
  </si>
  <si>
    <t>79052132</t>
  </si>
  <si>
    <t>NI MADE SRI ASTUTI</t>
  </si>
  <si>
    <t>BAMIN 4 URMINTU SATSABHARA POLRES TABANAN POLDA BALI</t>
  </si>
  <si>
    <t>79052181</t>
  </si>
  <si>
    <t>EKO PRASETYO BUDI, S.Sos.</t>
  </si>
  <si>
    <t>BANIT 15 SATINTELKAM POLRES JEMBRANA POLDA BALI (BARU)</t>
  </si>
  <si>
    <t>79060023</t>
  </si>
  <si>
    <t>ANAK AGUNG KETUT SUTARDI</t>
  </si>
  <si>
    <t>BAURPROVOS 4 SIPROPAM POLRES GIANYAR POLDA BALI</t>
  </si>
  <si>
    <t>79060189</t>
  </si>
  <si>
    <t>I PUTU SUCITA</t>
  </si>
  <si>
    <t>BANIT 2 UNITRESKRIM POLSEK NEGARA POLRES JEMBRANA POLDA BALI (BARU)</t>
  </si>
  <si>
    <t>79060210</t>
  </si>
  <si>
    <t>I GEDE SURYA NATHA</t>
  </si>
  <si>
    <t>BA SPKT 3 POLSEK KUTA UTARA POLRES BADUNG POLDA BALI</t>
  </si>
  <si>
    <t>79060301</t>
  </si>
  <si>
    <t>I KOMANG SUMERTA, S.H.</t>
  </si>
  <si>
    <t>BANIT 5 SATINTELKAM POLRES JEMBRANA POLDA BALI (BARU)</t>
  </si>
  <si>
    <t>79060335</t>
  </si>
  <si>
    <t>IDA BAGUS PUTU ALIT ARSANA</t>
  </si>
  <si>
    <t>BANIT 8 UNITIDIK SATRESKRIM POLRES JEMBRANA POLDA BALI (BARU)</t>
  </si>
  <si>
    <t>79060336</t>
  </si>
  <si>
    <t>I MADE NIDIA</t>
  </si>
  <si>
    <t>BANIT 7 UNITLANTAS POLSEK KUTA SELATAN POLRESTA DENPASAR POLDA BALI</t>
  </si>
  <si>
    <t>79060536</t>
  </si>
  <si>
    <t>I WAYAN SUENDA, S.H.</t>
  </si>
  <si>
    <t>BANIT 2 UNITINTELKAM POLSEK PEKUTATAN POLRES JEMBRANA POLDA BALI</t>
  </si>
  <si>
    <t>79060613</t>
  </si>
  <si>
    <t>BADALMAS 2 KIDALMAS 2 SIPASDAL SUBDITDALMAS DITSAMAPTA POLDA BALI</t>
  </si>
  <si>
    <t>79060934</t>
  </si>
  <si>
    <t>SETIYANTO, S.H.</t>
  </si>
  <si>
    <t>BANIT 11 UNITSABHARA POLSEK KARANG ASEM POLRES KARANGASEM POLDA BALI</t>
  </si>
  <si>
    <t>79061133</t>
  </si>
  <si>
    <t>SOFYAN AJI HANDOYO,S.H.</t>
  </si>
  <si>
    <t>BANIT 9 UNITIDIK SATRESKRIM POLRES JEMBRANA POLDA BALI (BARU)</t>
  </si>
  <si>
    <t>79061284</t>
  </si>
  <si>
    <t>KETUT ARYA WIBAWAN</t>
  </si>
  <si>
    <t>BANIT 14 UNITSABHARA POLSEK SINGARAJA POLRES BULELENG POLDA BALI</t>
  </si>
  <si>
    <t>79061338</t>
  </si>
  <si>
    <t>SATRIYO TRANGGONO</t>
  </si>
  <si>
    <t>BANIT 4 SPKT POLRES TABANAN POLDA BALI (BARU)</t>
  </si>
  <si>
    <t>79070122</t>
  </si>
  <si>
    <t>YUDHA WIJAYA</t>
  </si>
  <si>
    <t>BINTARA SPKT POLRESTA DENPAAR POLDA BALI</t>
  </si>
  <si>
    <t>79070133</t>
  </si>
  <si>
    <t>I KOMANG GUNAWAN</t>
  </si>
  <si>
    <t>BANIT 4 UNIT PROVOS SPN POLDA BALI (BARU)</t>
  </si>
  <si>
    <t>79070261</t>
  </si>
  <si>
    <t>I MADE DEDIK YULIAWAN</t>
  </si>
  <si>
    <t>BANIT 68 UNITTURJAWALI SATLANTAS POLRESTA DENPASAR POLDA BALI (BARU)</t>
  </si>
  <si>
    <t>79070268</t>
  </si>
  <si>
    <t>I KETUT GEDE DIRA DARMAJA</t>
  </si>
  <si>
    <t>79070294</t>
  </si>
  <si>
    <t>I GUSTI NGURAH ARIMBAWA</t>
  </si>
  <si>
    <t>BANIT 38 UNITTURJAWALI SATSABHARA POLRES GIANYAR POLDA BALI (BARU)</t>
  </si>
  <si>
    <t>79070303</t>
  </si>
  <si>
    <t>I MADE PUTRA JAYA</t>
  </si>
  <si>
    <t>BANIT 3 UNITRESKRIM POLSEK PUPUAN POLRES TABANAN POLDA BALI (BARU)</t>
  </si>
  <si>
    <t>79070324</t>
  </si>
  <si>
    <t>I WAYAN WIRJAYA</t>
  </si>
  <si>
    <t>79070338</t>
  </si>
  <si>
    <t>BAURTEKINFO SITIPOL POLRES BADUNG POLDA BALI</t>
  </si>
  <si>
    <t>79070368</t>
  </si>
  <si>
    <t>ANAK AGUNG NGURAH MADE SUTANAYA ,S.H.</t>
  </si>
  <si>
    <t>BANIT 5 UNITINTELKAM POLSEK KUTA UTARA POLRES BADUNG POLDA BALI</t>
  </si>
  <si>
    <t>79070382</t>
  </si>
  <si>
    <t>I MADE MULIAWAN , S.H.</t>
  </si>
  <si>
    <t>BAMIN 10 BAGSUMDA POLRES BADUNG POLDA BALI (BARU)</t>
  </si>
  <si>
    <t>79070406</t>
  </si>
  <si>
    <t>KADEK JULI WAHYU TRIANA</t>
  </si>
  <si>
    <t>BANIT 2 UNITSABHARA POLSEK BUSUNGBIU POLRES BULELENG POLDA BALI</t>
  </si>
  <si>
    <t>79070407</t>
  </si>
  <si>
    <t>KADEK WIJA NEGARA</t>
  </si>
  <si>
    <t>BANIT 7 UNITRESKRIM POLSEK KUTA UTARA POLRES BADUNG POLDA BALI</t>
  </si>
  <si>
    <t>79070414</t>
  </si>
  <si>
    <t>DEWA GEDE ARTHANA AMBARA PUTRA, S.H</t>
  </si>
  <si>
    <t>79070453</t>
  </si>
  <si>
    <t>I WAYAN PUTU SUMERTA</t>
  </si>
  <si>
    <t>79070467</t>
  </si>
  <si>
    <t>IDA BAGUS PUTU DARMA PUTRA</t>
  </si>
  <si>
    <t>79070479</t>
  </si>
  <si>
    <t>JULI YANTI FULANDAYANI</t>
  </si>
  <si>
    <t>BHAYANGKARA OPERASIONAL PELAKSANA LANJUTAN POLSEK BLAHBATUH POLRES GIANYAR POLDA BALI (BARU)</t>
  </si>
  <si>
    <t>79070484</t>
  </si>
  <si>
    <t>I KETUT MUSTIKA</t>
  </si>
  <si>
    <t>BANIT 5 UNITSABHARA POLSEK KAWASAN PELABUHAN GILIMANUK POLRES JEMBRANA POLDA BALI (BARU)</t>
  </si>
  <si>
    <t>79070503</t>
  </si>
  <si>
    <t>I GEDE EKA SEMARA PUTRA</t>
  </si>
  <si>
    <t>BANIT 3 UNITLANTAS POLSEK KLUNGKUNG POLRES KLUNGKUNG POLDA BALI</t>
  </si>
  <si>
    <t>79070505</t>
  </si>
  <si>
    <t>I KADE PUTRA MERTA WIJAYA, S.H.</t>
  </si>
  <si>
    <t>BANIT WATTAH SATTAHTI POLRES JEMBRANA POLDA BALI (BARU)</t>
  </si>
  <si>
    <t>79070520</t>
  </si>
  <si>
    <t>WAYAN BUDIARTA</t>
  </si>
  <si>
    <t>BANIT 22 UNITTURJAWALI SATLANTAS POLRES BULELENG POLDA BALI</t>
  </si>
  <si>
    <t>79070532</t>
  </si>
  <si>
    <t>I KOMANG SUSERI ARDANA</t>
  </si>
  <si>
    <t>BANIT 1 UNITLANTAS POLSEK KUBUTAMBAHAN POLRES BULELENG POLDA BALI</t>
  </si>
  <si>
    <t>79070908</t>
  </si>
  <si>
    <t>I NYOMAN YULIAWAN, S.H.</t>
  </si>
  <si>
    <t>BANIT 9 UNITTURJAWALI SATLANTAS POLRES TABANAN POLDA BALI (BARU)</t>
  </si>
  <si>
    <t>79071005</t>
  </si>
  <si>
    <t>I KADEK SUHARTA JAYA</t>
  </si>
  <si>
    <t>BHAYANGKARA OPERASIONAL PELAKSANA POLSEK SINGARAJA POLRES BULELENG POLDA BALI (BHABINKAMTIBMAS KEL KAMPUNG ANYAR POLSEK SINGARAJA)</t>
  </si>
  <si>
    <t>79071030</t>
  </si>
  <si>
    <t>BADALMAS 2 KIDALMAS 1 SIPASDAL SUBDITDALMAS DITSAMAPTA POLDA BALI</t>
  </si>
  <si>
    <t>79071114</t>
  </si>
  <si>
    <t>BANIT 4 UNITBINMAS POLSEK SINGARAJA POLRES BULELENG POLDA BALI</t>
  </si>
  <si>
    <t>79071127</t>
  </si>
  <si>
    <t>I WAYAN SANDIAWAN</t>
  </si>
  <si>
    <t>BANIT PATROLI 11 POLSUBSEKTOR MONANG-MANING POLSEK DENPASAR BARAT POLRESTA DENPASAR POLDA BALI</t>
  </si>
  <si>
    <t>79071147</t>
  </si>
  <si>
    <t>79071210</t>
  </si>
  <si>
    <t>I MADE DARMA WIJAYA</t>
  </si>
  <si>
    <t>BANIT 12 SATINTELKAM POLRES BADUNG POLDA BALI (BARU)</t>
  </si>
  <si>
    <t>79071239</t>
  </si>
  <si>
    <t>I GEDE SUDIANTA, S.H.</t>
  </si>
  <si>
    <t>BAURPROVOS 7 SIPROPAM POLRES TABANAN POLDA BALI (BARU)</t>
  </si>
  <si>
    <t>79071247</t>
  </si>
  <si>
    <t>I WAYAN DEDI YULIAWAN</t>
  </si>
  <si>
    <t>BANIT 12 UNITTURJAWALI SATLANTAS POLRES GIANYAR POLDA BALI</t>
  </si>
  <si>
    <t>79071248</t>
  </si>
  <si>
    <t>I MADE ARIAWAN</t>
  </si>
  <si>
    <t>79071272</t>
  </si>
  <si>
    <t>I WAYAN ASTAWA</t>
  </si>
  <si>
    <t>BANIT 17 UNITLAKA SATLANTAS POLRES GIANYAR POLDA BALI (BARU)</t>
  </si>
  <si>
    <t>79071438</t>
  </si>
  <si>
    <t>I MADE PANCAYASA</t>
  </si>
  <si>
    <t>BAMIN SIUM POLSEK KARANG ASEM POLRES KARANGASEM POLDA BALI</t>
  </si>
  <si>
    <t>79071442</t>
  </si>
  <si>
    <t>MUHAMAD ILMI</t>
  </si>
  <si>
    <t>BAMIN 6 BAGSUMDA POLRES JEMBRANA POLDA BALI</t>
  </si>
  <si>
    <t>79080049</t>
  </si>
  <si>
    <t>I NENGAH ADI ANTARA</t>
  </si>
  <si>
    <t>BANIT 5 UNITSABHARA POLSEK SERIRIT POLRES BULELENG POLDA BALI</t>
  </si>
  <si>
    <t>79080111</t>
  </si>
  <si>
    <t>I WAYAN PERIASTA SUBAGIA</t>
  </si>
  <si>
    <t>BHAYANGKARA OPERASIONAL PELAKSANA POLSEK SIDEMEN POLRES KARANGASEM POLDA BALI (BHABINKAMTIBMAS DESA WISMA KERTA)</t>
  </si>
  <si>
    <t>79080112</t>
  </si>
  <si>
    <t>I PUTU DARMAWAN</t>
  </si>
  <si>
    <t>BANIT 3 UNIT 3 SUBDIT 3 DITRESKRIMSUS POLDA BALI (BARU)</t>
  </si>
  <si>
    <t>79080236</t>
  </si>
  <si>
    <t>I KOMANG EKA AGUSANA</t>
  </si>
  <si>
    <t>BANIT 6 UNITRESKRIM POLSEK TAMPAKSIRING POLRES GIANYAR POLDA BALI (BARU)</t>
  </si>
  <si>
    <t>79080246</t>
  </si>
  <si>
    <t>I PUTU EKA WARDANA</t>
  </si>
  <si>
    <t>BANIT 2 UNITRESKRIM POLSEK KAWASAN PELABUHAN GILIMANUK POLRES JEMBRANA POLDA BALI (BARU)</t>
  </si>
  <si>
    <t>79080255</t>
  </si>
  <si>
    <t>I PUTU AGUS ADI ADNYANA</t>
  </si>
  <si>
    <t>79080272</t>
  </si>
  <si>
    <t>I WAYAN AGUS ADNYANA</t>
  </si>
  <si>
    <t>BANIT 6 UNITTURJAWALI SATSABHARA POLRES KLUNGKUNG POLDA BALI</t>
  </si>
  <si>
    <t>79080296</t>
  </si>
  <si>
    <t>I MADE AGUS TAPA</t>
  </si>
  <si>
    <t>BANIT 6 UNITTURJAWALI SATSABHARA POLRES BANGLI POLDA BALI (BARU)</t>
  </si>
  <si>
    <t>79080318</t>
  </si>
  <si>
    <t>I MADE SUDIATMIKA</t>
  </si>
  <si>
    <t>BAMIN 1 BAGOPS POLRES BADUNG POLDA BALI (BARU)</t>
  </si>
  <si>
    <t>79080346</t>
  </si>
  <si>
    <t>WAYAN AGUS YUDIANA</t>
  </si>
  <si>
    <t>79080377</t>
  </si>
  <si>
    <t>GEDE MASAJA</t>
  </si>
  <si>
    <t>BANIT 3 UNIT PROVOS SPN POLDA BALI</t>
  </si>
  <si>
    <t>79080425</t>
  </si>
  <si>
    <t>I WAYAN KARANG SURYANTARA</t>
  </si>
  <si>
    <t>BANIT 35 SATINTELKAM POLRES BADUNG POLDA BALI</t>
  </si>
  <si>
    <t>79080442</t>
  </si>
  <si>
    <t>79080443</t>
  </si>
  <si>
    <t>MADE MURDIANTARA</t>
  </si>
  <si>
    <t>BANIT 4 UNITLANTAS POLSEK KUBUTAMBAHAN POLRES BULELENG POLDA BALI</t>
  </si>
  <si>
    <t>79080444</t>
  </si>
  <si>
    <t>I WAYAN SEMADI</t>
  </si>
  <si>
    <t>BAMIN/BANUM 2 SIYANMIN DITINTELKAM POLDA BALI</t>
  </si>
  <si>
    <t>79080479</t>
  </si>
  <si>
    <t>I MADE SUMA RAHARJA</t>
  </si>
  <si>
    <t>BHAYANGKARA OPERASIONAL PELAKSANA POLSEK KINTAMANI POLRES BANGLI POLDA BALI (BHABINKAMTIBMAS DESA SONGAN B)</t>
  </si>
  <si>
    <t>79080514</t>
  </si>
  <si>
    <t>DEWA GEDE PASTIKA</t>
  </si>
  <si>
    <t>BANIT 5 UNITPATROLI SATPOLAIR POLRES BADUNG POLDA BALI (BARU)</t>
  </si>
  <si>
    <t>79080860</t>
  </si>
  <si>
    <t>I PUTU SUPRADNYA WINATA</t>
  </si>
  <si>
    <t>PS. KASIHUMAS POLSEK NUSA PENIDA POLRES KLUNGKUNG POLDA BALI</t>
  </si>
  <si>
    <t>79080871</t>
  </si>
  <si>
    <t>I MADE SUGITA</t>
  </si>
  <si>
    <t>BANIT 3 UNITINTELKAM POLSEK PETANG POLRES BADUNG POLDA BALI</t>
  </si>
  <si>
    <t>79080905</t>
  </si>
  <si>
    <t>IDA BAGUS PUTU EKA ARIAWAN</t>
  </si>
  <si>
    <t>BANIT 2 UNITRESKRIM POLSEK BLAHBATUH POLRES GIANYAR POLDA BALI</t>
  </si>
  <si>
    <t>79080906</t>
  </si>
  <si>
    <t>I WAYAN SUDIARTA, S.Sos.</t>
  </si>
  <si>
    <t>BANIT 10 UNITPAMOBVIT SATSABHARA POLRES BADUNG POLDA BALI (BARU)</t>
  </si>
  <si>
    <t>79080943</t>
  </si>
  <si>
    <t>I WAYAN SANDI ADNYANA</t>
  </si>
  <si>
    <t>BHAYANGKARA OPERASIONAL PELAKSANA POLSEK KINTAMANI POLRES BANGLI POLDA BALI (BHABINKAMTIBMAS DESA DAUSA)</t>
  </si>
  <si>
    <t>79080991</t>
  </si>
  <si>
    <t>AGUNG NUGROHO</t>
  </si>
  <si>
    <t>BAMIN/BANUM 20 SUBBAGYANUM SPN POLDA BALI</t>
  </si>
  <si>
    <t>79081070</t>
  </si>
  <si>
    <t>I WAYAN WISMULYANA</t>
  </si>
  <si>
    <t>79081081</t>
  </si>
  <si>
    <t>BANIT 6 UNITLANTAS POLSEK MELAYA POLRES JEMBRANA POLDA BALI</t>
  </si>
  <si>
    <t>79081117</t>
  </si>
  <si>
    <t>SUGIANTO</t>
  </si>
  <si>
    <t>BHAYANGKARA OPERASIONAL PELAKSANA BIDANG VIP DITPAMOBVIT POLDA BALI (BI)</t>
  </si>
  <si>
    <t>79081167</t>
  </si>
  <si>
    <t>BANIT 3 UNITLANTAS POLSEK NEGARA POLRES JEMBRANA POLDA BALI (BARU)</t>
  </si>
  <si>
    <t>79081222</t>
  </si>
  <si>
    <t>IDA BAGUS MD DWIJA SUBRATHA</t>
  </si>
  <si>
    <t>BANIT 16 UNITTURJAWALI SATSABHARA POLRES BULELENG POLDA BALI</t>
  </si>
  <si>
    <t>79081359</t>
  </si>
  <si>
    <t>SAKRANI</t>
  </si>
  <si>
    <t>BHAYANGKARA OPERASIONAL PELAKSANA LANJUTAN POLSEK NEGARA POLRES JEMBRANA POLDA BALI (BHABIN DESA CUPEL)</t>
  </si>
  <si>
    <t>79081456</t>
  </si>
  <si>
    <t>I MADE ARNATA, SH</t>
  </si>
  <si>
    <t>BANIT 1 UNITINTELKAM POLSEK MANGGIS POLRES KARANGASEM POLDA BALI</t>
  </si>
  <si>
    <t>79090044</t>
  </si>
  <si>
    <t>I KETUT INDRA JAYA</t>
  </si>
  <si>
    <t>BANIT 6 UNITHARTIB SUBBIDPROVOS BIDPROPAM POLDA BALI (BARU)</t>
  </si>
  <si>
    <t>79090048</t>
  </si>
  <si>
    <t>I MADE BUDIYASA SH</t>
  </si>
  <si>
    <t>KASIHUMAS POLSEK PAYANGAN POLRES GIANYAR POLDA BALI (PS.)</t>
  </si>
  <si>
    <t>79090050</t>
  </si>
  <si>
    <t>I DEWA GEDE PUTRA A.</t>
  </si>
  <si>
    <t>BANIT 8 UNITSABHARA POLSEK ABIANSEMAL POLRES BADUNG POLDA BALI</t>
  </si>
  <si>
    <t>79090080</t>
  </si>
  <si>
    <t>IDA BAGUS PUTU DWITAMA,SH</t>
  </si>
  <si>
    <t>BANIT 2 UNITPROVOS POLSEK DENPASAR TIMUR POLRESTA DENPASAR POLDA BALI (BARU)</t>
  </si>
  <si>
    <t>79090081</t>
  </si>
  <si>
    <t>I GUSTI BAGUS DARMA PUTRA</t>
  </si>
  <si>
    <t>BANIT 7 UNITSABHARA POLSEK MARGA POLRES TABANAN POLDA BALI</t>
  </si>
  <si>
    <t>79090097</t>
  </si>
  <si>
    <t>BHAYANGKARA OPERASIONAL PELAKSANA BIDANG SABHARA POLRES BULELENG POLDA BALI (UNIT DALMAS)</t>
  </si>
  <si>
    <t>79090246</t>
  </si>
  <si>
    <t>I NENGAH METRA</t>
  </si>
  <si>
    <t>BANIT 3 UNITLAKA SATLANTAS POLRES KLUNGKUNG POLDA BALI</t>
  </si>
  <si>
    <t>79090333</t>
  </si>
  <si>
    <t>DENI HAMDANI, S.H.</t>
  </si>
  <si>
    <t>BHAYANGKARA ADMINISTRASI PELAKSANA LANJUTAN BIDANG SUMDA POLRES BULELENG POLDA BALI (ARAHAN PENUGASAN PADA URLAT)</t>
  </si>
  <si>
    <t>79090363</t>
  </si>
  <si>
    <t>I KETUT SURYAWAN</t>
  </si>
  <si>
    <t>BANIT 9 SPKT POLRES TABANAN POLDA BALI (BARU)</t>
  </si>
  <si>
    <t>79090387</t>
  </si>
  <si>
    <t>DENI ABDILLAH</t>
  </si>
  <si>
    <t>BANIT 8 UNITIDIK SATRESKRIM POLRES BULELENG POLDA BALI</t>
  </si>
  <si>
    <t>79090415</t>
  </si>
  <si>
    <t>BANIT 2 SPKT POLRES KLUNGKUNG POLDA BALI (BARU)</t>
  </si>
  <si>
    <t>79090426</t>
  </si>
  <si>
    <t>I MADE WIRA ATMAJA</t>
  </si>
  <si>
    <t>KASIHUMAS POLSEK MENGWI POLRES BADUNG POLDA BALI (PS.)</t>
  </si>
  <si>
    <t>79090452</t>
  </si>
  <si>
    <t>MADE WIJAYA,S.H.</t>
  </si>
  <si>
    <t>BANIT 15 SATINTELKAM POLRES TABANAN POLDA BALI (BARU)</t>
  </si>
  <si>
    <t>79090464</t>
  </si>
  <si>
    <t>NI KETUT WARTINI</t>
  </si>
  <si>
    <t>79090481</t>
  </si>
  <si>
    <t>I NENGAH SUARTANA</t>
  </si>
  <si>
    <t>BHAYANGKARA OPERASIONAL PELAKSANA BIDANG SPKT POLRESTA DENPASAR POLDA BALI</t>
  </si>
  <si>
    <t>79090761</t>
  </si>
  <si>
    <t>I GEDE SUARTA</t>
  </si>
  <si>
    <t>BA SPKT 2 POLSEK DAWAN POLRES KLUNGKUNG POLDA BALI</t>
  </si>
  <si>
    <t>79090792</t>
  </si>
  <si>
    <t>I NENGAH MIARTA</t>
  </si>
  <si>
    <t>79090793</t>
  </si>
  <si>
    <t>BANIT 33 UNITTURJAWALI SATSABHARA POLRES BADUNG POLDA BALI</t>
  </si>
  <si>
    <t>79090829</t>
  </si>
  <si>
    <t>HERI SUSENO</t>
  </si>
  <si>
    <t>BHAYANGKARA ADMINISTRASI PELAKSANA BIDANG SUMDA POLRES TABANAN POLDA BALI (PENUGASAN PD BNNK BADUNG)</t>
  </si>
  <si>
    <t>79090861</t>
  </si>
  <si>
    <t>EDI NURKHOLIS</t>
  </si>
  <si>
    <t>BANIT 8 SATINTELKAM POLRES BANGLI POLDA BALI</t>
  </si>
  <si>
    <t>79090873</t>
  </si>
  <si>
    <t>I NYOMAN MUDITA, S.H.</t>
  </si>
  <si>
    <t>BAMIN/BANUM 1 SUBBAGRENMIN DITBINMAS POLDA BALI</t>
  </si>
  <si>
    <t>79090999</t>
  </si>
  <si>
    <t>BANIT 7 UNITSABHARA POLSEK UBUD POLRES GIANYAR POLDA BALI</t>
  </si>
  <si>
    <t>79091023</t>
  </si>
  <si>
    <t>BHAYANGKARA OPERASIONAL PELAKSANA POLSEK UBUD POLRES GIANYAR POLDA BALI (BHABINKAMTIBMAS KEL. UBUD KEC. UBUD)</t>
  </si>
  <si>
    <t>79100025</t>
  </si>
  <si>
    <t>I PUTU SUADNYA</t>
  </si>
  <si>
    <t>BANIT 9 UNITLAKA SATLANTAS POLRES GIANYAR POLDA BALI</t>
  </si>
  <si>
    <t>79100071</t>
  </si>
  <si>
    <t>I GEDE SWINDRA</t>
  </si>
  <si>
    <t>BANIT 5 UNITRESKRIM POLSEK KUTA SELATAN POLRESTA DENPASAR POLDA BALI</t>
  </si>
  <si>
    <t>79100188</t>
  </si>
  <si>
    <t>I KADEK WIDIANA, S.H</t>
  </si>
  <si>
    <t>BINTARA SATRESKRIM POLRESTA DENPASAR POLDA BALI</t>
  </si>
  <si>
    <t>79100202</t>
  </si>
  <si>
    <t>I MADE SUPIARTHA</t>
  </si>
  <si>
    <t>BANIT 10 SATINTELKAM POLRES GIANYAR POLDA BALI</t>
  </si>
  <si>
    <t>79100252</t>
  </si>
  <si>
    <t>I PUTU MERTAYASA</t>
  </si>
  <si>
    <t>BANIT 7 UNITIDIK SATRESNARKOBA POLRES BULELENG POLDA BALI</t>
  </si>
  <si>
    <t>79100325</t>
  </si>
  <si>
    <t>I KOMANG SURADNYA</t>
  </si>
  <si>
    <t>BANIT 8 UNITSABHARA POLSEK KAWASAN PELABUHAN GILIMANUK POLRES JEMBRANA POLDA BALI</t>
  </si>
  <si>
    <t>79100337</t>
  </si>
  <si>
    <t>DWI SETYA BUDHI GS</t>
  </si>
  <si>
    <t>BAURPROVOS 6 SIPROPAM POLRES GIANYAR POLDA BALI</t>
  </si>
  <si>
    <t>79100360</t>
  </si>
  <si>
    <t>I GEDE BUDIYASA WIJAYA , SH.</t>
  </si>
  <si>
    <t>BHAYANGKARA OPERASIONAL PELAKSANA BIDANG RESKRIM POLRES GIANYAR POLDA BALI</t>
  </si>
  <si>
    <t>79100362</t>
  </si>
  <si>
    <t>BANIT 4 SUBNITHARVET UNIT POLSATWA DITSAMAPTA POLDA BALI</t>
  </si>
  <si>
    <t>79100432</t>
  </si>
  <si>
    <t>IDA BAGUS KT WIRA ASTAWA</t>
  </si>
  <si>
    <t>79100448</t>
  </si>
  <si>
    <t>NUNUNG WAHYUDIN</t>
  </si>
  <si>
    <t>BANIT 6 SATINTELKAM POLRES JEMBRANA POLDA BALI (BARU)</t>
  </si>
  <si>
    <t>79100474</t>
  </si>
  <si>
    <t>I PUTU EKA AMBARA JAYA</t>
  </si>
  <si>
    <t>BHAYANGKARA OPERASIONAL PELAKSANA POLSEK SUKAWATI POLRES GIANYAR POLDA BALI (UNITRESKRIM)</t>
  </si>
  <si>
    <t>79100734</t>
  </si>
  <si>
    <t>GEDE SUTRAWAN</t>
  </si>
  <si>
    <t>BANIT 5 SIPAMMAT SUBDITGASUM DITSAMAPTA POLDA BALI</t>
  </si>
  <si>
    <t>79100794</t>
  </si>
  <si>
    <t>ANAK AGUNG GEDE EDI PURNAMA</t>
  </si>
  <si>
    <t>BAMIN 1 SIWAS POLRES BANGLI POLDA BALI</t>
  </si>
  <si>
    <t>79100831</t>
  </si>
  <si>
    <t>BASUKI, S.H.</t>
  </si>
  <si>
    <t>BANIT 10 UNITLAKA SATLANTAS POLRES BULELENG POLDA BALI</t>
  </si>
  <si>
    <t>79100913</t>
  </si>
  <si>
    <t>KADEK EDI SUTAWAN</t>
  </si>
  <si>
    <t>79100914</t>
  </si>
  <si>
    <t>IDA BAGUS NGURAH WINATA</t>
  </si>
  <si>
    <t>BANIT 7 SUBDIT VIP DITPAMOBVIT POLDA BALI</t>
  </si>
  <si>
    <t>79100939</t>
  </si>
  <si>
    <t>I MADE YUKTIASA ARIMBAWA, Amk</t>
  </si>
  <si>
    <t>KASUBSIDUKESLAP SIKESJAS SATBRIMOB POLDA BALI (PERPOL 14)</t>
  </si>
  <si>
    <t>79101021</t>
  </si>
  <si>
    <t>SUSANTO, SH.</t>
  </si>
  <si>
    <t>KAURREN SUBBAGRENMIN DITTAHTI POLDA BALI</t>
  </si>
  <si>
    <t>79101031</t>
  </si>
  <si>
    <t>I GUSTI NGURAH RAI ANTANEGARA</t>
  </si>
  <si>
    <t>BATAHTI 1 SIUM POLSEK MENDOYO POLRES JEMBRANA POLDA BALI (BARU)</t>
  </si>
  <si>
    <t>79101123</t>
  </si>
  <si>
    <t>I KOMANG GEDE INDRAYANA , S.H.</t>
  </si>
  <si>
    <t>BANIT 2 UNITIDIK SATRESNARKOBA POLRES BADUNG POLDA BALI (BARU)</t>
  </si>
  <si>
    <t>79101124</t>
  </si>
  <si>
    <t>I WAYAN SUSANA, S.H.</t>
  </si>
  <si>
    <t>BANIT 5 SPKT POLRES BULELENG POLDA BALI</t>
  </si>
  <si>
    <t>79101137</t>
  </si>
  <si>
    <t>I KETUT SUBAGIA</t>
  </si>
  <si>
    <t>BANIT 29 UNITIDIK SATRESKRIM POLRES GIANYAR POLDA BALI</t>
  </si>
  <si>
    <t>79101167</t>
  </si>
  <si>
    <t>AHMAD ZAENI</t>
  </si>
  <si>
    <t>KANITHARKANKAPAL SATPOLAIR POLRES JEMBRANA POLDA BALI</t>
  </si>
  <si>
    <t>79110028</t>
  </si>
  <si>
    <t>I WAYAN EDDY CHINTIA, S.H.</t>
  </si>
  <si>
    <t>BANIT 11 SATINTELKAM POLRES BADUNG POLDA BALI (BARU)</t>
  </si>
  <si>
    <t>79110037</t>
  </si>
  <si>
    <t>I KOMANG GEDE SUARYADANA</t>
  </si>
  <si>
    <t>BANIT 1 UNITBINPOLMAS SATBINMAS POLRES TABANAN POLDA BALI (BARU)</t>
  </si>
  <si>
    <t>79110055</t>
  </si>
  <si>
    <t>I WAYAN PURNAMERTA</t>
  </si>
  <si>
    <t>BHAYANGKARA OPERASIONAL PELAKSANA POLSEK KINTAMANI POLRES BANGLI POLDA BALI (BHABINKAMTIBMAS DESA ABANG BATU DINDING)</t>
  </si>
  <si>
    <t>79110059</t>
  </si>
  <si>
    <t>I MADE NESA</t>
  </si>
  <si>
    <t>BANIT 6 UNITLANTAS POLSEK UBUD POLRES GIANYAR POLDA BALI</t>
  </si>
  <si>
    <t>79110063</t>
  </si>
  <si>
    <t>DEWA GEDE NOPRIANA</t>
  </si>
  <si>
    <t>79110065</t>
  </si>
  <si>
    <t>I MADE ADI JAYA WARDANA, S.H.</t>
  </si>
  <si>
    <t>KA SPKT 3 POLSEK KERAMBITAN POLRES TABANAN POLDA BALI (PS.)</t>
  </si>
  <si>
    <t>79110079</t>
  </si>
  <si>
    <t>PUTU ANGGARDITA, S.H.</t>
  </si>
  <si>
    <t>BANIT 7 UNITIDIK SATRESKRIM POLRES BULELENG POLDA BALI</t>
  </si>
  <si>
    <t>79110093</t>
  </si>
  <si>
    <t>ANAK AGUNG NGURAH BUDIARTHA</t>
  </si>
  <si>
    <t>BANIT 10 UNITHARTIB SUBBIDPROVOS BIDPROPAM POLDA BALI (BARU)</t>
  </si>
  <si>
    <t>79110098</t>
  </si>
  <si>
    <t>BANIT 2 UNITLANTAS POLSEK TABANAN POLRES TABANAN POLDA BALI (BARU)</t>
  </si>
  <si>
    <t>79110196</t>
  </si>
  <si>
    <t>MADE WIJANE</t>
  </si>
  <si>
    <t>BHAYANGKARA OPERASIONAL PELAKSANA LANJUTAN POLSEK PAYANGAN POLRES GIANYAR POLDA BALI (BHABINKAMTIBMAS DESA KELUSA)</t>
  </si>
  <si>
    <t>79110344</t>
  </si>
  <si>
    <t>I KADEK ADI PUTRA WIJAYA</t>
  </si>
  <si>
    <t>79110351</t>
  </si>
  <si>
    <t>I PUTU NGURAH BRATA</t>
  </si>
  <si>
    <t>BANIT 14 UNITTURJAWALI SATSABHARA POLRES BADUNG POLDA BALI (BARU)</t>
  </si>
  <si>
    <t>79110366</t>
  </si>
  <si>
    <t>DODY AMINULLAH</t>
  </si>
  <si>
    <t>BANIT 1 UNITPATROLI SATPOLAIR POLRESTA DENPASAR POLDA BALI (BARU)</t>
  </si>
  <si>
    <t>79110392</t>
  </si>
  <si>
    <t>GEDE EKA PUTRA SUYASA</t>
  </si>
  <si>
    <t>BANIT 4 UNITRESKRIM POLSEK ABANG POLRES KARANGASEM POLDA BALI</t>
  </si>
  <si>
    <t>79110409</t>
  </si>
  <si>
    <t>SYAHDAN</t>
  </si>
  <si>
    <t>BANIT 10 SATINTELKAM POLRES KARANGASEM POLDA BALI</t>
  </si>
  <si>
    <t>79110487</t>
  </si>
  <si>
    <t>ACEP KURNIA</t>
  </si>
  <si>
    <t>BAMIN 4 SIWAS POLRES KARANGASEM POLDA BALI</t>
  </si>
  <si>
    <t>79110631</t>
  </si>
  <si>
    <t>PUTU BUDI RAHARJA</t>
  </si>
  <si>
    <t>BANIT 11 UNITTURJAWALI SATSABHARA POLRES BANGLI POLDA BALI</t>
  </si>
  <si>
    <t>79110902</t>
  </si>
  <si>
    <t>I NENGAH SUBRANA PUTRA</t>
  </si>
  <si>
    <t>BANIT 4 UNITINTELKAM POLSEK KUTA UTARA POLRES BADUNG POLDA BALI</t>
  </si>
  <si>
    <t>79110925</t>
  </si>
  <si>
    <t>I KETUT DARMA SUPARTA</t>
  </si>
  <si>
    <t>BANIT 10 UNITSABHARA POLSEK BANJAR POLRES BULELENG POLDA BALI</t>
  </si>
  <si>
    <t>79110938</t>
  </si>
  <si>
    <t>I NENGAH SUPARTA</t>
  </si>
  <si>
    <t>79110958</t>
  </si>
  <si>
    <t>I PUTU YUDI ARTHA</t>
  </si>
  <si>
    <t>BANIT 18 UNITPAMOBVIT SATSABHARA POLRESTA DENPASAR POLDA BALI (BARU)</t>
  </si>
  <si>
    <t>79110970</t>
  </si>
  <si>
    <t>I KOMANG WIJANA, S.H.</t>
  </si>
  <si>
    <t>79111041</t>
  </si>
  <si>
    <t>SANG KOMPIANG PUTRAYASA</t>
  </si>
  <si>
    <t>BANIT 7 UNITTURJAWALI SATSABHARA POLRES KLUNGKUNG POLDA BALI</t>
  </si>
  <si>
    <t>79111077</t>
  </si>
  <si>
    <t>BAMIN 2 SIKEU POLRES KARANGASEM POLDA BALI</t>
  </si>
  <si>
    <t>79111113</t>
  </si>
  <si>
    <t>I KADEK SUARDANA</t>
  </si>
  <si>
    <t>BANIT 3 UNITLAKA SATLANTAS POLRES BULELENG POLDA BALI</t>
  </si>
  <si>
    <t>79120023</t>
  </si>
  <si>
    <t>I KADEK DONI SAPUTRA W A, S.H.</t>
  </si>
  <si>
    <t>BANIT 3 UNITRESKRIM POLSEK BUSUNGBIU POLRES BULELENG POLDA BALI</t>
  </si>
  <si>
    <t>79120046</t>
  </si>
  <si>
    <t>I MD NGURAH SUJANA ADIPURA</t>
  </si>
  <si>
    <t>BANIT 1 UNITINTELKAM POLSEK KLUNGKUNG POLRES KLUNGKUNG POLDA BALI</t>
  </si>
  <si>
    <t>79120074</t>
  </si>
  <si>
    <t>I PUTU KOMPYANG SUWARDIKA</t>
  </si>
  <si>
    <t>BANIT 3 UNITDIKYASA SATLANTAS POLRES JEMBRANA POLDA BALI (BARU)</t>
  </si>
  <si>
    <t>79120081</t>
  </si>
  <si>
    <t>I GUSTI PUTU MURJANA</t>
  </si>
  <si>
    <t>79120166</t>
  </si>
  <si>
    <t>BHAYANGKARA OPERASIONAL PELAKSANA LANJUTAN POLSEK SELEMADEG TIMUR POLRES TABANAN POLDA BALI (BHABIN DESA TEGAL MENGKEB)</t>
  </si>
  <si>
    <t>79120173</t>
  </si>
  <si>
    <t>BANIT 30 UNITTURJAWALI SATLANTAS POLRES BADUNG POLDA BALI</t>
  </si>
  <si>
    <t>79120248</t>
  </si>
  <si>
    <t>I MADE SUDIAWAN</t>
  </si>
  <si>
    <t>BANIT 9 UNITSABHARA POLSEK SUKASADA POLRES BULELENG POLDA BALI</t>
  </si>
  <si>
    <t>79120249</t>
  </si>
  <si>
    <t>I WAYAN BAYUDASTRA</t>
  </si>
  <si>
    <t>BANIT 15 SUBDIT 3 DITINTELKAM POLDA BALI</t>
  </si>
  <si>
    <t>79120274</t>
  </si>
  <si>
    <t>I GUSTI KETUT SUKARYANATA</t>
  </si>
  <si>
    <t>BHAYANGKARA OPERASIONAL PELAKSANA POLSEK KEDIRI POLRES TABANAN POLDA BALI (BHABIN DESA PANDAK GEDE)</t>
  </si>
  <si>
    <t>79120285</t>
  </si>
  <si>
    <t>I WAYAN PATRAWAN</t>
  </si>
  <si>
    <t>79120293</t>
  </si>
  <si>
    <t>I KOMANG BUDI ARYADANA</t>
  </si>
  <si>
    <t>BANIT 1 UNITPROVOS POLSEK SUKASADA POLRES BULELENG POLDA BALI</t>
  </si>
  <si>
    <t>79120350</t>
  </si>
  <si>
    <t>I MADE NULIARTANA</t>
  </si>
  <si>
    <t>BANIT 2 UNITPROVOS POLSEK PEKUTATAN POLRES JEMBRANA POLDA BALI (BARU)</t>
  </si>
  <si>
    <t>79120423</t>
  </si>
  <si>
    <t>I GUSTI NGURAH KETUT ARIADA</t>
  </si>
  <si>
    <t>BANIT 8 UNITSABHARA POLSEK MENDOYO POLRES JEMBRANA POLDA BALI (BARU)</t>
  </si>
  <si>
    <t>79120442</t>
  </si>
  <si>
    <t>PUTU SUDIKA</t>
  </si>
  <si>
    <t>BANIT 35 SATINTELKAM POLRES BULELENG POLDA BALI</t>
  </si>
  <si>
    <t>79120459</t>
  </si>
  <si>
    <t>I KOMANG SUAMA</t>
  </si>
  <si>
    <t>BANIT 4 UNITLANTAS POLSEK KARANG ASEM POLRES KARANGASEM POLDA BALI</t>
  </si>
  <si>
    <t>79120462</t>
  </si>
  <si>
    <t>I KADEK SUTAMA</t>
  </si>
  <si>
    <t>BANIT 3 UNITPAMOBVIT SATSABHARA POLRES JEMBRANA POLDA BALI (BARU)</t>
  </si>
  <si>
    <t>79120808</t>
  </si>
  <si>
    <t>MUHAMMAD SUJIONA ROZALI</t>
  </si>
  <si>
    <t>BANIT 2 UNITBINTIBMAS SATBINMAS POLRES KLUNGKUNG POLDA BALI</t>
  </si>
  <si>
    <t>79120842</t>
  </si>
  <si>
    <t>I DANGIN KADEK WERDI SESANA</t>
  </si>
  <si>
    <t>BINTARA DITRESKRIMUM POLDA BALI</t>
  </si>
  <si>
    <t>79120843</t>
  </si>
  <si>
    <t>COK PUTRA SUTRISNA,S.H</t>
  </si>
  <si>
    <t>79120912</t>
  </si>
  <si>
    <t>BAMIN 4 BAGOPS POLRES KARANGASEM POLDA BALI (BARU)</t>
  </si>
  <si>
    <t>79120989</t>
  </si>
  <si>
    <t>MADE SUPARMAN</t>
  </si>
  <si>
    <t>BANIT 1 UNITLANTAS POLSEK TEJAKULA POLRES BULELENG POLDA BALI</t>
  </si>
  <si>
    <t>79121025</t>
  </si>
  <si>
    <t>PUTU ARSANA, S.H.</t>
  </si>
  <si>
    <t>BHAYANGKARA OPERASIONAL PELAKSANA POLSEK GEROKGAK POLRES BULELENG POLDA BALI (BHABINKAMTIBMAS DS SANGGA LANGIT POLSEK GEROKGAK)</t>
  </si>
  <si>
    <t>79121027</t>
  </si>
  <si>
    <t>BANIT 1 UNITINTELKAM POLSEK KAWASAN PELABUHAN CELUKAN BAWANG POLRES BULELENG POLDA BALI</t>
  </si>
  <si>
    <t>79121090</t>
  </si>
  <si>
    <t>I WAYAN WARNATA</t>
  </si>
  <si>
    <t>BANIT 11 UNITSABHARA POLSEK PAYANGAN POLRES GIANYAR POLDA BALI (BARU)</t>
  </si>
  <si>
    <t>79121184</t>
  </si>
  <si>
    <t>AGUNG GEDE OKA WARYADHI</t>
  </si>
  <si>
    <t>BANIT 8 UNITLANTAS POLSEK KAWASAN PELABUHAN GILIMANUK POLRES JEMBRANA POLDA BALI (BARU)</t>
  </si>
  <si>
    <t>79121258</t>
  </si>
  <si>
    <t>TRIO SUSILO</t>
  </si>
  <si>
    <t>BANIT 4 UNITLANTAS POLSEK SERIRIT POLRES BULELENG POLDA BALI</t>
  </si>
  <si>
    <t>80010006</t>
  </si>
  <si>
    <t>KADEK SETIAWAN JANUARIANA</t>
  </si>
  <si>
    <t>BAMIN 9 BAGOPS POLRES GIANYAR POLDA BALI (BARU)</t>
  </si>
  <si>
    <t>80010020</t>
  </si>
  <si>
    <t>KETUT WIDI ARTANA, S.H.</t>
  </si>
  <si>
    <t>BANIT 16 UNITTURJAWALI SATLANTAS POLRES BADUNG POLDA BALI (BARU)</t>
  </si>
  <si>
    <t>80010037</t>
  </si>
  <si>
    <t>I NENGAH SUARNAYA</t>
  </si>
  <si>
    <t>BHAYANGKARA OPERASIONAL PELAKSANA POLSEK NUSA PENIDA POLRES KLUNGKUNG POLDA BALI (BHABIN DESA KUTAMPI KALER)</t>
  </si>
  <si>
    <t>80010048</t>
  </si>
  <si>
    <t>BANIT 13 UNITIDIK SATRESNARKOBA POLRES TABANAN POLDA BALI (BARU)</t>
  </si>
  <si>
    <t>80010112</t>
  </si>
  <si>
    <t>PUTU YOGA MAHENDRA, S.H.</t>
  </si>
  <si>
    <t>BANIT 4 UNITPAMOBVIT SATSABHARA POLRES TABANAN POLDA BALI (BARU)</t>
  </si>
  <si>
    <t>80010125</t>
  </si>
  <si>
    <t>I KETUT AGUS SUPARTHA</t>
  </si>
  <si>
    <t>BANIT 21 UNITIDIK SATRESKRIM POLRES BANGLI POLDA BALI (BARU)</t>
  </si>
  <si>
    <t>80010160</t>
  </si>
  <si>
    <t>KADEK AGUS MARUTA</t>
  </si>
  <si>
    <t>BANIT 14 UNITTURJAWALI SATLANTAS POLRES BULELENG POLDA BALI</t>
  </si>
  <si>
    <t>80010189</t>
  </si>
  <si>
    <t>I MADE SUARNYANA, SH</t>
  </si>
  <si>
    <t>BANIT 1 UNITLANTAS POLSEK KERAMBITAN POLRES TABANAN POLDA BALI (BARU)</t>
  </si>
  <si>
    <t>80010190</t>
  </si>
  <si>
    <t>PUTU MURDIANI, S.H.</t>
  </si>
  <si>
    <t>80010220</t>
  </si>
  <si>
    <t>DEWA PUTU NGURAH KARYANA</t>
  </si>
  <si>
    <t>BANIT 29 UNITTURJAWALI SATLANTAS POLRES GIANYAR POLDA BALI</t>
  </si>
  <si>
    <t>80010274</t>
  </si>
  <si>
    <t>AHMAD SAFII</t>
  </si>
  <si>
    <t>BANIT 2 UNITIDIK SATRESKRIM POLRES TABANAN POLDA BALI (BARU)</t>
  </si>
  <si>
    <t>80010275</t>
  </si>
  <si>
    <t>I PUTU DARMA SANTIKA</t>
  </si>
  <si>
    <t>BANIT 3 SPKT POLRES JEMBRANA POLDA BALI (BARU)</t>
  </si>
  <si>
    <t>80010309</t>
  </si>
  <si>
    <t>I MADE SUMENDRA</t>
  </si>
  <si>
    <t>BANIT 19 UNITTURJAWALI SATSABHARA POLRES BULELENG POLDA BALI</t>
  </si>
  <si>
    <t>80010328</t>
  </si>
  <si>
    <t>I NYOMAN SUASTIKA SH</t>
  </si>
  <si>
    <t>BAMIN 2 URMINTU SATRESKRIM POLRES GIANYAR POLDA BALI</t>
  </si>
  <si>
    <t>80010329</t>
  </si>
  <si>
    <t>I MADE BUDIA ADMAJA</t>
  </si>
  <si>
    <t>BANIT 7 UNITSABHARA POLSEK DENPASAR TIMUR POLRESTA DENPASAR POLDA BALI</t>
  </si>
  <si>
    <t>80010501</t>
  </si>
  <si>
    <t>I WAYAN SUPARSA</t>
  </si>
  <si>
    <t>BHAYANGKARA OPERASIONAL PELAKSANA POLSEK KINTAMANI POLRES BANGLI POLDA BALI (BHABINKAMTIBMAS DESA BELANGA)</t>
  </si>
  <si>
    <t>80010502</t>
  </si>
  <si>
    <t>DEWA PUTU ASTAWA</t>
  </si>
  <si>
    <t>80010530</t>
  </si>
  <si>
    <t>I GEDE MIRAYASA, SH</t>
  </si>
  <si>
    <t>BANIT 13 UNITTURJAWALI SATLANTAS POLRES TABANAN POLDA BALI (BARU)</t>
  </si>
  <si>
    <t>80010603</t>
  </si>
  <si>
    <t>I MADE SUDARTA, S.H.</t>
  </si>
  <si>
    <t>80010699</t>
  </si>
  <si>
    <t>I GEDE AGUS PARAYUDA</t>
  </si>
  <si>
    <t>BANIT 12 UNITSABHARA POLSEK KAWASAN PELABUHAN PADANG BAI POLRES KARANGASEM POLDA BALI</t>
  </si>
  <si>
    <t>80010773</t>
  </si>
  <si>
    <t>PANDE GEDE SUCIPTA</t>
  </si>
  <si>
    <t>BANIT 10 UNITPAMOBVIT SATSABHARA POLRES KARANGASEM POLDA BALI</t>
  </si>
  <si>
    <t>80010900</t>
  </si>
  <si>
    <t>IFAN SETIYAWAN</t>
  </si>
  <si>
    <t>BANIT 36 UNITTURJAWALI SATSABHARA POLRES BULELENG POLDA BALI</t>
  </si>
  <si>
    <t>80011010</t>
  </si>
  <si>
    <t>BANIT 1 UNITSABHARA POLSEK KLUNGKUNG POLRES KLUNGKUNG POLDA BALI</t>
  </si>
  <si>
    <t>80011064</t>
  </si>
  <si>
    <t>YANI SUPRAPTO, S.H.</t>
  </si>
  <si>
    <t>BAURTEKINFO SITIPOL POLRES BULELENG POLDA BALI</t>
  </si>
  <si>
    <t>80020006</t>
  </si>
  <si>
    <t>I KOMANG HERI DHARMAWAN</t>
  </si>
  <si>
    <t>BANIT 9 UNITSABHARA POLSEK DENPASAR TIMUR POLRESTA DENPASAR POLDA BALI</t>
  </si>
  <si>
    <t>80020061</t>
  </si>
  <si>
    <t>I KADEK HERIYASA</t>
  </si>
  <si>
    <t>BHAYANGKARA ADMINISTRASI PELAKSANA BIDANG SUMDA POLRES TABANAN POLDA BALI (BARU)</t>
  </si>
  <si>
    <t>80020183</t>
  </si>
  <si>
    <t>I GEDE SURYA DAMAR</t>
  </si>
  <si>
    <t>PS. KASUBNIT 1 UNITDALMAS SATSABHARA POLRES BULELENG POLDA BALI</t>
  </si>
  <si>
    <t>80020205</t>
  </si>
  <si>
    <t>I MADE NYENENG</t>
  </si>
  <si>
    <t>BANIT 2 UNITINTELKAM POLSEK KLUNGKUNG POLRES KLUNGKUNG POLDA BALI</t>
  </si>
  <si>
    <t>80020206</t>
  </si>
  <si>
    <t>BANIT 6 SATINTELKAM POLRES BANGLI POLDA BALI (BARU)</t>
  </si>
  <si>
    <t>80020253</t>
  </si>
  <si>
    <t>PUTU GEDE SUSADA</t>
  </si>
  <si>
    <t>BAMIN 3 URMINTU SATINTELKAM POLRES BANGLI POLDA BALI (BARU)</t>
  </si>
  <si>
    <t>80020258</t>
  </si>
  <si>
    <t>I MADE OKA BUDIASTRA</t>
  </si>
  <si>
    <t>BANIT 14 UNITTURJAWALI SATLANTAS POLRES TABANAN POLDA BALI</t>
  </si>
  <si>
    <t>80020468</t>
  </si>
  <si>
    <t>I NYOMAN SUITRA, SH</t>
  </si>
  <si>
    <t>BANIT 2 UNITRESKRIM POLSEK SELEMADEG TIMUR POLRES TABANAN POLDA BALI (BARU)</t>
  </si>
  <si>
    <t>80020493</t>
  </si>
  <si>
    <t>I KADE DWI IRAWAN</t>
  </si>
  <si>
    <t>BANIT 26 UNITTURJAWALI SATLANTAS POLRES JEMBRANA POLDA BALI</t>
  </si>
  <si>
    <t>80020505</t>
  </si>
  <si>
    <t>I KETUT SUDIASA</t>
  </si>
  <si>
    <t>PS. KASIUM POLSEK KINTAMANI POLRES BANGLI POLDA BALI</t>
  </si>
  <si>
    <t>80020630</t>
  </si>
  <si>
    <t>I MADE ADI SUARDANA, S.H.</t>
  </si>
  <si>
    <t>PAURLAT BAGSUMDA POLRES KARANGASEM POLDA BALI (PS.)</t>
  </si>
  <si>
    <t>80020681</t>
  </si>
  <si>
    <t>GUSTI PUTU FEBY YAHADI SUDIANA,S.H.</t>
  </si>
  <si>
    <t>BANIT 4 UNITINTELKAM POLSEK PEKUTATAN POLRES JEMBRANA POLDA BALI (BARU)</t>
  </si>
  <si>
    <t>80020682</t>
  </si>
  <si>
    <t>BHAYANGKARA OPERASIONAL PELAKSANA LANJUTAN BIDANG PROPAM POLRES GIANYAR POLDA BALI</t>
  </si>
  <si>
    <t>80020695</t>
  </si>
  <si>
    <t>MADE ARSANA, S.H.</t>
  </si>
  <si>
    <t>BANIT 4 UNITINTELKAM POLSEK SERIRIT POLRES BULELENG POLDA BALI</t>
  </si>
  <si>
    <t>80020763</t>
  </si>
  <si>
    <t>I KETUT SULASTRA</t>
  </si>
  <si>
    <t>BANIT 20 UNITDALMAS SATSABHARA POLRES GIANYAR POLDA BALI (BARU)</t>
  </si>
  <si>
    <t>80020764</t>
  </si>
  <si>
    <t>NGURAH KETUT MAHARDIKA</t>
  </si>
  <si>
    <t>BA SPKT 6 POLSEK KAWASAN PELABUHAN GILIMANUK POLRES JEMBRANA POLDA BALI</t>
  </si>
  <si>
    <t>80020821</t>
  </si>
  <si>
    <t>BANIT 3 UNITLAKA SATLANTAS POLRES JEMBRANA POLDA BALI</t>
  </si>
  <si>
    <t>80020829</t>
  </si>
  <si>
    <t>KOMANG AGUS HARMAWAN, S.H.</t>
  </si>
  <si>
    <t>80020895</t>
  </si>
  <si>
    <t>WAYAN SRIASA, S.H.</t>
  </si>
  <si>
    <t>BANIT 7 UNITREGIDENT SATLANTAS POLRES BULELENG POLDA BALI</t>
  </si>
  <si>
    <t>80020983</t>
  </si>
  <si>
    <t>AGUS PURWANTO</t>
  </si>
  <si>
    <t>BHAYANGKARA OPERASIONAL PELAKSANA LANJUTAN POLSEK MELAYA POLRES JEMBRANA POLDA BALI (BARU)</t>
  </si>
  <si>
    <t>80030018</t>
  </si>
  <si>
    <t>GEDE EKA SATRYA WIBAWA</t>
  </si>
  <si>
    <t>BAURIDENT 4 SATRESKRIM POLRES GIANYAR POLDA BALI (BARU)</t>
  </si>
  <si>
    <t>80030044</t>
  </si>
  <si>
    <t>I KADEK WIRADARMA</t>
  </si>
  <si>
    <t>BANIT 1 UNITINTELKAM POLSEK DAWAN POLRES KLUNGKUNG POLDA BALI</t>
  </si>
  <si>
    <t>80030047</t>
  </si>
  <si>
    <t>ADI KUSUMA PUTRA</t>
  </si>
  <si>
    <t>BANIT 2 UNITINTELKAM POLSEK SELAT POLRES KARANGASEM POLDA BALI</t>
  </si>
  <si>
    <t>80030104</t>
  </si>
  <si>
    <t>KADEK ASTAWA ARIAWAN</t>
  </si>
  <si>
    <t>BANIT 15 UNITTURJAWALI SATLANTAS POLRES BULELENG POLDA BALI</t>
  </si>
  <si>
    <t>80030120</t>
  </si>
  <si>
    <t>I NYOMAN SUTA</t>
  </si>
  <si>
    <t>BHAYANGKARA OPERASIONAL PELAKSANA POLSEK KINTAMANI POLRES BANGLI POLDA BALI (BHABINKAMTIBMAS DESA MENGANI)</t>
  </si>
  <si>
    <t>80030122</t>
  </si>
  <si>
    <t>IDA BAGUS PUTRA WIJAYA</t>
  </si>
  <si>
    <t>BANIT 13 UNITTURJAWALI SATSABHARA POLRES KLUNGKUNG POLDA BALI</t>
  </si>
  <si>
    <t>80030123</t>
  </si>
  <si>
    <t>I KETUT SARI CINTA</t>
  </si>
  <si>
    <t>BANIT 29 UNITIDIK SATRESKRIM POLRES KLUNGKUNG POLDA BALI</t>
  </si>
  <si>
    <t>80030145</t>
  </si>
  <si>
    <t>I KETUT GEDE SUBAGIA</t>
  </si>
  <si>
    <t>BAMIN 3 SIUM POLSEK BANJARANGKAN POLRES KLUNGKUNG POLDA BALI</t>
  </si>
  <si>
    <t>80030226</t>
  </si>
  <si>
    <t>I PUTU EKA WAHYUDI</t>
  </si>
  <si>
    <t>BANIT 2 UNITRESKRIM POLSEK PEKUTATAN POLRES JEMBRANA POLDA BALI (BARU)</t>
  </si>
  <si>
    <t>80030230</t>
  </si>
  <si>
    <t>I KADEK PARTHA SUDHARMA</t>
  </si>
  <si>
    <t>BANIT 6 UNITRESKRIM POLSEK GEROKGAK POLRES BULELENG POLDA BALI</t>
  </si>
  <si>
    <t>80030507</t>
  </si>
  <si>
    <t>I PUTU ARTAWAN, S.H.</t>
  </si>
  <si>
    <t>BANIT 5 UNITLANTAS POLSEK KAWASAN PELABUHAN GILIMANUK POLRES JEMBRANA POLDA BALI (BARU)</t>
  </si>
  <si>
    <t>80030517</t>
  </si>
  <si>
    <t>KADEK RATNA</t>
  </si>
  <si>
    <t>BANIT 17 UNITIDIK SATRESKRIM POLRES BADUNG POLDA BALI (BARU)</t>
  </si>
  <si>
    <t>80030585</t>
  </si>
  <si>
    <t>I KETUT WIRYAWAN, S.H.</t>
  </si>
  <si>
    <t>BAMIN 2 BAGSUMDA POLRES KARANGASEM POLDA BALI (BARU)</t>
  </si>
  <si>
    <t>80030599</t>
  </si>
  <si>
    <t>ATROMO JOYO</t>
  </si>
  <si>
    <t>BATAUD SIUM POLSEK KUTA SELATAN POLRESTA DENPASAR POLDA BALI</t>
  </si>
  <si>
    <t>80030628</t>
  </si>
  <si>
    <t>I WAYAN SUDARTA</t>
  </si>
  <si>
    <t>BANIT 62 UNITTURJAWALI SATLANTAS POLRESTA DENPASAR POLDA BALI (BARU)</t>
  </si>
  <si>
    <t>80030629</t>
  </si>
  <si>
    <t>I KOMANG WIARSA</t>
  </si>
  <si>
    <t>BAMIN/BANIT 30 SUBDEN 2 DEN A PELOPOR SATBRIMOB POLDA BALI</t>
  </si>
  <si>
    <t>80030712</t>
  </si>
  <si>
    <t>NI MADE GUNA ERAWATI</t>
  </si>
  <si>
    <t>BAMIN 3 URMINTU SATSABHARA POLRES GIANYAR POLDA BALI (BARU)</t>
  </si>
  <si>
    <t>80030774</t>
  </si>
  <si>
    <t>ANANTO HERMANSYAH</t>
  </si>
  <si>
    <t>80030782</t>
  </si>
  <si>
    <t>I WAYAN EKA PUTRA</t>
  </si>
  <si>
    <t>BANIT 2 SPKT POLRES TABANAN POLDA BALI</t>
  </si>
  <si>
    <t>80030814</t>
  </si>
  <si>
    <t>I PUTU YOGI ASTAWA, S.H.</t>
  </si>
  <si>
    <t>BANIT 43 UNITTURJAWALI SATLANTAS POLRESTA DENPASAR POLDA BALI (BARU)</t>
  </si>
  <si>
    <t>80030826</t>
  </si>
  <si>
    <t>I MADE GARA ASTAWA</t>
  </si>
  <si>
    <t>BANIT 5 UNITRESKRIM POLSEK TEJAKULA POLRES BULELENG POLDA BALI</t>
  </si>
  <si>
    <t>80030863</t>
  </si>
  <si>
    <t>DEDY ANDRIANTO</t>
  </si>
  <si>
    <t>BANIT 6 UNITIDIK SATRESKRIM POLRES KARANGASEM POLDA BALI</t>
  </si>
  <si>
    <t>80030875</t>
  </si>
  <si>
    <t>I NENGAH SUDAYADNYA</t>
  </si>
  <si>
    <t>BANIT 3 UNITINTELKAM POLSEK KLUNGKUNG POLRES KLUNGKUNG POLDA BALI</t>
  </si>
  <si>
    <t>80031006</t>
  </si>
  <si>
    <t>BANIT 7 UNITRESKRIM POLSEK SELEMADEG POLRES TABANAN POLDA BALI</t>
  </si>
  <si>
    <t>80031014</t>
  </si>
  <si>
    <t>I DEWA NYOMAN SUYASA, S.H.</t>
  </si>
  <si>
    <t>BHAYANGKARA OPERASIONAL PELAKSANA POLSEK KINTAMANI POLRES BANGLI POLDA BALI (BHABINKAMTIBMAS DESA DAUP)</t>
  </si>
  <si>
    <t>80031052</t>
  </si>
  <si>
    <t>WAYAN SUPARMA</t>
  </si>
  <si>
    <t>DANTON 2 KOMPI 4 YON C PELOPOR SATBRIMOB POLDA BALI (PERPOL 14)</t>
  </si>
  <si>
    <t>80040006</t>
  </si>
  <si>
    <t>I KOMANG URIP ARIANTO</t>
  </si>
  <si>
    <t>BHAYANGKARA OPERASIONAL PELAKSANA PEMULA POLSEK SELAT POLRES KARANGASEM POLDA BALI (BHABINKAMTIBMAS DESA DUDA)</t>
  </si>
  <si>
    <t>80040012</t>
  </si>
  <si>
    <t>I PT PANDE GEDE A SUKAYASA, SH</t>
  </si>
  <si>
    <t>DANTON 3 KOMPI 4 YON B PELOPOR SATBRIMOB POLDA BALI (PERPOL 14)</t>
  </si>
  <si>
    <t>80040028</t>
  </si>
  <si>
    <t>I PUTU DODI ARYDANA</t>
  </si>
  <si>
    <t>BANIT 4 UNITSABHARA POLSEK KUBU POLRES KARANGASEM POLDA BALI</t>
  </si>
  <si>
    <t>80040112</t>
  </si>
  <si>
    <t>I KOMANG EDY</t>
  </si>
  <si>
    <t>PAMIN 6 SUBBAGRENMIN SPN POLDA BALI</t>
  </si>
  <si>
    <t>80040148</t>
  </si>
  <si>
    <t>I WAYAN MASTIKAYASA, S.H.</t>
  </si>
  <si>
    <t>PANIT 2 SIIDENT DITRESKRIMUM POLDA BALI</t>
  </si>
  <si>
    <t>80040204</t>
  </si>
  <si>
    <t>NI MADE DEWI SUARTINI</t>
  </si>
  <si>
    <t>BHAYANGKARA ADMINISTRASI PELAKSANA BIDANG SABHARA POLRES BULELENG POLDA BALI (BAMIN)</t>
  </si>
  <si>
    <t>80040221</t>
  </si>
  <si>
    <t>I WAYAN GEDE NUSARKA PRAYATNA</t>
  </si>
  <si>
    <t>80040551</t>
  </si>
  <si>
    <t>I GEDE SUDIARSA</t>
  </si>
  <si>
    <t>BANIT 3 UNITBINMAS POLSEK KUTA UTARA POLRES BADUNG POLDA BALI</t>
  </si>
  <si>
    <t>80040552</t>
  </si>
  <si>
    <t>KADEK AGUS WIRAWAN</t>
  </si>
  <si>
    <t>BHAYANGKARA OPERASIONAL PELAKSANA POLSEK TEJAKULA POLRES BULELENG POLDA BALI (BHABINKAMTIBMAS DS PENUKTUKAN POLSEK TEJAKULA)</t>
  </si>
  <si>
    <t>80040564</t>
  </si>
  <si>
    <t>NGAKAN MADE ARDIKA</t>
  </si>
  <si>
    <t>80040613</t>
  </si>
  <si>
    <t>I MADE ARDIYANTO</t>
  </si>
  <si>
    <t>BANIT 3 UNITPATROLI SATPOLAIR POLRES BADUNG POLDA BALI (BARU)</t>
  </si>
  <si>
    <t>80040693</t>
  </si>
  <si>
    <t>KETUT LANDEP SUARSANA</t>
  </si>
  <si>
    <t>BANIT 7 UNITRESKRIM POLSEK GEROKGAK POLRES BULELENG POLDA BALI</t>
  </si>
  <si>
    <t>80040721</t>
  </si>
  <si>
    <t>I PUTU SUADNYANA</t>
  </si>
  <si>
    <t>BHAYANGKARA OPERASIONAL PELAKSANA POLSEK TEGALLALANG POLRES GIANYAR POLDA BALI (BARU)</t>
  </si>
  <si>
    <t>80040722</t>
  </si>
  <si>
    <t>MULYADI</t>
  </si>
  <si>
    <t>BHAYANGKARA OPERASIONAL PELAKSANA POLSEK SINGARAJA POLRES BULELENG POLDA BALI (BHABINKAMTIBMAS KEL BANJAR BALI POLSEK SINGARAJA)</t>
  </si>
  <si>
    <t>80040723</t>
  </si>
  <si>
    <t>HENRY SUCAHYO, S.H.</t>
  </si>
  <si>
    <t>BANIT 4 SPKT POLRES JEMBRANA POLDA BALI (BARU)</t>
  </si>
  <si>
    <t>80040735</t>
  </si>
  <si>
    <t>I PUTU KAWIANA, S.H.</t>
  </si>
  <si>
    <t>BA SPKT 3 POLSEK SUKASADA POLRES BULELENG POLDA BALI</t>
  </si>
  <si>
    <t>80040748</t>
  </si>
  <si>
    <t>NI GUSTI AYU MADE SATRIANI</t>
  </si>
  <si>
    <t>BASUBSIMINTU SIUM POLRES BULELENG POLDA BALI</t>
  </si>
  <si>
    <t>80040832</t>
  </si>
  <si>
    <t>I KETUT ARYA MARDHANA</t>
  </si>
  <si>
    <t>80040908</t>
  </si>
  <si>
    <t>I KETUT KARIAWAN SUSILA</t>
  </si>
  <si>
    <t>80040923</t>
  </si>
  <si>
    <t>I KETUT ARNAYA</t>
  </si>
  <si>
    <t>BANIT 4 UNITLANTAS POLSEK SINGARAJA POLRES BULELENG POLDA BALI</t>
  </si>
  <si>
    <t>80040935</t>
  </si>
  <si>
    <t>I GUSTI NGURAH NUABA KOSALA</t>
  </si>
  <si>
    <t>BANIT 7 SATTAHTI POLRESTA DENPASAR POLDA BALI</t>
  </si>
  <si>
    <t>80041033</t>
  </si>
  <si>
    <t>I MADE WIRAMA</t>
  </si>
  <si>
    <t>BA SATLANTA POLRES BULELENG POLDA BALI</t>
  </si>
  <si>
    <t>80041122</t>
  </si>
  <si>
    <t>DEWA NYOMAN OKA YASA</t>
  </si>
  <si>
    <t>BANIT 21 UNITDALMAS SATSABHARA POLRES GIANYAR POLDA BALI (BARU)</t>
  </si>
  <si>
    <t>80050043</t>
  </si>
  <si>
    <t>I GUSTI PUTU SUKA SASTRAWAN, S.H.</t>
  </si>
  <si>
    <t>BANIT 1 UNITLANTAS POLSEK SELEMADEG POLRES TABANAN POLDA BALI (BARU)</t>
  </si>
  <si>
    <t>80050060</t>
  </si>
  <si>
    <t>PUTU GEDE YUDI PUTRA SETIAW</t>
  </si>
  <si>
    <t>BANIT 1 UNITRESKRIM POLSEK KAWASAN PELABUHAN GILIMANUK POLRES JEMBRANA POLDA BALI (BARU)</t>
  </si>
  <si>
    <t>80050091</t>
  </si>
  <si>
    <t>DEWA PUTU YUDIASTIKA</t>
  </si>
  <si>
    <t>BHAYANGKARA OPERASIONAL PELAKSANA POLSEK TEMBUKU POLRES BANGLI POLDA BALI (BHABINKAMTIBMAS DESA YANGAPI)</t>
  </si>
  <si>
    <t>80050142</t>
  </si>
  <si>
    <t>I KADEK ARIAWAN</t>
  </si>
  <si>
    <t>80050143</t>
  </si>
  <si>
    <t>I WAYAN ARNAYA</t>
  </si>
  <si>
    <t>BANIT 7 UNITHARTIB SUBBIDPROVOS BIDPROPAM POLDA BALI</t>
  </si>
  <si>
    <t>80050144</t>
  </si>
  <si>
    <t>KOMANG PUTRA YASA, S.H.</t>
  </si>
  <si>
    <t>BANIT 9 UNITLAKA SATLANTAS POLRES BULELENG POLDA BALI</t>
  </si>
  <si>
    <t>80050162</t>
  </si>
  <si>
    <t>I NYOMAN SUJANA,SH</t>
  </si>
  <si>
    <t>BANIT 6 UNITRESKRIM POLSEK TABANAN POLRES TABANAN POLDA BALI (BARU)</t>
  </si>
  <si>
    <t>80050172</t>
  </si>
  <si>
    <t>KOMANG ANDI WIRAWAN</t>
  </si>
  <si>
    <t>BANIT 4 UNITINTELKAM POLSEK SINGARAJA POLRES BULELENG POLDA BALI</t>
  </si>
  <si>
    <t>80050200</t>
  </si>
  <si>
    <t>IDA BAGUS PUSPADANTA, S.H.</t>
  </si>
  <si>
    <t>BAMIN/BANUM 3 SUBBIDPAMINAL BIDPROPAM POLDA BALI (BARU)</t>
  </si>
  <si>
    <t>80050218</t>
  </si>
  <si>
    <t>EKO WALUYO, S.Sos.</t>
  </si>
  <si>
    <t>PS. KANITBINPOLMAS SATBINMAS POLRES KARANGASEM POLDA BALI</t>
  </si>
  <si>
    <t>80050219</t>
  </si>
  <si>
    <t>I NYOMAN SUDIARTAWAN, S.H.</t>
  </si>
  <si>
    <t>BAURBIDOPS SIWAS POLRES BULELENG POLDA BALI</t>
  </si>
  <si>
    <t>80050233</t>
  </si>
  <si>
    <t>I KADEK ANDIKA DWIPANTARA</t>
  </si>
  <si>
    <t>BHAYANGKARA OPERASIONAL PELAKSANA POLSEK DENPASAR BARAT POLRESTA DENPASAR POLDA BALI (UNIT INTELKAM )</t>
  </si>
  <si>
    <t>80050249</t>
  </si>
  <si>
    <t>I NYOMAN BUDIAWAN</t>
  </si>
  <si>
    <t>BANIT 3 UNITLANTAS POLSEK KAWASAN PELABUHAN GILIMANUK POLRES JEMBRANA POLDA BALI (BARU)</t>
  </si>
  <si>
    <t>80050282</t>
  </si>
  <si>
    <t>DONI RAHMAN AKBAR</t>
  </si>
  <si>
    <t>BANIT 24 SATINTELKAM POLRES GIANYAR POLDA BALI</t>
  </si>
  <si>
    <t>80050314</t>
  </si>
  <si>
    <t>I WAYAN SUKERTA</t>
  </si>
  <si>
    <t>BANIT WATTAH SATTAHTI POLRES GIANYAR POLDA BALI (BARU)</t>
  </si>
  <si>
    <t>80050565</t>
  </si>
  <si>
    <t>KETUT SUBRATA</t>
  </si>
  <si>
    <t>PS. PAUR SUBBAGDALOPS BAGOPS POLRES KARANGASEM POLDA BALI</t>
  </si>
  <si>
    <t>80050566</t>
  </si>
  <si>
    <t>I NYOMAN SUDARNA SH</t>
  </si>
  <si>
    <t>BANIT 6 UNITRESKRIM POLSEK PAYANGAN POLRES GIANYAR POLDA BALI</t>
  </si>
  <si>
    <t>80050598</t>
  </si>
  <si>
    <t>I KETUT WARDIARTA</t>
  </si>
  <si>
    <t>BANIT 17 UNITTURJAWALI SATLANTAS POLRES BADUNG POLDA BALI (BARU)</t>
  </si>
  <si>
    <t>80050599</t>
  </si>
  <si>
    <t>DEWA KADEK ATMAJA</t>
  </si>
  <si>
    <t>BANIT 4 UNITPAMOBVIT SATSABHARA POLRES KLUNGKUNG POLDA BALI</t>
  </si>
  <si>
    <t>80050644</t>
  </si>
  <si>
    <t>BUDI WIYANTO, S.H.</t>
  </si>
  <si>
    <t>BANIT 2 UNITRESKRIM POLSEK BANJAR POLRES BULELENG POLDA BALI</t>
  </si>
  <si>
    <t>80050753</t>
  </si>
  <si>
    <t>MADE SUARTIKA</t>
  </si>
  <si>
    <t>BANIT 4 UNITINTELKAM POLSEK KUBUTAMBAHAN POLRES BULELENG POLDA BALI</t>
  </si>
  <si>
    <t>80050755</t>
  </si>
  <si>
    <t>BAYU ADI PRAYITNO</t>
  </si>
  <si>
    <t>BANIT/BANUM 5 UNITOPSNAL SIINTEL SATBRIMOB POLDA BALI</t>
  </si>
  <si>
    <t>80050829</t>
  </si>
  <si>
    <t>MUSTAKIM, S.H.</t>
  </si>
  <si>
    <t>BHAYANGKARA OPERASIONAL PELAKSANA POLSEK SINGARAJA POLRES BULELENG POLDA BALI (BHABINKAMTIBMAS KEL KAMPUNG BUGIS POLSEK SINGARAJA)</t>
  </si>
  <si>
    <t>80050891</t>
  </si>
  <si>
    <t>BHAYANGKARA OPERASIONAL PELAKSANA POLSEK SUKAWATI POLRES GIANYAR POLDA BALI</t>
  </si>
  <si>
    <t>80050910</t>
  </si>
  <si>
    <t>I WAYAN SUMETRA</t>
  </si>
  <si>
    <t>BHAYANGKARA OPERASIONAL PELAKSANA POLSEK TAMPAKSIRING POLRES GIANYAR POLDA BALI ((UNIT RESKRIM))</t>
  </si>
  <si>
    <t>80050920</t>
  </si>
  <si>
    <t>I DEWA GDE ALIT BUDIYASA</t>
  </si>
  <si>
    <t>BANIT 1 UNITINTELKAM POLSEK RENDANG POLRES KARANGASEM POLDA BALI</t>
  </si>
  <si>
    <t>80050940</t>
  </si>
  <si>
    <t>I MADE ASTAMA YASA, SH</t>
  </si>
  <si>
    <t>BANIT 2 UNIT 2 SUBDIT 3 DITRESKRIMSUS POLDA BALI</t>
  </si>
  <si>
    <t>80051027</t>
  </si>
  <si>
    <t>YULIANTO, S.H.</t>
  </si>
  <si>
    <t>BANIT 30 UNITTURJAWALI SATLANTAS POLRES BULELENG POLDA BALI</t>
  </si>
  <si>
    <t>80051179</t>
  </si>
  <si>
    <t>MADE ANOM GINATRAWAN</t>
  </si>
  <si>
    <t>80051216</t>
  </si>
  <si>
    <t>I WAYAN ARYA ASTIKA</t>
  </si>
  <si>
    <t>BA SPKT 3 POLSEK BANGLI POLRES BANGLI POLDA BALI (BARU)</t>
  </si>
  <si>
    <t>80051226</t>
  </si>
  <si>
    <t>I DEWA GEDE PURWANTO</t>
  </si>
  <si>
    <t>BANIT 28 UNITTURJAWALI SATLANTAS POLRES GIANYAR POLDA BALI (BARU)</t>
  </si>
  <si>
    <t>80060007</t>
  </si>
  <si>
    <t>KETUT SUYASA</t>
  </si>
  <si>
    <t>BANIT 8 SATINTELKAM POLRES JEMBRANA POLDA BALI (BARU)</t>
  </si>
  <si>
    <t>80060049</t>
  </si>
  <si>
    <t>I DEWA GEDE AGUNG SIDIARTHA, S.H.</t>
  </si>
  <si>
    <t>PS. KAURMINTU SATRESKRIM POLRES BULELENG POLDA BALI</t>
  </si>
  <si>
    <t>80060163</t>
  </si>
  <si>
    <t>I NYOMAN KARIABA</t>
  </si>
  <si>
    <t>BHAYANGKARA OPERASIONAL PELAKSANA POLSEK PUPUAN POLRES TABANAN POLDA BALI (BHABIN DS PAJAHAN)</t>
  </si>
  <si>
    <t>80060165</t>
  </si>
  <si>
    <t>BANIT 4 SATINTELKAM POLRES BANGLI POLDA BALI (ANGGOTA SAT INTELKAM)</t>
  </si>
  <si>
    <t>80060176</t>
  </si>
  <si>
    <t>A.A.NGRH PANJI PRAJA MUKTI</t>
  </si>
  <si>
    <t>80060191</t>
  </si>
  <si>
    <t>KADEK ANYA ADNYANA SH</t>
  </si>
  <si>
    <t>80060192</t>
  </si>
  <si>
    <t>I NYOMAN SUNDARIANA</t>
  </si>
  <si>
    <t>BHAYANGKARA ADMINISTRASI PELAKSANA BIDANG SUMDA POLRES KARANGASEM POLDA BALI</t>
  </si>
  <si>
    <t>80060196</t>
  </si>
  <si>
    <t>PANDE KOMANG WIRANJAYA</t>
  </si>
  <si>
    <t>BANIT 4 UNITINTELKAM POLSEK SUKAWATI POLRES GIANYAR POLDA BALI (BARU)</t>
  </si>
  <si>
    <t>80060245</t>
  </si>
  <si>
    <t>I MADE MARJAYA</t>
  </si>
  <si>
    <t>80060252</t>
  </si>
  <si>
    <t>I MADE SUDIANA</t>
  </si>
  <si>
    <t>PANIT 2 UNITLANTAS POLSEK KINTAMANI POLRES BANGLI POLDA BALI</t>
  </si>
  <si>
    <t>80060271</t>
  </si>
  <si>
    <t>DEWA GEDE YUDI TRESNA</t>
  </si>
  <si>
    <t>BANIT 1 UNITDIKYASA SATLANTAS POLRES GIANYAR POLDA BALI (BARU)</t>
  </si>
  <si>
    <t>80060279</t>
  </si>
  <si>
    <t>KOMANG ARTA WIDIANA</t>
  </si>
  <si>
    <t>BANIT 2 UNITINTELKAM POLSEK SUKASADA POLRES BULELENG POLDA BALI</t>
  </si>
  <si>
    <t>80060301</t>
  </si>
  <si>
    <t>BHAYANGKARA OPERASIONAL PELAKSANA POLSEK BANJARANGKAN POLRES KLUNGKUNG POLDA BALI (BHABIN DESA NEGARI)</t>
  </si>
  <si>
    <t>80060312</t>
  </si>
  <si>
    <t>I MADE JULIAWAN</t>
  </si>
  <si>
    <t>BANIT 1 UNITBINKAMSA SATBINMAS POLRES TABANAN POLDA BALI (BARU)</t>
  </si>
  <si>
    <t>80060316</t>
  </si>
  <si>
    <t>GEDE SUDARMA</t>
  </si>
  <si>
    <t>BANIT 4 UNITLANTAS POLSEK TEJAKULA POLRES BULELENG POLDA BALI</t>
  </si>
  <si>
    <t>80060581</t>
  </si>
  <si>
    <t>AGUNG ARIBOWO</t>
  </si>
  <si>
    <t>BADALMAS 99 KIDALMAS 2 SIPASDAL SUBDITDALMAS DITSAMAPTA POLDA BALI</t>
  </si>
  <si>
    <t>80060699</t>
  </si>
  <si>
    <t>I MADE KARTANA, SH</t>
  </si>
  <si>
    <t>BANIT 8 UNITRESKRIM POLSEK SUKAWATI POLRES GIANYAR POLDA BALI (BARU)</t>
  </si>
  <si>
    <t>80060770</t>
  </si>
  <si>
    <t>SLAMET</t>
  </si>
  <si>
    <t>BINTARA SATRESNARKOBA POLRESTA DENPASAR POLDA BALI</t>
  </si>
  <si>
    <t>80060859</t>
  </si>
  <si>
    <t>KADEK JEMI CAHAYADI</t>
  </si>
  <si>
    <t>80060873</t>
  </si>
  <si>
    <t>BANIT 2 UNITTURJAWALI SATLANTAS POLRES JEMBRANA POLDA BALI (BARU)</t>
  </si>
  <si>
    <t>80060884</t>
  </si>
  <si>
    <t>I GUSTI NGURAH HARMADI PUTRA</t>
  </si>
  <si>
    <t>BANIT 1 UNIT 4 SUBDIT 1 DITRESNARKOBA POLDA BALI</t>
  </si>
  <si>
    <t>80060894</t>
  </si>
  <si>
    <t>KETUT PASTIKAYASA, S.H.</t>
  </si>
  <si>
    <t>BANIT 2 UNITRESKRIM POLSEK SINGARAJA POLRES BULELENG POLDA BALI</t>
  </si>
  <si>
    <t>80060904</t>
  </si>
  <si>
    <t>I KETUT ASTITI BAKTI, S.H.</t>
  </si>
  <si>
    <t>BANIT 12 UNITTURJAWALI SATSABHARA POLRES KARANGASEM POLDA BALI</t>
  </si>
  <si>
    <t>80060946</t>
  </si>
  <si>
    <t>I KADEK SUYASA, S.H.</t>
  </si>
  <si>
    <t>PANIT 2 SISIDIK SUBDITGAKKUM DITPOLAIRUD POLDA BALI (PERPOL 14)</t>
  </si>
  <si>
    <t>80060984</t>
  </si>
  <si>
    <t>KOMANG DARSANA</t>
  </si>
  <si>
    <t>BANIT 7 UNITSABHARA POLSEK SINGARAJA POLRES BULELENG POLDA BALI</t>
  </si>
  <si>
    <t>80060985</t>
  </si>
  <si>
    <t>MOCHAMAD HAIRUS SALEH</t>
  </si>
  <si>
    <t>BANIT 34 SATINTELKAM POLRES KARANGASEM POLDA BALI (BARU)</t>
  </si>
  <si>
    <t>80061002</t>
  </si>
  <si>
    <t>BANIT 6 UNITRESKRIM POLSEK BANJARANGKAN POLRES KLUNGKUNG POLDA BALI (BARU)</t>
  </si>
  <si>
    <t>80061033</t>
  </si>
  <si>
    <t>I KOMANG EDI SUTAWAN, S.H.</t>
  </si>
  <si>
    <t>BANIT 4 UNITSABHARA POLSEK PEKUTATAN POLRES JEMBRANA POLDA BALI (BARU)</t>
  </si>
  <si>
    <t>80061060</t>
  </si>
  <si>
    <t>PUTU YUDHANA KARANG, S.H.</t>
  </si>
  <si>
    <t>80061164</t>
  </si>
  <si>
    <t>NANANG KOSIM</t>
  </si>
  <si>
    <t>BANIT 14 UNITIDIK SATRESKRIM POLRES JEMBRANA POLDA BALI (BARU)</t>
  </si>
  <si>
    <t>80070001</t>
  </si>
  <si>
    <t>I DEWA GEDE RAKA WINURSITA</t>
  </si>
  <si>
    <t>BANIT 22 UNITDALMAS SATSABHARA POLRES GIANYAR POLDA BALI (BARU)</t>
  </si>
  <si>
    <t>80070011</t>
  </si>
  <si>
    <t>NYOMAN BUDIARTAWAN, S.H.</t>
  </si>
  <si>
    <t>BANIT 22 UNITTURJAWALI SATLANTAS POLRES TABANAN POLDA BALI (BARU)</t>
  </si>
  <si>
    <t>80070020</t>
  </si>
  <si>
    <t>PUTU DANA SAPUTRA, S.H.</t>
  </si>
  <si>
    <t>BANIT 5 UNITRESKRIM POLSEK SAWAN POLRES BULELENG POLDA BALI</t>
  </si>
  <si>
    <t>80070086</t>
  </si>
  <si>
    <t>I WAYAN JULIARTA</t>
  </si>
  <si>
    <t>BANIT 36 SATINTELKAM POLRESTA DENPASAR POLDA BALI</t>
  </si>
  <si>
    <t>80070095</t>
  </si>
  <si>
    <t>I PUTU YULIK BRAWIJAYA, S.H.</t>
  </si>
  <si>
    <t>BANIT 1 UNITRESKRIM POLSEK BUSUNGBIU POLRES BULELENG POLDA BALI</t>
  </si>
  <si>
    <t>80070137</t>
  </si>
  <si>
    <t>BANIT 10 SATINTELKAM POLRES JEMBRANA POLDA BALI (BARU)</t>
  </si>
  <si>
    <t>80070138</t>
  </si>
  <si>
    <t>I WAYAN SRIDANA</t>
  </si>
  <si>
    <t>BHAYANGKARA OPERASIONAL PELAKSANA POLSEK MANGGIS POLRES KARANGASEM POLDA BALI (BHABINKAMTIBMAS DESA NYUHTEBEL)</t>
  </si>
  <si>
    <t>80070143</t>
  </si>
  <si>
    <t>I PUTU WIRADANA</t>
  </si>
  <si>
    <t>PAUR SUBBAGDALOPS BAGOPS POLRES KLUNGKUNG POLDA BALI (PENGUKUHAN PS)</t>
  </si>
  <si>
    <t>80070249</t>
  </si>
  <si>
    <t>NI KOMANG ALIT INDRAWATI</t>
  </si>
  <si>
    <t>BAURPROVOS 7 SIPROPAM POLRES GIANYAR POLDA BALI</t>
  </si>
  <si>
    <t>80070261</t>
  </si>
  <si>
    <t>I MADE RASNAJAYA</t>
  </si>
  <si>
    <t>80070289</t>
  </si>
  <si>
    <t>I WAYAN RUDITA HARTAWAN</t>
  </si>
  <si>
    <t>BANIT 3 UNITRESKRIM POLSEK KINTAMANI POLRES BANGLI POLDA BALI (BARU)</t>
  </si>
  <si>
    <t>80070511</t>
  </si>
  <si>
    <t>80070559</t>
  </si>
  <si>
    <t>80070560</t>
  </si>
  <si>
    <t>I GUSTI BAGUS SANTOSA, S.H.</t>
  </si>
  <si>
    <t>BANIT 16 UNITIDIK SATRESKRIM POLRES KARANGASEM POLDA BALI (BARU)</t>
  </si>
  <si>
    <t>80070638</t>
  </si>
  <si>
    <t>I KADEK ASTAWA BAGIA,S.H</t>
  </si>
  <si>
    <t>BHAYANGKARA OPERASIONAL PELAKSANA BIDANG RESKRIM POLRESTA DENPASAR POLDA BALI</t>
  </si>
  <si>
    <t>80070655</t>
  </si>
  <si>
    <t>I PUTU DEDDY SURIAWAN</t>
  </si>
  <si>
    <t>BANIT 6 UNITINTELKAM POLSEK BLAHBATUH POLRES GIANYAR POLDA BALI</t>
  </si>
  <si>
    <t>80070665</t>
  </si>
  <si>
    <t>I GUSTI NGURAH ADNYANA</t>
  </si>
  <si>
    <t>DANTON 3 KOMPI 3 YON B PELOPOR SATBRIMOB POLDA BALI (PERPOL 14)</t>
  </si>
  <si>
    <t>80070689</t>
  </si>
  <si>
    <t>I MADE SUBAGIASA</t>
  </si>
  <si>
    <t>BHAYANGKARA OPERASIONAL PELAKSANA LANJUTAN POLSEK SERIRIT POLRES BULELENG POLDA BALI (BHABINKAMTIBMAS DESA BUBUNAN POLSEK SERIRIT)</t>
  </si>
  <si>
    <t>80070793</t>
  </si>
  <si>
    <t>I KOMANG ARDANA</t>
  </si>
  <si>
    <t>BANIT 2 UNIT 1 SUBDIT 1 DITRESNARKOBA POLDA BALI</t>
  </si>
  <si>
    <t>80070795</t>
  </si>
  <si>
    <t>I GST NGR AGUNG GEDE RAKA</t>
  </si>
  <si>
    <t>BHAYANGKARA OPERASIONAL PELAKSANA LANJUTAN POLSEK GIANYAR POLRES GIANYAR POLDA BALI (BHABINKAMTIBMAS DESA LEBIH)</t>
  </si>
  <si>
    <t>80070871</t>
  </si>
  <si>
    <t>I PUTU SARTIKA, S.H.</t>
  </si>
  <si>
    <t>BANIT 1 UNITLANTAS POLSEK SELEMADEG TIMUR POLRES TABANAN POLDA BALI</t>
  </si>
  <si>
    <t>80070983</t>
  </si>
  <si>
    <t>I NYOMAN WIASA</t>
  </si>
  <si>
    <t>PAMIN SUBDEN 2 DEN GEGANA SATBRIMOB POLDA BALI</t>
  </si>
  <si>
    <t>80070995</t>
  </si>
  <si>
    <t>MOKH SAMSUDIN</t>
  </si>
  <si>
    <t>BAMIN 4 SITIPOL POLRES BULELENG POLDA BALI</t>
  </si>
  <si>
    <t>80071017</t>
  </si>
  <si>
    <t>MARSUDI WIYANA</t>
  </si>
  <si>
    <t>BANIT 1 UNITBINPOLMAS SATBINMAS POLRES BULELENG POLDA BALI</t>
  </si>
  <si>
    <t>80071041</t>
  </si>
  <si>
    <t>I GEDE GUNADI, S.H.</t>
  </si>
  <si>
    <t>BANIT 23 UNITTURJAWALI SATLANTAS POLRES BULELENG POLDA BALI</t>
  </si>
  <si>
    <t>80071407</t>
  </si>
  <si>
    <t>I WAYAN JULIANA, S.H.</t>
  </si>
  <si>
    <t>BANIT 18 UNITLAKA SATLANTAS POLRES BADUNG POLDA BALI (BARU)</t>
  </si>
  <si>
    <t>80080032</t>
  </si>
  <si>
    <t>I WAYAN DARMIKA</t>
  </si>
  <si>
    <t>80080055</t>
  </si>
  <si>
    <t>GEDE SEMADHIYASA</t>
  </si>
  <si>
    <t>BANIT 1 UNITINTELKAM POLSEK TEJAKULA POLRES BULELENG POLDA BALI</t>
  </si>
  <si>
    <t>80080062</t>
  </si>
  <si>
    <t>BANIT 23 UNITDALMAS SATSABHARA POLRES GIANYAR POLDA BALI (BARU)</t>
  </si>
  <si>
    <t>80080126</t>
  </si>
  <si>
    <t>KADEK SUDITNA</t>
  </si>
  <si>
    <t>BAMIN SIUM POLSEK SUKASADA POLRES BULELENG POLDA BALI</t>
  </si>
  <si>
    <t>80080129</t>
  </si>
  <si>
    <t>I KETUT SUMERTA,S.H.</t>
  </si>
  <si>
    <t>BANIT 3 UNITRESKRIM POLSEK MELAYA POLRES JEMBRANA POLDA BALI (BARU)</t>
  </si>
  <si>
    <t>80080247</t>
  </si>
  <si>
    <t>I WAYAN AGUS SUTAMA</t>
  </si>
  <si>
    <t>BANIT 4 SUBNITCAKKAL UNIT POLSATWA DITSAMAPTA POLDA BALI</t>
  </si>
  <si>
    <t>80080441</t>
  </si>
  <si>
    <t>I WAYAN AGUS ASTRIKA</t>
  </si>
  <si>
    <t>BANIT 4 UNITIDIK SATRESNARKOBA POLRES KLUNGKUNG POLDA BALI</t>
  </si>
  <si>
    <t>80080460</t>
  </si>
  <si>
    <t>BANIT 19 UNITIDIK SATRESKRIM POLRES GIANYAR POLDA BALI (BARU)</t>
  </si>
  <si>
    <t>80080564</t>
  </si>
  <si>
    <t>I KOMANG WIDIANA</t>
  </si>
  <si>
    <t>BANIT 5 SUBNITHARVET UNIT POLSATWA DITSAMAPTA POLDA BALI</t>
  </si>
  <si>
    <t>80080635</t>
  </si>
  <si>
    <t>USTINA</t>
  </si>
  <si>
    <t>BHAYANGKARA ADMINISTRASI PELAKSANA BIDANG LANTAS POLRES TABANAN POLDA BALI</t>
  </si>
  <si>
    <t>80080638</t>
  </si>
  <si>
    <t>I GUSTI PUTU ASTAMAN</t>
  </si>
  <si>
    <t>BANIT 42 UNITTURJAWALI SATLANTAS POLRESTA DENPASAR POLDA BALI (BARU)</t>
  </si>
  <si>
    <t>80080688</t>
  </si>
  <si>
    <t>I MADE BIRAWA</t>
  </si>
  <si>
    <t>BANIT 13 SATINTELKAM POLRES BADUNG POLDA BALI (BARU)</t>
  </si>
  <si>
    <t>80080699</t>
  </si>
  <si>
    <t>I PUTU GEDE WIDAMA</t>
  </si>
  <si>
    <t>BHAYANGKARA OPERASIONAL PELAKSANA POLSEK BATURITI POLRES TABANAN POLDA BALI (BHABIN DESA ANTAPAN)</t>
  </si>
  <si>
    <t>80080705</t>
  </si>
  <si>
    <t>DWI WIDYA WIDYARTO</t>
  </si>
  <si>
    <t>PANIT 2 UNITBINMAS POLSEK MANGGIS POLRES KARANGASEM POLDA BALI (PS.)</t>
  </si>
  <si>
    <t>80080736</t>
  </si>
  <si>
    <t>I KADEK ARIAWAN, S.H.</t>
  </si>
  <si>
    <t>BANIT 23 SATINTELKAM POLRES KARANGASEM POLDA BALI (BARU)</t>
  </si>
  <si>
    <t>80080748</t>
  </si>
  <si>
    <t>I NENGAH MUSTIKA</t>
  </si>
  <si>
    <t>BHAYANGKARA OPERASIONAL PELAKSANA POLSEK KINTAMANI POLRES BANGLI POLDA BALI (BHABINKAMTIBMAS DESA ABANG SONGAN)</t>
  </si>
  <si>
    <t>80080781</t>
  </si>
  <si>
    <t>I DEWA GEDE OKA SUTEJA</t>
  </si>
  <si>
    <t>BANIT 2 UNITRESKRIM POLSEK KLUNGKUNG POLRES KLUNGKUNG POLDA BALI</t>
  </si>
  <si>
    <t>80080796</t>
  </si>
  <si>
    <t>I MADE SULISTIAWAN, S.H.</t>
  </si>
  <si>
    <t>BANIT 3 UNITINTELKAM POLSEK PEKUTATAN POLRES JEMBRANA POLDA BALI (BARU)</t>
  </si>
  <si>
    <t>80080797</t>
  </si>
  <si>
    <t>I MADE SUCIPTA</t>
  </si>
  <si>
    <t>BANIT 35 SATINTELKAM POLRESTA DENPASAR POLDA BALI</t>
  </si>
  <si>
    <t>80080830</t>
  </si>
  <si>
    <t>AGUNG PRISTIWAN</t>
  </si>
  <si>
    <t>BHAYANGKARA OPERASIONAL PELAKSANA LANJUTAN POLSEK SAWAN POLRES BULELENG POLDA BALI (ARAHAN PENUGASAN PADA UNIT RESKRIM)</t>
  </si>
  <si>
    <t>80080876</t>
  </si>
  <si>
    <t>I MADE ADI ANTARA,S.H.</t>
  </si>
  <si>
    <t>BAMIN 2 BAGOPS POLRES JEMBRANA POLDA BALI (BARU)</t>
  </si>
  <si>
    <t>80080917</t>
  </si>
  <si>
    <t>AGUS HARIYADI WIHARJO, S.H.</t>
  </si>
  <si>
    <t>BANIT 2 UNIT 2 SUBDIT 1 DITRESKRIMUM POLDA BALI</t>
  </si>
  <si>
    <t>80080976</t>
  </si>
  <si>
    <t>SUPARJO</t>
  </si>
  <si>
    <t>BAURTEKKOM SITIPOL POLRES BULELENG POLDA BALI</t>
  </si>
  <si>
    <t>80081013</t>
  </si>
  <si>
    <t>IDA BAGUS MADE WIRA ADNYANA, S.H.</t>
  </si>
  <si>
    <t>BANIT 6 UNITINTELKAM POLSEK UBUD POLRES GIANYAR POLDA BALI</t>
  </si>
  <si>
    <t>80081083</t>
  </si>
  <si>
    <t>I PUTU TIRTAYASA</t>
  </si>
  <si>
    <t>BANIT 17 UNITTURJAWALI SATLANTAS POLRES TABANAN POLDA BALI (BARU)</t>
  </si>
  <si>
    <t>80090039</t>
  </si>
  <si>
    <t>GEDE AGUS SUPUTRA</t>
  </si>
  <si>
    <t>80090058</t>
  </si>
  <si>
    <t>I MADE TRISNO ADI</t>
  </si>
  <si>
    <t>BAMIN 4 SIAGA 1 BAGDALOPS ROOPS POLDA BALI</t>
  </si>
  <si>
    <t>80090065</t>
  </si>
  <si>
    <t>I MADE SISWAEDI</t>
  </si>
  <si>
    <t>BANIT 16 UNITSABHARA POLSEK DENPASAR BARAT POLRESTA DENPASAR POLDA BALI (BARU)</t>
  </si>
  <si>
    <t>80090176</t>
  </si>
  <si>
    <t>KOMANG AGUS SUARSANA</t>
  </si>
  <si>
    <t>80090213</t>
  </si>
  <si>
    <t>I WAYAN SUASTA</t>
  </si>
  <si>
    <t>PS. KASUBNIT 2 UNITDALMAS SATSABHARA POLRES BULELENG POLDA BALI</t>
  </si>
  <si>
    <t>80090214</t>
  </si>
  <si>
    <t>I PUTU GEDE WINARTHA</t>
  </si>
  <si>
    <t>BANIT 2 UNITTURJAWALI SATLANTAS POLRES KARANGASEM POLDA BALI</t>
  </si>
  <si>
    <t>80090349</t>
  </si>
  <si>
    <t>I DEWA GEDE PUTRA ARNAWA</t>
  </si>
  <si>
    <t>BANIT 5 UNITLANTAS POLSEK UBUD POLRES GIANYAR POLDA BALI (SPKT)</t>
  </si>
  <si>
    <t>80090389</t>
  </si>
  <si>
    <t>I NENGAH ARYANTA</t>
  </si>
  <si>
    <t>BANIT 5 SITURJAWALI SUBDITGASUM DITSAMAPTA POLDA BALI</t>
  </si>
  <si>
    <t>80090423</t>
  </si>
  <si>
    <t>I PUTU BUDIASA</t>
  </si>
  <si>
    <t>BHAYANGKARA OPERASIONAL PELAKSANA POLSEK SERIRIT POLRES BULELENG POLDA BALI (BHABINKAMTIBMAS DS KALISADA POLSEK SERIRIT)</t>
  </si>
  <si>
    <t>80090435</t>
  </si>
  <si>
    <t>I KADEK PRINGGA WEDA SEMADI, S.H.</t>
  </si>
  <si>
    <t>PANIT 1 UNITRESKRIM POLSEK MANGGIS POLRES KARANGASEM POLDA BALI (PS.)</t>
  </si>
  <si>
    <t>80090518</t>
  </si>
  <si>
    <t>I NYOMAN OKA NARAYANA, SH</t>
  </si>
  <si>
    <t>BANIT 11 SATINTELKAM POLRES JEMBRANA POLDA BALI</t>
  </si>
  <si>
    <t>80090626</t>
  </si>
  <si>
    <t>I GEDE SUMADA</t>
  </si>
  <si>
    <t>BHAYANGKARA OPERASIONAL PELAKSANA POLSEK KINTAMANI POLRES BANGLI POLDA BALI (BHABINKAMTIBMAS DESA BONYOH)</t>
  </si>
  <si>
    <t>80090676</t>
  </si>
  <si>
    <t>I NYOMAN SUASTAWA</t>
  </si>
  <si>
    <t>BANIT 22 UNITTURJAWALI SATLANTAS POLRES GIANYAR POLDA BALI</t>
  </si>
  <si>
    <t>80090677</t>
  </si>
  <si>
    <t>I MADE ADI ASTAWA</t>
  </si>
  <si>
    <t>BANUM 1 BAGKERMA ROOPS POLDA BALI</t>
  </si>
  <si>
    <t>80090702</t>
  </si>
  <si>
    <t>I GEDE SEPTUADI, S.H.</t>
  </si>
  <si>
    <t>BANIT 4 UNITLANTAS POLSEK MELAYA POLRES JEMBRANA POLDA BALI (BARU)</t>
  </si>
  <si>
    <t>80090727</t>
  </si>
  <si>
    <t>DIAN RUKYAT JAUHARI</t>
  </si>
  <si>
    <t>BANIT 8 UNITREGIDENT SATLANTAS POLRES BULELENG POLDA BALI</t>
  </si>
  <si>
    <t>80090728</t>
  </si>
  <si>
    <t>I MADE SARIATA</t>
  </si>
  <si>
    <t>BADALMAS 98 KIDALMAS 3 SIPASDAL SUBDITDALMAS DITSAMAPTA POLDA BALI</t>
  </si>
  <si>
    <t>80090763</t>
  </si>
  <si>
    <t>I NYOMAN SULASTRA</t>
  </si>
  <si>
    <t>80090774</t>
  </si>
  <si>
    <t>I MADE BAGIARTA, S.H.</t>
  </si>
  <si>
    <t>PANIT 2 UNIT 1 SATPJR DITLANTAS POLDA BALI</t>
  </si>
  <si>
    <t>80090806</t>
  </si>
  <si>
    <t>RAKHMAN HARIYADI, S.H.</t>
  </si>
  <si>
    <t>BHAYANGKARA OPERASIONAL PELAKSANA LANJUTAN POLSEK SINGARAJA POLRES BULELENG POLDA BALI (BHABINKAMTIBMAS KEL KENDRAN POLSEK SINGARAJA)</t>
  </si>
  <si>
    <t>80090843</t>
  </si>
  <si>
    <t>HERI PURNOMO</t>
  </si>
  <si>
    <t>BANIT 4 UNITRESKRIM POLSEK SINGARAJA POLRES BULELENG POLDA BALI</t>
  </si>
  <si>
    <t>80091020</t>
  </si>
  <si>
    <t>I KETUT YOGA SEPUTRA, S.H.</t>
  </si>
  <si>
    <t>BANIT 15 UNITIDIK SATRESKRIM POLRES JEMBRANA POLDA BALI (BARU)</t>
  </si>
  <si>
    <t>80100006</t>
  </si>
  <si>
    <t>KM SUWADEWA IKA SAKTI</t>
  </si>
  <si>
    <t>BANIT 8 UNITTURJAWALI SATSABHARA POLRES BULELENG POLDA BALI</t>
  </si>
  <si>
    <t>80100033</t>
  </si>
  <si>
    <t>I WAYAN ERWIN</t>
  </si>
  <si>
    <t>BAMIN/BANUM 10 URRENMIN YANMA POLDA BALI</t>
  </si>
  <si>
    <t>80100059</t>
  </si>
  <si>
    <t>I WAYAN SUKADARMA</t>
  </si>
  <si>
    <t>BHAYANGKARA OPERASIONAL PELAKSANA BIDANG SABHARA POLRES BULELENG POLDA BALI (UNIT PAMOBVIT)</t>
  </si>
  <si>
    <t>80100080</t>
  </si>
  <si>
    <t>I GST NGR NYM SUARJANA</t>
  </si>
  <si>
    <t>BANIT 24 UNITDALMAS SATSABHARA POLRES GIANYAR POLDA BALI</t>
  </si>
  <si>
    <t>80100114</t>
  </si>
  <si>
    <t>NYOMAN AGUNG SUPARTA</t>
  </si>
  <si>
    <t>BAURPROVOS 5 SIPROPAM POLRES BANGLI POLDA BALI</t>
  </si>
  <si>
    <t>80100445</t>
  </si>
  <si>
    <t>I GEDE PARDANA</t>
  </si>
  <si>
    <t>DANTON 4 KOMPI 2 YON C PELOPOR SATBRIMOB POLDA BALI (PERPOL 14)</t>
  </si>
  <si>
    <t>80100484</t>
  </si>
  <si>
    <t>I MADE DIANA PUTRA</t>
  </si>
  <si>
    <t>BANIT 12 UNITTURJAWALI SATLANTAS POLRES TABANAN POLDA BALI (BARU)</t>
  </si>
  <si>
    <t>80100495</t>
  </si>
  <si>
    <t>I GEDE AGUS SUSILA</t>
  </si>
  <si>
    <t>PAOPS KOMPI 2 YON B PELOPOR SATBRIMOB POLDA BALI (PERPOL 14)</t>
  </si>
  <si>
    <t>80100616</t>
  </si>
  <si>
    <t>MARSUDI</t>
  </si>
  <si>
    <t>BANIT 8 UNITLANTAS POLSEK UBUD POLRES GIANYAR POLDA BALI</t>
  </si>
  <si>
    <t>80100648</t>
  </si>
  <si>
    <t>I PUTU AGUS SAPUTRA</t>
  </si>
  <si>
    <t>80100670</t>
  </si>
  <si>
    <t>I MADE KADEK SUDARTA JAYA, S.H.</t>
  </si>
  <si>
    <t>80110013</t>
  </si>
  <si>
    <t>I WAYAN SWASNAWA PANI</t>
  </si>
  <si>
    <t>BAMIN 2 SIUM POLSEK DAWAN POLRES KLUNGKUNG POLDA BALI</t>
  </si>
  <si>
    <t>80110068</t>
  </si>
  <si>
    <t>MADE ARYA DWIJA SUYASA</t>
  </si>
  <si>
    <t>BA SPKT 1 POLSEK KEDIRI POLRES TABANAN POLDA BALI</t>
  </si>
  <si>
    <t>80110115</t>
  </si>
  <si>
    <t>I WAYAN ARDIKAYASA</t>
  </si>
  <si>
    <t>BANIT 11 UNITTURJAWALI SATLANTAS POLRES TABANAN POLDA BALI</t>
  </si>
  <si>
    <t>80110375</t>
  </si>
  <si>
    <t>I MD SUDARMADI YUDA PERMANA</t>
  </si>
  <si>
    <t>BAURPAMINAL 2 SIPROPAM POLRES BULELENG POLDA BALI</t>
  </si>
  <si>
    <t>80110412</t>
  </si>
  <si>
    <t>ANTON URANIUS</t>
  </si>
  <si>
    <t>DANTON 4 KOMPI 3 YON C PELOPOR SATBRIMOB POLDA BALI (PERPOL 14)</t>
  </si>
  <si>
    <t>80110423</t>
  </si>
  <si>
    <t>I PUTU EKA WARTAWAN, S.H.</t>
  </si>
  <si>
    <t>BANIT 3 UNITRESKRIM POLSEK DENPASAR TIMUR POLRESTA DENPASAR POLDA BALI</t>
  </si>
  <si>
    <t>80110452</t>
  </si>
  <si>
    <t>I GEDE NGURAH REDIAWAN</t>
  </si>
  <si>
    <t>80110460</t>
  </si>
  <si>
    <t>NI WAYAN KARIANI</t>
  </si>
  <si>
    <t>80110571</t>
  </si>
  <si>
    <t>MADE JIMMY WIRACAHAYA,SH</t>
  </si>
  <si>
    <t>BANIT 20 SUBDIT VIP DITPAMOBVIT POLDA BALI (BARU)</t>
  </si>
  <si>
    <t>80110581</t>
  </si>
  <si>
    <t>ABDUL WACHID, S.H.</t>
  </si>
  <si>
    <t>BANIT 17 UNITTURJAWALI SATLANTAS POLRES BULELENG POLDA BALI</t>
  </si>
  <si>
    <t>80110687</t>
  </si>
  <si>
    <t>I MADE SUWARTANA, S.H.</t>
  </si>
  <si>
    <t>BANIT 6 SUBNITHARVET UNIT POLSATWA DITSAMAPTA POLDA BALI</t>
  </si>
  <si>
    <t>80110719</t>
  </si>
  <si>
    <t>MARIYANTO</t>
  </si>
  <si>
    <t>BANIT 9 UNITTURJAWALI SATLANTAS POLRES BULELENG POLDA BALI</t>
  </si>
  <si>
    <t>80110746</t>
  </si>
  <si>
    <t>I GEDE SUTARMAYA</t>
  </si>
  <si>
    <t>BANIT 2 UNITGAKKUM SATPOLAIR POLRES BANGLI POLDA BALI (BARU)</t>
  </si>
  <si>
    <t>80120003</t>
  </si>
  <si>
    <t>I GEDE DESTRAWAN SANTIYOGHA,S.H.</t>
  </si>
  <si>
    <t>BAURMIN SITIPOL POLRES JEMBRANA POLDA BALI (BARU)</t>
  </si>
  <si>
    <t>80120049</t>
  </si>
  <si>
    <t>KADE JEHIN</t>
  </si>
  <si>
    <t>BHAYANGKARA OPERASIONAL PELAKSANA POLSEK UBUD POLRES GIANYAR POLDA BALI (UNIT LALULINTAS)</t>
  </si>
  <si>
    <t>80120053</t>
  </si>
  <si>
    <t>I MADE WINARTA, S.H.</t>
  </si>
  <si>
    <t>BANIT 3 SPKT POLRES BULELENG POLDA BALI</t>
  </si>
  <si>
    <t>80120059</t>
  </si>
  <si>
    <t>I PUTU ARTAYASA , S.H.</t>
  </si>
  <si>
    <t>BAMIN 2 URMINTU SATLANTAS POLRES BADUNG POLDA BALI (BARU)</t>
  </si>
  <si>
    <t>80120060</t>
  </si>
  <si>
    <t>I WAYAN WIDIANA</t>
  </si>
  <si>
    <t>80120094</t>
  </si>
  <si>
    <t>I NYOMAN WITARA</t>
  </si>
  <si>
    <t>BAMIN/BANUM 6 SUBBAGPAMKOLSIK YANMA POLDA BALI</t>
  </si>
  <si>
    <t>80120097</t>
  </si>
  <si>
    <t>BHAYANGKARA OPERASIONAL PELAKSANA POLSEK BLAHBATUH POLRES GIANYAR POLDA BALI (BHABINKAMTIBMAS DESA KERAMAS KEC. BLAHBATUH)</t>
  </si>
  <si>
    <t>80120143</t>
  </si>
  <si>
    <t>I WAYAN ARTAWAN</t>
  </si>
  <si>
    <t>80120150</t>
  </si>
  <si>
    <t>BANIT PATROLI 2 POLSUBSEKTOR CANDIDASA POLSEK KARANG ASEM POLRES KARANGASEM POLDA BALI</t>
  </si>
  <si>
    <t>80120273</t>
  </si>
  <si>
    <t>I PUTU SUMENGADEG</t>
  </si>
  <si>
    <t>BAMIN 4 SIUM POLRES BULELENG POLDA BALI</t>
  </si>
  <si>
    <t>80120301</t>
  </si>
  <si>
    <t>I DEWA MADE MULIARTA</t>
  </si>
  <si>
    <t>BANIT 2 UNITINTELKAM POLSEK SUSUT POLRES BANGLI POLDA BALI</t>
  </si>
  <si>
    <t>80120302</t>
  </si>
  <si>
    <t>TRI PUJIYANTO</t>
  </si>
  <si>
    <t>BANIT 13 UNITIDIK SATRESKRIM POLRES JEMBRANA POLDA BALI (BARU)</t>
  </si>
  <si>
    <t>80120324</t>
  </si>
  <si>
    <t>MADE EKA</t>
  </si>
  <si>
    <t>80120334</t>
  </si>
  <si>
    <t>PUTU AGUS TIRTANA SH</t>
  </si>
  <si>
    <t>BANIT 15 UNITTURJAWALI SATLANTAS POLRES TABANAN POLDA BALI</t>
  </si>
  <si>
    <t>80120382</t>
  </si>
  <si>
    <t>BANIT 3 UNITIDIK SATRESKRIM POLRES GIANYAR POLDA BALI</t>
  </si>
  <si>
    <t>80120411</t>
  </si>
  <si>
    <t>HENDRA KURNIAWAN</t>
  </si>
  <si>
    <t>BHAYANGKARA OPERASIONAL PELAKSANA BIDANG RESKRIM POLRES BULELENG POLDA BALI</t>
  </si>
  <si>
    <t>80120412</t>
  </si>
  <si>
    <t>BANIT 12 UNITIDIK SATRESKRIM POLRES TABANAN POLDA BALI (BARU)</t>
  </si>
  <si>
    <t>80120456</t>
  </si>
  <si>
    <t>ACH HERIYANTO</t>
  </si>
  <si>
    <t>BHAYANGKARA ADMINISTRASI PELAKSANA BIDANG SUMDA POLRES GIANYAR POLDA BALI</t>
  </si>
  <si>
    <t>80120463</t>
  </si>
  <si>
    <t>I MADE DWI KENCANA PUTRA, S.H.</t>
  </si>
  <si>
    <t>BHAYANGKARA ADMINISTRASI PELAKSANA BIDANG YANMIN DITINTELKAM POLDA BALI (BARU)</t>
  </si>
  <si>
    <t>80120518</t>
  </si>
  <si>
    <t>NI WAYAN MURNIASIH</t>
  </si>
  <si>
    <t>BAMIN 12 BAGSUMDA POLRES GIANYAR POLDA BALI</t>
  </si>
  <si>
    <t>80120561</t>
  </si>
  <si>
    <t>ADI TRI SETYANTO, S.H</t>
  </si>
  <si>
    <t>BANIT 62 UNITIDIK SATRESKRIM POLRESTA DENPASAR POLDA BALI</t>
  </si>
  <si>
    <t>80120568</t>
  </si>
  <si>
    <t>I KOMANG ARTAWAN</t>
  </si>
  <si>
    <t>BA SPKT 3 POLSEK NUSA PENIDA POLRES KLUNGKUNG POLDA BALI</t>
  </si>
  <si>
    <t>80120666</t>
  </si>
  <si>
    <t>KOMANG GEDE ARTAYASA, S.H.</t>
  </si>
  <si>
    <t>BANIT 5 UNITREGIDENT SATLANTAS POLRES BADUNG POLDA BALI (BARU)</t>
  </si>
  <si>
    <t>80120702</t>
  </si>
  <si>
    <t>I KOMANG ALIT WIJAYA</t>
  </si>
  <si>
    <t>BANIT 29 UNITTURJAWALI SATSABHARA POLRES BADUNG POLDA BALI (BARU)</t>
  </si>
  <si>
    <t>80120716</t>
  </si>
  <si>
    <t>I MADE WINDU RUSTIANA</t>
  </si>
  <si>
    <t>BANIT 13 UNITIDIK SATRESKRIM POLRES TABANAN POLDA BALI (BARU)</t>
  </si>
  <si>
    <t>80120749</t>
  </si>
  <si>
    <t>BANIT 3 UNITRESKRIM POLSEK PEKUTATAN POLRES JEMBRANA POLDA BALI (BARU)</t>
  </si>
  <si>
    <t>80120758</t>
  </si>
  <si>
    <t>BADALMAS 2 KIDALMAS 3 SIPASDAL SUBDITDALMAS DITSAMAPTA POLDA BALI</t>
  </si>
  <si>
    <t>80120771</t>
  </si>
  <si>
    <t>I GEDE RIASA</t>
  </si>
  <si>
    <t>BANIT 4 UNITRESKRIM POLSEK MENDOYO POLRES JEMBRANA POLDA BALI (BARU)</t>
  </si>
  <si>
    <t>80120795</t>
  </si>
  <si>
    <t>DEWA PUTU GEDE ADIARTA</t>
  </si>
  <si>
    <t>BHAYANGKARA ADMINISTRASI PELAKSANA BIDANG HARBANGLING YANMA POLDA BALI (BARU)</t>
  </si>
  <si>
    <t>81010012</t>
  </si>
  <si>
    <t>I GEDE SUKERANTI SH</t>
  </si>
  <si>
    <t>81010033</t>
  </si>
  <si>
    <t>I NYOMAN ARIADNYA</t>
  </si>
  <si>
    <t>PAUR SUBBAGPROGAR BAGREN POLRES KLUNGKUNG POLDA BALI (PENGUKUHAN PS)</t>
  </si>
  <si>
    <t>81010280</t>
  </si>
  <si>
    <t>I MADE YUDI ASTAWA</t>
  </si>
  <si>
    <t>KAURMINTU SATSABHARA POLRES JEMBRANA POLDA BALI (BARU)</t>
  </si>
  <si>
    <t>81010313</t>
  </si>
  <si>
    <t>BHAYANGKARA OPERASIONAL PELAKSANA POLSEK NUSA PENIDA POLRES KLUNGKUNG POLDA BALI (BHABIN DESA BATU KANDIK)</t>
  </si>
  <si>
    <t>81010314</t>
  </si>
  <si>
    <t>I WAYAN SUKIANTARA</t>
  </si>
  <si>
    <t>BAURPAMINAL 1 SIPROPAM POLRES KLUNGKUNG POLDA BALI</t>
  </si>
  <si>
    <t>81010423</t>
  </si>
  <si>
    <t>ANJANU HERU SUSANTO</t>
  </si>
  <si>
    <t>BHAYANGKARA ADMINISTRASI PELAKSANA BIDANG UM POLRESTA DENPASAR POLDA BALI</t>
  </si>
  <si>
    <t>81010486</t>
  </si>
  <si>
    <t>BANIT 12 UNITTURJAWALI SATSABHARA POLRES KLUNGKUNG POLDA BALI (BARU)</t>
  </si>
  <si>
    <t>81010536</t>
  </si>
  <si>
    <t>PT. DELLA SARWO W.</t>
  </si>
  <si>
    <t>BA SPKT 2 POLSEK TEGALLALANG POLRES GIANYAR POLDA BALI (BARU)</t>
  </si>
  <si>
    <t>81010556</t>
  </si>
  <si>
    <t>I PUTU MULIAWAN</t>
  </si>
  <si>
    <t>BANUM 5 BAGBINOPSNAL DITRESKRIMUM POLDA BALI</t>
  </si>
  <si>
    <t>81010557</t>
  </si>
  <si>
    <t>DEWA GEDE KARDIASA</t>
  </si>
  <si>
    <t>BHAYANGKARA OPERASIONAL PELAKSANA POLSEK BANGLI POLRES BANGLI POLDA BALI (BHABINKAMTIBMAS DESA PENGOTAN)</t>
  </si>
  <si>
    <t>81010564</t>
  </si>
  <si>
    <t>PUTU SUMARA ATMAJA</t>
  </si>
  <si>
    <t>BAMIN 11 BAGSUMDA POLRES BULELENG POLDA BALI</t>
  </si>
  <si>
    <t>81010584</t>
  </si>
  <si>
    <t>I KADEK RAUH ADI PUTRA, S.H.</t>
  </si>
  <si>
    <t>81010628</t>
  </si>
  <si>
    <t>I GUSTI AYU MURNIASIH, S.H.</t>
  </si>
  <si>
    <t>BANIT 2 UNIT 2 SUBDIT 4 DITRESKRIMUM POLDA BALI (BARU)</t>
  </si>
  <si>
    <t>81010648</t>
  </si>
  <si>
    <t>I NYOMAN SUBAGIA</t>
  </si>
  <si>
    <t>BHAYANGKARA OPERASIONAL PELAKSANA POLSEK TEMBUKU POLRES BANGLI POLDA BALI (BHABINKAMTIBMAS DESA JEHEM)</t>
  </si>
  <si>
    <t>81010655</t>
  </si>
  <si>
    <t>I MADE SURUNAKA</t>
  </si>
  <si>
    <t>BHAYANGKARA ADMINISTRASI PELAKSANA BIDANG KEU POLRES KARANGASEM POLDA BALI</t>
  </si>
  <si>
    <t>81010807</t>
  </si>
  <si>
    <t>BHAYANGKARA OPERASIONAL PELAKSANA POLSEK ABANG POLRES KARANGASEM POLDA BALI (BHABINKAMTIBMAS DESA BUNUTAN)</t>
  </si>
  <si>
    <t>81020009</t>
  </si>
  <si>
    <t>PUTU YUSTANA</t>
  </si>
  <si>
    <t>BANIT 9 UNITSABHARA POLSEK DENPASAR BARAT POLRESTA DENPASAR POLDA BALI (BARU)</t>
  </si>
  <si>
    <t>81020018</t>
  </si>
  <si>
    <t>I GUSTI KOMANG WIADI</t>
  </si>
  <si>
    <t>BANIT 15 SUBDIT 4 DITINTELKAM POLDA BALI</t>
  </si>
  <si>
    <t>81020194</t>
  </si>
  <si>
    <t>BANIT 15 UNITTURJAWALI SATSABHARA POLRES BADUNG POLDA BALI (BARU)</t>
  </si>
  <si>
    <t>81020226</t>
  </si>
  <si>
    <t>FRANSISKA TIBALILATU</t>
  </si>
  <si>
    <t>BHAYANGKARA ADMINISTRASI PELAKSANA BIDANG REGIDENT DITLANTAS POLDA BALI</t>
  </si>
  <si>
    <t>81020249</t>
  </si>
  <si>
    <t>I MADE BUKIT SUDIATMIKA</t>
  </si>
  <si>
    <t>BANIT 1 UNITRESKRIM POLSEK SELAT POLRES KARANGASEM POLDA BALI</t>
  </si>
  <si>
    <t>81020288</t>
  </si>
  <si>
    <t>I WAYAN DUARSA</t>
  </si>
  <si>
    <t>PANIT 2 UNITINTELKAM POLSEK MANGGIS POLRES KARANGASEM POLDA BALI (PS.)</t>
  </si>
  <si>
    <t>81020317</t>
  </si>
  <si>
    <t>I GEDE SUNTAL</t>
  </si>
  <si>
    <t>BHAYANGKARA OPERASIONAL PELAKSANA POLSEK SIDEMEN POLRES KARANGASEM POLDA BALI (BHABINKAMTIBMAS DESA LOKASARI)</t>
  </si>
  <si>
    <t>81020326</t>
  </si>
  <si>
    <t>RINA RISTYAWATI</t>
  </si>
  <si>
    <t>BAMIN/BANUM 2 BAGBINOPSNAL DITPAMOBVIT POLDA BALI</t>
  </si>
  <si>
    <t>81020335</t>
  </si>
  <si>
    <t>I WAYAN WERDI PUTRA, S.Pd.</t>
  </si>
  <si>
    <t>BANIT 16 UNITIDIK SATRESKRIM POLRESTA DENPASAR POLDA BALI (BARU)</t>
  </si>
  <si>
    <t>81020343</t>
  </si>
  <si>
    <t>I PUTU PEBRI MULIARTA</t>
  </si>
  <si>
    <t>BANIT 8 UNITIDIK SATRESNARKOBA POLRES KARANGASEM POLDA BALI</t>
  </si>
  <si>
    <t>81020367</t>
  </si>
  <si>
    <t>PANDE PUTU SUARDANA</t>
  </si>
  <si>
    <t>BANIT 8 UNITIDIK SATRESNARKOBA POLRESTA DENPASAR POLDA BALI</t>
  </si>
  <si>
    <t>81020420</t>
  </si>
  <si>
    <t>I KADEK WARDANA, S.H.</t>
  </si>
  <si>
    <t>BANIT 16 UNITTURJAWALI SATLANTAS POLRES TABANAN POLDA BALI (BARU)</t>
  </si>
  <si>
    <t>81020426</t>
  </si>
  <si>
    <t>KADEK TURISIA TUMSILA, S.H.</t>
  </si>
  <si>
    <t>BADALMAS 99 KIDALMAS 1 SIPASDAL SUBDITDALMAS DITSAMAPTA POLDA BALI</t>
  </si>
  <si>
    <t>81020477</t>
  </si>
  <si>
    <t>EKO SETYO BUDI ARYONO</t>
  </si>
  <si>
    <t>BANIT 5 UNITRESKRIM POLSEK ABANG POLRES KARANGASEM POLDA BALI</t>
  </si>
  <si>
    <t>81020518</t>
  </si>
  <si>
    <t>I DEWA GEDE PUTRA SASTRAWAN</t>
  </si>
  <si>
    <t>BANIT 25 UNITTURJAWALI SATLANTAS POLRES BULELENG POLDA BALI</t>
  </si>
  <si>
    <t>81020534</t>
  </si>
  <si>
    <t>I KOMANG SUDIASA</t>
  </si>
  <si>
    <t>BAMIN SIUM POLSEK PEKUTATAN POLRES JEMBRANA POLDA BALI (BARU)</t>
  </si>
  <si>
    <t>81020555</t>
  </si>
  <si>
    <t>PRIYO SAMBODO</t>
  </si>
  <si>
    <t>BHAYANGKARA OPERASIONAL PELAKSANA LANJUTAN POLSEK KLUNGKUNG POLRES KLUNGKUNG POLDA BALI (BHABIN KAMPUNG GELGEL)</t>
  </si>
  <si>
    <t>81020570</t>
  </si>
  <si>
    <t>I PUTU AGUS SATRYAWAN</t>
  </si>
  <si>
    <t>BHAYANGKARA OPERASIONAL PELAKSANA POLSEK SINGARAJA POLRES BULELENG POLDA BALI (ARAHAN PENUGASAN PADA UNIT RESKRIM)</t>
  </si>
  <si>
    <t>81020913</t>
  </si>
  <si>
    <t>I KADEK SUGIARTHA,A.MD</t>
  </si>
  <si>
    <t>KASIUM POLSEK MANGGIS POLRES KARANGASEM POLDA BALI (PS.)</t>
  </si>
  <si>
    <t>81030014</t>
  </si>
  <si>
    <t>I DEWA MADE KARANG MATARAM,SH</t>
  </si>
  <si>
    <t>BANIT 1 UNITLANTAS POLSEK DENPASAR TIMUR POLRESTA DENPASAR POLDA BALI</t>
  </si>
  <si>
    <t>81030069</t>
  </si>
  <si>
    <t>ELVY MARLINA L TOBING, S.H.</t>
  </si>
  <si>
    <t>BAMIN/BANUM 5 SUBBAGRENMIN DITTAHTI POLDA BALI</t>
  </si>
  <si>
    <t>81030072</t>
  </si>
  <si>
    <t>I MADE WIDHIARTANA</t>
  </si>
  <si>
    <t>BANIT 8 UNITPAMOBVIT SATSABHARA POLRES BADUNG POLDA BALI (BARU)</t>
  </si>
  <si>
    <t>81030279</t>
  </si>
  <si>
    <t>I NYOMAN MARTANA</t>
  </si>
  <si>
    <t>BATAUD SIUM POLSEK ABIANSEMAL POLRES BADUNG POLDA BALI (BARU)</t>
  </si>
  <si>
    <t>81030286</t>
  </si>
  <si>
    <t>I KOMANG SUANTRA</t>
  </si>
  <si>
    <t>BANIT PATROLI 1 POLSUBSEKTOR TEGAL ASIH POLSEK BUSUNGBIU POLRES BULELENG POLDA BALI</t>
  </si>
  <si>
    <t>81030346</t>
  </si>
  <si>
    <t>I NYOMAN YOGA MEGANTARA</t>
  </si>
  <si>
    <t>BHAYANGKARA OPERASIONAL PELAKSANA LANJUTAN BIDANG SUBDIT 3 DITRESNARKOBA POLDA BALI (PENUGASAN PD BNNK DENPASAR)</t>
  </si>
  <si>
    <t>81030348</t>
  </si>
  <si>
    <t>MUHAMAD MAHENDRA PUTRA</t>
  </si>
  <si>
    <t>BHAYANGKARA OPERASIONAL PELAKSANA POLSEK DAWAN POLRES KLUNGKUNG POLDA BALI</t>
  </si>
  <si>
    <t>81030418</t>
  </si>
  <si>
    <t>I PUTU DARMANA</t>
  </si>
  <si>
    <t>81030472</t>
  </si>
  <si>
    <t>AHMAD FARCHAN, S.H.</t>
  </si>
  <si>
    <t>BHAYANGKARA OPERASIONAL PELAKSANA BIDANG LANTAS POLRES JEMBRANA POLDA BALI (BARU)</t>
  </si>
  <si>
    <t>81030501</t>
  </si>
  <si>
    <t>IDA BAGUS MADE SUARTANA</t>
  </si>
  <si>
    <t>BHAYANGKARA OPERASIONAL PELAKSANA POLSEK GIANYAR POLRES GIANYAR POLDA BALI</t>
  </si>
  <si>
    <t>81030588</t>
  </si>
  <si>
    <t>NYOMAN PARIATNA</t>
  </si>
  <si>
    <t>BANIT 2 UNITINTELKAM POLSEK SAWAN POLRES BULELENG POLDA BALI</t>
  </si>
  <si>
    <t>81030632</t>
  </si>
  <si>
    <t>I KADEK ARJANA</t>
  </si>
  <si>
    <t>BHAYANGKARA OPERASIONAL PELAKSANA POLSEK KUTA UTARA POLRES BADUNG POLDA BALI</t>
  </si>
  <si>
    <t>81030650</t>
  </si>
  <si>
    <t>KHAIRUL AMIN, S.H.</t>
  </si>
  <si>
    <t>BANIT 26 UNITIDIK SATRESKRIM POLRES BULELENG POLDA BALI</t>
  </si>
  <si>
    <t>81030713</t>
  </si>
  <si>
    <t>I GUSTI KETUT ALIT WIRAWAN</t>
  </si>
  <si>
    <t>BANIT 2 UNITIDIK SATRESNARKOBA POLRES TABANAN POLDA BALI (BARU)</t>
  </si>
  <si>
    <t>81040004</t>
  </si>
  <si>
    <t>I PUTU DHARMADI, S.H.</t>
  </si>
  <si>
    <t>BANIT 40 UNITIDIK SATRESKRIM POLRES GIANYAR POLDA BALI (BARU)</t>
  </si>
  <si>
    <t>81040022</t>
  </si>
  <si>
    <t>BANIT 10 UNITIDIK SATRESKRIM POLRES KLUNGKUNG POLDA BALI</t>
  </si>
  <si>
    <t>81040059</t>
  </si>
  <si>
    <t>I GEDE SUDANA</t>
  </si>
  <si>
    <t>BANIT 10 UNITIDIK SATRESKRIM POLRES TABANAN POLDA BALI (BARU)</t>
  </si>
  <si>
    <t>81040062</t>
  </si>
  <si>
    <t>WAYAN EKA PARTA</t>
  </si>
  <si>
    <t>BHAYANGKARA OPERASIONAL PELAKSANA POLSEK SUKAWATI POLRES GIANYAR POLDA BALI (BHABINKAMTIBMAS DS SUKAWATI)</t>
  </si>
  <si>
    <t>81040071</t>
  </si>
  <si>
    <t>I GST BAGUS SANJAYA</t>
  </si>
  <si>
    <t>KASUBNIT 2 UNITDALMAS SATSABHARA POLRES JEMBRANA POLDA BALI (BARU)</t>
  </si>
  <si>
    <t>81040098</t>
  </si>
  <si>
    <t>I GD PUTRA SWASTIKA YASA, S.H.</t>
  </si>
  <si>
    <t>BANIT 2 SATINTELKAM POLRES GIANYAR POLDA BALI (CTOCS/TIM SURVEILLANCE)</t>
  </si>
  <si>
    <t>81040248</t>
  </si>
  <si>
    <t>GEDE AGUS DAMENDRA, SS</t>
  </si>
  <si>
    <t>BANIT 10 UNITRESKRIM POLSEK DENPASAR TIMUR POLRESTA DENPASAR POLDA BALI</t>
  </si>
  <si>
    <t>81040270</t>
  </si>
  <si>
    <t>I MADE PUTRA SUGIRI</t>
  </si>
  <si>
    <t>BANIT 18 UNITTURJAWALI SATLANTAS POLRES BULELENG POLDA BALI</t>
  </si>
  <si>
    <t>81040323</t>
  </si>
  <si>
    <t>I MADE SUDIARSA,S.H.</t>
  </si>
  <si>
    <t>BANIT 3 UNITRESKRIM POLSEK KAWASAN PELABUHAN GILIMANUK POLRES JEMBRANA POLDA BALI (BARU)</t>
  </si>
  <si>
    <t>81040339</t>
  </si>
  <si>
    <t>I KOMANG ADI WIRA ARTANA</t>
  </si>
  <si>
    <t>PS. KA SPKT 3 POLSEK SELEMADEG BARAT POLRES TABANAN POLDA BALI</t>
  </si>
  <si>
    <t>81040359</t>
  </si>
  <si>
    <t>DWI MARGO UTOMO</t>
  </si>
  <si>
    <t>BANIT 20 UNITTURJAWALI SATLANTAS POLRES JEMBRANA POLDA BALI (BARU)</t>
  </si>
  <si>
    <t>81040389</t>
  </si>
  <si>
    <t>I NYOMAN SAPRAYODI, S.H.</t>
  </si>
  <si>
    <t>BANIT 2 UNITIDIK SATRESNARKOBA POLRESTA DENPASAR POLDA BALI</t>
  </si>
  <si>
    <t>81040453</t>
  </si>
  <si>
    <t>BANIT 11 UNITLAKA SATLANTAS POLRES BADUNG POLDA BALI</t>
  </si>
  <si>
    <t>81040523</t>
  </si>
  <si>
    <t>I GEDE SUADNYANA</t>
  </si>
  <si>
    <t>BANIT 2 UNITLANTAS POLSEK SUKASADA POLRES BULELENG POLDA BALI</t>
  </si>
  <si>
    <t>81040649</t>
  </si>
  <si>
    <t>ARIS SURYANINGTYAS</t>
  </si>
  <si>
    <t>81041293</t>
  </si>
  <si>
    <t>I NENGAH GEJER ARIMBAWA,S.H.</t>
  </si>
  <si>
    <t>BHAYANGKARA ADMINISTRASI LANJUTAN BIDANG SUMDA POLRES KARANGASEM POLDA BALI (SUBBAG LOGISTIK)</t>
  </si>
  <si>
    <t>81050026</t>
  </si>
  <si>
    <t>IDA AYU NGURAH KEMALA DEWI, S.H.</t>
  </si>
  <si>
    <t>PAMIN 5 SUBBAGRENMIN RO SDM POLDA BALI</t>
  </si>
  <si>
    <t>81050059</t>
  </si>
  <si>
    <t>I NYOMAN ARTHA BUDAYA</t>
  </si>
  <si>
    <t>BANIT 2 UNITINTELKAM POLSEK KARANG ASEM POLRES KARANGASEM POLDA BALI</t>
  </si>
  <si>
    <t>81050105</t>
  </si>
  <si>
    <t>NI WAYAN DEWI AMBARAWATI</t>
  </si>
  <si>
    <t>PAMIN 4 SUBBAGRENMIN DITBINMAS POLDA BALI</t>
  </si>
  <si>
    <t>81050115</t>
  </si>
  <si>
    <t>I PUTU JONI WIJAYA</t>
  </si>
  <si>
    <t>BANIT 3 UNITRESKRIM POLSEK NEGARA POLRES JEMBRANA POLDA BALI (BARU)</t>
  </si>
  <si>
    <t>81050255</t>
  </si>
  <si>
    <t>I PUTU SUDARMA</t>
  </si>
  <si>
    <t>BAURBIDBIN SIWAS POLRES BADUNG POLDA BALI</t>
  </si>
  <si>
    <t>81050347</t>
  </si>
  <si>
    <t>PUTU ADI ADNYANA</t>
  </si>
  <si>
    <t>BANIT 7 UNITRESKRIM POLSEK SINGARAJA POLRES BULELENG POLDA BALI</t>
  </si>
  <si>
    <t>81050367</t>
  </si>
  <si>
    <t>I DEWA PUTU SEMARA JAYA</t>
  </si>
  <si>
    <t>PAOPS SUBDEN 4 DEN GEGANA SATBRIMOB POLDA BALI</t>
  </si>
  <si>
    <t>81050400</t>
  </si>
  <si>
    <t>BANIT 16 UNITIDIK SATRESKRIM POLRES BADUNG POLDA BALI</t>
  </si>
  <si>
    <t>81050452</t>
  </si>
  <si>
    <t>GEDE SABDA</t>
  </si>
  <si>
    <t>BANIT 3 UNITSABHARA POLSEK SAWAN POLRES BULELENG POLDA BALI</t>
  </si>
  <si>
    <t>81050494</t>
  </si>
  <si>
    <t>ADI ISWANTO, SH</t>
  </si>
  <si>
    <t>BAMIN 1 URMINTU SATRESNARKOBA POLRESTA DENPASAR POLDA BALI (BARU)</t>
  </si>
  <si>
    <t>81050522</t>
  </si>
  <si>
    <t>I WAYAN AGUS SUPARTA,S.H.</t>
  </si>
  <si>
    <t>BANIT 8 UNITLANTAS POLSEK SUKAWATI POLRES GIANYAR POLDA BALI (BARU)</t>
  </si>
  <si>
    <t>81050582</t>
  </si>
  <si>
    <t>BANIT 6 UNITIDIK SATRESNARKOBA POLRES BULELENG POLDA BALI</t>
  </si>
  <si>
    <t>81050610</t>
  </si>
  <si>
    <t>KADEK AGUS SASTRAWAN</t>
  </si>
  <si>
    <t>PS. PAUR SUBBAGHUMAS BAGOPS POLRES BULELENG POLDA BALI</t>
  </si>
  <si>
    <t>81050718</t>
  </si>
  <si>
    <t>MADE RESIYA</t>
  </si>
  <si>
    <t>BAMIN 7 BAGSUMDA POLRES KARANGASEM POLDA BALI</t>
  </si>
  <si>
    <t>81050729</t>
  </si>
  <si>
    <t>NISWATIN KHORIDA</t>
  </si>
  <si>
    <t>BANIT 12 UNITIDIK SATRESNARKOBA POLRESTA DENPASAR POLDA BALI</t>
  </si>
  <si>
    <t>81050781</t>
  </si>
  <si>
    <t>I WAYAN WENA, S.H.</t>
  </si>
  <si>
    <t>BHAYANGKARA OPERASIONAL PELAKSANA LANJUTAN BIDANG SUMDA POLRES BULELENG POLDA BALI (PENUGASAN PADA BNNK BULELENG)</t>
  </si>
  <si>
    <t>81051258</t>
  </si>
  <si>
    <t>AGUNG BIANTORO, S.H.</t>
  </si>
  <si>
    <t>BANIT 23 UNITIDIK SATRESNARKOBA POLRESTA DENPASAR POLDA BALI</t>
  </si>
  <si>
    <t>81060027</t>
  </si>
  <si>
    <t>PUTU EKA JAYA SAPUTRA W., S.H.</t>
  </si>
  <si>
    <t>BANIT 6 UNITRESKRIM POLSEK MENGWI POLRES BADUNG POLDA BALI</t>
  </si>
  <si>
    <t>81060031</t>
  </si>
  <si>
    <t>I KETUT MULIAWAN</t>
  </si>
  <si>
    <t>BANIT 2 UNITTURJAWALI SATSABHARA POLRES BANGLI POLDA BALI</t>
  </si>
  <si>
    <t>81060159</t>
  </si>
  <si>
    <t>JONI BINTARA SUYASA</t>
  </si>
  <si>
    <t>BANIT 20 UNITIDIK SATRESKRIM POLRES KARANGASEM POLDA BALI</t>
  </si>
  <si>
    <t>81060181</t>
  </si>
  <si>
    <t>I WAYAN JUNI ASTAWAN</t>
  </si>
  <si>
    <t>BA POLSEK SUSUT POLRES BANGLI POLDA BALI ((BHABINKAMTIBMAS DS. PENGIYANGAN))</t>
  </si>
  <si>
    <t>81060248</t>
  </si>
  <si>
    <t>I GUSTI NGURAH AGUNG ADIPTA</t>
  </si>
  <si>
    <t>BANIT 2 SATINTELKAM POLRESTA DENPASAR POLDA BALI</t>
  </si>
  <si>
    <t>81060294</t>
  </si>
  <si>
    <t>GUSTI ANOM DIRA PRADNYANA</t>
  </si>
  <si>
    <t>PAMIN KOMPI 2 YON A PELOPOR SATBRIMOB POLDA BALI (PERPOL 14)</t>
  </si>
  <si>
    <t>81060296</t>
  </si>
  <si>
    <t>I KETUT AGUSTINA</t>
  </si>
  <si>
    <t>BANIT 12 SATINTELKAM POLRES JEMBRANA POLDA BALI (BARU)</t>
  </si>
  <si>
    <t>81060392</t>
  </si>
  <si>
    <t>81060495</t>
  </si>
  <si>
    <t>EKO JUNIADI</t>
  </si>
  <si>
    <t>BANIT 3 UNITRESKRIM POLSEK BANGLI POLRES BANGLI POLDA BALI</t>
  </si>
  <si>
    <t>81060498</t>
  </si>
  <si>
    <t>I NYOMAN SUKRAWAN</t>
  </si>
  <si>
    <t>BANIT 18 SATINTELKAM POLRES GIANYAR POLDA BALI</t>
  </si>
  <si>
    <t>81060525</t>
  </si>
  <si>
    <t>I NENGAH MARIANTANA, S.H.</t>
  </si>
  <si>
    <t>BANIT 1 SUBBIDPAMINAL BIDPROPAM POLDA BALI (BARU)</t>
  </si>
  <si>
    <t>81060571</t>
  </si>
  <si>
    <t>ANAK AGUNG GDE ANOM PUTRA, S.H</t>
  </si>
  <si>
    <t>81060592</t>
  </si>
  <si>
    <t>I DEWA PUTU SUTEJA</t>
  </si>
  <si>
    <t>BANIT WATTAH SATTAHTI POLRES KLUNGKUNG POLDA BALI</t>
  </si>
  <si>
    <t>81070128</t>
  </si>
  <si>
    <t>I GEDE ALIT, S.Sos.</t>
  </si>
  <si>
    <t>BHAYANGKARA OPERASIONAL PELAKSANA POLSEK KARANG ASEM POLRES KARANGASEM POLDA BALI (BHABIN KAMTIBMAS DESA TEGALINGGAH)</t>
  </si>
  <si>
    <t>81070174</t>
  </si>
  <si>
    <t>I GUSTI NGURAH MARDIKA</t>
  </si>
  <si>
    <t>BANIT 4 UNITRESKRIM POLSEK SELAT POLRES KARANGASEM POLDA BALI</t>
  </si>
  <si>
    <t>81070222</t>
  </si>
  <si>
    <t>SUHERMAN PRAYUDI, S.S.</t>
  </si>
  <si>
    <t>BANIT 1 UNIT 4 SUBDIT 2 DITRESKRIMSUS POLDA BALI (BARU)</t>
  </si>
  <si>
    <t>81070245</t>
  </si>
  <si>
    <t>BHAYANGKARA OPERASIONAL PELAKSANA POLSEK GIANYAR POLRES GIANYAR POLDA BALI (UNITSABHARA)</t>
  </si>
  <si>
    <t>81070291</t>
  </si>
  <si>
    <t>VIDIAN FIRDAUS, S.H</t>
  </si>
  <si>
    <t>81070391</t>
  </si>
  <si>
    <t>RIDUAN ADI SETYO</t>
  </si>
  <si>
    <t>BAMIN/BANUM 24 SUBBAGPAMKOLSIK YANMA POLDA BALI</t>
  </si>
  <si>
    <t>81070396</t>
  </si>
  <si>
    <t>I NYOMAN SARDIKA</t>
  </si>
  <si>
    <t>BAURPROVOS 2 SIPROPAM POLRES BULELENG POLDA BALI</t>
  </si>
  <si>
    <t>81070430</t>
  </si>
  <si>
    <t>I NYOMAN YULIARTA</t>
  </si>
  <si>
    <t>BHAYANGKARA OPERASIONAL PELAKSANA LANJUTAN POLSEK GIANYAR POLRES GIANYAR POLDA BALI (BHABINKAMTIBMAS KELURAHAN BENG)</t>
  </si>
  <si>
    <t>81070440</t>
  </si>
  <si>
    <t>I NYOMAN AGUS NUGRAHA</t>
  </si>
  <si>
    <t>BHAYANGKARA OPERASIONAL PELAKSANA BIDANG PJR DITLANTAS POLDA BALI</t>
  </si>
  <si>
    <t>81070452</t>
  </si>
  <si>
    <t>FAISAL RAHMAN, S.E.</t>
  </si>
  <si>
    <t>PAMIN 1 SUBBAGRENMIN SPN POLDA BALI</t>
  </si>
  <si>
    <t>81070590</t>
  </si>
  <si>
    <t>SUWITO, SH</t>
  </si>
  <si>
    <t>BAMIN/BANUM 1 SUBSIKESLAP SIKESJAS SATBRIMOB POLDA BALI</t>
  </si>
  <si>
    <t>81080081</t>
  </si>
  <si>
    <t>I GEDE WIDARMA</t>
  </si>
  <si>
    <t>BAMIN 1 SIHUMAS POLSEK SUKASADA POLRES BULELENG POLDA BALI</t>
  </si>
  <si>
    <t>81080096</t>
  </si>
  <si>
    <t>AYU NINGRUM, S.H.</t>
  </si>
  <si>
    <t>BANIT 25 UNITIDIK SATRESKRIM POLRES GIANYAR POLDA BALI (BARU)</t>
  </si>
  <si>
    <t>81080116</t>
  </si>
  <si>
    <t>I KETUT ALIT</t>
  </si>
  <si>
    <t>BHAYANGKARA OPERASIONAL PELAKSANA BIDANG KEU POLRES BANGLI POLDA BALI</t>
  </si>
  <si>
    <t>81080191</t>
  </si>
  <si>
    <t>I NYOMAN CINTIA BUDI, S.H.</t>
  </si>
  <si>
    <t>BANIT 55 UNITIDIK SATRESKRIM POLRESTA DENPASAR POLDA BALI</t>
  </si>
  <si>
    <t>81080199</t>
  </si>
  <si>
    <t>I NENGAH SULINGGA</t>
  </si>
  <si>
    <t>BHAYANGKARA OPERASIONAL PELAKSANA POLSEK MANGGIS POLRES KARANGASEM POLDA BALI (BHABINKAMTIBMAS DESA ULAKAN)</t>
  </si>
  <si>
    <t>81080202</t>
  </si>
  <si>
    <t>I MADE TRISNA</t>
  </si>
  <si>
    <t>81080228</t>
  </si>
  <si>
    <t>I GEDE AGUS INDRAWAN, S.H.</t>
  </si>
  <si>
    <t>BHAYANGKARA OPERASIONAL PELAKSANA LANJUTAN BIDANG LANTAS POLRES BULELENG POLDA BALI (ARAHAN PENUGASAN PADA POLSEK BUSUNGBIU)</t>
  </si>
  <si>
    <t>81080278</t>
  </si>
  <si>
    <t>I WAYAN AGUSTINAWAN</t>
  </si>
  <si>
    <t>BHAYANGKARA OPERASIONAL PELAKSANA BIDANG INTELKAM POLRESTA DENPASAR POLDA BALI</t>
  </si>
  <si>
    <t>81080284</t>
  </si>
  <si>
    <t>I GEDE SEMERTIADA</t>
  </si>
  <si>
    <t>PAOPS KOMPI 3 YON B PELOPOR SATBRIMOB POLDA BALI (PERPOL 14)</t>
  </si>
  <si>
    <t>81080287</t>
  </si>
  <si>
    <t>PUTU YOGA SEMADI</t>
  </si>
  <si>
    <t>BANIT 8 SPKT POLRES BADUNG POLDA BALI</t>
  </si>
  <si>
    <t>81080332</t>
  </si>
  <si>
    <t>I MADE ARMAWA</t>
  </si>
  <si>
    <t>BANIT 10 UNITSABHARA POLSEK DENPASAR TIMUR POLRESTA DENPASAR POLDA BALI</t>
  </si>
  <si>
    <t>81080391</t>
  </si>
  <si>
    <t>AGUS RIYANTO</t>
  </si>
  <si>
    <t>BANIT 30 UNITIDIK SATRESKRIM POLRES KLUNGKUNG POLDA BALI</t>
  </si>
  <si>
    <t>81080401</t>
  </si>
  <si>
    <t>I NYOMAN WINAWAN, S.H.</t>
  </si>
  <si>
    <t>BANIT 1 UNIT 4 SUBDIT 4 DITRESKRIMUM POLDA BALI</t>
  </si>
  <si>
    <t>81080436</t>
  </si>
  <si>
    <t>I KETUT TRI GUNARTA, S.H.</t>
  </si>
  <si>
    <t>BANIT 6 SUBNITCAKKAL UNIT POLSATWA DITSAMAPTA POLDA BALI</t>
  </si>
  <si>
    <t>81080468</t>
  </si>
  <si>
    <t>I PUTU AGUS DARMA ANTARA,S.H.</t>
  </si>
  <si>
    <t>BANIT 15 UNITTURJAWALI SATLANTAS POLRES JEMBRANA POLDA BALI (BARU)</t>
  </si>
  <si>
    <t>81080540</t>
  </si>
  <si>
    <t>BHAYANGKARA OPERASIONAL PELAKSANA POLSEK KINTAMANI POLRES BANGLI POLDA BALI (BHABINKAMTIBMAS DESA BELANDINGAN)</t>
  </si>
  <si>
    <t>81080556</t>
  </si>
  <si>
    <t>I MADE BUDIARSANA</t>
  </si>
  <si>
    <t>BANIT 27 UNITDALMAS SATSABHARA POLRES GIANYAR POLDA BALI (BARU)</t>
  </si>
  <si>
    <t>81080557</t>
  </si>
  <si>
    <t>I KETUT AGUS WIDIADNYANA</t>
  </si>
  <si>
    <t>PAOPS KOMPI 3 YON A PELOPOR SATBRIMOB POLDA BALI (PERPOL 14)</t>
  </si>
  <si>
    <t>81080606</t>
  </si>
  <si>
    <t>I G PUTU NGURAH AGUS ARIANA</t>
  </si>
  <si>
    <t>BANIT 3 SPKT POLRES KARANGASEM POLDA BALI</t>
  </si>
  <si>
    <t>81080973</t>
  </si>
  <si>
    <t>I KETUT WINANTRA,S.H.</t>
  </si>
  <si>
    <t>BANIT 16 UNITIDIK SATRESKRIM POLRES JEMBRANA POLDA BALI (BARU)</t>
  </si>
  <si>
    <t>81081294</t>
  </si>
  <si>
    <t>I. G. AGUNG AYU MAS ASRIAWATHI, S.H.</t>
  </si>
  <si>
    <t>BANIT 19 UNITIDIK SATRESKRIM POLRES BADUNG POLDA BALI (BARU)</t>
  </si>
  <si>
    <t>81090027</t>
  </si>
  <si>
    <t>I GEDE DHARMA UPADANA</t>
  </si>
  <si>
    <t>BHAYANGKARA OPERASIONAL PELAKSANA LANJUTAN POLSEK KUBU POLRES KARANGASEM POLDA BALI (BHABINKAMTIBMAS DESA KUBU)</t>
  </si>
  <si>
    <t>81090048</t>
  </si>
  <si>
    <t>I PUTU GEDE SURYA DARMAYASA, S.Pd.</t>
  </si>
  <si>
    <t>81090072</t>
  </si>
  <si>
    <t>NENGAH DWI MAYONI</t>
  </si>
  <si>
    <t>81090185</t>
  </si>
  <si>
    <t>I KETUT ARIA TEGEH ARNAWAN</t>
  </si>
  <si>
    <t>BAMIN 1 SITIPOL POLRES KARANGASEM POLDA BALI</t>
  </si>
  <si>
    <t>81090186</t>
  </si>
  <si>
    <t>I WAYAN BUDIARSA</t>
  </si>
  <si>
    <t>BANIT 16 UNITSABHARA POLSEK KAWASAN PELABUHAN PADANG BAI POLRES KARANGASEM POLDA BALI</t>
  </si>
  <si>
    <t>81090247</t>
  </si>
  <si>
    <t>ANAK A GEDE AGUNG CANDIANA</t>
  </si>
  <si>
    <t>BA SPKT 4 POLSEK KLUNGKUNG POLRES KLUNGKUNG POLDA BALI</t>
  </si>
  <si>
    <t>81090254</t>
  </si>
  <si>
    <t>I KADEK WIRYAWAN, SH</t>
  </si>
  <si>
    <t>PANIT 2 SUBDEN 3 DENGEGANA SATBRIMOB POLDA BALI</t>
  </si>
  <si>
    <t>81090270</t>
  </si>
  <si>
    <t>I WAYAN SUJANA</t>
  </si>
  <si>
    <t>BANIT 3 SPKT POLRES GIANYAR POLDA BALI (BARU)</t>
  </si>
  <si>
    <t>81090296</t>
  </si>
  <si>
    <t>I NENGAH SUARDIKA, S.H.</t>
  </si>
  <si>
    <t>BHAYANGKARA OPERASIONAL PELAKSANA POLSEK BLAHBATUH POLRES GIANYAR POLDA BALI</t>
  </si>
  <si>
    <t>81090303</t>
  </si>
  <si>
    <t>BUDI PRASETYO,S.H.,M.H.</t>
  </si>
  <si>
    <t>PAMIN 1 SIHARKAN SUBDITFASHARKAN DITPOLAIRUD POLDA BALI (PERPOL 14)</t>
  </si>
  <si>
    <t>81090306</t>
  </si>
  <si>
    <t>I PUTU MURAHMAN, S.H.</t>
  </si>
  <si>
    <t>BANIT 3 UNITIDIK SATRESKRIM POLRES TABANAN POLDA BALI (BARU)</t>
  </si>
  <si>
    <t>81090368</t>
  </si>
  <si>
    <t>NYOMAN HERRY CAHYADI</t>
  </si>
  <si>
    <t>BANIT 4 UNITREGIDENT SATLANTAS POLRES KARANGASEM POLDA BALI</t>
  </si>
  <si>
    <t>81090462</t>
  </si>
  <si>
    <t>DANDIK DANNY SAPUTRA</t>
  </si>
  <si>
    <t>PANIT 1 SISIDIK SUBDITGAKKUM DITPOLAIRUD POLDA BALI (PERPOL 14)</t>
  </si>
  <si>
    <t>81100113</t>
  </si>
  <si>
    <t>KOMANG WIDIADA</t>
  </si>
  <si>
    <t>BANIT 4 UNITRESKRIM POLSEK BUSUNGBIU POLRES BULELENG POLDA BALI</t>
  </si>
  <si>
    <t>81100137</t>
  </si>
  <si>
    <t>IDA BAGUS PUTU SUARBAWA</t>
  </si>
  <si>
    <t>BANIT 10 UNITIDIK SATRESKRIM POLRES GIANYAR POLDA BALI (BARU)</t>
  </si>
  <si>
    <t>81100166</t>
  </si>
  <si>
    <t>81100293</t>
  </si>
  <si>
    <t>I GUSTI NGURAH CARLY CAHYADI</t>
  </si>
  <si>
    <t>BANIT 1 UNIT 4 SUBDIT 3 DITRESKRIMUM POLDA BALI</t>
  </si>
  <si>
    <t>81100294</t>
  </si>
  <si>
    <t>I MADE MARIANA, S.H.</t>
  </si>
  <si>
    <t>BANIT 9 UNITRESKRIM POLSEK SINGARAJA POLRES BULELENG POLDA BALI</t>
  </si>
  <si>
    <t>81100312</t>
  </si>
  <si>
    <t>I KETUT WIRAWAN</t>
  </si>
  <si>
    <t>BHAYANGKARA OPERASIONAL PELAKSANA LANJUTAN POLSEK KUTA SELATAN POLRESTA DENPASAR POLDA BALI (POSPOL JIMBARAN POLSEK KUTA SELATAN)</t>
  </si>
  <si>
    <t>81100479</t>
  </si>
  <si>
    <t>I G BAGUS AGUNG BIOMANTARA</t>
  </si>
  <si>
    <t>BHAYANGKARA OPERASIONAL PELAKSANA POLSEK SINGARAJA POLRES BULELENG POLDA BALI (BHABINKAMTIBMAS KEL KAMPUNG BARU POLSEK SINGARAJA)</t>
  </si>
  <si>
    <t>81100556</t>
  </si>
  <si>
    <t>I KOMANG GEDE ASTIKA WIBAWA, S.H.</t>
  </si>
  <si>
    <t>BANIT 6 UNITPAMOBVIT SATSABHARA POLRES JEMBRANA POLDA BALI (BARU)</t>
  </si>
  <si>
    <t>81100745</t>
  </si>
  <si>
    <t>DWI WAHYU HANDARYONO,S.Pdi.</t>
  </si>
  <si>
    <t>BANIT 7 UNITPAMOBVIT SATSABHARA POLRES JEMBRANA POLDA BALI (BARU)</t>
  </si>
  <si>
    <t>81100808</t>
  </si>
  <si>
    <t>RUSLAN,S.H.</t>
  </si>
  <si>
    <t>BANIT 9 UNITRESKRIM POLSEK KLUNGKUNG POLRES KLUNGKUNG POLDA BALI</t>
  </si>
  <si>
    <t>81110034</t>
  </si>
  <si>
    <t>I KETUT KAYUN</t>
  </si>
  <si>
    <t>BANIT 12 UNITSABHARA POLSEK DENPASAR TIMUR POLRESTA DENPASAR POLDA BALI</t>
  </si>
  <si>
    <t>81110040</t>
  </si>
  <si>
    <t>GEDE WIRA PUTRA</t>
  </si>
  <si>
    <t>BANIT 6 UNITRESKRIM POLSEK TEGALLALANG POLRES GIANYAR POLDA BALI</t>
  </si>
  <si>
    <t>81110108</t>
  </si>
  <si>
    <t>I KOMANG SUKARIATA</t>
  </si>
  <si>
    <t>BANIT 6 UNITLANTAS POLSEK GEROKGAK POLRES BULELENG POLDA BALI</t>
  </si>
  <si>
    <t>81110109</t>
  </si>
  <si>
    <t>I WAYAN EKAWAN</t>
  </si>
  <si>
    <t>BHAYANGKARA ADMINISTRASI PELAKSANA BIDANG SUMDA POLRES KLUNGKUNG POLDA BALI (SAKIT)</t>
  </si>
  <si>
    <t>81110110</t>
  </si>
  <si>
    <t>WAYAN SINARTA</t>
  </si>
  <si>
    <t>BANIT 2 UNITINTELKAM POLSEK MANGGIS POLRES KARANGASEM POLDA BALI</t>
  </si>
  <si>
    <t>81110139</t>
  </si>
  <si>
    <t>I WAYAN RUDI ARSANA</t>
  </si>
  <si>
    <t>BANIT 4 UNITINTELKAM POLSEK DENPASAR TIMUR POLRESTA DENPASAR POLDA BALI</t>
  </si>
  <si>
    <t>81110268</t>
  </si>
  <si>
    <t>LALU BUDI SUTRISNO, S.H.</t>
  </si>
  <si>
    <t>BHAYANGKARA OPERASIONAL PELAKSANA POLSEK KUTA SELATAN POLRESTA DENPASAR POLDA BALI</t>
  </si>
  <si>
    <t>81110318</t>
  </si>
  <si>
    <t>KADEK NOPIK SUPARDI</t>
  </si>
  <si>
    <t>BANIT 3 UNITINTELKAM POLSEK MARGA POLRES TABANAN POLDA BALI</t>
  </si>
  <si>
    <t>81110342</t>
  </si>
  <si>
    <t>I WAYAN SUDIYONO</t>
  </si>
  <si>
    <t>BANIT 36 SATINTELKAM POLRES BULELENG POLDA BALI</t>
  </si>
  <si>
    <t>81110367</t>
  </si>
  <si>
    <t>TRI SUKMADHI, S.H.</t>
  </si>
  <si>
    <t>BANIT 7 UNITRESKRIM POLSEK KAWASAN PELABUHAN GILIMANUK POLRES JEMBRANA POLDA BALI (BARU)</t>
  </si>
  <si>
    <t>81110386</t>
  </si>
  <si>
    <t>BANIT 5 UNITINTELKAM POLSEK BLAHBATUH POLRES GIANYAR POLDA BALI</t>
  </si>
  <si>
    <t>81110404</t>
  </si>
  <si>
    <t>I KOMANG ALIT</t>
  </si>
  <si>
    <t>BAMIN 3 BAGOPS POLRES KLUNGKUNG POLDA BALI</t>
  </si>
  <si>
    <t>81110608</t>
  </si>
  <si>
    <t>KETUT AGUSTAWAN, S.H.</t>
  </si>
  <si>
    <t>BHAYANGKARA OPERASIONAL PELAKSANA POLSEK SERIRIT POLRES BULELENG POLDA BALI (UNIT RESKRIM)</t>
  </si>
  <si>
    <t>81110615</t>
  </si>
  <si>
    <t>ACHMAD MUAFA, S.H.</t>
  </si>
  <si>
    <t>BANIT 1 UNIT 4 SUBDIT 4 DITRESKRIMSUS POLDA BALI (CTOCS/TIM SURVEILLANCE)</t>
  </si>
  <si>
    <t>81110719</t>
  </si>
  <si>
    <t>I NYOMAN SUBARIANA, S.H</t>
  </si>
  <si>
    <t>BANIT 4 UNIT 1 SUBDIT 4 DITRESKRIMSUS POLDA BALI</t>
  </si>
  <si>
    <t>81110812</t>
  </si>
  <si>
    <t>I MADE WICAKSANA, S.H.</t>
  </si>
  <si>
    <t>BANIT 64 UNITIDIK SATRESKRIM POLRESTA DENPASAR POLDA BALI</t>
  </si>
  <si>
    <t>81111211</t>
  </si>
  <si>
    <t>WAYAN SONDRA BUDIANA,S.E.</t>
  </si>
  <si>
    <t>BANIT 3 UNIT 1 SUBDIT 1 DITRESKRIMSUS POLDA BALI (CTOCS/TIM SURVEILLANCE)</t>
  </si>
  <si>
    <t>81120072</t>
  </si>
  <si>
    <t>I KETUT ARTAYASA</t>
  </si>
  <si>
    <t>BANIT 5 SUBNITCAKKAL UNIT POLSATWA DITSAMAPTA POLDA BALI</t>
  </si>
  <si>
    <t>81120105</t>
  </si>
  <si>
    <t>I WAYAN ROBYARTHA</t>
  </si>
  <si>
    <t>BAMIN/BANUM 3 SUBBAGRENMIN DITRESKRIMSUS POLDA BALI</t>
  </si>
  <si>
    <t>81120113</t>
  </si>
  <si>
    <t>AGUS EKA BINTARA, S.H.</t>
  </si>
  <si>
    <t>PAMIN KOMPI 1 YON B PELOPOR SATBRIMOB POLDA BALI (PERPOL 14)</t>
  </si>
  <si>
    <t>81120120</t>
  </si>
  <si>
    <t>SANG GEDE PUTRA YASA</t>
  </si>
  <si>
    <t>BAURPROVOS 9 SIPROPAM POLRES BANGLI POLDA BALI (BARU)</t>
  </si>
  <si>
    <t>81120169</t>
  </si>
  <si>
    <t>I MADE DWI CIPTA SUDEWA, S.H.</t>
  </si>
  <si>
    <t>BANIT 14 SATINTELKAM POLRES KARANGASEM POLDA BALI</t>
  </si>
  <si>
    <t>81120170</t>
  </si>
  <si>
    <t>I NYOMAN TRI CIPTA SEMARA, S.H.</t>
  </si>
  <si>
    <t>BANIT 6 UNITRESKRIM POLSEK KUBUTAMBAHAN POLRES BULELENG POLDA BALI</t>
  </si>
  <si>
    <t>81120185</t>
  </si>
  <si>
    <t>I GUSTI NGURAH PUTRA YASA</t>
  </si>
  <si>
    <t>BANIT 10 UNITDALMAS SATSABHARA POLRES BANGLI POLDA BALI (BARU)</t>
  </si>
  <si>
    <t>81120266</t>
  </si>
  <si>
    <t>MUHAMMAD NURKASAN</t>
  </si>
  <si>
    <t>BHAYANGKARA ADMINSITRASI PELAKSANA BIDANG POLAIR POLRES BULELENG POLDA BALI</t>
  </si>
  <si>
    <t>81120316</t>
  </si>
  <si>
    <t>I WAYAN PURYA</t>
  </si>
  <si>
    <t>BANIT 1 UNITRESKRIM POLSEK SUSUT POLRES BANGLI POLDA BALI (BARU)</t>
  </si>
  <si>
    <t>81120357</t>
  </si>
  <si>
    <t>DIDIK SETIAWAN</t>
  </si>
  <si>
    <t>81120368</t>
  </si>
  <si>
    <t>BANIT 4 UNITIDIK SATRESNARKOBA POLRES BADUNG POLDA BALI</t>
  </si>
  <si>
    <t>81120378</t>
  </si>
  <si>
    <t>I KADEK EDIANA</t>
  </si>
  <si>
    <t>BANIT 6 UNITLAKA SATLANTAS POLRES KARANGASEM POLDA BALI</t>
  </si>
  <si>
    <t>81120382</t>
  </si>
  <si>
    <t>SANG MADE YUDIARTA</t>
  </si>
  <si>
    <t>BAMIN 3 URMINTU SATBINMAS POLRES BANGLI POLDA BALI (BARU)</t>
  </si>
  <si>
    <t>81120416</t>
  </si>
  <si>
    <t>AGUS ADI DIANA PUTRA</t>
  </si>
  <si>
    <t>BA SPKT 4 POLSEK SUKAWATI POLRES GIANYAR POLDA BALI</t>
  </si>
  <si>
    <t>81120422</t>
  </si>
  <si>
    <t>I GEDE REDY WAHYUDA</t>
  </si>
  <si>
    <t>BHAYANGKARA ADMINISTRASI PELAKSANA BIDANG REGIDENT DITLANTAS POLDA BALI (BARU)</t>
  </si>
  <si>
    <t>81120445</t>
  </si>
  <si>
    <t>ANDRI SISWANTO</t>
  </si>
  <si>
    <t>BANIT 3 UNITRESKRIM POLSEK BANJAR POLRES BULELENG POLDA BALI</t>
  </si>
  <si>
    <t>81120451</t>
  </si>
  <si>
    <t>I NENGAH ARIAWAN</t>
  </si>
  <si>
    <t>81121207</t>
  </si>
  <si>
    <t>ARY SUDARSA, S.H.</t>
  </si>
  <si>
    <t>BAMIN/BANUM 2 SUBBAGRENMIN DITBINMAS POLDA BALI</t>
  </si>
  <si>
    <t>82010020</t>
  </si>
  <si>
    <t>IDA AYU PUTU WIDIANI, S.H.</t>
  </si>
  <si>
    <t>BANIT 18 UNITLAKA SATLANTAS POLRES GIANYAR POLDA BALI (BARU)</t>
  </si>
  <si>
    <t>82010023</t>
  </si>
  <si>
    <t>GEDE SUARDIKA, S.H.</t>
  </si>
  <si>
    <t>BANIT 4 UNITINTELKAM POLSEK KAWASAN PELABUHAN GILIMANUK POLRES JEMBRANA POLDA BALI (BARU)</t>
  </si>
  <si>
    <t>82010042</t>
  </si>
  <si>
    <t>SANG MADE JUNIAWAN,S.H</t>
  </si>
  <si>
    <t>BATAUD SIUM POLSEK KUTA POLRESTA DENPASAR POLDA BALI</t>
  </si>
  <si>
    <t>82010103</t>
  </si>
  <si>
    <t>DEWA MADE OKA KARTIKA</t>
  </si>
  <si>
    <t>BANIT 25 UNITDALMAS SATSABHARA POLRES GIANYAR POLDA BALI (BARU)</t>
  </si>
  <si>
    <t>82010129</t>
  </si>
  <si>
    <t>I PUTU JAYANEGARA</t>
  </si>
  <si>
    <t>PA SIAGA 2 BAGOPS POLRESTA DENPASAR POLDA BALI (PS.)</t>
  </si>
  <si>
    <t>82010235</t>
  </si>
  <si>
    <t>I PUTU BARU MAHARDIKA SH</t>
  </si>
  <si>
    <t>DANTON 3 KOMPI 3 YON C PELOPOR SATBRIMOB POLDA BALI (PERPOL 14)</t>
  </si>
  <si>
    <t>82010240</t>
  </si>
  <si>
    <t>BANIT 16 SATINTELKAM POLRES JEMBRANA POLDA BALI (BARU)</t>
  </si>
  <si>
    <t>82010337</t>
  </si>
  <si>
    <t>I WAYAN SULABA,S.H.</t>
  </si>
  <si>
    <t>BAMIN 3 BAGSUMDA POLRES KLUNGKUNG POLDA BALI</t>
  </si>
  <si>
    <t>82010556</t>
  </si>
  <si>
    <t>I KETUT SETA</t>
  </si>
  <si>
    <t>BANIT 1 UNITINTELKAM POLSEK NUSA PENIDA POLRES KLUNGKUNG POLDA BALI</t>
  </si>
  <si>
    <t>82020049</t>
  </si>
  <si>
    <t>I KOMANG ADINATA , S.H.</t>
  </si>
  <si>
    <t>BANIT 8 SATINTELKAM POLRES BADUNG POLDA BALI</t>
  </si>
  <si>
    <t>82020057</t>
  </si>
  <si>
    <t>I KADE ADI PUTRAYASA</t>
  </si>
  <si>
    <t>BHAYANGKARA ADMINISTRASI PELAKSANA LANJUTAN BIDANG BINOPSNAL DITLANTAS POLDA BALI</t>
  </si>
  <si>
    <t>82020075</t>
  </si>
  <si>
    <t>NI MADE BUDIWARDANI</t>
  </si>
  <si>
    <t>BHAYANGKARA ADMINISTRASI PELAKSANA BIDANG BINOPS ROOPS POLDA BALI (BARU)</t>
  </si>
  <si>
    <t>82020143</t>
  </si>
  <si>
    <t>GEDE MERTAYASA</t>
  </si>
  <si>
    <t>BANIT 32 UNITTURJAWALI SATSABHARA POLRES BULELENG POLDA BALI</t>
  </si>
  <si>
    <t>82020144</t>
  </si>
  <si>
    <t>I KETUT GUNAWAN PUTRA TOHJIWA</t>
  </si>
  <si>
    <t>BANIT 6 UNITSABHARA POLSEK ABANG POLRES KARANGASEM POLDA BALI</t>
  </si>
  <si>
    <t>82020267</t>
  </si>
  <si>
    <t>I WAYAN PARTAMA</t>
  </si>
  <si>
    <t>DANTON 3 KOMPI 1 YON A PELOPOR SATBRIMOB POLDA BALI (PERPOL 14)</t>
  </si>
  <si>
    <t>82020303</t>
  </si>
  <si>
    <t>I NYOMAN SUTADI, S.H.</t>
  </si>
  <si>
    <t>BANIT 8 UNITHARTIB SUBBIDPROVOS BIDPROPAM POLDA BALI</t>
  </si>
  <si>
    <t>82020324</t>
  </si>
  <si>
    <t>I GEDE DIANA WAHYUDI</t>
  </si>
  <si>
    <t>PAMIN SUBDEN 4 DEN GEGANA SATBRIMOB POLDA BALI</t>
  </si>
  <si>
    <t>82020658</t>
  </si>
  <si>
    <t>I KOMANG EDI MUSTIKA JAYA,S.H.</t>
  </si>
  <si>
    <t>BANIT 17 UNITTURJAWALI SATLANTAS POLRES KARANGASEM POLDA BALI</t>
  </si>
  <si>
    <t>82021183</t>
  </si>
  <si>
    <t>I MADE YOGI SENTANU, A.Md., S.H.</t>
  </si>
  <si>
    <t>PS. PAMIN 5 GADIK SPN POLDA BALI</t>
  </si>
  <si>
    <t>82030034</t>
  </si>
  <si>
    <t>MOHAMMAD WILDAN WIRANATA</t>
  </si>
  <si>
    <t>BANIT 19 UNITTURJAWALI SATLANTAS POLRES BULELENG POLDA BALI</t>
  </si>
  <si>
    <t>82030120</t>
  </si>
  <si>
    <t>IDA AYU DARMAYANTI</t>
  </si>
  <si>
    <t>BAMIN 8 BAGOPS POLRESTA DENPASAR POLDA BALI</t>
  </si>
  <si>
    <t>82030144</t>
  </si>
  <si>
    <t>I GEDE SUKERATA</t>
  </si>
  <si>
    <t>BAURIDENT 1 SATRESKRIM POLRES KARANGASEM POLDA BALI (BARU)</t>
  </si>
  <si>
    <t>82030151</t>
  </si>
  <si>
    <t>NI MADE DWI ANITANINGSIH</t>
  </si>
  <si>
    <t>82030244</t>
  </si>
  <si>
    <t>I GEDE AGUS SUTA GUNAWAN, S.H.</t>
  </si>
  <si>
    <t>BANIT 5 UNITINTELKAM POLSEK KAWASAN PELABUHAN GILIMANUK POLRES JEMBRANA POLDA BALI (BARU)</t>
  </si>
  <si>
    <t>82040022</t>
  </si>
  <si>
    <t>I PUTU ARY WEDA WARTAMA, S.H.</t>
  </si>
  <si>
    <t>BANIT 13 SATINTELKAM POLRES JEMBRANA POLDA BALI (BARU)</t>
  </si>
  <si>
    <t>82040039</t>
  </si>
  <si>
    <t>I MADE DWI PRASETYA P.C</t>
  </si>
  <si>
    <t>BANIT 1 UNITLANTAS POLSEK DENPASAR BARAT POLRESTA DENPASAR POLDA BALI</t>
  </si>
  <si>
    <t>82040065</t>
  </si>
  <si>
    <t>I PUTU MERTA SUGIARTAMA,S.H.</t>
  </si>
  <si>
    <t>BANIT 19 UNITTURJAWALI SATLANTAS POLRES JEMBRANA POLDA BALI (BARU)</t>
  </si>
  <si>
    <t>82040102</t>
  </si>
  <si>
    <t>COKORDE DALEM PEMAYUN, S.H.</t>
  </si>
  <si>
    <t>BANIT 5 UNITIDIK SATRESNARKOBA POLRESTA DENPASAR POLDA BALI</t>
  </si>
  <si>
    <t>82040110</t>
  </si>
  <si>
    <t>I WAYAN WIANTARA</t>
  </si>
  <si>
    <t>BANIT 9 UNITIDIK SATRESNARKOBA POLRESTA DENPASAR POLDA BALI</t>
  </si>
  <si>
    <t>82040120</t>
  </si>
  <si>
    <t>I PUTU SANTIKA,S.H.</t>
  </si>
  <si>
    <t>KAURMINTU SATRESKRIM POLRES JEMBRANA POLDA BALI (BARU)</t>
  </si>
  <si>
    <t>82040144</t>
  </si>
  <si>
    <t>I NENGAH ANDIKA</t>
  </si>
  <si>
    <t>82040200</t>
  </si>
  <si>
    <t>I PUTU EKA PRASETYAWAN,S.H.</t>
  </si>
  <si>
    <t>BAMIN 1 SIHUMAS POLSEK KAWASAN PELABUHAN GILIMANUK POLRES JEMBRANA POLDA BALI (BARU)</t>
  </si>
  <si>
    <t>82040252</t>
  </si>
  <si>
    <t>I MADE MONOD SUNAEDI, S.H.</t>
  </si>
  <si>
    <t>BANIT 7 UNITPATROLI SATPOLAIR POLRESTA DENPASAR POLDA BALI</t>
  </si>
  <si>
    <t>82040257</t>
  </si>
  <si>
    <t>I GST NGR AGUNG SUMERTAYASA</t>
  </si>
  <si>
    <t>PAOPS KOMPI 1 YON A PELOPOR SATBRIMOB POLDA BALI (PERPOL 14)</t>
  </si>
  <si>
    <t>82040258</t>
  </si>
  <si>
    <t>NI NENGAH SUKARINI</t>
  </si>
  <si>
    <t>BAMIN/BANUM 3 SIYANMIN DITINTELKAM POLDA BALI (-)</t>
  </si>
  <si>
    <t>82040294</t>
  </si>
  <si>
    <t>I MADE MUDARKA</t>
  </si>
  <si>
    <t>BAMIN 2 URMINTU SATBINMAS POLRES BULELENG POLDA BALI</t>
  </si>
  <si>
    <t>82040315</t>
  </si>
  <si>
    <t>HEGA DEWANTARA</t>
  </si>
  <si>
    <t>BAMIN 3 URMINTU SATINTELKAM POLRES KARANGASEM POLDA BALI (BARU)</t>
  </si>
  <si>
    <t>82040475</t>
  </si>
  <si>
    <t>I NYOMAN MUDIARTANA, S.H.</t>
  </si>
  <si>
    <t>BAMIN 2 URMINTU SATRESNARKOBA POLRES TABANAN POLDA BALI (BARU)</t>
  </si>
  <si>
    <t>82050029</t>
  </si>
  <si>
    <t>SRI MEINA CRISTIANA DEWI</t>
  </si>
  <si>
    <t>BANIT 4 UNITHARTIB SUBBIDPROVOS BIDPROPAM POLDA BALI (BARU)</t>
  </si>
  <si>
    <t>82050031</t>
  </si>
  <si>
    <t>I KETUT GINA MULYAWAN</t>
  </si>
  <si>
    <t>BANIT 10 UNITRESKRIM POLSEK SINGARAJA POLRES BULELENG POLDA BALI</t>
  </si>
  <si>
    <t>82050072</t>
  </si>
  <si>
    <t>I NENGAH BUDIATMIKA, S.H.</t>
  </si>
  <si>
    <t>BAMIN 3 SIUM POLSEK SUSUT POLRES BANGLI POLDA BALI (BARU)</t>
  </si>
  <si>
    <t>82050076</t>
  </si>
  <si>
    <t>I GEDE OKA WIDIATMIKA SH</t>
  </si>
  <si>
    <t>BANIT 3 UNITLANTAS POLSEK SELEMADEG POLRES TABANAN POLDA BALI (BARU)</t>
  </si>
  <si>
    <t>82050126</t>
  </si>
  <si>
    <t>IDA BAGUS GEDE PRAWIDA</t>
  </si>
  <si>
    <t>BANIT 5 UNITINTELKAM POLSEK SUKAWATI POLRES GIANYAR POLDA BALI (BARU)</t>
  </si>
  <si>
    <t>82050133</t>
  </si>
  <si>
    <t>WAHYU BALI ATMOJO</t>
  </si>
  <si>
    <t>82050443</t>
  </si>
  <si>
    <t>I MADE BINTARAWAN</t>
  </si>
  <si>
    <t>BANIT 23 UNITTURJAWALI SATLANTAS POLRES TABANAN POLDA BALI (UNIT TILANG)</t>
  </si>
  <si>
    <t>82050796</t>
  </si>
  <si>
    <t>I PUTU MERTA WIDANA, S.H.</t>
  </si>
  <si>
    <t>82060079</t>
  </si>
  <si>
    <t>AGUS BENDESAWIRAWAN</t>
  </si>
  <si>
    <t>82060080</t>
  </si>
  <si>
    <t>I KOMANG JUNI ANTARA, S.H.</t>
  </si>
  <si>
    <t>BANIT 6 UNITRESKRIM POLSEK KAWASAN PELABUHAN GILIMANUK POLRES JEMBRANA POLDA BALI (BARU)</t>
  </si>
  <si>
    <t>82060100</t>
  </si>
  <si>
    <t>I PUTU AGUS SANJAYA, S.H.</t>
  </si>
  <si>
    <t>82060125</t>
  </si>
  <si>
    <t>I MADE JUNIARTHA</t>
  </si>
  <si>
    <t>DANTON 1 KOMPI 2 YON B PELOPOR SATBRIMOB POLDA BALI (PERPOL 14)</t>
  </si>
  <si>
    <t>82060202</t>
  </si>
  <si>
    <t>I GEDE SUASTANA</t>
  </si>
  <si>
    <t>BAMIN 4 URMINTU SATSABHARA POLRES GIANYAR POLDA BALI (BARU)</t>
  </si>
  <si>
    <t>82060217</t>
  </si>
  <si>
    <t>I KETUT SUWARDIKA , S H.</t>
  </si>
  <si>
    <t>BANIT 29 SATINTELKAM POLRES BADUNG POLDA BALI</t>
  </si>
  <si>
    <t>82060360</t>
  </si>
  <si>
    <t>I MADE RIANO, S.H.</t>
  </si>
  <si>
    <t>82060416</t>
  </si>
  <si>
    <t>IMRAN YASIN, S.SOS</t>
  </si>
  <si>
    <t>BANIT 7 SATINTELKAM POLRES TABANAN POLDA BALI (BARU)</t>
  </si>
  <si>
    <t>82060444</t>
  </si>
  <si>
    <t>I KETUT ALIT ADNYANA</t>
  </si>
  <si>
    <t>BHAYANGKARA OPERASIONAL PELAKSANA PEMULA POLSEK BANGLI POLRES BANGLI POLDA BALI (BHABINKAMTIBMAS DS LANDIH POLSEK BANGLI)</t>
  </si>
  <si>
    <t>82060662</t>
  </si>
  <si>
    <t>I PUTU SUKARMA JUNIARTHA, S.H.</t>
  </si>
  <si>
    <t>BANIT 9 UNITIDIK SATRESNARKOBA POLRES GIANYAR POLDA BALI</t>
  </si>
  <si>
    <t>82070059</t>
  </si>
  <si>
    <t>SUYANTI, S.H.</t>
  </si>
  <si>
    <t>BANIT 35 UNITIDIK SATRESKRIM POLRES TABANAN POLDA BALI</t>
  </si>
  <si>
    <t>82070110</t>
  </si>
  <si>
    <t>KOMANG WIRA BUDIASA,S.H.</t>
  </si>
  <si>
    <t>BAMIN 2 URMINTU SATINTELKAM POLRES KARANGASEM POLDA BALI</t>
  </si>
  <si>
    <t>82070188</t>
  </si>
  <si>
    <t>H JULI WIDODO</t>
  </si>
  <si>
    <t>82070211</t>
  </si>
  <si>
    <t>I PUTU JULI SURYANTARA, S.H.</t>
  </si>
  <si>
    <t>BANIT 6 UNITTURJAWALI SATSABHARA POLRESTA DENPASAR POLDA BALI (BARU)</t>
  </si>
  <si>
    <t>82080025</t>
  </si>
  <si>
    <t>KADEK EDI ARIANTO, S.H.</t>
  </si>
  <si>
    <t>KASIHUMAS POLSEK SUKAWATI POLRES GIANYAR POLDA BALI (PS.)</t>
  </si>
  <si>
    <t>82080079</t>
  </si>
  <si>
    <t>I NENGAH PUTRA WIJANA, S.H.</t>
  </si>
  <si>
    <t>BAMIN/BANUM 1 POLIKLINIK SPN POLDA BALI</t>
  </si>
  <si>
    <t>82080084</t>
  </si>
  <si>
    <t>DEWA AYU PUTU EKA WETRAWATI,S.H</t>
  </si>
  <si>
    <t>BANIT 1 UNITTURJAWALI SATLANTAS POLRESTA DENPASAR POLDA BALI (BARU)</t>
  </si>
  <si>
    <t>82080091</t>
  </si>
  <si>
    <t>I DEWA GEDE PUTRA SUMARJAYA, S.H.</t>
  </si>
  <si>
    <t>82080092</t>
  </si>
  <si>
    <t>I GUSTI NGURAH AGUS BAYUTEJA</t>
  </si>
  <si>
    <t>BAMIN/BANUM 6 BAGJARLAT SPN POLDA BALI</t>
  </si>
  <si>
    <t>82080093</t>
  </si>
  <si>
    <t>I KETUT ARTA</t>
  </si>
  <si>
    <t>BANIT 8 UNITRESKRIM POLSEK SINGARAJA POLRES BULELENG POLDA BALI</t>
  </si>
  <si>
    <t>82080292</t>
  </si>
  <si>
    <t>YUDHA RAKHMANTO</t>
  </si>
  <si>
    <t>BAMIN/BANUM 5 SUBBAGRENMIN SPN POLDA BALI</t>
  </si>
  <si>
    <t>82080870</t>
  </si>
  <si>
    <t>IRWANSYAH JAYA PUTRA LUBIS, S.H.</t>
  </si>
  <si>
    <t>82090033</t>
  </si>
  <si>
    <t>82090053</t>
  </si>
  <si>
    <t>IRWAN SETIAWAN, S.H.</t>
  </si>
  <si>
    <t>BAMIN 3 BAGOPS POLRES BANGLI POLDA BALI (BARU)</t>
  </si>
  <si>
    <t>82090122</t>
  </si>
  <si>
    <t>I KADEK SUWITA SANJAYA,S.H.</t>
  </si>
  <si>
    <t>BANIT 2 UNITIDIK SATRESNARKOBA POLRES JEMBRANA POLDA BALI (BARU)</t>
  </si>
  <si>
    <t>82090331</t>
  </si>
  <si>
    <t>HENDRI, S.H.</t>
  </si>
  <si>
    <t>BANIT 7 UNITIDIK SATRESKRIM POLRES KARANGASEM POLDA BALI (BARU)</t>
  </si>
  <si>
    <t>82090499</t>
  </si>
  <si>
    <t>I MADE YUDA ANTARA, S.H.</t>
  </si>
  <si>
    <t>BANIT 3 SATINTELKAM POLRES TABANAN POLDA BALI (BARU)</t>
  </si>
  <si>
    <t>82100005</t>
  </si>
  <si>
    <t>I WAYAN SILAWIBHAWA, S.H.</t>
  </si>
  <si>
    <t>BANIT 14 SATINTELKAM POLRES JEMBRANA POLDA BALI (BARU)</t>
  </si>
  <si>
    <t>82100025</t>
  </si>
  <si>
    <t>I WAYAN RAKA ARIMBAWA</t>
  </si>
  <si>
    <t>BANIT 12 UNITSABHARA POLSEK MENDOYO POLRES JEMBRANA POLDA BALI</t>
  </si>
  <si>
    <t>82100027</t>
  </si>
  <si>
    <t>AMIN HUSAINI,S.H.</t>
  </si>
  <si>
    <t>BANIT 10 UNITIDIK SATRESKRIM POLRES JEMBRANA POLDA BALI (BARU)</t>
  </si>
  <si>
    <t>82100555</t>
  </si>
  <si>
    <t>I WAYAN RAUH ANTARA YANA, S.H.</t>
  </si>
  <si>
    <t>BANIT 3 UNITBINTIBMAS SATBINMAS POLRES KARANGASEM POLDA BALI</t>
  </si>
  <si>
    <t>82110016</t>
  </si>
  <si>
    <t>NI LUH PURWANING ANGGARAINI, S.H.</t>
  </si>
  <si>
    <t>BAMIN/BANUM 3 SITEKINTEL DITINTELKAM POLDA BALI</t>
  </si>
  <si>
    <t>82110048</t>
  </si>
  <si>
    <t>I WAYAN GUNTUR WIRA NEGARA</t>
  </si>
  <si>
    <t>BAMIN 3 SITIPOL POLRES BANGLI POLDA BALI</t>
  </si>
  <si>
    <t>82110055</t>
  </si>
  <si>
    <t>DEWA AYU M. YULIANINGSIH</t>
  </si>
  <si>
    <t>82110605</t>
  </si>
  <si>
    <t>HARIS SUKMADI,S.H.</t>
  </si>
  <si>
    <t>BANIT 2 UNITGAKKUM SATPOLAIR POLRESTA DENPASAR POLDA BALI</t>
  </si>
  <si>
    <t>82120030</t>
  </si>
  <si>
    <t>I WAYAN KESUMA ARIMBAWA</t>
  </si>
  <si>
    <t>82120098</t>
  </si>
  <si>
    <t>NI KETUT MIRAH RATNA DEWI, S.H.</t>
  </si>
  <si>
    <t>BHAYANGKARA ADMINISTRASI PELAKSANA BIDANG SUBDIT 1 DITRESNARKOBA POLDA BALI</t>
  </si>
  <si>
    <t>82120398</t>
  </si>
  <si>
    <t>NI WAYAN WIDIANI, S.H.</t>
  </si>
  <si>
    <t>BHAYANGKARA OPERASIONAL PELAKSANA BIDANG LANTAS POLRES KARANGASEM POLDA BALI</t>
  </si>
  <si>
    <t>82120729</t>
  </si>
  <si>
    <t>I NENGAH CANDRA JAYA</t>
  </si>
  <si>
    <t>BANIT 3 UNITREGIDENT SATLANTAS POLRES JEMBRANA POLDA BALI</t>
  </si>
  <si>
    <t>83010009</t>
  </si>
  <si>
    <t>I WAYAN ARDITA</t>
  </si>
  <si>
    <t>83020208</t>
  </si>
  <si>
    <t>I MADE FEBY LESMANA</t>
  </si>
  <si>
    <t>BANIT 4 UNITDIKYASA SATLANTAS POLRES JEMBRANA POLDA BALI</t>
  </si>
  <si>
    <t>83020409</t>
  </si>
  <si>
    <t>I G. BGS ADI SADNYANA PUTRA,S.H., A.Md.Kep.,S.H.</t>
  </si>
  <si>
    <t>BHAYANGKARA ADMINISTRASI PELAKSANA BIDANG SUMDA POLRES JEMBRANA POLDA BALI (BARU)</t>
  </si>
  <si>
    <t>83030323</t>
  </si>
  <si>
    <t>I GEDE AGUS MARTAWAN, S.H</t>
  </si>
  <si>
    <t>BHAYANGKARA ADMINISTRASI PELAKSANA BIDANG SUBDIT 3 DITRESKRIMUM POLDA BALI</t>
  </si>
  <si>
    <t>83030369</t>
  </si>
  <si>
    <t>I KETUT ADI SASTRAWAN, S.H.</t>
  </si>
  <si>
    <t>BANIT 15 SATINTELKAM POLRES BADUNG POLDA BALI (BARU)</t>
  </si>
  <si>
    <t>83030416</t>
  </si>
  <si>
    <t>I GEDE PUTU PARWATA, S.H.</t>
  </si>
  <si>
    <t>83030858</t>
  </si>
  <si>
    <t>I KADEK MUSTIKA YASA, S.H., M.H.</t>
  </si>
  <si>
    <t>BANIT 1 UNIT 4 SUBDIT 5 DITRESKRIMSUS POLDA BALI</t>
  </si>
  <si>
    <t>83040161</t>
  </si>
  <si>
    <t>I MADE SANTIKA, S.H.</t>
  </si>
  <si>
    <t>BANIT 8 SATINTELKAM POLRES TABANAN POLDA BALI (BARU)</t>
  </si>
  <si>
    <t>83050017</t>
  </si>
  <si>
    <t>I KOMANG TRI MAINDRA YUDA, S.H.</t>
  </si>
  <si>
    <t>BANIT 2 UNITSABHARA POLSEK ABANG POLRES KARANGASEM POLDA BALI</t>
  </si>
  <si>
    <t>83050178</t>
  </si>
  <si>
    <t>I KETUT SUDARMAYASA, S.H.</t>
  </si>
  <si>
    <t>BHAYANGKARA ADMINISTRASI PELAKSANA BIDANG RESKRIM POLRES BULELENG POLDA BALI</t>
  </si>
  <si>
    <t>83050278</t>
  </si>
  <si>
    <t>I KADE ARIASA ADI PUTRA, S.H.</t>
  </si>
  <si>
    <t>BANIT 18 SATINTELKAM POLRES JEMBRANA POLDA BALI (BARU)</t>
  </si>
  <si>
    <t>83060126</t>
  </si>
  <si>
    <t>G CAHYANA PUTRAYASA, S.H.</t>
  </si>
  <si>
    <t>BANIT 14 UNITTURJAWALI SATSABHARA POLRES JEMBRANA POLDA BALI (BARU)</t>
  </si>
  <si>
    <t>83060612</t>
  </si>
  <si>
    <t>I MADE JUNIEDI PUTRA,S.H.</t>
  </si>
  <si>
    <t>BAMIN 1 URMINTU SATINTELKAM POLRES JEMBRANA POLDA BALI (BARU)</t>
  </si>
  <si>
    <t>83070264</t>
  </si>
  <si>
    <t>I PUTU YULIANTARA, S.H.</t>
  </si>
  <si>
    <t>BAURIDENT 2 SATRESKRIM POLRES JEMBRANA POLDA BALI (BARU)</t>
  </si>
  <si>
    <t>83070529</t>
  </si>
  <si>
    <t>I KETUT PRABAWA, S.H.</t>
  </si>
  <si>
    <t>83090461</t>
  </si>
  <si>
    <t>MUHAMMAD NAZRI, S.H.</t>
  </si>
  <si>
    <t>83090510</t>
  </si>
  <si>
    <t>PUTU DWI EKA TELADAN</t>
  </si>
  <si>
    <t>BRIGADIR SATLANTAS POLRES BULELENG POLDA BALI</t>
  </si>
  <si>
    <t>83100007</t>
  </si>
  <si>
    <t>I MADE WIWIK WIRAYUDA, S.H.</t>
  </si>
  <si>
    <t>83100057</t>
  </si>
  <si>
    <t>I GST NGR WAHYU AGUSTINA, S.H.</t>
  </si>
  <si>
    <t>83100445</t>
  </si>
  <si>
    <t>I MADE OKTARISA SINDUNATA, S.H.</t>
  </si>
  <si>
    <t>BANIT 1 UNITINTELKAM POLSEK ABANG POLRES KARANGASEM POLDA BALI</t>
  </si>
  <si>
    <t>83110005</t>
  </si>
  <si>
    <t>KADEK ARTA YASA, S.H.</t>
  </si>
  <si>
    <t>BANIT 18 UNITIDIK SATRESKRIM POLRES JEMBRANA POLDA BALI (BARU)</t>
  </si>
  <si>
    <t>83110012</t>
  </si>
  <si>
    <t>KOMANG WIDASTRA, S.H.</t>
  </si>
  <si>
    <t>BANIT 18 UNITIDIK SATRESKRIM POLRES BANGLI POLDA BALI (BARU)</t>
  </si>
  <si>
    <t>83110368</t>
  </si>
  <si>
    <t>DEDY NURMANSYAH, S.H</t>
  </si>
  <si>
    <t>BANIT 60 UNITIDIK SATRESKRIM POLRESTA DENPASAR POLDA BALI</t>
  </si>
  <si>
    <t>83120142</t>
  </si>
  <si>
    <t>PUTU WIDIRATYASA</t>
  </si>
  <si>
    <t>BAMIN/BANUM 1 BAGJARLAT SPN POLDA BALI</t>
  </si>
  <si>
    <t>84020122</t>
  </si>
  <si>
    <t>KADEK DEDIK ARI SUWINDIAWAN, S.H.</t>
  </si>
  <si>
    <t>BHAYANGKARA ADMINISTRASI PELAKSANA BIDANG JARLAT SPN POLDA BALI</t>
  </si>
  <si>
    <t>84020319</t>
  </si>
  <si>
    <t>I PUTU AGUS EKAYASA,S.H.</t>
  </si>
  <si>
    <t>BHAYANGKARA OPERASIONAL PELAKSANA POLSEK PEKUTATAN POLRES JEMBRANA POLDA BALI (UNITINTELKAM)</t>
  </si>
  <si>
    <t>84040086</t>
  </si>
  <si>
    <t>I GUSTI NGURAH ARISTIAWAN, S.H.M.H.</t>
  </si>
  <si>
    <t>BANIT 2 UNIT 4 SUBDIT 2 DITRESKRIMUM POLDA BALI</t>
  </si>
  <si>
    <t>84040111</t>
  </si>
  <si>
    <t>I DEWA GEDE SUARNATA, S.H.</t>
  </si>
  <si>
    <t>BAURPROVOS 1 SIPROPAM POLRES KARANGASEM POLDA BALI</t>
  </si>
  <si>
    <t>84040155</t>
  </si>
  <si>
    <t>PUTU AGUS HERRY SUTRISNA SH</t>
  </si>
  <si>
    <t>BAMIN 1 BAGOPS POLRES GIANYAR POLDA BALI (BARU)</t>
  </si>
  <si>
    <t>84040317</t>
  </si>
  <si>
    <t>I PUTU ANTARA, S.H.</t>
  </si>
  <si>
    <t>BANIT 16 SIJAGATAH SUBDITPAMTAH DITTAHTI POLDA BALI</t>
  </si>
  <si>
    <t>84041939</t>
  </si>
  <si>
    <t>NI NYOMAN ENY PERIMAWATI, A. Md, SKOM,S.H</t>
  </si>
  <si>
    <t>BANIT 53 UNITIDIK SATRESKRIM POLRESTA DENPASAR POLDA BALI</t>
  </si>
  <si>
    <t>84050013</t>
  </si>
  <si>
    <t>I WAYAN EDI PURWANTA , S.Sos.</t>
  </si>
  <si>
    <t>BAURMIN SITIPOL POLRES BADUNG POLDA BALI</t>
  </si>
  <si>
    <t>84050129</t>
  </si>
  <si>
    <t>I MADE MAHARDIKA, S.H.</t>
  </si>
  <si>
    <t>BANIT 27 SATINTELKAM POLRES JEMBRANA POLDA BALI (BARU)</t>
  </si>
  <si>
    <t>84050234</t>
  </si>
  <si>
    <t>I GEDE ARYA SASKARA PUTRA, S.H.</t>
  </si>
  <si>
    <t>BANIT 3 UNITRESKRIM POLSEK ABANG POLRES KARANGASEM POLDA BALI</t>
  </si>
  <si>
    <t>84060102</t>
  </si>
  <si>
    <t>KADEK SUGIANTARA, S.H.</t>
  </si>
  <si>
    <t>BANIT 7 UNITSABHARA POLSEK KUBUTAMBAHAN POLRES BULELENG POLDA BALI</t>
  </si>
  <si>
    <t>84060131</t>
  </si>
  <si>
    <t>I PUTU BUDI ADNYANA, S.H.</t>
  </si>
  <si>
    <t>BAMIN 3 BAGOPS POLRES JEMBRANA POLDA BALI (BARU)</t>
  </si>
  <si>
    <t>84070018</t>
  </si>
  <si>
    <t>I GEDE EKA MULYAWAN</t>
  </si>
  <si>
    <t>BANIT 19 UNITPAMOBVIT SATSABHARA POLRESTA DENPASAR POLDA BALI</t>
  </si>
  <si>
    <t>84070284</t>
  </si>
  <si>
    <t>I GDE SURYA PUTRA, S.H., M.H.</t>
  </si>
  <si>
    <t>BANIT 20 UNITIDIK SATRESKRIM POLRES TABANAN POLDA BALI (BARU)</t>
  </si>
  <si>
    <t>84090142</t>
  </si>
  <si>
    <t>I KADEK EKA SAPUTRA, S.H.</t>
  </si>
  <si>
    <t>BHAYANGKARA OPERASIONAL PELAKSANA BIDANG LANTAS POLRES KLUNGKUNG POLDA BALI</t>
  </si>
  <si>
    <t>84110070</t>
  </si>
  <si>
    <t>I WAYAN EKA SURIADI</t>
  </si>
  <si>
    <t>BANIT 7 UNITTURJAWALI SATLANTAS POLRES JEMBRANA POLDA BALI</t>
  </si>
  <si>
    <t>84110086</t>
  </si>
  <si>
    <t>I GUSTI PUTU RAI SAPUTRA, S.H.</t>
  </si>
  <si>
    <t>BANIT 4 UNITINTELKAM POLSEK NEGARA POLRES JEMBRANA POLDA BALI (BARU)</t>
  </si>
  <si>
    <t>85020286</t>
  </si>
  <si>
    <t>I MADE DWI ADITYA PUTRA, SH</t>
  </si>
  <si>
    <t>PS. PAURPROGAR BAGREN POLRESTA DENPASAR</t>
  </si>
  <si>
    <t>85040154</t>
  </si>
  <si>
    <t>NYOMAN EDI SUTAWAN,S.H, M.H</t>
  </si>
  <si>
    <t>BINTARA BAGSUMDA POLRESTA DENPASAR POLDA BALI</t>
  </si>
  <si>
    <t>85080018</t>
  </si>
  <si>
    <t>I DEWA GEDE AGUNG SURYA USADHA, S.H. M.H.</t>
  </si>
  <si>
    <t>BANIT 4 UNIT 1 SUBDIT 1 DITRESKRIMUM POLDA BALI</t>
  </si>
  <si>
    <t>85090021</t>
  </si>
  <si>
    <t>KOMANG SIWA SURYADNYANA,S.H.</t>
  </si>
  <si>
    <t>BAMIN/BANUM 10 SUBBAGYANUM SPN POLDA BALI</t>
  </si>
  <si>
    <t>86050487</t>
  </si>
  <si>
    <t>ANDREW MAHA PUTRA, SH</t>
  </si>
  <si>
    <t>I NYOMAN MERTA</t>
  </si>
  <si>
    <t>64050308</t>
  </si>
  <si>
    <t>I KETUT SUDAMA</t>
  </si>
  <si>
    <t>BAMIN/BANUM 3 BAGDALPERS RO SDM POLDA BALI</t>
  </si>
  <si>
    <t>64120211</t>
  </si>
  <si>
    <t>I GEDE DANARTA</t>
  </si>
  <si>
    <t>BINTARA POLRESTA DENPASAR POLDA BALI</t>
  </si>
  <si>
    <t>65120652</t>
  </si>
  <si>
    <t>I WAYAN TRESNA</t>
  </si>
  <si>
    <t>BAMIN/BANUM 4 SUBSIBEKUM SISARPRAS SATBRIMOB POLDA BALI</t>
  </si>
  <si>
    <t>66040662</t>
  </si>
  <si>
    <t>ANAK AGUNG PUTU SUPARTA</t>
  </si>
  <si>
    <t>BANIT 4 UNITPAMOBVIT SATSABHARA POLRESTA DENPASAR POLDA BALI (BARU)</t>
  </si>
  <si>
    <t>66120151</t>
  </si>
  <si>
    <t>I MADE SARDA</t>
  </si>
  <si>
    <t>BANIT 9 UNITPAMOBVIT SATSABHARA POLRES KLUNGKUNG POLDA BALI</t>
  </si>
  <si>
    <t>66120319</t>
  </si>
  <si>
    <t>PURWANTONO</t>
  </si>
  <si>
    <t>BANIT 1 UNITHARKANKAPAL SATPOLAIR POLRES JEMBRANA POLDA BALI</t>
  </si>
  <si>
    <t>67020087</t>
  </si>
  <si>
    <t>RAHMAD EFENDI</t>
  </si>
  <si>
    <t>BADALMAS 98 KIDALMAS 1 SIPASDAL SUBDITDALMAS DITSAMAPTA POLDA BALI</t>
  </si>
  <si>
    <t>67080568</t>
  </si>
  <si>
    <t>HERY SUMARWAN</t>
  </si>
  <si>
    <t>BAMIN/BANUM 2 SUBSIYANUM SIYANMA SATBRIMOB POLDA BALI</t>
  </si>
  <si>
    <t>68090394</t>
  </si>
  <si>
    <t>69040016</t>
  </si>
  <si>
    <t>STEFANUS RIHI</t>
  </si>
  <si>
    <t>BAMIN/BANIT 4 SUBDEN 3 DEN A PELOPOR SATBRIMOB POLDA BALI</t>
  </si>
  <si>
    <t>69060002</t>
  </si>
  <si>
    <t>I GUSTI KOMANG KARYAWAN</t>
  </si>
  <si>
    <t>BANIT 2 UNITINTELKAM POLSEK KERAMBITAN POLRES TABANAN POLDA BALI (BARU)</t>
  </si>
  <si>
    <t>69060032</t>
  </si>
  <si>
    <t>BHAYANGKARA OPERASIONAL PELAKSANA POLSEK KUTA UTARA POLRES BADUNG POLDA BALI (BARU)</t>
  </si>
  <si>
    <t>69070335</t>
  </si>
  <si>
    <t>I GUSTI BAGUS SUTEJA</t>
  </si>
  <si>
    <t>BANIT 18 UNITHARTIB SUBBIDPROVOS BIDPROPAM POLDA BALI (BARU)</t>
  </si>
  <si>
    <t>69080388</t>
  </si>
  <si>
    <t>DEWA MADE SUDIANA</t>
  </si>
  <si>
    <t>BANIT 4 UNITRESKRIM POLSEK SELEMADEG POLRES TABANAN POLDA BALI (BARU)</t>
  </si>
  <si>
    <t>69080405</t>
  </si>
  <si>
    <t>I NYOMAN SUIYASA</t>
  </si>
  <si>
    <t>BAMIN/BANUM 1 SUBSIPALANG SISARPRAS SATBRIMOB POLDA BALI</t>
  </si>
  <si>
    <t>69080412</t>
  </si>
  <si>
    <t>MICHEL GASPERL MEBRI</t>
  </si>
  <si>
    <t>BANIT 14 SUBDIT 2 DITINTELKAM POLDA BALI (-)</t>
  </si>
  <si>
    <t>69110263</t>
  </si>
  <si>
    <t>ESTEFANUS NEHEMIA MARWA, S.H.</t>
  </si>
  <si>
    <t>DANTON 5 KOMPI 1 YON B PELOPOR SATBRIMOB POLDA BALI (PERPOL 14)</t>
  </si>
  <si>
    <t>69120335</t>
  </si>
  <si>
    <t>KETUT MERTA</t>
  </si>
  <si>
    <t>70010012</t>
  </si>
  <si>
    <t>I WAYAN RAKA ADI PUTERA</t>
  </si>
  <si>
    <t>BANIT 5 UNITLANTAS POLSEK MELAYA POLRES JEMBRANA POLDA BALI</t>
  </si>
  <si>
    <t>70010034</t>
  </si>
  <si>
    <t>70020206</t>
  </si>
  <si>
    <t>I GEDE SUARTIKA</t>
  </si>
  <si>
    <t>BANIT 25 UNITTURJAWALI SATSABHARA POLRES KARANGASEM POLDA BALI (BARU)</t>
  </si>
  <si>
    <t>70020221</t>
  </si>
  <si>
    <t>I GEDE SUPARTA, S.H.</t>
  </si>
  <si>
    <t>BHAYANGKARA OPERASIONAL PELAKSANA LANJUTAN BIDANG SUBDIT 1 DITRESNARKOBA POLDA BALI (PENUGASAN PD BNNP BALI)</t>
  </si>
  <si>
    <t>70030099</t>
  </si>
  <si>
    <t>SOBARUDIN</t>
  </si>
  <si>
    <t>BANIT 2 UNITHARKANKAPAL SATPOLAIR POLRES JEMBRANA POLDA BALI</t>
  </si>
  <si>
    <t>70030232</t>
  </si>
  <si>
    <t>ALIF BUSTANI</t>
  </si>
  <si>
    <t>KASUBNITLIDIK UNITGAKKUM SATPOLAIR POLRES JEMBRANA POLDA BALI</t>
  </si>
  <si>
    <t>70030234</t>
  </si>
  <si>
    <t>I KOMANG SOMA MERTA</t>
  </si>
  <si>
    <t>70030237</t>
  </si>
  <si>
    <t>I MADE RISNA</t>
  </si>
  <si>
    <t>BANIT 3 UNITBINPOLMAS SATBINMAS POLRES TABANAN POLDA BALI (BARU)</t>
  </si>
  <si>
    <t>70030238</t>
  </si>
  <si>
    <t>DEWA PUTU ARTANA</t>
  </si>
  <si>
    <t>PANIT 1 SUBDEN 2 DENGEGANA SATBRIMOB POLDA BALI</t>
  </si>
  <si>
    <t>70040250</t>
  </si>
  <si>
    <t>BANIT 4 UNITLANTAS POLSEK TEMBUKU POLRES BANGLI POLDA BALI</t>
  </si>
  <si>
    <t>70060246</t>
  </si>
  <si>
    <t>I KETUT SANIASA</t>
  </si>
  <si>
    <t>BANIT 3 UNITTURJAWALI SATSABHARA POLRES KARANGASEM POLDA BALI</t>
  </si>
  <si>
    <t>70060351</t>
  </si>
  <si>
    <t>MOH KADARISMAN</t>
  </si>
  <si>
    <t>BAMIN/BANUM 4 SUBBAGRENMIN SATBRIMOB POLDA BALI</t>
  </si>
  <si>
    <t>70070254</t>
  </si>
  <si>
    <t>BANIT 9 UNITIDIK SATRESKRIM POLRESTA DENPASAR POLDA BALI</t>
  </si>
  <si>
    <t>70070256</t>
  </si>
  <si>
    <t>I WAYAN SIMPEN</t>
  </si>
  <si>
    <t>BAMIN/BANUM 3 SUBSIYANUM SIYANMA SATBRIMOB POLDA BALI</t>
  </si>
  <si>
    <t>70080026</t>
  </si>
  <si>
    <t>70080212</t>
  </si>
  <si>
    <t>IDA BAGUS KERTA PUTRA GUNAWAN</t>
  </si>
  <si>
    <t>BANIT 4 UNITRESKRIM POLSEK DENPASAR BARAT POLRESTA DENPASAR POLDA BALI (BARU)</t>
  </si>
  <si>
    <t>70090202</t>
  </si>
  <si>
    <t>I NYOMAN SUARSHA</t>
  </si>
  <si>
    <t>70090397</t>
  </si>
  <si>
    <t>I PUTU SUARNAYA</t>
  </si>
  <si>
    <t>BANIT 4 UNITGAKKUM SATPOLAIR POLRES KLUNGKUNG POLDA BALI</t>
  </si>
  <si>
    <t>70100185</t>
  </si>
  <si>
    <t>DEWA MADE SUDARSANA</t>
  </si>
  <si>
    <t>KASUBNITLIDIK UNITGAKKUM SATPOLAIR POLRES GIANYAR POLDA BALI (PS.)</t>
  </si>
  <si>
    <t>70100189</t>
  </si>
  <si>
    <t>I NYOMAN YUDIARTA, SH</t>
  </si>
  <si>
    <t>BANIT 2 UNITHARKANKAPAL SATPOLAIR POLRESTA DENPASAR POLDA BALI</t>
  </si>
  <si>
    <t>70110139</t>
  </si>
  <si>
    <t>BAMIN/BANUM 11 SUBBAGPAMKOLSIK YANMA POLDA BALI</t>
  </si>
  <si>
    <t>70120166</t>
  </si>
  <si>
    <t>I KETUT ADNYANA</t>
  </si>
  <si>
    <t>BAMIN/BANUM 1 SITEKKOM SATBRIMOB POLDA BALI</t>
  </si>
  <si>
    <t>71010144</t>
  </si>
  <si>
    <t>I KETUT OKA WIDNYANA</t>
  </si>
  <si>
    <t>BANIT 9 UNITRESKRIM POLSEK ABIANSEMAL POLRES BADUNG POLDA BALI</t>
  </si>
  <si>
    <t>71010151</t>
  </si>
  <si>
    <t>IDA BAGUS NGURAH TRIPANA</t>
  </si>
  <si>
    <t>BANIT 4 UNITPATROLI SATPOLAIR POLRES JEMBRANA POLDA BALI</t>
  </si>
  <si>
    <t>71010159</t>
  </si>
  <si>
    <t>DEWA GEDE ASTAWA</t>
  </si>
  <si>
    <t>BAMIN/BANUM 3 SUBSIHARTIB SIPROVOS SATBRIMOB POLDA BALI</t>
  </si>
  <si>
    <t>71010262</t>
  </si>
  <si>
    <t>I G PUTRA SUBAGYA</t>
  </si>
  <si>
    <t>BANIT 7 UNITTURJAWALI SATLANTAS POLRES KLUNGKUNG POLDA BALI</t>
  </si>
  <si>
    <t>71030226</t>
  </si>
  <si>
    <t>I G MADE NANTRA</t>
  </si>
  <si>
    <t>BANIT 27 UNITTURJAWALI SATSABHARA POLRES BADUNG POLDA BALI (BARU)</t>
  </si>
  <si>
    <t>71040123</t>
  </si>
  <si>
    <t>I NENGAH BUDI ARTANA</t>
  </si>
  <si>
    <t>71040132</t>
  </si>
  <si>
    <t>BANIT 2 UNITLANTAS POLSEK SELAT POLRES KARANGASEM POLDA BALI</t>
  </si>
  <si>
    <t>71040236</t>
  </si>
  <si>
    <t>BHAYANGKARA ADMINISTRASI PELAKSANA LANJUTAN BIDANG SUBDIT 2 DITRESNARKOBA POLDA BALI</t>
  </si>
  <si>
    <t>71050245</t>
  </si>
  <si>
    <t>BANIT 13 UNITHARTIB SUBBIDPROVOS BIDPROPAM POLDA BALI</t>
  </si>
  <si>
    <t>71060106</t>
  </si>
  <si>
    <t>71060218</t>
  </si>
  <si>
    <t>I GUSTI PUTU ARYANA</t>
  </si>
  <si>
    <t>BANIT 3 UNITHARKANKAPAL SATPOLAIR POLRESTA DENPASAR POLDA BALI</t>
  </si>
  <si>
    <t>71060237</t>
  </si>
  <si>
    <t>BANIT 32 UNITDALMAS SATSABHARA POLRES GIANYAR POLDA BALI (BARU)</t>
  </si>
  <si>
    <t>71070003</t>
  </si>
  <si>
    <t>I KETUT SUANTARA PUTRA</t>
  </si>
  <si>
    <t>BAMIN 1 SIUM POLSEK ABANG POLRES KARANGASEM POLDA BALI</t>
  </si>
  <si>
    <t>71070114</t>
  </si>
  <si>
    <t>I KETUT KASTAWA</t>
  </si>
  <si>
    <t>BAMIN/BANUM 1 SUBBAGRENMIN DITRESKRIMSUS POLDA BALI</t>
  </si>
  <si>
    <t>71070215</t>
  </si>
  <si>
    <t>PAOPS KOMPI 4 YON C PELOPOR SATBRIMOB POLDA BALI (PERPOL 14)</t>
  </si>
  <si>
    <t>71070361</t>
  </si>
  <si>
    <t>71070362</t>
  </si>
  <si>
    <t>I MADE MARDIKA</t>
  </si>
  <si>
    <t>71080077</t>
  </si>
  <si>
    <t>BAMIN/BANUM 3 SUBBIDKESPOL BIDDOKKES POLDA BALI (BARU)</t>
  </si>
  <si>
    <t>71080180</t>
  </si>
  <si>
    <t>HASAN</t>
  </si>
  <si>
    <t>BANIT 7 UNITGAKKUM SATPOLAIR POLRESTA DENPASAR POLDA BALI</t>
  </si>
  <si>
    <t>71090067</t>
  </si>
  <si>
    <t>BAMIN 1 SIUM POLSEK PUPUAN POLRES TABANAN POLDA BALI</t>
  </si>
  <si>
    <t>71100079</t>
  </si>
  <si>
    <t>I WAYAN SUECA</t>
  </si>
  <si>
    <t>BHAYANGKARA OPERASIONAL PELAKSANA POLSEK BATURITI POLRES TABANAN POLDA BALI (BHABIN DS BATURITI)</t>
  </si>
  <si>
    <t>71100312</t>
  </si>
  <si>
    <t>I MADE SUWANTARA</t>
  </si>
  <si>
    <t>BAMIN/BANUM 5 SUBSIBEKUM SISARPRAS SATBRIMOB POLDA BALI</t>
  </si>
  <si>
    <t>71110268</t>
  </si>
  <si>
    <t>I GUSTI NGURAH KADE ARYA WIBAWA</t>
  </si>
  <si>
    <t>BHAYANGKARA OPERASIONAL PELAKSANA BIDANG POLAIR POLRES JEMBRANA POLDA BALI</t>
  </si>
  <si>
    <t>71110271</t>
  </si>
  <si>
    <t>I GEDE EDI PARWATA</t>
  </si>
  <si>
    <t>BANIT PATROLI 4 POLSUBSEKTOR GUMBRIH POLSEK PEKUTATAN POLRES JEMBRANA POLDA BALI</t>
  </si>
  <si>
    <t>71120058</t>
  </si>
  <si>
    <t>71120276</t>
  </si>
  <si>
    <t>I WAYAN SUAMBA, SH</t>
  </si>
  <si>
    <t>71120278</t>
  </si>
  <si>
    <t>I KADEK RECITA, SH</t>
  </si>
  <si>
    <t>72010267</t>
  </si>
  <si>
    <t>EKO SUHERMANTO</t>
  </si>
  <si>
    <t>BAURIDENT 5 SATRESKRIM POLRESTA DENPASAR POLDA BALI</t>
  </si>
  <si>
    <t>72010430</t>
  </si>
  <si>
    <t>KASUBNITPATWALAIR UNITPATROLI SATPOLAIR POLRES BANGLI POLDA BALI</t>
  </si>
  <si>
    <t>72010449</t>
  </si>
  <si>
    <t>I NYOMAN TINGGAL ASTAWA</t>
  </si>
  <si>
    <t>72020246</t>
  </si>
  <si>
    <t>I NYOMAN YUDIARDANA</t>
  </si>
  <si>
    <t>BANIT 8 UNITSABHARA POLSEK KUBUTAMBAHAN POLRES BULELENG POLDA BALI</t>
  </si>
  <si>
    <t>72020250</t>
  </si>
  <si>
    <t>BANIT 24 UNITIDIK SATRESKRIM POLRES JEMBRANA POLDA BALI (BARU)</t>
  </si>
  <si>
    <t>72030076</t>
  </si>
  <si>
    <t>I WAYAN ADA</t>
  </si>
  <si>
    <t>BAMIN 1 URMINTU SATINTELKAM POLRES KARANGASEM POLDA BALI</t>
  </si>
  <si>
    <t>72030091</t>
  </si>
  <si>
    <t>I GEDE NYOMAN OKA, SH</t>
  </si>
  <si>
    <t>72030227</t>
  </si>
  <si>
    <t>BANIT 40 UNITTURJAWALI SATSABHARA POLRES GIANYAR POLDA BALI</t>
  </si>
  <si>
    <t>72030230</t>
  </si>
  <si>
    <t>I KETUT SUARDANA, SH</t>
  </si>
  <si>
    <t>PAMIN KOMPI 2 YON B PELOPOR SATBRIMOB POLDA BALI (PERPOL 14)</t>
  </si>
  <si>
    <t>72030231</t>
  </si>
  <si>
    <t>BAMIN/BANIT 46 SUBDEN 2 DEN A PELOPOR SATBRIMOB POLDA BALI</t>
  </si>
  <si>
    <t>72040033</t>
  </si>
  <si>
    <t>BAMIN 1 URBINOPSNAL SATPOLAIR POLRESTA DENPASAR POLDA BALI</t>
  </si>
  <si>
    <t>72040111</t>
  </si>
  <si>
    <t>I NYOMAN CENIK</t>
  </si>
  <si>
    <t>BANUM 2 SUBBIDBANKUM BIDKUM POLDA BALI</t>
  </si>
  <si>
    <t>72040116</t>
  </si>
  <si>
    <t>I KETUT RENASA</t>
  </si>
  <si>
    <t>BANIT 8 UNITSABHARA POLSEK SAWAN POLRES BULELENG POLDA BALI</t>
  </si>
  <si>
    <t>72040294</t>
  </si>
  <si>
    <t>IDA BGS KETUT KERTA</t>
  </si>
  <si>
    <t>BANIT 20 SUBDEN 1 DEN GEGANA SATBRIMOB POLDA BALI</t>
  </si>
  <si>
    <t>72050086</t>
  </si>
  <si>
    <t>I KETUT SWARNA DUWIPA</t>
  </si>
  <si>
    <t>72050237</t>
  </si>
  <si>
    <t>I WAYAN GEGEL</t>
  </si>
  <si>
    <t>72060005</t>
  </si>
  <si>
    <t>GUSTI NGURAH WEDA</t>
  </si>
  <si>
    <t>BAMIN/BANUM 1 SUBSIPROTOKOL SIYANMA SATBRIMOB POLDA BALI</t>
  </si>
  <si>
    <t>72060025</t>
  </si>
  <si>
    <t>I KETUT ARTANA,S.SOS</t>
  </si>
  <si>
    <t>BANIT 30 UNITTURJAWALI SATSABHARA POLRESTA DENPASAR POLDA BALI (BARU)</t>
  </si>
  <si>
    <t>72060078</t>
  </si>
  <si>
    <t>MOECH SUHARTOMO</t>
  </si>
  <si>
    <t>BHAYANGKARA ADMINISTRASI PELAKSANA BIDANG HARBANGLING YANMA POLDA BALI</t>
  </si>
  <si>
    <t>72060499</t>
  </si>
  <si>
    <t>SUDARMAN</t>
  </si>
  <si>
    <t>BHAYANGKARA OPERASIONAL PENYELIA BIDANG POLSATWA DITSAMAPTA POLDA BALI</t>
  </si>
  <si>
    <t>72070109</t>
  </si>
  <si>
    <t>I NENGAH SUGARTI</t>
  </si>
  <si>
    <t>BANIT 7 UNITSABHARA POLSEK DAWAN POLRES KLUNGKUNG POLDA BALI</t>
  </si>
  <si>
    <t>72070294</t>
  </si>
  <si>
    <t>I MADE BUDIARTANA PUTRA</t>
  </si>
  <si>
    <t>BANIT 1 UNITIDIK SATRESNARKOBA POLRES JEMBRANA POLDA BALI</t>
  </si>
  <si>
    <t>72070564</t>
  </si>
  <si>
    <t>DEWA NYOMAN ARYANA</t>
  </si>
  <si>
    <t>72070689</t>
  </si>
  <si>
    <t>BANIT 8 UNITLANTAS POLSEK BLAHBATUH POLRES GIANYAR POLDA BALI</t>
  </si>
  <si>
    <t>72080016</t>
  </si>
  <si>
    <t>PUTU SATRIA BUDI</t>
  </si>
  <si>
    <t>BANIT 8 UNITSABHARA POLSEK KAWASAN PELABUHAN CELUKAN BAWANG POLRES BULELENG POLDA BALI</t>
  </si>
  <si>
    <t>72080019</t>
  </si>
  <si>
    <t>BANIT 1 UNITGAKKUM SATPOLAIR POLRES BADUNG POLDA BALI</t>
  </si>
  <si>
    <t>72080020</t>
  </si>
  <si>
    <t>BAMIN/BANUM 3 SUBSIBEKUM SISARPRAS SATBRIMOB POLDA BALI</t>
  </si>
  <si>
    <t>72080022</t>
  </si>
  <si>
    <t>I GUSTI AGUNG NYOMAN SUASTIKA</t>
  </si>
  <si>
    <t>BANIT 16 UNITSABHARA POLSEK DENPASAR TIMUR POLRESTA DENPASAR POLDA BALI</t>
  </si>
  <si>
    <t>72080023</t>
  </si>
  <si>
    <t>I GUSTI PUTU DARPA</t>
  </si>
  <si>
    <t>BAURPAMINAL 3 SIPROPAM POLRES BANGLI POLDA BALI</t>
  </si>
  <si>
    <t>72080078</t>
  </si>
  <si>
    <t>KOMANG MERTA ARTANA</t>
  </si>
  <si>
    <t>BANIT 2 UNITRESKRIM POLSEK KAWASAN PELABUHAN CELUKAN BAWANG POLRES BULELENG POLDA BALI</t>
  </si>
  <si>
    <t>72080094</t>
  </si>
  <si>
    <t>PANDE WAYAN SUDARSANA</t>
  </si>
  <si>
    <t>72080273</t>
  </si>
  <si>
    <t>I GUSTI KETUT SUJAYA</t>
  </si>
  <si>
    <t>DANTON 5 KOMPI 3 YON A PELOPOR SATBRIMOB POLDA BALI (PERPOL 14)</t>
  </si>
  <si>
    <t>72080587</t>
  </si>
  <si>
    <t>I NYOMAN SUBAGIARTA</t>
  </si>
  <si>
    <t>BANIT 2 UNITHARKANKAPAL SATPOLAIR POLRES TABANAN POLDA BALI</t>
  </si>
  <si>
    <t>72090020</t>
  </si>
  <si>
    <t>DJAMIAT</t>
  </si>
  <si>
    <t>BANIT 63 UNITTURJAWALI SATLANTAS POLRESTA DENPASAR POLDA BALI</t>
  </si>
  <si>
    <t>72090068</t>
  </si>
  <si>
    <t>BANIT PATROLI 7 POLSUBSEKTOR SEMARAPURA POLSEK KLUNGKUNG POLRES KLUNGKUNG POLDA BALI</t>
  </si>
  <si>
    <t>72090074</t>
  </si>
  <si>
    <t>BANIT 4 UNITINTELKAM POLSEK KAWASAN PELABUHAN CELUKAN BAWANG POLRES BULELENG POLDA BALI</t>
  </si>
  <si>
    <t>72090084</t>
  </si>
  <si>
    <t>BANIT 3 UNITLANTAS POLSEK TEJAKULA POLRES BULELENG POLDA BALI</t>
  </si>
  <si>
    <t>72090208</t>
  </si>
  <si>
    <t>BHAYANGKARA OPERASIONAL PELAKSANA LANJUTAN POLSEK PETANG POLRES BADUNG POLDA BALI (BHABINKAMTKIBMAS DESA PETANG)</t>
  </si>
  <si>
    <t>72090439</t>
  </si>
  <si>
    <t>I MADE MERTA ASTAWA,SH</t>
  </si>
  <si>
    <t>KAURKEU SUBBAGRENMIN DITTAHTI POLDA BALI</t>
  </si>
  <si>
    <t>72100194</t>
  </si>
  <si>
    <t>BANIT 4 UNITHARKANKAPAL SATPOLAIR POLRESTA DENPASAR POLDA BALI</t>
  </si>
  <si>
    <t>72100437</t>
  </si>
  <si>
    <t>NYOMAN GELGEL</t>
  </si>
  <si>
    <t>BHAYANGKARA OPERASIONAL PELAKSANA POLSEK GEROKGAK POLRES BULELENG POLDA BALI (BHABINKAMTIBMAS DESA BANYUPOH POLSEK GEROKGAK)</t>
  </si>
  <si>
    <t>72110018</t>
  </si>
  <si>
    <t>I KETUT SANTIKA</t>
  </si>
  <si>
    <t>BHAYANGKARA OPERASIONAL PELAKSANA POLSEK BUSUNGBIU POLRES BULELENG POLDA BALI (BHABINKAMTIBMAS DS BONGAN CINA POLSEK BUSUNGBIU)</t>
  </si>
  <si>
    <t>72110020</t>
  </si>
  <si>
    <t>I KETUT SUWENA</t>
  </si>
  <si>
    <t>BAMIN/BANUM 4 SUBSIYANUM SIYANMA SATBRIMOB POLDA BALI</t>
  </si>
  <si>
    <t>72110061</t>
  </si>
  <si>
    <t>BANIT 36 UNITTURJAWALI SATSABHARA POLRES KLUNGKUNG POLDA BALI</t>
  </si>
  <si>
    <t>72110063</t>
  </si>
  <si>
    <t>I NYOMAN NUADI</t>
  </si>
  <si>
    <t>BAMIN/BANUM 22 SUBBAGPAMKOLSIK YANMA POLDA BALI</t>
  </si>
  <si>
    <t>72110071</t>
  </si>
  <si>
    <t>BHAYANGKARA OPERASIONAL PELAKSANA LANJUTAN POLSEK SELAT POLRES KARANGASEM POLDA BALI (BHABINKAMTIBMAS DESA PERING SARI)</t>
  </si>
  <si>
    <t>72110161</t>
  </si>
  <si>
    <t>I NYOMAN MANGKU PUTU, S.H.</t>
  </si>
  <si>
    <t>BANIT 2 UNIT 2 SUBDIT 2 DITRESNARKOBA POLDA BALI</t>
  </si>
  <si>
    <t>72110184</t>
  </si>
  <si>
    <t>I KOMANG WIASTRA</t>
  </si>
  <si>
    <t>BANIT 6 UNITRESKRIM POLSEK PEKUTATAN POLRES JEMBRANA POLDA BALI (BARU)</t>
  </si>
  <si>
    <t>72110393</t>
  </si>
  <si>
    <t>ANAK AGUNG DALEM SUSILAYADI</t>
  </si>
  <si>
    <t>BANIT YANMAS 3 POLSUBSEKTOR SEMARAPURA POLSEK KLUNGKUNG POLRES KLUNGKUNG POLDA BALI</t>
  </si>
  <si>
    <t>72120015</t>
  </si>
  <si>
    <t>TEGUH IMAM SUGIARTO</t>
  </si>
  <si>
    <t>BANIT 8 SUBBIDPAMINAL BIDPROPAM POLDA BALI</t>
  </si>
  <si>
    <t>72120020</t>
  </si>
  <si>
    <t>PANDE PUTU SUASTAWA</t>
  </si>
  <si>
    <t>BHAYANGKARA OPERASIONAL PELAKSANA BIDANG POLAIR POLRES JEMBRANA POLDA BALI (BARU)</t>
  </si>
  <si>
    <t>72120072</t>
  </si>
  <si>
    <t>DEWA MADE SATIA DARMA</t>
  </si>
  <si>
    <t>BANIT 26 UNITTURJAWALI SATSABHARA POLRES BADUNG POLDA BALI</t>
  </si>
  <si>
    <t>72120074</t>
  </si>
  <si>
    <t>I K SUDIARTA,SH</t>
  </si>
  <si>
    <t>BANIT 23 UNITIDIK SATRESKRIM POLRES KLUNGKUNG POLDA BALI (BARU)</t>
  </si>
  <si>
    <t>73030138</t>
  </si>
  <si>
    <t>I NYOMAN TANA</t>
  </si>
  <si>
    <t>73030145</t>
  </si>
  <si>
    <t>I NYOMAN ARIANA</t>
  </si>
  <si>
    <t>BANIT 6 UNITGAKKUM SATPOLAIR POLRES BULELENG POLDA BALI</t>
  </si>
  <si>
    <t>73030147</t>
  </si>
  <si>
    <t>I NYOMAN SUWITRA</t>
  </si>
  <si>
    <t>73030455</t>
  </si>
  <si>
    <t>BANIT 7 UNITLANTAS POLSEK MENDOYO POLRES JEMBRANA POLDA BALI</t>
  </si>
  <si>
    <t>73040360</t>
  </si>
  <si>
    <t>I NYOMAN WIARCA ARYANA,SH</t>
  </si>
  <si>
    <t>PAMIN 1 SUBBAGRENMIN BIDKEU POLDA BALI</t>
  </si>
  <si>
    <t>73050117</t>
  </si>
  <si>
    <t>PAOPS KOMPI 4 YON B PELOPOR SATBRIMOB POLDA BALI (PERPOL 14)</t>
  </si>
  <si>
    <t>73050382</t>
  </si>
  <si>
    <t>THOMAS TAKALAGI</t>
  </si>
  <si>
    <t>BAMIN 4 SIAGA 3 BAGDALOPS ROOPS POLDA BALI</t>
  </si>
  <si>
    <t>73050384</t>
  </si>
  <si>
    <t>I KETUT MURJANA</t>
  </si>
  <si>
    <t>BAMIN/BANUM 2 URTU DEN A PELOPOR SATBRIMOB POLDA BALI</t>
  </si>
  <si>
    <t>73050387</t>
  </si>
  <si>
    <t>I WAYAN SURANATA</t>
  </si>
  <si>
    <t>BANIT 6 UNIT PROVOS SPN POLDA BALI</t>
  </si>
  <si>
    <t>73050416</t>
  </si>
  <si>
    <t>I KETUT SUKAYASA</t>
  </si>
  <si>
    <t>BANIT 15 SIJAGATAH SUBDITPAMTAH DITTAHTI POLDA BALI</t>
  </si>
  <si>
    <t>73060028</t>
  </si>
  <si>
    <t>I MADE WIRTA</t>
  </si>
  <si>
    <t>73060032</t>
  </si>
  <si>
    <t>MOH. ROSLAN</t>
  </si>
  <si>
    <t>BANIT 2 UNITPATROLI SATPOLAIR POLRES JEMBRANA POLDA BALI</t>
  </si>
  <si>
    <t>73060110</t>
  </si>
  <si>
    <t>I MADE TAMBA</t>
  </si>
  <si>
    <t>BHAYANGKARA OPERASIONAL PELAKSANA BIDANG POLSATWA DITSAMAPTA POLDA BALI</t>
  </si>
  <si>
    <t>73060385</t>
  </si>
  <si>
    <t>BINTARA DITPAMOBVIT POLDA BALI (BI)</t>
  </si>
  <si>
    <t>73070093</t>
  </si>
  <si>
    <t>I WAYAN SUMADANA</t>
  </si>
  <si>
    <t>73070604</t>
  </si>
  <si>
    <t>I MADE YASA</t>
  </si>
  <si>
    <t>BANIT 10 UNITDALMAS SATSABHARA POLRES KLUNGKUNG POLDA BALI</t>
  </si>
  <si>
    <t>73080698</t>
  </si>
  <si>
    <t>I WAYAN AGUSTANA</t>
  </si>
  <si>
    <t>BANIT 17 SIJAGATAH SUBDITPAMTAH DITTAHTI POLDA BALI</t>
  </si>
  <si>
    <t>73090256</t>
  </si>
  <si>
    <t>I KETUT SUINAYA</t>
  </si>
  <si>
    <t>BANIT 8 UNITSABHARA POLSEK PEKUTATAN POLRES JEMBRANA POLDA BALI (BARU)</t>
  </si>
  <si>
    <t>73090262</t>
  </si>
  <si>
    <t>BAURPROVOS 7 SIPROPAM POLRES BANGLI POLDA BALI (BARU)</t>
  </si>
  <si>
    <t>73100266</t>
  </si>
  <si>
    <t>73100292</t>
  </si>
  <si>
    <t>I GUSTI PUTU SUNARJAYA</t>
  </si>
  <si>
    <t>73100500</t>
  </si>
  <si>
    <t>I NENGAH WARDANA</t>
  </si>
  <si>
    <t>BHAYANGKARA OPERASIONAL PELAKSANA POLSEK SAWAN POLRES BULELENG POLDA BALI (BHABINKAMTIBMAS DS GALUNGAN POLSEK SAWAN)</t>
  </si>
  <si>
    <t>73100572</t>
  </si>
  <si>
    <t>BHAYANGKARA OPERASIONAL PELAKSANA POLSEK PAYANGAN POLRES GIANYAR POLDA BALI (BHABINKAMTIBMAS DESA MELINGGIH)</t>
  </si>
  <si>
    <t>73110002</t>
  </si>
  <si>
    <t>GUSTI MADE SUTARJAYA</t>
  </si>
  <si>
    <t>BANIT 1 UNITPATROLI SATPOLAIR POLRES BANGLI POLDA BALI</t>
  </si>
  <si>
    <t>73110238</t>
  </si>
  <si>
    <t>MADE PARIASA</t>
  </si>
  <si>
    <t>BAMIN/BANUM 5 SUBSIYANUM SIYANMA SATBRIMOB POLDA BALI</t>
  </si>
  <si>
    <t>73110467</t>
  </si>
  <si>
    <t>I MADE PUNDUNG</t>
  </si>
  <si>
    <t>BANIT 7 UNITLANTAS POLSEK MENGWI POLRES BADUNG POLDA BALI</t>
  </si>
  <si>
    <t>73120067</t>
  </si>
  <si>
    <t>MADE KATINA</t>
  </si>
  <si>
    <t>PAMIN 2 SUBBAGRENMIN DITPOLAIRUD POLDA BALI (PERPOL 14)</t>
  </si>
  <si>
    <t>74010002</t>
  </si>
  <si>
    <t>I KETUT SUADA</t>
  </si>
  <si>
    <t>BANIT 2 UNITBINMAS POLSEK SUSUT POLRES BANGLI POLDA BALI (BARU)</t>
  </si>
  <si>
    <t>74010202</t>
  </si>
  <si>
    <t>I MADE SUKERTA</t>
  </si>
  <si>
    <t>BANIT 4 UNITPATROLI SATPOLAIR POLRES TABANAN POLDA BALI</t>
  </si>
  <si>
    <t>74010585</t>
  </si>
  <si>
    <t>I KADE BUDIASTRA</t>
  </si>
  <si>
    <t>BANIT 5 UNITRESKRIM POLSEK NEGARA POLRES JEMBRANA POLDA BALI</t>
  </si>
  <si>
    <t>74010588</t>
  </si>
  <si>
    <t>BAMIN/BANUM 4 SUBSIHARTIB SIPROVOS SATBRIMOB POLDA BALI</t>
  </si>
  <si>
    <t>74010602</t>
  </si>
  <si>
    <t>GABRIEL DASILVA</t>
  </si>
  <si>
    <t>BANIT 4 UNITTURJAWALI SATSABHARA POLRES KLUNGKUNG POLDA BALI</t>
  </si>
  <si>
    <t>74020005</t>
  </si>
  <si>
    <t>MADE ROMIANTO</t>
  </si>
  <si>
    <t>BANIT 3 UNITPATROLI SATPOLAIR POLRES JEMBRANA POLDA BALI</t>
  </si>
  <si>
    <t>74020435</t>
  </si>
  <si>
    <t>I NYOMAN EDY ANTA</t>
  </si>
  <si>
    <t>BANIT 14 SATINTELKAM POLRES KLUNGKUNG POLDA BALI</t>
  </si>
  <si>
    <t>74030037</t>
  </si>
  <si>
    <t>I KADE SADNYA</t>
  </si>
  <si>
    <t>BHAYANGKARA OPERASIONAL PELAKSANA PEMULA BIDANG POLSATWA DITSAMAPTA POLDA BALI</t>
  </si>
  <si>
    <t>74030209</t>
  </si>
  <si>
    <t>FAHRUDIN</t>
  </si>
  <si>
    <t>BANIT/BANUM 7 UNITOPSNAL SIINTEL SATBRIMOB POLDA BALI</t>
  </si>
  <si>
    <t>74030698</t>
  </si>
  <si>
    <t>I GUSTI NGURAH GEDE B</t>
  </si>
  <si>
    <t>BANIT 2 UNITGAKKUM SATPOLAIR POLRES BADUNG POLDA BALI</t>
  </si>
  <si>
    <t>74050042</t>
  </si>
  <si>
    <t>NURKOLIS, S.H.</t>
  </si>
  <si>
    <t>BRIGADIR SATBRIMOB POLDA BALI</t>
  </si>
  <si>
    <t>74050395</t>
  </si>
  <si>
    <t>I GUSTI NYOMAN SUKARTANA, S.SOS.</t>
  </si>
  <si>
    <t>BAMIN SI BPKB SUBDITREGIDENT DITLANTAS POLDA BALI</t>
  </si>
  <si>
    <t>74050579</t>
  </si>
  <si>
    <t>I GEDE RAI BUDIANA, S.H.</t>
  </si>
  <si>
    <t>BANIT 7 UNITRESKRIM POLSEK BATURITI POLRES TABANAN POLDA BALI</t>
  </si>
  <si>
    <t>74050723</t>
  </si>
  <si>
    <t>MICHAEL OKI</t>
  </si>
  <si>
    <t>DANTON 5 KOMPI 2 YON B PELOPOR SATBRIMOB POLDA BALI (PERPOL 14)</t>
  </si>
  <si>
    <t>74060001</t>
  </si>
  <si>
    <t>NYOMAN ASTAWA, S.H.</t>
  </si>
  <si>
    <t>74060036</t>
  </si>
  <si>
    <t>I MADE SUMITRA</t>
  </si>
  <si>
    <t>BANIT 1 UNITGAKKUM SATPOLAIR POLRESTA DENPASAR POLDA BALI</t>
  </si>
  <si>
    <t>74060041</t>
  </si>
  <si>
    <t>BHAYANGKARA OPERASIONAL PELAKSANA LANJUTAN BIDANG POLSATWA DITSAMAPTA POLDA BALI</t>
  </si>
  <si>
    <t>74060193</t>
  </si>
  <si>
    <t>BHAYANGKARA OPERASIONAL PELAKSANA PEMULA POLSEK PUPUAN POLRES TABANAN POLDA BALI (BHABIN DS JELIJIH PUNGGANG)</t>
  </si>
  <si>
    <t>74060641</t>
  </si>
  <si>
    <t>I NYOMAN JONI</t>
  </si>
  <si>
    <t>74070003</t>
  </si>
  <si>
    <t>I KETUT ARGITA</t>
  </si>
  <si>
    <t>BAMIN/BANUM 2 SUBSIRIKSA SIPROVOS SATBRIMOB POLDA BALI</t>
  </si>
  <si>
    <t>74070028</t>
  </si>
  <si>
    <t>I MADE GUNAWAN</t>
  </si>
  <si>
    <t>74070208</t>
  </si>
  <si>
    <t>I MADE MUSTIKA, S.E.</t>
  </si>
  <si>
    <t>BANIT 5 UNITRESKRIM POLSEK KAWASAN PELABUHAN CELUKAN BAWANG POLRES BULELENG POLDA BALI</t>
  </si>
  <si>
    <t>74070210</t>
  </si>
  <si>
    <t>I GEDE YULIANA, SH</t>
  </si>
  <si>
    <t>BANIT 11 UNITTURJAWALI SATSABHARA POLRES JEMBRANA POLDA BALI</t>
  </si>
  <si>
    <t>74070499</t>
  </si>
  <si>
    <t>I WAYAN NUSARIASA</t>
  </si>
  <si>
    <t>BANIT 4 UNITSABHARA POLSEK RENDANG POLRES KARANGASEM POLDA BALI</t>
  </si>
  <si>
    <t>74070756</t>
  </si>
  <si>
    <t>DUARTE SANCHO CORREIA, S.H</t>
  </si>
  <si>
    <t>BAMIN/BANIT 37 SUBDEN 2 DEN A PELOPOR SATBRIMOB POLDA BALI</t>
  </si>
  <si>
    <t>74070757</t>
  </si>
  <si>
    <t>KONSTANTINUS P. TOUT FALO</t>
  </si>
  <si>
    <t>BAMIN/BANIT 59 SUBDEN 4 DEN A PELOPOR SATBRIMOB POLDA BALI</t>
  </si>
  <si>
    <t>74080409</t>
  </si>
  <si>
    <t>I MADE ARTAWAN</t>
  </si>
  <si>
    <t>74080770</t>
  </si>
  <si>
    <t>I MADE GEDE SUPARNA</t>
  </si>
  <si>
    <t>BANIT 10 UNITSABHARA POLSEK PETANG POLRES BADUNG POLDA BALI (BARU)</t>
  </si>
  <si>
    <t>74090667</t>
  </si>
  <si>
    <t>I KETUT SARMA</t>
  </si>
  <si>
    <t>BHAYANGKARA ADMINISTRASI PELAKSANA LANJUTAN BIDANG SUBDIT 4 DITRESKRIMUM POLDA BALI</t>
  </si>
  <si>
    <t>74090673</t>
  </si>
  <si>
    <t>ASBIRAN TOLANG, SH</t>
  </si>
  <si>
    <t>PAOPS SUBDEN 2 DEN GEGANA SATBRIMOB POLDA BALI</t>
  </si>
  <si>
    <t>74090694</t>
  </si>
  <si>
    <t>I KOMANG UDIANTARA</t>
  </si>
  <si>
    <t>74100132</t>
  </si>
  <si>
    <t>I NENGAH WIRATA</t>
  </si>
  <si>
    <t>BAMIN 8 BAGOPS POLRES BANGLI POLDA BALI (BARU)</t>
  </si>
  <si>
    <t>74100606</t>
  </si>
  <si>
    <t>ANGGOTA 1 TON 2 KOMPI 3 YON A PELOPOR SATBRIMOB POLDA BALI</t>
  </si>
  <si>
    <t>74100636</t>
  </si>
  <si>
    <t>I MADE ARJAYA</t>
  </si>
  <si>
    <t>BANIT 4 UNITINTELKAM POLSEK PENEBEL POLRES TABANAN POLDA BALI (BARU)</t>
  </si>
  <si>
    <t>74110303</t>
  </si>
  <si>
    <t>DEWA PUTU SEMARA</t>
  </si>
  <si>
    <t>BAMIN/BANIT 44 SUBDEN 4 DEN A PELOPOR SATBRIMOB POLDA BALI</t>
  </si>
  <si>
    <t>74110589</t>
  </si>
  <si>
    <t>I NYOMAN SUDIARKA</t>
  </si>
  <si>
    <t>BAMIN/BANIT 28 SUBDEN 4 DEN B PELOPOR SATBRIMOB POLDA BALI</t>
  </si>
  <si>
    <t>74110609</t>
  </si>
  <si>
    <t>ANTONIUS KEBAN</t>
  </si>
  <si>
    <t>BAMIN/BANUM 3 SUBSIPROTOKOL SIYANMA SATBRIMOB POLDA BALI</t>
  </si>
  <si>
    <t>74110618</t>
  </si>
  <si>
    <t>KETUT SRINADI</t>
  </si>
  <si>
    <t>74120003</t>
  </si>
  <si>
    <t>I KOMANG SUANTARA</t>
  </si>
  <si>
    <t>BANIT 31 UNITIDIK SATRESKRIM POLRES GIANYAR POLDA BALI (BARU)</t>
  </si>
  <si>
    <t>74120122</t>
  </si>
  <si>
    <t>I WAYAN TONI</t>
  </si>
  <si>
    <t>BANIT 4 UNITLANTAS POLSEK BLAHBATUH POLRES GIANYAR POLDA BALI</t>
  </si>
  <si>
    <t>74120126</t>
  </si>
  <si>
    <t>I WAYAN BAMBANG ARTA, S.H.</t>
  </si>
  <si>
    <t>BAMIN 18 BAGSUMDA POLRESTA DENPASAR POLDA BALI (BARU)</t>
  </si>
  <si>
    <t>74120425</t>
  </si>
  <si>
    <t>PAULUS GUTERRES LUSRES</t>
  </si>
  <si>
    <t>BANIT/BANUM 10 UNITOPSNAL SIINTEL SATBRIMOB POLDA BALI</t>
  </si>
  <si>
    <t>74120618</t>
  </si>
  <si>
    <t>BRIG SATPOLAIR POLRESTA DENPASAR POLDA BALI</t>
  </si>
  <si>
    <t>74120696</t>
  </si>
  <si>
    <t>I PUTU SUSILA</t>
  </si>
  <si>
    <t>BAMIN/BANUM 2 SUBSIPALANG SILOG SATBRIMOB POLDA BALI</t>
  </si>
  <si>
    <t>74120702</t>
  </si>
  <si>
    <t>EKA PUTRA AMBARJAYA SH</t>
  </si>
  <si>
    <t>75010092</t>
  </si>
  <si>
    <t>I GEDE EKA WIBAWA</t>
  </si>
  <si>
    <t>BANIT 7 UNITRESKRIM POLSEK KINTAMANI POLRES BANGLI POLDA BALI</t>
  </si>
  <si>
    <t>75010342</t>
  </si>
  <si>
    <t>NENGAH ASTAWA</t>
  </si>
  <si>
    <t>BANIT 26 UNITTURJAWALI SATSABHARA POLRES BULELENG POLDA BALI</t>
  </si>
  <si>
    <t>75010775</t>
  </si>
  <si>
    <t>AFONSO MANUEL DA SILVA, SH</t>
  </si>
  <si>
    <t>DANTON 3 KOMPI 2 YON B PELOPOR SATBRIMOB POLDA BALI (PERPOL 14)</t>
  </si>
  <si>
    <t>75020074</t>
  </si>
  <si>
    <t>I KETUT SUBUDI ADNYANA PUTRA</t>
  </si>
  <si>
    <t>BAMIN/BANIT 13 SUBDEN 1 DEN A PELOPOR SATBRIMOB POLDA BALI</t>
  </si>
  <si>
    <t>75020445</t>
  </si>
  <si>
    <t>I GUSTI MADE SUARJANA</t>
  </si>
  <si>
    <t>BHAYANGKARA OPERASIONAL PELAKSANA POLSEK KAWASAN PELABUHAN CELUKAN BAWANG POLRES BULELENG POLDA BALI (BHABINKAMTIBMAS DS CELUKAN BAWANG POLSEK KAWASAN LAUT CELUKAN BAWANG)</t>
  </si>
  <si>
    <t>75020459</t>
  </si>
  <si>
    <t>MARTINHO ALBERTO TEIXEIRA</t>
  </si>
  <si>
    <t>BAMIN/BANIT 1 SUBDEN 4 DEN B PELOPOR SATBRIMOB POLDA BALI</t>
  </si>
  <si>
    <t>75030318</t>
  </si>
  <si>
    <t>I GEDE PONG ARIANTA</t>
  </si>
  <si>
    <t>75030603</t>
  </si>
  <si>
    <t>MOCHAMAD SUJARNO</t>
  </si>
  <si>
    <t>BAMIN/BANIT 20 SUBDEN 1 DEN A PELOPOR SATBRIMOB POLDA BALI</t>
  </si>
  <si>
    <t>75030668</t>
  </si>
  <si>
    <t>I MADE SENA</t>
  </si>
  <si>
    <t>BAMIN/BANUM 3 SIAGA SPKT POLDA BALI (BARU)</t>
  </si>
  <si>
    <t>75030679</t>
  </si>
  <si>
    <t>GUNARDI</t>
  </si>
  <si>
    <t>BAMIN/BANIT 12 SUBDEN 1 DEN A PELOPOR SATBRIMOB POLDA BALI</t>
  </si>
  <si>
    <t>75030718</t>
  </si>
  <si>
    <t>BANIT 2 UNIT 2 SUBDIT 1 DITRESKRIMSUS POLDA BALI</t>
  </si>
  <si>
    <t>75040238</t>
  </si>
  <si>
    <t>I GUSTI PUTU PUTRA ADNYANA</t>
  </si>
  <si>
    <t>BANIT 7 UNITRESKRIM POLSEK PEKUTATAN POLRES JEMBRANA POLDA BALI</t>
  </si>
  <si>
    <t>75040558</t>
  </si>
  <si>
    <t>MEDYA CAHYONO</t>
  </si>
  <si>
    <t>DANTON 3 KOMPI 1 YON C PELOPOR SATBRIMOB POLDA BALI (PERPOL 14)</t>
  </si>
  <si>
    <t>75050326</t>
  </si>
  <si>
    <t>MADE ARDANA</t>
  </si>
  <si>
    <t>BANIT 8 UNITSABHARA POLSEK BANJAR POLRES BULELENG POLDA BALI</t>
  </si>
  <si>
    <t>75050834</t>
  </si>
  <si>
    <t>I WAYAN ARJANA, S.H.</t>
  </si>
  <si>
    <t>BADALMAS 3 KIDALMAS 3 SIPASDAL SUBDITDALMAS DITSAMAPTA POLDA BALI</t>
  </si>
  <si>
    <t>75060073</t>
  </si>
  <si>
    <t>PUTU SUASTIKA</t>
  </si>
  <si>
    <t>BA SPKT 3 POLSEK BANJAR POLRES BULELENG POLDA BALI</t>
  </si>
  <si>
    <t>75060526</t>
  </si>
  <si>
    <t>WAYAN KERTI</t>
  </si>
  <si>
    <t>BHAYANGKARA ADMINISTRASI PELAKSANA BIDANG KORSIS SPN POLDA BALI</t>
  </si>
  <si>
    <t>75060802</t>
  </si>
  <si>
    <t>I KETUT MARDIKA</t>
  </si>
  <si>
    <t>BHAYANGKARA OPERASIONAL LANJUTAN POLSEK KARANG ASEM POLRES KARANGASEM POLDA BALI (BHABINKAMTIBMAS DESA SERAYA TIMUR)</t>
  </si>
  <si>
    <t>75060812</t>
  </si>
  <si>
    <t>IMANUEL TIMOTIUS BAMPADA</t>
  </si>
  <si>
    <t>BAMIN/BANIT 27 SUBDEN 1 DEN A PELOPOR SATBRIMOB POLDA BALI</t>
  </si>
  <si>
    <t>75060819</t>
  </si>
  <si>
    <t>EDI SUHARTOMO, SH</t>
  </si>
  <si>
    <t>PANIT 1 SUBDEN 1 DENGEGANA SATBRIMOB POLDA BALI</t>
  </si>
  <si>
    <t>75070002</t>
  </si>
  <si>
    <t>I KOMANG WIRAGA</t>
  </si>
  <si>
    <t>BANIT 4 UNITRESKRIM POLSEK KAWASAN PELABUHAN GILIMANUK POLRES JEMBRANA POLDA BALI (BARU)</t>
  </si>
  <si>
    <t>75070055</t>
  </si>
  <si>
    <t>I MADE BUKTI</t>
  </si>
  <si>
    <t>BANIT 6 UNITINTELKAM POLSEK ABIANSEMAL POLRES BADUNG POLDA BALI</t>
  </si>
  <si>
    <t>75070906</t>
  </si>
  <si>
    <t>I MADE ANOM WISATA</t>
  </si>
  <si>
    <t>BANIT 9 SUBDIT VIP DITPAMOBVIT POLDA BALI</t>
  </si>
  <si>
    <t>75080005</t>
  </si>
  <si>
    <t>I MADE MARDANA</t>
  </si>
  <si>
    <t>BANIT 10 UNITPAMOBVIT SATSABHARA POLRES KLUNGKUNG POLDA BALI</t>
  </si>
  <si>
    <t>75080058</t>
  </si>
  <si>
    <t>BANIT/BANUM 6 UNITOPSNAL SIINTEL SATBRIMOB POLDA BALI</t>
  </si>
  <si>
    <t>75080375</t>
  </si>
  <si>
    <t>ANAK AGUNG GEDE PARNAWAN</t>
  </si>
  <si>
    <t>BHAYANGKARA OPERASIONAL PELAKSANA POLSEK TAMPAKSIRING POLRES GIANYAR POLDA BALI</t>
  </si>
  <si>
    <t>75080403</t>
  </si>
  <si>
    <t>I KETUT SUMA</t>
  </si>
  <si>
    <t>75080705</t>
  </si>
  <si>
    <t>BAMIN/BANIT 1 SUBDEN 3 DEN B PELOPOR SATBRIMOB POLDA BALI</t>
  </si>
  <si>
    <t>75080732</t>
  </si>
  <si>
    <t>SEBASTIO DA COSTA MESQUITA</t>
  </si>
  <si>
    <t>BAMIN/BANIT 29 SUBDEN 4 DEN B PELOPOR SATBRIMOB POLDA BALI</t>
  </si>
  <si>
    <t>75080758</t>
  </si>
  <si>
    <t>75081181</t>
  </si>
  <si>
    <t>I GEDE ASTRA</t>
  </si>
  <si>
    <t>BANIT 13 UNITSABHARA POLSEK GEROKGAK POLRES BULELENG POLDA BALI</t>
  </si>
  <si>
    <t>75081192</t>
  </si>
  <si>
    <t>I DEWA MADE ASTAWA</t>
  </si>
  <si>
    <t>BAMIN/BANUM 2 SUBSIPROTOKOL SIYANMA SATBRIMOB POLDA BALI</t>
  </si>
  <si>
    <t>75090747</t>
  </si>
  <si>
    <t>NGAKAN GDE JUWITA</t>
  </si>
  <si>
    <t>BHAYANGKARA OPERASIONAL PELAKSANA POLSEK BLAHBATUH POLRES GIANYAR POLDA BALI (UNITRESKRIM)</t>
  </si>
  <si>
    <t>75090981</t>
  </si>
  <si>
    <t>I MADE SETIAWAN</t>
  </si>
  <si>
    <t>BHAYANGKARA OPERASIONAL PELAKSANA BIDANG SABHARA POLRES GIANYAR POLDA BALI</t>
  </si>
  <si>
    <t>75100306</t>
  </si>
  <si>
    <t>ANAK AGUNG BAGUS BERGAWA</t>
  </si>
  <si>
    <t>75100424</t>
  </si>
  <si>
    <t>I PUTU SISWA NEGARA</t>
  </si>
  <si>
    <t>BANIT 12 UNITTURJAWALI SATSABHARA POLRES JEMBRANA POLDA BALI</t>
  </si>
  <si>
    <t>75100886</t>
  </si>
  <si>
    <t>I PUTU GEDE JIWA</t>
  </si>
  <si>
    <t>75110951</t>
  </si>
  <si>
    <t>BAMIN/BANUM 2 URRENMIN YANMA POLDA BALI</t>
  </si>
  <si>
    <t>75120279</t>
  </si>
  <si>
    <t>I GEDE KADEK</t>
  </si>
  <si>
    <t>ANGGOTA 2 TON 5 KOMPI 3 YON A PELOPOR SATBRIMOB POLDA BALI</t>
  </si>
  <si>
    <t>75120397</t>
  </si>
  <si>
    <t>BANIT 18 UNITTURJAWALI SATSABHARA POLRES BANGLI POLDA BALI (BARU)</t>
  </si>
  <si>
    <t>75120650</t>
  </si>
  <si>
    <t>MOSES NAHAK</t>
  </si>
  <si>
    <t>BANIT 1 SUBDEN 2 DEN GEGANA SATBRIMOB POLDA BALI</t>
  </si>
  <si>
    <t>75120656</t>
  </si>
  <si>
    <t>I WAYAN REDATA</t>
  </si>
  <si>
    <t>BANIT 4 UNIT 4 SUBDIT 2 DITRESNARKOBA POLDA BALI</t>
  </si>
  <si>
    <t>75120680</t>
  </si>
  <si>
    <t>GEDE SUDIRGA</t>
  </si>
  <si>
    <t>75121069</t>
  </si>
  <si>
    <t>I WAYAN SUPARTI</t>
  </si>
  <si>
    <t>75121142</t>
  </si>
  <si>
    <t>NYOMAN RUDIASA</t>
  </si>
  <si>
    <t>BANIT 18 UNITTURJAWALI SATSABHARA POLRES BULELENG POLDA BALI</t>
  </si>
  <si>
    <t>76010467</t>
  </si>
  <si>
    <t>ALOYSIUS PENGA</t>
  </si>
  <si>
    <t>ANGGOTA 1 TON 4 KOMPI 3 YON A PELOPOR SATBRIMOB POLDA BALI</t>
  </si>
  <si>
    <t>76010494</t>
  </si>
  <si>
    <t>I WAYAN LUWES</t>
  </si>
  <si>
    <t>BANIT/BANUM 4 UNITOPSNAL SIINTEL SATBRIMOB POLDA BALI</t>
  </si>
  <si>
    <t>76010700</t>
  </si>
  <si>
    <t>I KETUT SUDARSANA, SH</t>
  </si>
  <si>
    <t>KASIUM POLSEK MARGA POLRES TABANAN POLDA BALI</t>
  </si>
  <si>
    <t>76010719</t>
  </si>
  <si>
    <t>SUYANTO</t>
  </si>
  <si>
    <t>BAMIN/BANIT 40 SUBDEN 2 DEN A PELOPOR SATBRIMOB POLDA BALI</t>
  </si>
  <si>
    <t>76010776</t>
  </si>
  <si>
    <t>MUHAMMAD HARIS</t>
  </si>
  <si>
    <t>BAMIN/BANIT 20 SUBDEN 1 DEN C PELOPOR SATBRIMOB POLDA BALI</t>
  </si>
  <si>
    <t>76020219</t>
  </si>
  <si>
    <t>I MADE NILAWANA</t>
  </si>
  <si>
    <t>DANTON 5 KOMPI 4 YON B PELOPOR SATBRIMOB POLDA BALI (PERPOL 14)</t>
  </si>
  <si>
    <t>76020671</t>
  </si>
  <si>
    <t>I NENGAH SUWESTA</t>
  </si>
  <si>
    <t>BANIT 1 UNITRESKRIM POLSEK BANGLI POLRES BANGLI POLDA BALI</t>
  </si>
  <si>
    <t>76020672</t>
  </si>
  <si>
    <t>MUHAMAD ALIYANTO, S.H.</t>
  </si>
  <si>
    <t>BANIT 3 UNIT 4 SUBDIT 1 DITRESKRIMSUS POLDA BALI</t>
  </si>
  <si>
    <t>76030419</t>
  </si>
  <si>
    <t>76030449</t>
  </si>
  <si>
    <t>I KETUT WIJA</t>
  </si>
  <si>
    <t>BANIT 2 SIJAGATAH SUBDITPAMTAH DITTAHTI POLDA BALI</t>
  </si>
  <si>
    <t>76030710</t>
  </si>
  <si>
    <t>I WAYAN DEPIN</t>
  </si>
  <si>
    <t>BAMIN/BANIT 10 SUBDEN 3 DEN A PELOPOR SATBRIMOB POLDA BALI</t>
  </si>
  <si>
    <t>76040082</t>
  </si>
  <si>
    <t>I CENING DARMAYASA</t>
  </si>
  <si>
    <t>BHAYANGKARA OPERASIONAL PELAKSANA POLSEK SAWAN POLRES BULELENG POLDA BALI (BHABINKAMTIBMAS DS BEBETIN POLSEK SAWAN)</t>
  </si>
  <si>
    <t>76040208</t>
  </si>
  <si>
    <t>I MADE PURWANTO</t>
  </si>
  <si>
    <t>76040296</t>
  </si>
  <si>
    <t>JUMADI BLEGUR</t>
  </si>
  <si>
    <t>BAMIN/BANIT 9 SUBDEN 1 DEN A PELOPOR SATBRIMOB POLDA BALI</t>
  </si>
  <si>
    <t>76040808</t>
  </si>
  <si>
    <t>WAHYUNING WIJIANTO</t>
  </si>
  <si>
    <t>76041530</t>
  </si>
  <si>
    <t>I GUSTI NGURAH AGUNG ARTHA SUMADHI</t>
  </si>
  <si>
    <t>76050509</t>
  </si>
  <si>
    <t>I GEDE WANTARA</t>
  </si>
  <si>
    <t>BANIT/BANUM 9 UNITOPSNAL SIINTEL SATBRIMOB POLDA BALI</t>
  </si>
  <si>
    <t>76050832</t>
  </si>
  <si>
    <t>MUCHLISIN</t>
  </si>
  <si>
    <t>BAMIN/BANIT 11 SUBDEN 3 DEN A PELOPOR SATBRIMOB POLDA BALI</t>
  </si>
  <si>
    <t>76050871</t>
  </si>
  <si>
    <t>I PUTU BUDIANA</t>
  </si>
  <si>
    <t>BAMIN/BANUM 6 SUBSIBINJAS SIKESJAS SATBRIMOB POLDA BALI</t>
  </si>
  <si>
    <t>76050889</t>
  </si>
  <si>
    <t>I NYOMAN ALIT WIRAWAN</t>
  </si>
  <si>
    <t>BANIT 21 UNITTURJAWALI SATSABHARA POLRES BADUNG POLDA BALI</t>
  </si>
  <si>
    <t>76050943</t>
  </si>
  <si>
    <t>GIYATNA, S.H.</t>
  </si>
  <si>
    <t>76051089</t>
  </si>
  <si>
    <t>BAMIN/BANUM 6 SUBSIBEKUM SISARPRAS SATBRIMOB POLDA BALI</t>
  </si>
  <si>
    <t>76051095</t>
  </si>
  <si>
    <t>AKHMAD SURYANTO</t>
  </si>
  <si>
    <t>BANIT 1 SUBDEN 4 DEN GEGANA SATBRIMOB POLDA BALI</t>
  </si>
  <si>
    <t>76060037</t>
  </si>
  <si>
    <t>I NYOMAN TAWA</t>
  </si>
  <si>
    <t>BAMIN 6 BAGSUMDA POLRES BULELENG POLDA BALI</t>
  </si>
  <si>
    <t>76060119</t>
  </si>
  <si>
    <t>GUSTI MADE SUJANA</t>
  </si>
  <si>
    <t>BANIT 3 UNITIDIK SATRESNARKOBA POLRES GIANYAR POLDA BALI</t>
  </si>
  <si>
    <t>76060137</t>
  </si>
  <si>
    <t>ANAK AGUNG GEDE RAI JUNIARTA, S.H.</t>
  </si>
  <si>
    <t>BANIT 8 UNITIDIK SATRESNARKOBA POLRES GIANYAR POLDA BALI</t>
  </si>
  <si>
    <t>76060968</t>
  </si>
  <si>
    <t>I WAYAN MUDANA, S.H.</t>
  </si>
  <si>
    <t>76060975</t>
  </si>
  <si>
    <t>I GUSTI PUTU NGURAH SURIANTA</t>
  </si>
  <si>
    <t>BANIT 30 UNITTURJAWALI SATLANTAS POLRES JEMBRANA POLDA BALI</t>
  </si>
  <si>
    <t>76070450</t>
  </si>
  <si>
    <t>NYOMAN MULIASTANA</t>
  </si>
  <si>
    <t>BANIT 6 UNITRESKRIM POLSEK KAWASAN PELABUHAN CELUKAN BAWANG POLRES BULELENG POLDA BALI</t>
  </si>
  <si>
    <t>76070793</t>
  </si>
  <si>
    <t>I KOMANG SUDIASTANA</t>
  </si>
  <si>
    <t>BANIT 16 UNITIDIK SATRESKRIM POLRES KLUNGKUNG POLDA BALI</t>
  </si>
  <si>
    <t>76070926</t>
  </si>
  <si>
    <t>I KETUT GALIARTA</t>
  </si>
  <si>
    <t>BANIT 2 UNITINTELKAM POLSEK SERIRIT POLRES BULELENG POLDA BALI</t>
  </si>
  <si>
    <t>76070928</t>
  </si>
  <si>
    <t>I WAYAN MUSTIKA , S.H.</t>
  </si>
  <si>
    <t>BANIT 8 UNITLANTAS POLSEK KUTA UTARA POLRES BADUNG POLDA BALI</t>
  </si>
  <si>
    <t>76080169</t>
  </si>
  <si>
    <t>I KETUT GEDE AGUS WIRAWAN</t>
  </si>
  <si>
    <t>BAMIN 1 URBINOPSNAL SATPOLAIR POLRES JEMBRANA POLDA BALI</t>
  </si>
  <si>
    <t>76080203</t>
  </si>
  <si>
    <t>ARISTO MINDOR GIRI</t>
  </si>
  <si>
    <t>BAMIN/BANIT 58 SUBDEN 4 DEN B PELOPOR SATBRIMOB POLDA BALI</t>
  </si>
  <si>
    <t>76080218</t>
  </si>
  <si>
    <t>SANCHO XAVIER</t>
  </si>
  <si>
    <t>BAMIN/BANUM 1 SUBSIBINJAS SIKESJAS SATBRIMOB POLDA BALI</t>
  </si>
  <si>
    <t>76080223</t>
  </si>
  <si>
    <t>I NYOMAN YASE</t>
  </si>
  <si>
    <t>BAMIN/BANIT 20 SUBDEN 3 DEN B PELOPOR SATBRIMOB POLDA BALI</t>
  </si>
  <si>
    <t>76080250</t>
  </si>
  <si>
    <t>I GUSTI RAI MANGUNATA</t>
  </si>
  <si>
    <t>BAMIN/BANIT 2 SUBDEN 2 DEN B PELOPOR SATBRIMOB POLDA BALI</t>
  </si>
  <si>
    <t>76080751</t>
  </si>
  <si>
    <t>I DEWA AGUNG GEDE ARUM</t>
  </si>
  <si>
    <t>PAMIN 6 SUBBAGRENMIN SATBRIMOB POLDA BALI</t>
  </si>
  <si>
    <t>76080795</t>
  </si>
  <si>
    <t>SAHRUDDIN,S.HI</t>
  </si>
  <si>
    <t>BHAYANGKARA OPERASIONAL PELAKSANA BIDANG SABHARA POLRESTA DENPASAR POLDA BALI</t>
  </si>
  <si>
    <t>76080975</t>
  </si>
  <si>
    <t>R. SLAMET PRIONO</t>
  </si>
  <si>
    <t>BANIT 4 UNITGAKKUM SATPOLAIR POLRES BULELENG POLDA BALI</t>
  </si>
  <si>
    <t>76090398</t>
  </si>
  <si>
    <t>DEWA PUTU SUARTAWA</t>
  </si>
  <si>
    <t>BANIT 35 UNITIDIK SATRESKRIM POLRES GIANYAR POLDA BALI (BARU)</t>
  </si>
  <si>
    <t>76090423</t>
  </si>
  <si>
    <t>LEOPOLDINO PEREIRA</t>
  </si>
  <si>
    <t>ANGGOTA 1 TON 3 KOMPI 3 YON A PELOPOR SATBRIMOB POLDA BALI</t>
  </si>
  <si>
    <t>76090908</t>
  </si>
  <si>
    <t>I KOMANG PUTRA KARDIANA, S.H.</t>
  </si>
  <si>
    <t>BANIT 1 UNITINTELKAM POLSEK KARANG ASEM POLRES KARANGASEM POLDA BALI</t>
  </si>
  <si>
    <t>76091090</t>
  </si>
  <si>
    <t>I MADE SUTRA</t>
  </si>
  <si>
    <t>BANIT 12 UNITSABHARA POLSEK PAYANGAN POLRES GIANYAR POLDA BALI (BARU)</t>
  </si>
  <si>
    <t>76100019</t>
  </si>
  <si>
    <t>I NENGAH AGUS SEDANA PUTRA</t>
  </si>
  <si>
    <t>BANIT 1 UNITPROVOS POLSEK SELEMADEG POLRES TABANAN POLDA BALI</t>
  </si>
  <si>
    <t>76100819</t>
  </si>
  <si>
    <t>76101009</t>
  </si>
  <si>
    <t>MOHAMMAD SAFIUDIN, S.H.</t>
  </si>
  <si>
    <t>BAMIN/BANUM 6 SUBBAGYANTOR YANMA POLDA BALI</t>
  </si>
  <si>
    <t>76101158</t>
  </si>
  <si>
    <t>RONY HENDRO PRASETYO</t>
  </si>
  <si>
    <t>76110342</t>
  </si>
  <si>
    <t>SEBASTIANUS SERAN</t>
  </si>
  <si>
    <t>BANIT 6 UNITLANTAS POLSEK PEKUTATAN POLRES JEMBRANA POLDA BALI (BARU)</t>
  </si>
  <si>
    <t>76110752</t>
  </si>
  <si>
    <t>BHAYANGKARA OPERASIONAL PELAKSANA POLSEK SERIRIT POLRES BULELENG POLDA BALI (BHABINKAMTIBMAS KEL SERIRIT POLSEK SERIRIT)</t>
  </si>
  <si>
    <t>76110754</t>
  </si>
  <si>
    <t>I WAYAN SUMERTA, S.H.</t>
  </si>
  <si>
    <t>BA SPKT 1 POLSEK UBUD POLRES GIANYAR POLDA BALI</t>
  </si>
  <si>
    <t>76120581</t>
  </si>
  <si>
    <t>KADEK SUASTA</t>
  </si>
  <si>
    <t>BANIT 16 UNITSABHARA POLSEK KAWASAN PELABUHAN GILIMANUK POLRES JEMBRANA POLDA BALI</t>
  </si>
  <si>
    <t>76120630</t>
  </si>
  <si>
    <t>I KADEK SUARSA, S.H.</t>
  </si>
  <si>
    <t>76120792</t>
  </si>
  <si>
    <t>BHAYANGKARA OPERASIONAL PELAKSANA POLSEK SUKAWATI POLRES GIANYAR POLDA BALI (POSPOL KETEWEL)</t>
  </si>
  <si>
    <t>77010007</t>
  </si>
  <si>
    <t>I NYOMAN SURI ASTAWA, S.H</t>
  </si>
  <si>
    <t>77010507</t>
  </si>
  <si>
    <t>I GUSTI LANANG GERIA, S.H.</t>
  </si>
  <si>
    <t>BANIT 1 UNITHARTIB SUBBIDPROVOS BIDPROPAM POLDA BALI</t>
  </si>
  <si>
    <t>77010518</t>
  </si>
  <si>
    <t>I WAYAN DIATMIKA</t>
  </si>
  <si>
    <t>77010671</t>
  </si>
  <si>
    <t>BANIT 1 UNITGAKKUM SATPOLAIR POLRES KLUNGKUNG POLDA BALI</t>
  </si>
  <si>
    <t>77010679</t>
  </si>
  <si>
    <t>I PUTU ARDIKA,S.H.</t>
  </si>
  <si>
    <t>BAMIN/BANUM 31 SUBBAGPAMKOLSIK YANMA POLDA BALI</t>
  </si>
  <si>
    <t>77010697</t>
  </si>
  <si>
    <t>MADE MARIASA</t>
  </si>
  <si>
    <t>77010774</t>
  </si>
  <si>
    <t>BANIT/BANUM 12 UNITOPSNAL SIINTEL SATBRIMOB POLDA BALI</t>
  </si>
  <si>
    <t>77020067</t>
  </si>
  <si>
    <t>IDA BAGUS PUTU GANA PUTRA</t>
  </si>
  <si>
    <t>ANGGOTA 1 TON 1 KOMPI 2 YON A PELOPOR SATBRIMOB POLDA BALI</t>
  </si>
  <si>
    <t>77020084</t>
  </si>
  <si>
    <t>MULYADIN</t>
  </si>
  <si>
    <t>BANIT 2 UNITLAKA SATLANTAS POLRES KLUNGKUNG POLDA BALI</t>
  </si>
  <si>
    <t>77020429</t>
  </si>
  <si>
    <t>I GEDE ARTAYASA</t>
  </si>
  <si>
    <t>BANIT 6 SUBDEN 2 DEN GEGANA SATBRIMOB POLDA BALI</t>
  </si>
  <si>
    <t>77020450</t>
  </si>
  <si>
    <t>I NYOMAN PUJA WIJAYA</t>
  </si>
  <si>
    <t>BAMIN/BANIT 18 SUBDEN 3 DEN A PELOPOR SATBRIMOB POLDA BALI</t>
  </si>
  <si>
    <t>77020471</t>
  </si>
  <si>
    <t>I WAYAN DASNA, S.H.</t>
  </si>
  <si>
    <t>77020478</t>
  </si>
  <si>
    <t>I MADE WIJAYA</t>
  </si>
  <si>
    <t>BANIT 26 SUBDIT VIP DITPAMOBVIT POLDA BALI</t>
  </si>
  <si>
    <t>77020701</t>
  </si>
  <si>
    <t>I NENGAH SUMASTRA</t>
  </si>
  <si>
    <t>BHAYANGKARA OPERASIONAL PELAKSANA PEMULA POLSEK MANGGIS POLRES KARANGASEM POLDA BALI (BHABIN DESA SENGKIDU)</t>
  </si>
  <si>
    <t>77020802</t>
  </si>
  <si>
    <t>I KADEK SUDIANA</t>
  </si>
  <si>
    <t>BINTARA SIPROPAM POLRESTA DENPASAR POLDA BALI</t>
  </si>
  <si>
    <t>77030257</t>
  </si>
  <si>
    <t>I GEDE ARIATA, S.H.</t>
  </si>
  <si>
    <t>BAMIN/BANIT 28 SUBDEN 2 DEN A PELOPOR SATBRIMOB POLDA BALI</t>
  </si>
  <si>
    <t>77030507</t>
  </si>
  <si>
    <t>I MADE GUNAYASA</t>
  </si>
  <si>
    <t>BAMIN/BANIT 10 SUBDEN 3 DEN B PELOPOR SATBRIMOB POLDA BALI</t>
  </si>
  <si>
    <t>77030538</t>
  </si>
  <si>
    <t>I NENGAH SUASTHA</t>
  </si>
  <si>
    <t>BAMIN/BANUM 3 SUBSIPALANG SISARPRAS SATBRIMOB POLDA BALI</t>
  </si>
  <si>
    <t>77030816</t>
  </si>
  <si>
    <t>I MADE SUMARNA</t>
  </si>
  <si>
    <t>BAMIN/BANUM 2 SUBBAGRENMIN DITRESKRIMUM POLDA BALI</t>
  </si>
  <si>
    <t>77040075</t>
  </si>
  <si>
    <t>BAMIN/BANIT 54 SUBDEN 4 DEN A PELOPOR SATBRIMOB POLDA BALI</t>
  </si>
  <si>
    <t>77040081</t>
  </si>
  <si>
    <t>I MADE KADEK</t>
  </si>
  <si>
    <t>BANIT 24 UNITTURJAWALI SATSABHARA POLRES KARANGASEM POLDA BALI (BARU)</t>
  </si>
  <si>
    <t>77040084</t>
  </si>
  <si>
    <t>I KETUT KARIAWAN</t>
  </si>
  <si>
    <t>BANIT PATROLI 9 POLSUBSEKTOR RENON POLSEK DENPASAR TIMUR POLRESTA DENPASAR POLDA BALI</t>
  </si>
  <si>
    <t>77040089</t>
  </si>
  <si>
    <t>I KETUT SUTAMAYASA</t>
  </si>
  <si>
    <t>77040553</t>
  </si>
  <si>
    <t>I NYOMAN WENTEN</t>
  </si>
  <si>
    <t>BAMIN/BANIT 16 SUBDEN 2 DEN A PELOPOR SATBRIMOB POLDA BALI</t>
  </si>
  <si>
    <t>77040565</t>
  </si>
  <si>
    <t>KARSANI MULYONO, S.H.</t>
  </si>
  <si>
    <t>BAMIN/BANIT 16 SUBDEN 1 DEN C PELOPOR SATBRIMOB POLDA BALI</t>
  </si>
  <si>
    <t>77040864</t>
  </si>
  <si>
    <t>I WAYAN SUKARYA, S.H.</t>
  </si>
  <si>
    <t>BAMIN/BANUM 4 SUBBAGHARBANGLING YANMA POLDA BALI</t>
  </si>
  <si>
    <t>77050605</t>
  </si>
  <si>
    <t>IDA BAGUS NYOMAN SUDIARTA</t>
  </si>
  <si>
    <t>BANIT 3 UNIT 3 SUBDIT 3 DITRESKRIMUM POLDA BALI</t>
  </si>
  <si>
    <t>77050636</t>
  </si>
  <si>
    <t>I GEDE TUNAS</t>
  </si>
  <si>
    <t>BANIT 7 UNITGAKKUM SATPOLAIR POLRES BULELENG POLDA BALI</t>
  </si>
  <si>
    <t>77050863</t>
  </si>
  <si>
    <t>I WAYAN SUJANA, S.H.</t>
  </si>
  <si>
    <t>BAURPROVOS 8 SIPROPAM POLRES GIANYAR POLDA BALI</t>
  </si>
  <si>
    <t>77050876</t>
  </si>
  <si>
    <t>I KETUT SUBAWAN</t>
  </si>
  <si>
    <t>ANGGOTA 3 TON 5 KOMPI 3 YON A PELOPOR SATBRIMOB POLDA BALI</t>
  </si>
  <si>
    <t>77050981</t>
  </si>
  <si>
    <t>I KOMANG ERMAWAN S</t>
  </si>
  <si>
    <t>BAMIN 1 KOMPI 2 YON A PELOPOR SATBRIMOB POLDA BALI</t>
  </si>
  <si>
    <t>77060501</t>
  </si>
  <si>
    <t>I GEDE SUDIANA</t>
  </si>
  <si>
    <t>ANGGOTA 2 TON 1 KOMPI 3 YON A PELOPOR SATBRIMOB POLDA BALI</t>
  </si>
  <si>
    <t>77060892</t>
  </si>
  <si>
    <t>JUN JUN SANTOSO</t>
  </si>
  <si>
    <t>77060933</t>
  </si>
  <si>
    <t>I MADE MERTA UMBARA</t>
  </si>
  <si>
    <t>BAMIN 7 SIOPS DEN A PELOPOR SATBRIMOB POLDA BALI</t>
  </si>
  <si>
    <t>77060960</t>
  </si>
  <si>
    <t>I KADEK BUDIARTA</t>
  </si>
  <si>
    <t>BANIT 2 UNITHARKANKAPAL SATPOLAIR POLRES KARANGASEM POLDA BALI</t>
  </si>
  <si>
    <t>77070096</t>
  </si>
  <si>
    <t>I KETUT BUKIT SUARDIKA</t>
  </si>
  <si>
    <t>BAMIN/BANIT 22 SUBDEN 4 DEN B PELOPOR SATBRIMOB POLDA BALI</t>
  </si>
  <si>
    <t>77070099</t>
  </si>
  <si>
    <t>I KETUT URIP ARTANA</t>
  </si>
  <si>
    <t>77070105</t>
  </si>
  <si>
    <t>DEWA GEDE SUGIASA,SH</t>
  </si>
  <si>
    <t>BANIT 3 UNIT 2 SUBDIT 3 DITRESKRIMUM POLDA BALI (BARU)</t>
  </si>
  <si>
    <t>77070254</t>
  </si>
  <si>
    <t>I KETUT JULIAWAN</t>
  </si>
  <si>
    <t>ANGGOTA 1 TON 5 KOMPI 3 YON A PELOPOR SATBRIMOB POLDA BALI</t>
  </si>
  <si>
    <t>77070279</t>
  </si>
  <si>
    <t>I WAYAN SUWIKA,S.Sos</t>
  </si>
  <si>
    <t>BHAYANGKARA OPERASIONAL PELAKSANA POLSEK ABIANSEMAL POLRES BADUNG POLDA BALI (BHABINKAMTIBMAS DESA DARMASABA)</t>
  </si>
  <si>
    <t>77070580</t>
  </si>
  <si>
    <t>I WAYAN DIANA</t>
  </si>
  <si>
    <t>BAMIN/BANUM 4 SIAGA SPKT POLDA BALI</t>
  </si>
  <si>
    <t>77070594</t>
  </si>
  <si>
    <t>I MADE DIRGA</t>
  </si>
  <si>
    <t>ANGGOTA 3 TON 2 KOMPI 3 YON A PELOPOR SATBRIMOB POLDA BALI</t>
  </si>
  <si>
    <t>77070930</t>
  </si>
  <si>
    <t>I PUTU SUARTAWAN</t>
  </si>
  <si>
    <t>BAMIN/BANIT 23 SUBDEN 3 DEN C PELOPOR SATBRIMOB POLDA BALI</t>
  </si>
  <si>
    <t>77070963</t>
  </si>
  <si>
    <t>77071024</t>
  </si>
  <si>
    <t>I DEWA GEDE RAKA SUBAWA</t>
  </si>
  <si>
    <t>BAMIN/BANIT 17 SUBDEN 3 DEN B PELOPOR SATBRIMOB POLDA BALI</t>
  </si>
  <si>
    <t>77071287</t>
  </si>
  <si>
    <t>I KOMANG DANA</t>
  </si>
  <si>
    <t>BAMIN/BANUM 1 URTU DEN B PELOPOR SATBRIMOB POLDA BALI</t>
  </si>
  <si>
    <t>77071310</t>
  </si>
  <si>
    <t>BUDI PURNOMO</t>
  </si>
  <si>
    <t>BAMIN/BANUM 10 SUBSIPROTOKOL SIYANMA SATBRIMOB POLDA BALI</t>
  </si>
  <si>
    <t>77080194</t>
  </si>
  <si>
    <t>BANIT/BANUM 8 UNITOPSNAL SIINTEL SATBRIMOB POLDA BALI</t>
  </si>
  <si>
    <t>77080209</t>
  </si>
  <si>
    <t>GEDE SWIJAYA</t>
  </si>
  <si>
    <t>BAMIN 2 SIUM POLSEK KAWASAN PELABUHAN CELUKAN BAWANG POLRES BULELENG POLDA BALI</t>
  </si>
  <si>
    <t>77080485</t>
  </si>
  <si>
    <t>BANIT 8 UNITPAMOBVIT SATSABHARA POLRES BANGLI POLDA BALI (BARU)</t>
  </si>
  <si>
    <t>77080510</t>
  </si>
  <si>
    <t>I MADE DIARTA</t>
  </si>
  <si>
    <t>BHAYANGKARA OPERASIONAL PELAKSANA POLSEK SUKAWATI POLRES GIANYAR POLDA BALI (POLSUBSEKTOR BATUBULAN)</t>
  </si>
  <si>
    <t>77080521</t>
  </si>
  <si>
    <t>I PUTU SUTAWIJANA</t>
  </si>
  <si>
    <t>BANIT 2 UNITGAKKUM SATPOLAIR POLRES BULELENG POLDA BALI</t>
  </si>
  <si>
    <t>77080527</t>
  </si>
  <si>
    <t>I WAYAN GEDE WEDRA, S.H.</t>
  </si>
  <si>
    <t>BANIT 35 UNITIDIK SATRESKRIM POLRES KARANGASEM POLDA BALI</t>
  </si>
  <si>
    <t>77080747</t>
  </si>
  <si>
    <t>SANG KETUT DHARMA YASA</t>
  </si>
  <si>
    <t>BANIT 25 UNITTURJAWALI SATLANTAS POLRES KLUNGKUNG POLDA BALI</t>
  </si>
  <si>
    <t>77081137</t>
  </si>
  <si>
    <t>I WAYAN SUDIMARA</t>
  </si>
  <si>
    <t>BAMIN/BANIT 18 SUBDEN 2 DEN A PELOPOR SATBRIMOB POLDA BALI</t>
  </si>
  <si>
    <t>77081173</t>
  </si>
  <si>
    <t>SUDARNA</t>
  </si>
  <si>
    <t>BAMIN/BANIT 22 SUBDEN 1 DEN C PELOPOR SATBRIMOB POLDA BALI</t>
  </si>
  <si>
    <t>77081195</t>
  </si>
  <si>
    <t>I GEDE MERTA</t>
  </si>
  <si>
    <t>BANIT 8 UNITTURJAWALI SATSABHARA POLRES KARANGASEM POLDA BALI</t>
  </si>
  <si>
    <t>77090155</t>
  </si>
  <si>
    <t>SIMON TANEBET SON</t>
  </si>
  <si>
    <t>BAMIN/BANUM 2 SUBSIBINJAS SIKESJAS SATBRIMOB POLDA BALI</t>
  </si>
  <si>
    <t>77090392</t>
  </si>
  <si>
    <t>I NENGAH SUDIARTA</t>
  </si>
  <si>
    <t>BAMIN/BANIT 24 SUBDEN 1 DEN A PELOPOR SATBRIMOB POLDA BALI</t>
  </si>
  <si>
    <t>77090397</t>
  </si>
  <si>
    <t>BHAYANGKARA OPERASIONAL PELAKSANA POLSEK SINGARAJA POLRES BULELENG POLDA BALI (BHABINKAMTIBMAS DESA PENGLATAN POLSEK SINGARAJA)</t>
  </si>
  <si>
    <t>77090665</t>
  </si>
  <si>
    <t>I GEDE SUWIDHIANTARAYANA</t>
  </si>
  <si>
    <t>BAMIN/BANIT 21 SUBDEN 1 DEN C PELOPOR SATBRIMOB POLDA BALI</t>
  </si>
  <si>
    <t>77090703</t>
  </si>
  <si>
    <t>I KETUT SUGIH JAWI ATMIKA</t>
  </si>
  <si>
    <t>BANIT 5 UNITRESKRIM POLSEK MENDOYO POLRES JEMBRANA POLDA BALI (BARU)</t>
  </si>
  <si>
    <t>77091091</t>
  </si>
  <si>
    <t>NGAKAN NYOMAN PUTRA WIJAYA</t>
  </si>
  <si>
    <t>BAMIN 1 SIOPS DEN A PELOPOR SATBRIMOB POLDA BALI</t>
  </si>
  <si>
    <t>77100004</t>
  </si>
  <si>
    <t>ZAULINO ORNAI NUNES</t>
  </si>
  <si>
    <t>BAMIN/BANIT 11 SUBDEN 1 DEN A PELOPOR SATBRIMOB POLDA BALI</t>
  </si>
  <si>
    <t>77100118</t>
  </si>
  <si>
    <t>BANIT 5 SPKT POLRES KARANGASEM POLDA BALI (BARU)</t>
  </si>
  <si>
    <t>77100375</t>
  </si>
  <si>
    <t>I KOMANG MULYADI</t>
  </si>
  <si>
    <t>BHAYANGKARA OPERASIONAL PELAKSANA BIDANG SUMDA POLRES KARANGASEM POLDA BALI</t>
  </si>
  <si>
    <t>77100386</t>
  </si>
  <si>
    <t>HARYADI</t>
  </si>
  <si>
    <t>BANIT 4 SIIDENT DITRESKRIMUM POLDA BALI (BARU)</t>
  </si>
  <si>
    <t>77100399</t>
  </si>
  <si>
    <t>I MADE WIRA DHARMA</t>
  </si>
  <si>
    <t>77100400</t>
  </si>
  <si>
    <t>HARIANTO</t>
  </si>
  <si>
    <t>BANIT/BANUM 11 UNITOPSNAL SIINTEL SATBRIMOB POLDA BALI</t>
  </si>
  <si>
    <t>77100689</t>
  </si>
  <si>
    <t>I WAYAN WIKARTANA</t>
  </si>
  <si>
    <t>BANIT 1 UNITPROVOS POLSEK KUTA SELATAN POLRESTA DENPASAR POLDA BALI (UNIT PROVOS POLSEK KUTA SELATAN)</t>
  </si>
  <si>
    <t>77100986</t>
  </si>
  <si>
    <t>KETUT KARMA ARTA</t>
  </si>
  <si>
    <t>BAMIN 4 URMINTU SATRESKRIM POLRES BULELENG POLDA BALI</t>
  </si>
  <si>
    <t>77110111</t>
  </si>
  <si>
    <t>I MADE SUHARTA</t>
  </si>
  <si>
    <t>BANIT 4 UNITINTELKAM POLSEK GEROKGAK POLRES BULELENG POLDA BALI</t>
  </si>
  <si>
    <t>77110388</t>
  </si>
  <si>
    <t>77110574</t>
  </si>
  <si>
    <t>I KETUT KANTUN</t>
  </si>
  <si>
    <t>77110628</t>
  </si>
  <si>
    <t>MOCHAMAD SARONI, S.H.</t>
  </si>
  <si>
    <t>BAMIN/BANUM 1 SUBBIDDOKPOL BIDDOKKES POLDA BALI</t>
  </si>
  <si>
    <t>77110930</t>
  </si>
  <si>
    <t>KOMANG GATOT ARSANA, S.Sos.</t>
  </si>
  <si>
    <t>BAMIN/BANUM 6 SUBBAGRENMIN SATBRIMOB POLDA BALI</t>
  </si>
  <si>
    <t>77111026</t>
  </si>
  <si>
    <t>MADE GEDE SUARDIKA, S.H.</t>
  </si>
  <si>
    <t>BANIT 8 UNITTURJAWALI SATLANTAS POLRES BULELENG POLDA BALI</t>
  </si>
  <si>
    <t>77120373</t>
  </si>
  <si>
    <t>I NENGAH SUDARMAWAN</t>
  </si>
  <si>
    <t>BANIT 3 UNITRESKRIM POLSEK TEJAKULA POLRES BULELENG POLDA BALI</t>
  </si>
  <si>
    <t>77120385</t>
  </si>
  <si>
    <t>77120617</t>
  </si>
  <si>
    <t>MOCH KHOTIM, S.H.</t>
  </si>
  <si>
    <t>77120674</t>
  </si>
  <si>
    <t>I MADE SUDANA, S.H.</t>
  </si>
  <si>
    <t>BAMIN/BANUM 34 SUBBAGPAMKOLSIK YANMA POLDA BALI</t>
  </si>
  <si>
    <t>78010266</t>
  </si>
  <si>
    <t>I KOMANG DIATA</t>
  </si>
  <si>
    <t>BANIT 13 SUBDEN 2 DEN GEGANA SATBRIMOB POLDA BALI</t>
  </si>
  <si>
    <t>78010272</t>
  </si>
  <si>
    <t>I PUTU SUDIARTA</t>
  </si>
  <si>
    <t>BAMIN/BANIT 51 SUBDEN 1 DEN A PELOPOR SATBRIMOB POLDA BALI</t>
  </si>
  <si>
    <t>78010447</t>
  </si>
  <si>
    <t>SUHADA SAIFUL BAHRI</t>
  </si>
  <si>
    <t>BANIT 2 UNIT 5 SUBDIT 1 DITRESKRIMUM POLDA BALI</t>
  </si>
  <si>
    <t>78010478</t>
  </si>
  <si>
    <t>I NENGAH MUDIARTA</t>
  </si>
  <si>
    <t>BANIT 68 UNITDALMAS SATSABHARA POLRESTA DENPASAR POLDA BALI (BARU)</t>
  </si>
  <si>
    <t>78010488</t>
  </si>
  <si>
    <t>I MADE WIRA KESUMA</t>
  </si>
  <si>
    <t>BANIT 2 UNITGAKKUM SATPOLAIR POLRES GIANYAR POLDA BALI</t>
  </si>
  <si>
    <t>78010499</t>
  </si>
  <si>
    <t>I MADE SUADA PUTRA, S.H</t>
  </si>
  <si>
    <t>BAMIN/BANIT 28 SUBDEN 2 DEN B PELOPOR SATBRIMOB POLDA BALI</t>
  </si>
  <si>
    <t>78010893</t>
  </si>
  <si>
    <t>I GEDE BAMBANG SUMITRA</t>
  </si>
  <si>
    <t>BAMIN/BANIT 37 SUBDEN 3 DEN A PELOPOR SATBRIMOB POLDA BALI</t>
  </si>
  <si>
    <t>78010911</t>
  </si>
  <si>
    <t>I KOMANG AGUS DWIPAYANA</t>
  </si>
  <si>
    <t>BAMIN/BANUM 8 SUBSIPALANG SILOG SATBRIMOB POLDA BALI</t>
  </si>
  <si>
    <t>78010915</t>
  </si>
  <si>
    <t>KADEK RISAPA</t>
  </si>
  <si>
    <t>78010982</t>
  </si>
  <si>
    <t>YAYA SANJAYA</t>
  </si>
  <si>
    <t>BANIT 21 SUBDEN 2 DEN GEGANA SATBRIMOB POLDA BALI</t>
  </si>
  <si>
    <t>78020211</t>
  </si>
  <si>
    <t>I DEWA MADE AGUNG NARMADA</t>
  </si>
  <si>
    <t>BAMIN 2 URBINOPSNAL SATPOLAIR POLRES BANGLI POLDA BALI (BARU)</t>
  </si>
  <si>
    <t>78020414</t>
  </si>
  <si>
    <t>I GEDE SETYASA</t>
  </si>
  <si>
    <t>BAMIN/BANIT 30 SUBDEN 1 DEN A PELOPOR SATBRIMOB POLDA BALI</t>
  </si>
  <si>
    <t>78020728</t>
  </si>
  <si>
    <t>BAMIN 2 SIOPS DEN A PELOPOR SATBRIMOB POLDA BALI</t>
  </si>
  <si>
    <t>78020745</t>
  </si>
  <si>
    <t>I GEDE TAMBA</t>
  </si>
  <si>
    <t>BANIT 12 UNITLAKA SATLANTAS POLRES JEMBRANA POLDA BALI</t>
  </si>
  <si>
    <t>78020810</t>
  </si>
  <si>
    <t>BAMIN/BANUM 5 SUBSIHARTIB SIPROVOS SATBRIMOB POLDA BALI</t>
  </si>
  <si>
    <t>78020822</t>
  </si>
  <si>
    <t>I MADE UDIASA, S.Sos.</t>
  </si>
  <si>
    <t>BAMIN/BANIT 38 SUBDEN 3 DEN A PELOPOR SATBRIMOB POLDA BALI</t>
  </si>
  <si>
    <t>78020823</t>
  </si>
  <si>
    <t>I NYOMAN SUDIARTANA</t>
  </si>
  <si>
    <t>BAMIN/BANIT 38 SUBDEN 2 DEN A PELOPOR SATBRIMOB POLDA BALI</t>
  </si>
  <si>
    <t>78020834</t>
  </si>
  <si>
    <t>I NYOMAN SUDIASA, S.SOS</t>
  </si>
  <si>
    <t>BAMIN/BANUM 8 SUBSIBEKUM SISARPRAS SATBRIMOB POLDA BALI</t>
  </si>
  <si>
    <t>78020842</t>
  </si>
  <si>
    <t>UJANG NURJAMAN, S.H.</t>
  </si>
  <si>
    <t>BAMIN/BANUM 10 SUBSIBEKUM SISARPRAS SATBRIMOB POLDA BALI</t>
  </si>
  <si>
    <t>78020852</t>
  </si>
  <si>
    <t>SRIYANTON</t>
  </si>
  <si>
    <t>BAMIN/BANUM 7 SUBSIPROTOKOL SIYANMA SATBRIMOB POLDA BALI</t>
  </si>
  <si>
    <t>78020873</t>
  </si>
  <si>
    <t>M MAULID</t>
  </si>
  <si>
    <t>BAMIN/BANIT 13 SUBDEN 2 DEN A PELOPOR SATBRIMOB POLDA BALI</t>
  </si>
  <si>
    <t>78020886</t>
  </si>
  <si>
    <t>IRWANTO</t>
  </si>
  <si>
    <t>BAMIN/BANIT 1 SUBDEN 3 DEN A PELOPOR SATBRIMOB POLDA BALI</t>
  </si>
  <si>
    <t>78030572</t>
  </si>
  <si>
    <t>ANGGOTA 3 TON 4 KOMPI 3 YON A PELOPOR SATBRIMOB POLDA BALI</t>
  </si>
  <si>
    <t>78031009</t>
  </si>
  <si>
    <t>I WAYAN PUTU PURNADI</t>
  </si>
  <si>
    <t>78031016</t>
  </si>
  <si>
    <t>KETUT SUPARIADA</t>
  </si>
  <si>
    <t>BAMIN/BANUM 7 SUBSIYANUM SIYANMA SATBRIMOB POLDA BALI</t>
  </si>
  <si>
    <t>78031068</t>
  </si>
  <si>
    <t>I KADEK PUTU SUDIARTA, S.H.</t>
  </si>
  <si>
    <t>78031075</t>
  </si>
  <si>
    <t>MAHPUDIN</t>
  </si>
  <si>
    <t>ANGGOTA 3 TON 2 KOMPI 4 YON A PELOPOR SATBRIMOB POLDA BALI</t>
  </si>
  <si>
    <t>78040060</t>
  </si>
  <si>
    <t>I NENGAH MUDIARSA</t>
  </si>
  <si>
    <t>BAMIN/BANIT 52 SUBDEN 4 DEN A PELOPOR SATBRIMOB POLDA BALI</t>
  </si>
  <si>
    <t>78040066</t>
  </si>
  <si>
    <t>KOMANG DUAJA</t>
  </si>
  <si>
    <t>PAMIN 7 SUBBAGRENMIN SATBRIMOB POLDA BALI</t>
  </si>
  <si>
    <t>78040556</t>
  </si>
  <si>
    <t>I GEDE EFRI SUANDANA</t>
  </si>
  <si>
    <t>BAMIN 4 SIOPS DEN C PELOPOR SATBRIMOB POLDA BALI</t>
  </si>
  <si>
    <t>78040560</t>
  </si>
  <si>
    <t>I PUTU GEDE MARDITA, S.H</t>
  </si>
  <si>
    <t>78040566</t>
  </si>
  <si>
    <t>I WAYAN SUKARMA</t>
  </si>
  <si>
    <t>BANIT 34 UNITDALMAS SATSABHARA POLRES GIANYAR POLDA BALI (BARU)</t>
  </si>
  <si>
    <t>78040588</t>
  </si>
  <si>
    <t>ANGGOTA 3 TON 3 KOMPI 3 YON A PELOPOR SATBRIMOB POLDA BALI</t>
  </si>
  <si>
    <t>78040963</t>
  </si>
  <si>
    <t>I NENGAH SUMARTA</t>
  </si>
  <si>
    <t>BANIT 10 UNITSABHARA POLSEK KAWASAN PELABUHAN PADANG BAI POLRES KARANGASEM POLDA BALI</t>
  </si>
  <si>
    <t>78041059</t>
  </si>
  <si>
    <t>BAMIN/BANIT 31 SUBDEN 4 DEN C PELOPOR SATBRIMOB POLDA BALI</t>
  </si>
  <si>
    <t>78041071</t>
  </si>
  <si>
    <t>I GEDE KETUT DARMA WIJAYA</t>
  </si>
  <si>
    <t>BANIT 2 UNITLANTAS POLSEK SELEMADEG TIMUR POLRES TABANAN POLDA BALI</t>
  </si>
  <si>
    <t>78041145</t>
  </si>
  <si>
    <t>SUMALI, S.H.</t>
  </si>
  <si>
    <t>BAMIN/BANUM 9 SUBSIPALANG SILOG SATBRIMOB POLDA BALI</t>
  </si>
  <si>
    <t>78050245</t>
  </si>
  <si>
    <t>SALIS IMAN MUSTOFA</t>
  </si>
  <si>
    <t>BAMIN/BANIT 35 SUBDEN 4 DEN C PELOPOR SATBRIMOB POLDA BALI</t>
  </si>
  <si>
    <t>78050555</t>
  </si>
  <si>
    <t>I NYOMAN BAGYA</t>
  </si>
  <si>
    <t>BAMIN/BANIT 19 SUBDEN 2 DEN A PELOPOR SATBRIMOB POLDA BALI</t>
  </si>
  <si>
    <t>78051056</t>
  </si>
  <si>
    <t>I GEDE DARTI SUANDANA</t>
  </si>
  <si>
    <t>BHAYANGKARA OPERASIONAL PELAKSANA POLSEK ABANG POLRES KARANGASEM POLDA BALI (BHABINKAMTIBMAS DESA TISTA)</t>
  </si>
  <si>
    <t>78051073</t>
  </si>
  <si>
    <t>I KOMANG RAI ADNYANA</t>
  </si>
  <si>
    <t>BANIT 4 UNITRESKRIM POLSEK KARANG ASEM POLRES KARANGASEM POLDA BALI</t>
  </si>
  <si>
    <t>78051075</t>
  </si>
  <si>
    <t>I GUSTI MADE NEGARA</t>
  </si>
  <si>
    <t>BANIT 18 UNITDALMAS SATSABHARA POLRES KLUNGKUNG POLDA BALI</t>
  </si>
  <si>
    <t>78051078</t>
  </si>
  <si>
    <t>I WAYAN GUNTUR SASTRAWAN</t>
  </si>
  <si>
    <t>BANIT 4 UNITINTELKAM POLSEK KUBU POLRES KARANGASEM POLDA BALI</t>
  </si>
  <si>
    <t>78051120</t>
  </si>
  <si>
    <t>EDI WAHYONO</t>
  </si>
  <si>
    <t>BAMIN/BANIT 31 SUBDEN 1 DEN A PELOPOR SATBRIMOB POLDA BALI</t>
  </si>
  <si>
    <t>78051177</t>
  </si>
  <si>
    <t>ALI FADLOLI, SH</t>
  </si>
  <si>
    <t>BAMIN/BANUM 6 SUBSIYANUM SIYANMA SATBRIMOB POLDA BALI</t>
  </si>
  <si>
    <t>78051256</t>
  </si>
  <si>
    <t>KETUT SUARTAMA</t>
  </si>
  <si>
    <t>BANIT 6 UNITLANTAS POLSEK KUBUTAMBAHAN POLRES BULELENG POLDA BALI</t>
  </si>
  <si>
    <t>78060062</t>
  </si>
  <si>
    <t>HENDRIK MARKUS DOLWALA</t>
  </si>
  <si>
    <t>BAMIN/BANUM 3 SUBSIPALANG SILOG SATBRIMOB POLDA BALI</t>
  </si>
  <si>
    <t>78060077</t>
  </si>
  <si>
    <t>I NENGAH ARTAMA</t>
  </si>
  <si>
    <t>DANTON 2 KOMPI 2 YON C PELOPOR SATBRIMOB POLDA BALI (PERPOL 14)</t>
  </si>
  <si>
    <t>78061164</t>
  </si>
  <si>
    <t>MADE SUTRESNA, S.Sos.</t>
  </si>
  <si>
    <t>BANIT 3 UNITRESKRIM POLSEK SERIRIT POLRES BULELENG POLDA BALI</t>
  </si>
  <si>
    <t>78061247</t>
  </si>
  <si>
    <t>KUNTORO WIBOWO,SH</t>
  </si>
  <si>
    <t>BAMIN/BANIT 2 SUBDEN 2 DEN C PELOPOR SATBRIMOB POLDA BALI</t>
  </si>
  <si>
    <t>78061321</t>
  </si>
  <si>
    <t>P. EVA JUNIARIS , S.E.</t>
  </si>
  <si>
    <t>PAUR SUBBAGDALGAR BAGREN POLRES BADUNG POLDA BALI</t>
  </si>
  <si>
    <t>78070201</t>
  </si>
  <si>
    <t>RULI CAHYADI</t>
  </si>
  <si>
    <t>BAMIN/BANIT 50 SUBDEN 2 DEN A PELOPOR SATBRIMOB POLDA BALI</t>
  </si>
  <si>
    <t>78070216</t>
  </si>
  <si>
    <t>I KADEK UDIKA</t>
  </si>
  <si>
    <t>78070218</t>
  </si>
  <si>
    <t>I WAYAN GEDE KENTER</t>
  </si>
  <si>
    <t>BANIT 32 UNITIDIK SATRESKRIM POLRES GIANYAR POLDA BALI</t>
  </si>
  <si>
    <t>78070435</t>
  </si>
  <si>
    <t>I GUSTI NGURAH SURYA WINATA, S.H.</t>
  </si>
  <si>
    <t>BANIT 14 UNITIDIK SATRESKRIM POLRES KLUNGKUNG POLDA BALI</t>
  </si>
  <si>
    <t>78070458</t>
  </si>
  <si>
    <t>I WAYAN SUJI</t>
  </si>
  <si>
    <t>BANIT 4 UNITPATROLI SATPOLAIR POLRES KARANGASEM POLDA BALI</t>
  </si>
  <si>
    <t>78070897</t>
  </si>
  <si>
    <t>I KOMANG SUARNAYA, S.E.</t>
  </si>
  <si>
    <t>BAMIN/BANUM 2 BAGWASSIDIK DITRESNARKOBA POLDA BALI</t>
  </si>
  <si>
    <t>78070913</t>
  </si>
  <si>
    <t>I PUTU JULIADI, S.H.</t>
  </si>
  <si>
    <t>BANIT 6 UNITLANTAS POLSEK SERIRIT POLRES BULELENG POLDA BALI</t>
  </si>
  <si>
    <t>78071029</t>
  </si>
  <si>
    <t>BAMIN/BANIT 22 SUBDEN 3 DEN B PELOPOR SATBRIMOB POLDA BALI</t>
  </si>
  <si>
    <t>78071030</t>
  </si>
  <si>
    <t>I GUSTI PUTU PUTRA</t>
  </si>
  <si>
    <t>BANIT 5 UNITSABHARA POLSEK TEMBUKU POLRES BANGLI POLDA BALI (BARU)</t>
  </si>
  <si>
    <t>78071091</t>
  </si>
  <si>
    <t>NGADUWAN</t>
  </si>
  <si>
    <t>BAMIN 5 SIOPS DEN C PELOPOR SATBRIMOB POLDA BALI</t>
  </si>
  <si>
    <t>78071120</t>
  </si>
  <si>
    <t>KLEMENSIUS EFRASIUS</t>
  </si>
  <si>
    <t>BAMIN/BANIT 12 SUBDEN 2 DEN B PELOPOR SATBRIMOB POLDA BALI</t>
  </si>
  <si>
    <t>78080226</t>
  </si>
  <si>
    <t>I KADE SUARTIKA ADNYANA</t>
  </si>
  <si>
    <t>BAURPROVOS 5 SIPROPAM POLRES BADUNG POLDA BALI</t>
  </si>
  <si>
    <t>78080591</t>
  </si>
  <si>
    <t>AGUS SUWANTO</t>
  </si>
  <si>
    <t>BANIT 2 UNITPATROLI SATPOLAIR POLRES BULELENG POLDA BALI</t>
  </si>
  <si>
    <t>78080621</t>
  </si>
  <si>
    <t>PUTU WIDIASMARA</t>
  </si>
  <si>
    <t>BAMIN/BANUM 5 SUBBAGHARBANGLING YANMA POLDA BALI</t>
  </si>
  <si>
    <t>78080710</t>
  </si>
  <si>
    <t>KETUT PARWATA</t>
  </si>
  <si>
    <t>BANIT 9 UNITSABHARA POLSEK KAWASAN PELABUHAN CELUKAN BAWANG POLRES BULELENG POLDA BALI</t>
  </si>
  <si>
    <t>78080953</t>
  </si>
  <si>
    <t>GEDE AGUS ARIADI, S.H.</t>
  </si>
  <si>
    <t>78081034</t>
  </si>
  <si>
    <t>BAMIN/BANUM 15 SUBBAGPAMKOLSIK YANMA POLDA BALI (BARU)</t>
  </si>
  <si>
    <t>78081053</t>
  </si>
  <si>
    <t>I KETUT PRIMAWAN</t>
  </si>
  <si>
    <t>BAMIN/BANIT 3 SUBDEN 4 DEN B PELOPOR SATBRIMOB POLDA BALI</t>
  </si>
  <si>
    <t>78081057</t>
  </si>
  <si>
    <t>I MADE YUDANA</t>
  </si>
  <si>
    <t>BANIT 7 UNITSABHARA POLSEK SELEMADEG BARAT POLRES TABANAN POLDA BALI</t>
  </si>
  <si>
    <t>78081065</t>
  </si>
  <si>
    <t>KOMANG SUARJANA</t>
  </si>
  <si>
    <t>ANGGOTA 4 TON 1 KOMPI 4 YON A PELOPOR SATBRIMOB POLDA BALI</t>
  </si>
  <si>
    <t>78081082</t>
  </si>
  <si>
    <t>I WAYAN RADIN</t>
  </si>
  <si>
    <t>BANIT 8 UNITRESKRIM POLSEK ABIANSEMAL POLRES BADUNG POLDA BALI</t>
  </si>
  <si>
    <t>78081108</t>
  </si>
  <si>
    <t>KUSMIANTO</t>
  </si>
  <si>
    <t>BAMIN/BANIT 8 SUBDEN 2 DEN C PELOPOR SATBRIMOB POLDA BALI</t>
  </si>
  <si>
    <t>78081127</t>
  </si>
  <si>
    <t>MUNTAHA</t>
  </si>
  <si>
    <t>BAMIN/BANIT 9 SUBDEN 2 DEN C PELOPOR SATBRIMOB POLDA BALI</t>
  </si>
  <si>
    <t>78081142</t>
  </si>
  <si>
    <t>EDY SUSIANTO, SH</t>
  </si>
  <si>
    <t>PAOPS KOMPI 1 YON C PELOPOR SATBRIMOB POLDA BALI (PERPOL 14)</t>
  </si>
  <si>
    <t>78081337</t>
  </si>
  <si>
    <t>DIDIN SAFRUDIN</t>
  </si>
  <si>
    <t>BANIT 8 UNITRESKRIM POLSEK BANJAR POLRES BULELENG POLDA BALI</t>
  </si>
  <si>
    <t>78090154</t>
  </si>
  <si>
    <t>I KETUT SUDIRTA</t>
  </si>
  <si>
    <t>BHAYANGKARA ADMINISTRASI PELAKSANA BIDANG SUMDA POLRES BADUNG POLDA BALI</t>
  </si>
  <si>
    <t>78090368</t>
  </si>
  <si>
    <t>PUTU AGUS HINDU ASNAWA</t>
  </si>
  <si>
    <t>BAMIN/BANIT 12 SUBDEN 2 DEN C PELOPOR SATBRIMOB POLDA BALI</t>
  </si>
  <si>
    <t>78090377</t>
  </si>
  <si>
    <t>I WAYAN SUDARMA PUTRA</t>
  </si>
  <si>
    <t>78090787</t>
  </si>
  <si>
    <t>KADEK WIRAWAN</t>
  </si>
  <si>
    <t>ANGGOTA 4 TON 4 KOMPI 3 YON A PELOPOR SATBRIMOB POLDA BALI</t>
  </si>
  <si>
    <t>78090818</t>
  </si>
  <si>
    <t>SUPRIYANTO, S.H.</t>
  </si>
  <si>
    <t>BAMIN/BANIT 52 SUBDEN 2 DEN A PELOPOR SATBRIMOB POLDA BALI</t>
  </si>
  <si>
    <t>78090824</t>
  </si>
  <si>
    <t>IKHWANUDIN , S.H.</t>
  </si>
  <si>
    <t>78090825</t>
  </si>
  <si>
    <t>JOKO SANTOSO, S.H.</t>
  </si>
  <si>
    <t>BANIT 5 SUBDEN 4 DEN GEGANA SATBRIMOB POLDA BALI</t>
  </si>
  <si>
    <t>78090838</t>
  </si>
  <si>
    <t>YAYO, SH</t>
  </si>
  <si>
    <t>DANTON 3 KOMPI 2 YON C PELOPOR SATBRIMOB POLDA BALI (PERPOL 14)</t>
  </si>
  <si>
    <t>78090840</t>
  </si>
  <si>
    <t>SURATMAN</t>
  </si>
  <si>
    <t>BAMIN/BANIT 14 SUBDEN 2 DEN C PELOPOR SATBRIMOB POLDA BALI</t>
  </si>
  <si>
    <t>78090844</t>
  </si>
  <si>
    <t>INDUNG SUPADLI</t>
  </si>
  <si>
    <t>BAMIN/BANIT 23 SUBDEN 1 DEN C PELOPOR SATBRIMOB POLDA BALI</t>
  </si>
  <si>
    <t>78090848</t>
  </si>
  <si>
    <t>ISMANTO</t>
  </si>
  <si>
    <t>BAMIN/BANIT 18 SUBDEN 2 DEN C PELOPOR SATBRIMOB POLDA BALI</t>
  </si>
  <si>
    <t>78090873</t>
  </si>
  <si>
    <t>I WAYAN DARMADA</t>
  </si>
  <si>
    <t>BAMIN/BANIT 29 SUBDEN 2 DEN B PELOPOR SATBRIMOB POLDA BALI</t>
  </si>
  <si>
    <t>78100335</t>
  </si>
  <si>
    <t>I WAYAN POLOS, S.H.</t>
  </si>
  <si>
    <t>BANIT 41 UNITTURJAWALI SATLANTAS POLRESTA DENPASAR POLDA BALI (BARU)</t>
  </si>
  <si>
    <t>78100782</t>
  </si>
  <si>
    <t>I MADE EDI ARIASA, S.H.</t>
  </si>
  <si>
    <t>BAMIN/BANUM 11 URRENMIN YANMA POLDA BALI</t>
  </si>
  <si>
    <t>78100811</t>
  </si>
  <si>
    <t>I KOMANG ARTAWA</t>
  </si>
  <si>
    <t>BAMIN 1 BAGREN POLRES JEMBRANA POLDA BALI (BARU)</t>
  </si>
  <si>
    <t>78100814</t>
  </si>
  <si>
    <t>MADE SUDIARTA</t>
  </si>
  <si>
    <t>BAMIN/BANIT 20 SUBDEN 2 DEN A PELOPOR SATBRIMOB POLDA BALI</t>
  </si>
  <si>
    <t>78100851</t>
  </si>
  <si>
    <t>UJIK SANTOSO</t>
  </si>
  <si>
    <t>BAMIN PERS BATALYON C PELOPOR SATBRIMOB POLDA BALI</t>
  </si>
  <si>
    <t>78100892</t>
  </si>
  <si>
    <t>I NYOMAN WIRATA</t>
  </si>
  <si>
    <t>BHAYANGKARA OPERASIONAL PELAKSANA BIDANG BINMAS POLRES BANGLI POLDA BALI (BHABINKAMTIBMAS KELURAHAN KUBU POLSEK BANGLI)</t>
  </si>
  <si>
    <t>78110321</t>
  </si>
  <si>
    <t>I PUTU JUNIADA</t>
  </si>
  <si>
    <t>BANIT 13 SATINTELKAM POLRES BANGLI POLDA BALI</t>
  </si>
  <si>
    <t>78110356</t>
  </si>
  <si>
    <t>I PUTU ARDANA</t>
  </si>
  <si>
    <t>BANIT 19 UNITTURJAWALI SATSABHARA POLRES BANGLI POLDA BALI</t>
  </si>
  <si>
    <t>78110376</t>
  </si>
  <si>
    <t>KETUT ASTAWAN</t>
  </si>
  <si>
    <t>BHAYANGKARA OPERASIONAL PELAKSANA POLSEK SERIRIT POLRES BULELENG POLDA BALI (BHABINKAMTIBMAS DS ULARAN POLSEK SERIRIT)</t>
  </si>
  <si>
    <t>78110730</t>
  </si>
  <si>
    <t>I MADE PUTU</t>
  </si>
  <si>
    <t>BAMIN/BANIT 23 SUBDEN 3 DEN B PELOPOR SATBRIMOB POLDA BALI</t>
  </si>
  <si>
    <t>78110774</t>
  </si>
  <si>
    <t>IKHSAN ROHMAN</t>
  </si>
  <si>
    <t>BAMIN/BANUM 2 URTU DEN C PELOPOR SATBRIMOB POLDA BALI</t>
  </si>
  <si>
    <t>78110781</t>
  </si>
  <si>
    <t>BANIT 14 SUBDEN 2 DEN GEGANA SATBRIMOB POLDA BALI</t>
  </si>
  <si>
    <t>78110826</t>
  </si>
  <si>
    <t>BAMIN 2 KOMPI 4 YON A PELOPOR SATBRIMOB POLDA BALI</t>
  </si>
  <si>
    <t>78120415</t>
  </si>
  <si>
    <t>I KOMANG GEDE PARWATHA</t>
  </si>
  <si>
    <t>BAMIN/BANIT 25 SUBDEN 4 DEN C PELOPOR SATBRIMOB POLDA BALI</t>
  </si>
  <si>
    <t>78120786</t>
  </si>
  <si>
    <t>I GEDE SUDIATMIKA</t>
  </si>
  <si>
    <t>BANIT 10 SUBBIDPAMINAL BIDPROPAM POLDA BALI</t>
  </si>
  <si>
    <t>78120794</t>
  </si>
  <si>
    <t>ANGGOTA 4 TON 3 KOMPI 3 YON A PELOPOR SATBRIMOB POLDA BALI</t>
  </si>
  <si>
    <t>78120897</t>
  </si>
  <si>
    <t>I MADE SUARNITA</t>
  </si>
  <si>
    <t>BAMIN/BANIT 11 SUBDEN 1 DEN C PELOPOR SATBRIMOB POLDA BALI</t>
  </si>
  <si>
    <t>78120921</t>
  </si>
  <si>
    <t>I KETUT KAMAR</t>
  </si>
  <si>
    <t>BANIT 1 UNITSABHARA POLSEK RENDANG POLRES KARANGASEM POLDA BALI</t>
  </si>
  <si>
    <t>79010088</t>
  </si>
  <si>
    <t>I WAYAN SUARNAYA</t>
  </si>
  <si>
    <t>BANIT/BANUM 13 UNITOPSNAL SIINTEL SATBRIMOB POLDA BALI</t>
  </si>
  <si>
    <t>79010092</t>
  </si>
  <si>
    <t>HARLAN JUMARI</t>
  </si>
  <si>
    <t>BAMIN/BANIT 41 SUBDEN 4 DEN A PELOPOR SATBRIMOB POLDA BALI</t>
  </si>
  <si>
    <t>79010277</t>
  </si>
  <si>
    <t>I MADE SUARNATA, S.H.</t>
  </si>
  <si>
    <t>BAMIN/BANUM 3 SUBSIRIKSA SIPROVOS SATBRIMOB POLDA BALI</t>
  </si>
  <si>
    <t>79010641</t>
  </si>
  <si>
    <t>I MADE NURJANA</t>
  </si>
  <si>
    <t>BAMIN/BANIT 33 SUBDEN 4 DEN B PELOPOR SATBRIMOB POLDA BALI</t>
  </si>
  <si>
    <t>79010647</t>
  </si>
  <si>
    <t>I NYOMAN SUSILA JAYA, S.H.</t>
  </si>
  <si>
    <t>BANIT 40 SATINTELKAM POLRESTA DENPASAR POLDA BALI</t>
  </si>
  <si>
    <t>79010658</t>
  </si>
  <si>
    <t>I MADE SANDIASA</t>
  </si>
  <si>
    <t>BAMIN/BANUM 7 SUBSIPALANG SILOG SATBRIMOB POLDA BALI</t>
  </si>
  <si>
    <t>79010668</t>
  </si>
  <si>
    <t>IDA BAGUS NGURAH ADI PUTRA</t>
  </si>
  <si>
    <t>BANIT 8 UNITSABHARA POLSEK SERIRIT POLRES BULELENG POLDA BALI</t>
  </si>
  <si>
    <t>79010721</t>
  </si>
  <si>
    <t>RONI NUGRAHA</t>
  </si>
  <si>
    <t>BAMIN/BANIT 14 SUBDEN 2 DEN A PELOPOR SATBRIMOB POLDA BALI</t>
  </si>
  <si>
    <t>79010729</t>
  </si>
  <si>
    <t>INDRO CAHYONO</t>
  </si>
  <si>
    <t>BAMIN/BANIT 3 SUBDEN 3 DEN A PELOPOR SATBRIMOB POLDA BALI</t>
  </si>
  <si>
    <t>79020252</t>
  </si>
  <si>
    <t>I GEDE EDY WIRAWAN</t>
  </si>
  <si>
    <t>BAMIN/BANIT 2 SUBDEN 3 DEN C PELOPOR SATBRIMOB POLDA BALI</t>
  </si>
  <si>
    <t>79020263</t>
  </si>
  <si>
    <t>I NYOMAN SUDARMA, S.H.</t>
  </si>
  <si>
    <t>79020264</t>
  </si>
  <si>
    <t>TAUFIQ QURRAHMAN, S.H.</t>
  </si>
  <si>
    <t>79020576</t>
  </si>
  <si>
    <t>I PUTU OKA WINAYA PUTRA</t>
  </si>
  <si>
    <t>BANIT 1 UNITPROVOS POLSEK KUTA UTARA POLRES BADUNG POLDA BALI</t>
  </si>
  <si>
    <t>79020631</t>
  </si>
  <si>
    <t>I NYOMAN SARUADA</t>
  </si>
  <si>
    <t>79020656</t>
  </si>
  <si>
    <t>BANIT 5 UNITSABHARA POLSEK BANJARANGKAN POLRES KLUNGKUNG POLDA BALI</t>
  </si>
  <si>
    <t>79020672</t>
  </si>
  <si>
    <t>AGUS SUGIANTO</t>
  </si>
  <si>
    <t>ANGGOTA 6 TON 5 KOMPI 3 YON A PELOPOR SATBRIMOB POLDA BALI</t>
  </si>
  <si>
    <t>79020767</t>
  </si>
  <si>
    <t>I WAYAN AGUS ANTONI</t>
  </si>
  <si>
    <t>ANGGOTA 5 TON 5 KOMPI 3 YON A PELOPOR SATBRIMOB POLDA BALI</t>
  </si>
  <si>
    <t>79021189</t>
  </si>
  <si>
    <t>IDA BAGUS DWI HARI MURTHI, S.E.</t>
  </si>
  <si>
    <t>79021191</t>
  </si>
  <si>
    <t>ANAK AGUNG MADE H.GUNAWAN, S.H.</t>
  </si>
  <si>
    <t>BANIT 11 SUBDIT VIP DITPAMOBVIT POLDA BALI (PENUGASAN PD BNNP BALI)</t>
  </si>
  <si>
    <t>79030612</t>
  </si>
  <si>
    <t>BANIT 3 UNITSABHARA POLSEK GEROKGAK POLRES BULELENG POLDA BALI</t>
  </si>
  <si>
    <t>79030666</t>
  </si>
  <si>
    <t>I WAYAN SUWATRA, S.H.</t>
  </si>
  <si>
    <t>79030734</t>
  </si>
  <si>
    <t>BAMIN/BANIT 39 SUBDEN 3 DEN A PELOPOR SATBRIMOB POLDA BALI</t>
  </si>
  <si>
    <t>79030740</t>
  </si>
  <si>
    <t>I GEDE ARIASA</t>
  </si>
  <si>
    <t>BAMIN/BANUM 5 SUBBAGYANUM SPN POLDA BALI</t>
  </si>
  <si>
    <t>79030812</t>
  </si>
  <si>
    <t>SUYONO</t>
  </si>
  <si>
    <t>BAMIN/BANIT 34 SUBDEN 1 DEN A PELOPOR SATBRIMOB POLDA BALI</t>
  </si>
  <si>
    <t>79030868</t>
  </si>
  <si>
    <t>I NYOMAN SARTAWAN</t>
  </si>
  <si>
    <t>BAMIN/BANIT 11 SUBDEN 2 DEN B PELOPOR SATBRIMOB POLDA BALI</t>
  </si>
  <si>
    <t>79030883</t>
  </si>
  <si>
    <t>IRHAM MAULA</t>
  </si>
  <si>
    <t>BAMIN/BANIT 20 SUBDEN 2 DEN B PELOPOR SATBRIMOB POLDA BALI</t>
  </si>
  <si>
    <t>79030900</t>
  </si>
  <si>
    <t>MOCHAMAD HERMAN ATMAJA, S.I.Kom.</t>
  </si>
  <si>
    <t>79030924</t>
  </si>
  <si>
    <t>I GEDE SANGSIPA</t>
  </si>
  <si>
    <t>BHAYANGKARA ADMINISTRASI PELAKSANA BIDANG SUMDA POLRES BULELENG POLDA BALI (DALAM RANGKA BEROBAT)</t>
  </si>
  <si>
    <t>79040760</t>
  </si>
  <si>
    <t>I NYOMAN TANU MARDIKA</t>
  </si>
  <si>
    <t>BANIT 1 UNITSABHARA POLSEK SIDEMEN POLRES KARANGASEM POLDA BALI</t>
  </si>
  <si>
    <t>79040770</t>
  </si>
  <si>
    <t>I KADEK MERDANA</t>
  </si>
  <si>
    <t>BAMIN 7 BAGSUMDA POLRES KLUNGKUNG POLDA BALI</t>
  </si>
  <si>
    <t>79040955</t>
  </si>
  <si>
    <t>I GEDE LANANG APRIYANA</t>
  </si>
  <si>
    <t>BAMIN/BANIT 37 SUBDEN 4 DEN C PELOPOR SATBRIMOB POLDA BALI</t>
  </si>
  <si>
    <t>79050769</t>
  </si>
  <si>
    <t>I WAYAN GEDE WIRAWAN</t>
  </si>
  <si>
    <t>BAMIN/BANIT 5 SUBDEN 1 DEN A PELOPOR SATBRIMOB POLDA BALI</t>
  </si>
  <si>
    <t>79050778</t>
  </si>
  <si>
    <t>BHAYANGKARA OPERASIONAL PELAKSANA PEMULA POLSEK KUBU POLRES KARANGASEM POLDA BALI (BHABINKAMTIBMAS DESA BAN )</t>
  </si>
  <si>
    <t>79050788</t>
  </si>
  <si>
    <t>I NYOMAN SUDAMA</t>
  </si>
  <si>
    <t>79051325</t>
  </si>
  <si>
    <t>I WAYAN TENGAH</t>
  </si>
  <si>
    <t>BAMIN/BANUM 7 SUBBAGRENMIN SATBRIMOB POLDA BALI</t>
  </si>
  <si>
    <t>79051331</t>
  </si>
  <si>
    <t>I PUTU ANDIASA</t>
  </si>
  <si>
    <t>BANIT 6 SPKT POLRES KARANGASEM POLDA BALI</t>
  </si>
  <si>
    <t>79051347</t>
  </si>
  <si>
    <t>I WAYAN REDY GUNAWAN</t>
  </si>
  <si>
    <t>BANIT 3 UNITLANTAS POLSEK KINTAMANI POLRES BANGLI POLDA BALI</t>
  </si>
  <si>
    <t>79051348</t>
  </si>
  <si>
    <t>PUTU AGUS EKA PUTRAWAN S.Sos</t>
  </si>
  <si>
    <t>BHAYANGKARA OPERASIONAL PELAKSANA BIDANG LANTAS POLRES GIANYAR POLDA BALI (UNIT PATROLI)</t>
  </si>
  <si>
    <t>79051389</t>
  </si>
  <si>
    <t>TEGUH PUJIANTO</t>
  </si>
  <si>
    <t>BAMIN/BANIT 28 SUBDEN 4 DEN A PELOPOR SATBRIMOB POLDA BALI</t>
  </si>
  <si>
    <t>79051411</t>
  </si>
  <si>
    <t>I WAYAN PUTU SUWITRA</t>
  </si>
  <si>
    <t>BAMIN/BANIT 3 SUBDEN 2 DEN A PELOPOR SATBRIMOB POLDA BALI</t>
  </si>
  <si>
    <t>79051509</t>
  </si>
  <si>
    <t>BANIT PATROLI 6 POLSUBSEKTOR BESAKIH POLSEK RENDANG POLRES KARANGASEM POLDA BALI</t>
  </si>
  <si>
    <t>79051543</t>
  </si>
  <si>
    <t>I GST PT EKA MEIYANA PUTRA</t>
  </si>
  <si>
    <t>BHAYANGKARA OPERASIONAL PELAKSANA BIDANG SUBDIT 4 DITRESKRIMUM POLDA BALI</t>
  </si>
  <si>
    <t>79060065</t>
  </si>
  <si>
    <t>I NENGAH MERTA</t>
  </si>
  <si>
    <t>BANIT 3 UNITSABHARA POLSEK KAWASAN PELABUHAN PADANG BAI POLRES KARANGASEM POLDA BALI</t>
  </si>
  <si>
    <t>79060252</t>
  </si>
  <si>
    <t>I WAYAN DRIANA, S.H.</t>
  </si>
  <si>
    <t>79060272</t>
  </si>
  <si>
    <t>I MADE DIRGA YUSA , S.H.</t>
  </si>
  <si>
    <t>BANIT 26 UNITTURJAWALI SATLANTAS POLRES BADUNG POLDA BALI (BARU)</t>
  </si>
  <si>
    <t>79060720</t>
  </si>
  <si>
    <t>NYOMAN BUDIASA S.Sos.</t>
  </si>
  <si>
    <t>79060738</t>
  </si>
  <si>
    <t>I KETUT MANGKU</t>
  </si>
  <si>
    <t>PS. KASIHUMAS POLSEK KAWASAN PELABUHAN CELUKAN BAWANG POLRES BULELENG POLDA BALI</t>
  </si>
  <si>
    <t>79060756</t>
  </si>
  <si>
    <t>FADILA ANDY LAGA, SH</t>
  </si>
  <si>
    <t>DANTON 1 KOMPI 3 YON C PELOPOR SATBRIMOB POLDA BALI (PERPOL 14)</t>
  </si>
  <si>
    <t>79060815</t>
  </si>
  <si>
    <t>I WAYAN SUWASANA</t>
  </si>
  <si>
    <t>BAMIN/BANIT 30 SUBDEN 4 DEN B PELOPOR SATBRIMOB POLDA BALI</t>
  </si>
  <si>
    <t>79061269</t>
  </si>
  <si>
    <t>I PUTU PURIADA</t>
  </si>
  <si>
    <t>BANIT 11 UNITSABHARA POLSEK GEROKGAK POLRES BULELENG POLDA BALI</t>
  </si>
  <si>
    <t>79061435</t>
  </si>
  <si>
    <t>I PUTU ARIAWAN, S.E.</t>
  </si>
  <si>
    <t>BANIT 2 UNIT 2 SUBDIT 2 DITRESKRIMUM POLDA BALI</t>
  </si>
  <si>
    <t>79061527</t>
  </si>
  <si>
    <t>I KETUT SUPARGA</t>
  </si>
  <si>
    <t>79070228</t>
  </si>
  <si>
    <t>I WAYAN SULIANTARA</t>
  </si>
  <si>
    <t>BANIT 28 UNITIDIK SATRESKRIM POLRES BANGLI POLDA BALI (BARU)</t>
  </si>
  <si>
    <t>79070243</t>
  </si>
  <si>
    <t>I MADE KADEK ASTAWA, S.H.</t>
  </si>
  <si>
    <t>79070250</t>
  </si>
  <si>
    <t>I NYOMAN DARMADI</t>
  </si>
  <si>
    <t>79070251</t>
  </si>
  <si>
    <t>I MADE GEDE MARIA PARASARA</t>
  </si>
  <si>
    <t>BANIT 2 SUBDITWASTER DITPAMOBVIT POLDA BALI</t>
  </si>
  <si>
    <t>79070256</t>
  </si>
  <si>
    <t>BANIT 9 UNITSABHARA POLSEK UBUD POLRES GIANYAR POLDA BALI (BARU)</t>
  </si>
  <si>
    <t>79070346</t>
  </si>
  <si>
    <t>I NYOMAN ARTAWAN</t>
  </si>
  <si>
    <t>BANIT 10 UNITSABHARA POLSEK GEROKGAK POLRES BULELENG POLDA BALI</t>
  </si>
  <si>
    <t>79070714</t>
  </si>
  <si>
    <t>BANIT 2 UNITLANTAS POLSEK GEROKGAK POLRES BULELENG POLDA BALI</t>
  </si>
  <si>
    <t>79070717</t>
  </si>
  <si>
    <t>I WAYAN AGUS JULIANTARA</t>
  </si>
  <si>
    <t>BHAYANGKARA OPERASIONAL PELAKSANA BIDANG BINMAS POLRESTA DENPASAR POLDA BALI</t>
  </si>
  <si>
    <t>79070766</t>
  </si>
  <si>
    <t>TEGUH ISWAHYUDI</t>
  </si>
  <si>
    <t>BAMIN/BANIT 15 SUBDEN 3 DEN C PELOPOR SATBRIMOB POLDA BALI</t>
  </si>
  <si>
    <t>79070782</t>
  </si>
  <si>
    <t>BAMIN/BANIT 12 SUBDEN 3 DEN C PELOPOR SATBRIMOB POLDA BALI</t>
  </si>
  <si>
    <t>79070873</t>
  </si>
  <si>
    <t>I KETUT ARTAWAN</t>
  </si>
  <si>
    <t>BAMIN/BANIT 5 SUBDEN 1 DEN C PELOPOR SATBRIMOB POLDA BALI</t>
  </si>
  <si>
    <t>79080217</t>
  </si>
  <si>
    <t>I KETUT SURYA DARMA</t>
  </si>
  <si>
    <t>BAMIN/BANIT 51 SUBDEN 2 DEN A PELOPOR SATBRIMOB POLDA BALI</t>
  </si>
  <si>
    <t>79080556</t>
  </si>
  <si>
    <t>I KETUT SANJAYA.S.H.</t>
  </si>
  <si>
    <t>BANIT 2 UNITIDIK SATRESNARKOBA POLRES KLUNGKUNG POLDA BALI</t>
  </si>
  <si>
    <t>79080660</t>
  </si>
  <si>
    <t>I KADEK PERI SUDIADYANA</t>
  </si>
  <si>
    <t>BAMIN/BANIT 40 SUBDEN 3 DEN A PELOPOR SATBRIMOB POLDA BALI</t>
  </si>
  <si>
    <t>79080665</t>
  </si>
  <si>
    <t>I NYOMAN ARTA, S.H.</t>
  </si>
  <si>
    <t>BANUM 1 SUBDIT 4 DITRESKRIMUM POLDA BALI</t>
  </si>
  <si>
    <t>79080675</t>
  </si>
  <si>
    <t>I MADE TUDARMA, S.E.</t>
  </si>
  <si>
    <t>BINTARA BIDHUMAS POLDA BALI</t>
  </si>
  <si>
    <t>79080718</t>
  </si>
  <si>
    <t>IWAN RIDWAN,SH</t>
  </si>
  <si>
    <t>DANTON 5 KOMPI 3 YON C PELOPOR SATBRIMOB POLDA BALI (PERPOL 14)</t>
  </si>
  <si>
    <t>79080721</t>
  </si>
  <si>
    <t>SUGIONO</t>
  </si>
  <si>
    <t>BAMIN/BANIT 19 SUBDEN 3 DEN C PELOPOR SATBRIMOB POLDA BALI</t>
  </si>
  <si>
    <t>79080737</t>
  </si>
  <si>
    <t>AGUS PRIYONO</t>
  </si>
  <si>
    <t>BAMIN/BANIT 20 SUBDEN 3 DEN C PELOPOR SATBRIMOB POLDA BALI</t>
  </si>
  <si>
    <t>79080834</t>
  </si>
  <si>
    <t>NYOMAN WIDIARSA</t>
  </si>
  <si>
    <t>ANGGOTA 4 TON 3 KOMPI 4 YON A PELOPOR SATBRIMOB POLDA BALI</t>
  </si>
  <si>
    <t>79080848</t>
  </si>
  <si>
    <t>I KOMANG SUJANA, S.H.</t>
  </si>
  <si>
    <t>BAMIN/BANIT 43 SUBDEN 3 DEN A PELOPOR SATBRIMOB POLDA BALI</t>
  </si>
  <si>
    <t>79090150</t>
  </si>
  <si>
    <t>I WAYAN EKA RUPAWAN, S.H.</t>
  </si>
  <si>
    <t>BANUM 6 BAGBINOPSNAL DITRESKRIMUM POLDA BALI</t>
  </si>
  <si>
    <t>79090576</t>
  </si>
  <si>
    <t>BAMIN/BANIT 4 SUBDEN 4 DEN B PELOPOR SATBRIMOB POLDA BALI</t>
  </si>
  <si>
    <t>79090578</t>
  </si>
  <si>
    <t>I GUSTI AGUNG NGURAH TULUS ANGKER</t>
  </si>
  <si>
    <t>79090601</t>
  </si>
  <si>
    <t>BAMIN 2 URMINTU SATSABHARA POLRES BADUNG POLDA BALI (BARU)</t>
  </si>
  <si>
    <t>79090619</t>
  </si>
  <si>
    <t>I PUTU EKA WINATA</t>
  </si>
  <si>
    <t>BAMIN 1 SIOPS DEN B PELOPOR SATBRIMOB POLDA BALI</t>
  </si>
  <si>
    <t>79090637</t>
  </si>
  <si>
    <t>DIDIK SETYADI</t>
  </si>
  <si>
    <t>BAMIN/BANIT 25 SUBDEN 3 DEN C PELOPOR SATBRIMOB POLDA BALI</t>
  </si>
  <si>
    <t>79090653</t>
  </si>
  <si>
    <t>IWAN CAHYONO PUTRO</t>
  </si>
  <si>
    <t>BAMIN/BANUM 1 SUBBAGMINOPS BAGOPS SATBRIMOB POLDA BALI</t>
  </si>
  <si>
    <t>79090662</t>
  </si>
  <si>
    <t>YUSTINUS HENDRI PURWANTO</t>
  </si>
  <si>
    <t>BAMIN/BANIT 5 SUBDEN 2 DEN C PELOPOR SATBRIMOB POLDA BALI</t>
  </si>
  <si>
    <t>79091295</t>
  </si>
  <si>
    <t>I GEDE SUKRADA</t>
  </si>
  <si>
    <t>BHAYANGKARA OPERASIONAL PELAKSANA BIDANG LANTAS POLRES BULELENG POLDA BALI (ARAHAN PENUGASAN PADA POLSEK SAWAN)</t>
  </si>
  <si>
    <t>79100150</t>
  </si>
  <si>
    <t>I GUSTI NGURAH AGUNG TOYA, S.H.</t>
  </si>
  <si>
    <t>79100152</t>
  </si>
  <si>
    <t>I WAYAN RUNARTHA, SH</t>
  </si>
  <si>
    <t>ANGGOTA 3 TON 1 KOMPI 3 YON A PELOPOR SATBRIMOB POLDA BALI</t>
  </si>
  <si>
    <t>79100659</t>
  </si>
  <si>
    <t>YUDI HARSONO, SH</t>
  </si>
  <si>
    <t>BAMIN/BANIT 26 SUBDEN 3 DEN C PELOPOR SATBRIMOB POLDA BALI</t>
  </si>
  <si>
    <t>79100694</t>
  </si>
  <si>
    <t>I WAYAN ARTA WIJAYA</t>
  </si>
  <si>
    <t>BANIT 1 UNIT 1 SUBDIT 2 DITRESKRIMUM POLDA BALI</t>
  </si>
  <si>
    <t>79110106</t>
  </si>
  <si>
    <t>I MADE WERDIYASA, S.H.</t>
  </si>
  <si>
    <t>79110119</t>
  </si>
  <si>
    <t>I GUSTI NGURAH NYOMAN N., S.H.</t>
  </si>
  <si>
    <t>BANIT 6 UNITLANTAS POLSEK ABIANSEMAL POLRES BADUNG POLDA BALI</t>
  </si>
  <si>
    <t>79110504</t>
  </si>
  <si>
    <t>I KETUT SUPARJA</t>
  </si>
  <si>
    <t>ANGGOTA 5 TON 3 KOMPI 3 YON A PELOPOR SATBRIMOB POLDA BALI</t>
  </si>
  <si>
    <t>79110517</t>
  </si>
  <si>
    <t>KOMANG PUTRA YASA</t>
  </si>
  <si>
    <t>BHAYANGKARA OPERASIONAL PELAKSANA POLSEK TEJAKULA POLRES BULELENG POLDA BALI (ARAHAN PENUGASAN PADA UNIT RESKRIM)</t>
  </si>
  <si>
    <t>79120144</t>
  </si>
  <si>
    <t>I KOMANG PARWATA</t>
  </si>
  <si>
    <t>79120152</t>
  </si>
  <si>
    <t>AGUNG PUTU SUMERTAYASA</t>
  </si>
  <si>
    <t>BANIT 3 UNITPROVOS POLSEK PEKUTATAN POLRES JEMBRANA POLDA BALI (BARU)</t>
  </si>
  <si>
    <t>79120617</t>
  </si>
  <si>
    <t>ANGGOTA 4 TON 1 KOMPI 3 YON A PELOPOR SATBRIMOB POLDA BALI</t>
  </si>
  <si>
    <t>79120625</t>
  </si>
  <si>
    <t>I NYOMAN DARNA</t>
  </si>
  <si>
    <t>BANIT 3 UNITSABHARA POLSEK DAWAN POLRES KLUNGKUNG POLDA BALI</t>
  </si>
  <si>
    <t>79120636</t>
  </si>
  <si>
    <t>ARIF EFENDI, SH</t>
  </si>
  <si>
    <t>BAMIN/BANIT 4 SUBDEN 4 DEN C PELOPOR SATBRIMOB POLDA BALI</t>
  </si>
  <si>
    <t>79120640</t>
  </si>
  <si>
    <t>WAHYU ALY IMRON</t>
  </si>
  <si>
    <t>BAMIN/BANIT 23 SUBDEN 4 DEN C PELOPOR SATBRIMOB POLDA BALI</t>
  </si>
  <si>
    <t>79121124</t>
  </si>
  <si>
    <t>DIDIK PURWANTO</t>
  </si>
  <si>
    <t>BANIT 70 UNITIDIK SATRESKRIM POLRESTA DENPASAR POLDA BALI</t>
  </si>
  <si>
    <t>79121315</t>
  </si>
  <si>
    <t>BAMIN/BANIT 8 SUBDEN 2 DEN A PELOPOR SATBRIMOB POLDA BALI</t>
  </si>
  <si>
    <t>80010077</t>
  </si>
  <si>
    <t>I WAYAN SUANA</t>
  </si>
  <si>
    <t>BANIT 15 UNITTURJAWALI SATSABHARA POLRES KARANGASEM POLDA BALI</t>
  </si>
  <si>
    <t>80010085</t>
  </si>
  <si>
    <t>I GEDE MERTA YASA</t>
  </si>
  <si>
    <t>BAMIN/BANIT 7 SUBDEN 2 DEN A PELOPOR SATBRIMOB POLDA BALI</t>
  </si>
  <si>
    <t>80010379</t>
  </si>
  <si>
    <t>I NENGAH MUDRA</t>
  </si>
  <si>
    <t>BANIT 8 SUBDEN 2 DEN GEGANA SATBRIMOB POLDA BALI</t>
  </si>
  <si>
    <t>80010401</t>
  </si>
  <si>
    <t>PIPIN WIJAYA, SH</t>
  </si>
  <si>
    <t>DANTON 5 KOMPI 1 YON C PELOPOR SATBRIMOB POLDA BALI (PERPOL 14)</t>
  </si>
  <si>
    <t>80010425</t>
  </si>
  <si>
    <t>KUSWOYO</t>
  </si>
  <si>
    <t>BRIGADIR DITRESKRIMUM POLDA BALI</t>
  </si>
  <si>
    <t>80010433</t>
  </si>
  <si>
    <t>M. RODIF YUHANA</t>
  </si>
  <si>
    <t>BAMIN/BANUM 6 SITEKKOM SATBRIMOB POLDA BALI</t>
  </si>
  <si>
    <t>80010487</t>
  </si>
  <si>
    <t>I MADE USMAYA</t>
  </si>
  <si>
    <t>BANIT 15 SUBDEN 2 DEN GEGANA SATBRIMOB POLDA BALI</t>
  </si>
  <si>
    <t>80010858</t>
  </si>
  <si>
    <t>BHAYANGKARA OPERASIONAL PELAKSANA POLSEK KLUNGKUNG POLRES KLUNGKUNG POLDA BALI (BHABIN DESA GELGEL)</t>
  </si>
  <si>
    <t>80020539</t>
  </si>
  <si>
    <t>SUGIARTO</t>
  </si>
  <si>
    <t>BHAYANGKARA OPERASIONAL PELAKSANA POLSEK TEGALLALANG POLRES GIANYAR POLDA BALI</t>
  </si>
  <si>
    <t>80021019</t>
  </si>
  <si>
    <t>I MADE BUDI ARTANA, S.H.</t>
  </si>
  <si>
    <t>BANIT 39 UNITTURJAWALI SATSABHARA POLRES BADUNG POLDA BALI</t>
  </si>
  <si>
    <t>80030271</t>
  </si>
  <si>
    <t>I PUTU BHAKTI YUDA</t>
  </si>
  <si>
    <t>80030435</t>
  </si>
  <si>
    <t>ALI NURDIN</t>
  </si>
  <si>
    <t>BAMIN/BANIT 33 SUBDEN 4 DEN A PELOPOR SATBRIMOB POLDA BALI</t>
  </si>
  <si>
    <t>80030444</t>
  </si>
  <si>
    <t>I NENGAH KARIAWAN</t>
  </si>
  <si>
    <t>BAMIN/BANUM 11 SUBSIPROTOKOL SIYANMA SATBRIMOB POLDA BALI</t>
  </si>
  <si>
    <t>80030468</t>
  </si>
  <si>
    <t>I WAYAN SURYAWAN</t>
  </si>
  <si>
    <t>BAMIN/BANIT 27 SUBDEN 3 DEN A PELOPOR SATBRIMOB POLDA BALI</t>
  </si>
  <si>
    <t>80040082</t>
  </si>
  <si>
    <t>BAMIN/BANIT 8 SUBDEN 3 DEN B PELOPOR SATBRIMOB POLDA BALI</t>
  </si>
  <si>
    <t>80040202</t>
  </si>
  <si>
    <t>MADE KERTIASA</t>
  </si>
  <si>
    <t>80040358</t>
  </si>
  <si>
    <t>KADEK DEDI WIRASUTA</t>
  </si>
  <si>
    <t>80040390</t>
  </si>
  <si>
    <t>I MADE RAWAN</t>
  </si>
  <si>
    <t>80040393</t>
  </si>
  <si>
    <t>IDA BGS PUTRA ARICHANDRA</t>
  </si>
  <si>
    <t>BANIT 2 UNITREGIDENT SATLANTAS POLRES KARANGASEM POLDA BALI</t>
  </si>
  <si>
    <t>80040419</t>
  </si>
  <si>
    <t>I MADE KASA</t>
  </si>
  <si>
    <t>BAMIN 3 SIUM POLRES BULELENG POLDA BALI</t>
  </si>
  <si>
    <t>80040503</t>
  </si>
  <si>
    <t>I GEDE EKA PUTRA</t>
  </si>
  <si>
    <t>BAMIN/BANIT 30 SUBDEN 2 DEN B PELOPOR SATBRIMOB POLDA BALI</t>
  </si>
  <si>
    <t>80050329</t>
  </si>
  <si>
    <t>I GUSTI NGURAH PUTRA, S.H.</t>
  </si>
  <si>
    <t>BANIT 5 SUBDITWISATA DITPAMOBVIT POLDA BALI (BI)</t>
  </si>
  <si>
    <t>80050436</t>
  </si>
  <si>
    <t>ACKHMAD YUNUS, S.H.</t>
  </si>
  <si>
    <t>BAMIN/BANIT 34 SUBDEN 4 DEN A PELOPOR SATBRIMOB POLDA BALI</t>
  </si>
  <si>
    <t>80051329</t>
  </si>
  <si>
    <t>MADE SUDHARMA ADI , S.E.</t>
  </si>
  <si>
    <t>BAURPROVOS 7 SIPROPAM POLRES BADUNG POLDA BALI (KEP KADIVPROPAM POLRI KEP/20/IX/2016 TGL 26-9-2016)</t>
  </si>
  <si>
    <t>80060062</t>
  </si>
  <si>
    <t>EDI SUSANTO</t>
  </si>
  <si>
    <t>BHAYANGKARA OPERASIONAL PELAKSANA BIDANG SUBDIT 3 DITRESKRIMUM POLDA BALI</t>
  </si>
  <si>
    <t>80060063</t>
  </si>
  <si>
    <t>I DEWA PUTU SUSILA</t>
  </si>
  <si>
    <t>BANIT 14 UNITTURJAWALI SATLANTAS POLRES BANGLI POLDA BALI</t>
  </si>
  <si>
    <t>80060302</t>
  </si>
  <si>
    <t>PUTU JUNIARSA</t>
  </si>
  <si>
    <t>BHAYANGKARA ADMINISTRASI PELAKSANA BIDANG UM POLRESTA DENPASAR POLDA BALI (DIARAHKAN KE TONSUS URDAL)</t>
  </si>
  <si>
    <t>80060380</t>
  </si>
  <si>
    <t>I KADEK SANTIYASA</t>
  </si>
  <si>
    <t>BAMIN/BANIT 24 SUBDEN 2 DEN A PELOPOR SATBRIMOB POLDA BALI</t>
  </si>
  <si>
    <t>80060388</t>
  </si>
  <si>
    <t>BAMIN/BANIT 23 SUBDEN 2 DEN A PELOPOR SATBRIMOB POLDA BALI</t>
  </si>
  <si>
    <t>80060392</t>
  </si>
  <si>
    <t>I MADE PRAPTA</t>
  </si>
  <si>
    <t>BANIT 30 UNITTURJAWALI SATSABHARA POLRES KLUNGKUNG POLDA BALI</t>
  </si>
  <si>
    <t>80060394</t>
  </si>
  <si>
    <t>SUMARTONO</t>
  </si>
  <si>
    <t>80060400</t>
  </si>
  <si>
    <t>BANIT 7 UNITSABHARA POLSEK PETANG POLRES BADUNG POLDA BALI (BARU)</t>
  </si>
  <si>
    <t>80060401</t>
  </si>
  <si>
    <t>I PUTU DJUNIARTHA</t>
  </si>
  <si>
    <t>BAMIN/BANIT 5 SUBDEN 4 DEN B PELOPOR SATBRIMOB POLDA BALI</t>
  </si>
  <si>
    <t>80060504</t>
  </si>
  <si>
    <t>I KETUT ADI JUNIARTA</t>
  </si>
  <si>
    <t>ANGGOTA 4 TON 2 KOMPI 3 YON A PELOPOR SATBRIMOB POLDA BALI</t>
  </si>
  <si>
    <t>80061260</t>
  </si>
  <si>
    <t>I KETUT PUJA ANTARA, S.H</t>
  </si>
  <si>
    <t>KASUBSIGAJI SIKEU POLRESTA DENPASAR POLDA BALI (PS.)</t>
  </si>
  <si>
    <t>80070309</t>
  </si>
  <si>
    <t>I KADEK BUDIARTA, S.H.</t>
  </si>
  <si>
    <t>BHAYANGKARA ADMINISTRASI PELAKSANA BIDANG PAMINAL BIDPROPAM POLDA BALI (BARU)</t>
  </si>
  <si>
    <t>80070377</t>
  </si>
  <si>
    <t>KADEK JULIAWAN</t>
  </si>
  <si>
    <t>BANIT 1 UNITINTELKAM POLSEK SAWAN POLRES BULELENG POLDA BALI</t>
  </si>
  <si>
    <t>80070388</t>
  </si>
  <si>
    <t>WISNU IKA SAPUTRO</t>
  </si>
  <si>
    <t>BAMIN/BANIT 37 SUBDEN 4 DEN A PELOPOR SATBRIMOB POLDA BALI</t>
  </si>
  <si>
    <t>80070423</t>
  </si>
  <si>
    <t>I MADE SUANTA</t>
  </si>
  <si>
    <t>BANIT 18 UNITTURJAWALI SATSABHARA POLRES KARANGASEM POLDA BALI</t>
  </si>
  <si>
    <t>80071170</t>
  </si>
  <si>
    <t>I NYOMAN BUDIHARTAWAN</t>
  </si>
  <si>
    <t>BANIT 3 UNIT 4 SUBDIT 2 DITRESNARKOBA POLDA BALI</t>
  </si>
  <si>
    <t>80080007</t>
  </si>
  <si>
    <t>BANIT 2 UNITSABHARA POLSEK KARANG ASEM POLRES KARANGASEM POLDA BALI</t>
  </si>
  <si>
    <t>80080010</t>
  </si>
  <si>
    <t>I GEDE YUDA ARIAWAN</t>
  </si>
  <si>
    <t>BANIT 5 SUBDEN 2 DEN GEGANA SATBRIMOB POLDA BALI</t>
  </si>
  <si>
    <t>80080022</t>
  </si>
  <si>
    <t>I NYOMAN KARJANA,S.H</t>
  </si>
  <si>
    <t>BANIT 6 UNITRESKRIM POLSEK DENPASAR TIMUR POLRESTA DENPASAR POLDA BALI</t>
  </si>
  <si>
    <t>80080317</t>
  </si>
  <si>
    <t>I KETUT ARTAWAN NEGARA</t>
  </si>
  <si>
    <t>BHAYANGKARA OPERASIONAL PENYELIA POLSEK RENDANG POLRES KARANGASEM POLDA BALI (BHABINKAMTIBMAS DESA PESABAN )</t>
  </si>
  <si>
    <t>80080333</t>
  </si>
  <si>
    <t>I WAYAN MUDRAYASA</t>
  </si>
  <si>
    <t>BANIT 12 UNITIDIK SATRESNARKOBA POLRES BULELENG POLDA BALI</t>
  </si>
  <si>
    <t>80080350</t>
  </si>
  <si>
    <t>AGUS YANTO, S.H.</t>
  </si>
  <si>
    <t>BAMIN/BANIT 30 SUBDEN 4 DEN C PELOPOR SATBRIMOB POLDA BALI</t>
  </si>
  <si>
    <t>80080357</t>
  </si>
  <si>
    <t>JUMADI</t>
  </si>
  <si>
    <t>BAMIN/BANIT 26 SUBDEN 4 DEN C PELOPOR SATBRIMOB POLDA BALI</t>
  </si>
  <si>
    <t>80080361</t>
  </si>
  <si>
    <t>SOPIAN, S.H.</t>
  </si>
  <si>
    <t>BANIT 4 UNIT 4 SUBDIT 3 DITRESKRIMUM POLDA BALI (CTOCS/TIM SURVEILLANCE)</t>
  </si>
  <si>
    <t>80081271</t>
  </si>
  <si>
    <t>I WAYAN SUARTANA</t>
  </si>
  <si>
    <t>BANIT 1 UNITINTELKAM POLSEK BEBANDEM POLRES KARANGASEM POLDA BALI</t>
  </si>
  <si>
    <t>80081365</t>
  </si>
  <si>
    <t>VICTOR SATRYA HALLATU</t>
  </si>
  <si>
    <t>80081408</t>
  </si>
  <si>
    <t>SUNANDAR PRIYO WALUYA</t>
  </si>
  <si>
    <t>BANIT 5 UNITPAMOBVIT SATSABHARA POLRES JEMBRANA POLDA BALI (BARU)</t>
  </si>
  <si>
    <t>80090003</t>
  </si>
  <si>
    <t>KETUT MUDITA</t>
  </si>
  <si>
    <t>BANIT 25 UNITTURJAWALI SATSABHARA POLRES BANGLI POLDA BALI</t>
  </si>
  <si>
    <t>80090261</t>
  </si>
  <si>
    <t>I PUTU BAWA</t>
  </si>
  <si>
    <t>BAMIN/BANIT 24 SUBDEN 3 DEN A PELOPOR SATBRIMOB POLDA BALI</t>
  </si>
  <si>
    <t>80090278</t>
  </si>
  <si>
    <t>MARIA ENDI, S.H.</t>
  </si>
  <si>
    <t>80090283</t>
  </si>
  <si>
    <t>WARSIMAN</t>
  </si>
  <si>
    <t>BAMIN/BANIT 36 SUBDEN 4 DEN C PELOPOR SATBRIMOB POLDA BALI</t>
  </si>
  <si>
    <t>80090325</t>
  </si>
  <si>
    <t>ANAK AGUNG PT PARTA WIJAYA</t>
  </si>
  <si>
    <t>BAMIN/BANIT 29 SUBDEN 3 DEN A PELOPOR SATBRIMOB POLDA BALI</t>
  </si>
  <si>
    <t>80091209</t>
  </si>
  <si>
    <t>I PUTU SANTHI ADNYANA, S.H.</t>
  </si>
  <si>
    <t>80100245</t>
  </si>
  <si>
    <t>I WAYAN WINADA, S.H.</t>
  </si>
  <si>
    <t>BANIT 6 UNITIDIK SATRESNARKOBA POLRES KARANGASEM POLDA BALI</t>
  </si>
  <si>
    <t>80100247</t>
  </si>
  <si>
    <t>I GUSTI LANANG BAGUS SURYAWAN</t>
  </si>
  <si>
    <t>BAMIN 8 BAGSUMDA POLRES KLUNGKUNG POLDA BALI (BARU)</t>
  </si>
  <si>
    <t>80100257</t>
  </si>
  <si>
    <t>I WAYAN PUTRA ATMAJA</t>
  </si>
  <si>
    <t>BANIT 5 UNITINTELKAM POLSEK KAWASAN PELABUHAN PADANG BAI POLRES KARANGASEM POLDA BALI</t>
  </si>
  <si>
    <t>80100308</t>
  </si>
  <si>
    <t>I NENGAH SURIAWAN, S.H.</t>
  </si>
  <si>
    <t>BHAYANGKARA OPERASIONAL PELAKSANA POLSEK SUSUT POLRES BANGLI POLDA BALI ((BHABINKAMTIBMAS DESA APUAN POLSEK SUSUT))</t>
  </si>
  <si>
    <t>80110217</t>
  </si>
  <si>
    <t>ARIS SISWANTO</t>
  </si>
  <si>
    <t>BAMIN/BANIT 27 SUBDEN 1 DEN B PELOPOR SATBRIMOB POLDA BALI</t>
  </si>
  <si>
    <t>80110868</t>
  </si>
  <si>
    <t>I KADEK SUJANA</t>
  </si>
  <si>
    <t>80110940</t>
  </si>
  <si>
    <t>I WAYAN ADI SUSILA</t>
  </si>
  <si>
    <t>80121182</t>
  </si>
  <si>
    <t>I MADE EDI MAHARDIKA, A.Md.Par.</t>
  </si>
  <si>
    <t>BHAYANGKARA OPERASIONAL PELAKSANA POLSEK KUBUTAMBAHAN POLRES BULELENG POLDA BALI (BHABINKAMTIBMAS DS TAJUN POLSEK KUBUTAMBAHAN)</t>
  </si>
  <si>
    <t>81010205</t>
  </si>
  <si>
    <t>I WAYAN BALIK WIJAYA</t>
  </si>
  <si>
    <t>81010212</t>
  </si>
  <si>
    <t>I GEDE EKA JAYANTARA</t>
  </si>
  <si>
    <t>BAMIN/BANIT 28 SUBDEN 1 DEN B PELOPOR SATBRIMOB POLDA BALI</t>
  </si>
  <si>
    <t>81011109</t>
  </si>
  <si>
    <t>I NENGAH LANDEP</t>
  </si>
  <si>
    <t>BANIT 45 SATPJR DITLANTAS POLDA BALI</t>
  </si>
  <si>
    <t>81011239</t>
  </si>
  <si>
    <t>BA SPKT 3 POLSEK KINTAMANI POLRES BANGLI POLDA BALI (BARU)</t>
  </si>
  <si>
    <t>81011312</t>
  </si>
  <si>
    <t>I KOMANG TRI MAHADANA</t>
  </si>
  <si>
    <t>BANIT 7 UNITLAKA SATLANTAS POLRES KLUNGKUNG POLDA BALI</t>
  </si>
  <si>
    <t>81020107</t>
  </si>
  <si>
    <t>I GEDE PASEK YUDANA PUTRA, S.H.</t>
  </si>
  <si>
    <t>81020117</t>
  </si>
  <si>
    <t>I GEDE NGURAH, S.H.</t>
  </si>
  <si>
    <t>BANIT 4 UNIT 5 SUBDIT 3 DITRESKRIMUM POLDA BALI (BARU)</t>
  </si>
  <si>
    <t>81020119</t>
  </si>
  <si>
    <t>TUEKA RAUHMADYANT, S.H.</t>
  </si>
  <si>
    <t>BAMIN/BANUM 6 SUBSIPROTOKOL SIYANMA SATBRIMOB POLDA BALI</t>
  </si>
  <si>
    <t>81020121</t>
  </si>
  <si>
    <t>DEWA MADE PUTRA SANJAYA</t>
  </si>
  <si>
    <t>BANIT 4 UNITIDIK SATRESNARKOBA POLRES BANGLI POLDA BALI</t>
  </si>
  <si>
    <t>81020132</t>
  </si>
  <si>
    <t>I KETUT SWADARMAYASA</t>
  </si>
  <si>
    <t>BAURPROVOS 5 SIPROPAM POLRES KLUNGKUNG POLDA BALI</t>
  </si>
  <si>
    <t>81020165</t>
  </si>
  <si>
    <t>I KADEK MUDIANA</t>
  </si>
  <si>
    <t>BAMIN/BANIT 29 SUBDEN 1 DEN B PELOPOR SATBRIMOB POLDA BALI</t>
  </si>
  <si>
    <t>81020166</t>
  </si>
  <si>
    <t>HERRY SUSANTHO PRASOTIYO</t>
  </si>
  <si>
    <t>BAMIN/BANIT 31 SUBDEN 3 DEN A PELOPOR SATBRIMOB POLDA BALI</t>
  </si>
  <si>
    <t>81020814</t>
  </si>
  <si>
    <t>I WAYAN KERTA NEGARA</t>
  </si>
  <si>
    <t>BANIT 26 UNITDALMAS SATSABHARA POLRES GIANYAR POLDA BALI (BARU)</t>
  </si>
  <si>
    <t>81030127</t>
  </si>
  <si>
    <t>I NYOMAN MARA ARTA</t>
  </si>
  <si>
    <t>BANIT 9 UNITSABHARA POLSEK BLAHBATUH POLRES GIANYAR POLDA BALI (BARU)</t>
  </si>
  <si>
    <t>81030146</t>
  </si>
  <si>
    <t>BAMIN/BANUM 1 SUBSIBEKUM SISARPRAS SATBRIMOB POLDA BALI</t>
  </si>
  <si>
    <t>81031118</t>
  </si>
  <si>
    <t>BHAYANGKARA OPERASIONAL PELAKSANA BIDANG RESNARKOBA POLRESTA DENPASAR POLDA BALI (BARU)</t>
  </si>
  <si>
    <t>81031168</t>
  </si>
  <si>
    <t>I MADE EKA WIARTA</t>
  </si>
  <si>
    <t>BANIT 17 UNITSABHARA POLSEK DENPASAR TIMUR POLRESTA DENPASAR POLDA BALI</t>
  </si>
  <si>
    <t>81031252</t>
  </si>
  <si>
    <t>I MADE PUJA WIJANA</t>
  </si>
  <si>
    <t>BAMIN 3 BAGREN POLRESTA DENPASAR POLDA BALI</t>
  </si>
  <si>
    <t>81040124</t>
  </si>
  <si>
    <t>I KADEK SATRIA</t>
  </si>
  <si>
    <t>81040135</t>
  </si>
  <si>
    <t>JAMALUDIN, SH</t>
  </si>
  <si>
    <t>ANGGOTA 3 TON 3 KOMPI 4 YON A PELOPOR SATBRIMOB POLDA BALI</t>
  </si>
  <si>
    <t>81040142</t>
  </si>
  <si>
    <t>TEGUH EFENDI</t>
  </si>
  <si>
    <t>BAMIN/BANIT 39 SUBDEN 4 DEN C PELOPOR SATBRIMOB POLDA BALI</t>
  </si>
  <si>
    <t>81040162</t>
  </si>
  <si>
    <t>BAMIN/BANUM 2 SUBSIBEKUM SISARPRAS SATBRIMOB POLDA BALI</t>
  </si>
  <si>
    <t>81040168</t>
  </si>
  <si>
    <t>I WAYAN GEDE PUTRAWAN</t>
  </si>
  <si>
    <t>BAMIN/BANIT 32 SUBDEN 3 DEN A PELOPOR SATBRIMOB POLDA BALI</t>
  </si>
  <si>
    <t>81040564</t>
  </si>
  <si>
    <t>GEDE CUNCUN WAHYUDI</t>
  </si>
  <si>
    <t>BANIT 8 UNITSABHARA POLSEK KAWASAN PELABUHAN PADANG BAI POLRES KARANGASEM POLDA BALI</t>
  </si>
  <si>
    <t>81040827</t>
  </si>
  <si>
    <t>PANDE MADE ADIRMAN</t>
  </si>
  <si>
    <t>81040889</t>
  </si>
  <si>
    <t>I KADEK MUJANA</t>
  </si>
  <si>
    <t>BANIT 4 UNITSABHARA POLSEK BANJAR POLRES BULELENG POLDA BALI</t>
  </si>
  <si>
    <t>81041301</t>
  </si>
  <si>
    <t>I KOMANG ALADONE</t>
  </si>
  <si>
    <t>BA SPKT 6 POLSEK SUKAWATI POLRES GIANYAR POLDA BALI (BARU)</t>
  </si>
  <si>
    <t>81050118</t>
  </si>
  <si>
    <t>I PUTU GEDE MUDIARSA, S.H.</t>
  </si>
  <si>
    <t>81050152</t>
  </si>
  <si>
    <t>JOKO WALUYO</t>
  </si>
  <si>
    <t>BAMIN/BANIT 24 SUBDEN 1 DEN C PELOPOR SATBRIMOB POLDA BALI</t>
  </si>
  <si>
    <t>81050157</t>
  </si>
  <si>
    <t>I NYOMAN AGUS SUPUTRA, S.H.</t>
  </si>
  <si>
    <t>BAMIN/BANIT 3 SUBDEN 2 DEN B PELOPOR SATBRIMOB POLDA BALI</t>
  </si>
  <si>
    <t>81050544</t>
  </si>
  <si>
    <t>EFENDI KUSUMA, S.H.</t>
  </si>
  <si>
    <t>BANIT 3 UNITBINMAS POLSEK BUSUNGBIU POLRES BULELENG POLDA BALI</t>
  </si>
  <si>
    <t>81050656</t>
  </si>
  <si>
    <t>SIGIT CAHYONO KUSHINDARTO</t>
  </si>
  <si>
    <t>BANIT 1 UNITBINTIBMAS SATBINMAS POLRES JEMBRANA POLDA BALI (BARU)</t>
  </si>
  <si>
    <t>81050800</t>
  </si>
  <si>
    <t>I KETUT MUDIASA</t>
  </si>
  <si>
    <t>81051085</t>
  </si>
  <si>
    <t>I NYOMAN IRWANTO</t>
  </si>
  <si>
    <t>BANIT 4 UNITRESKRIM POLSEK UBUD POLRES GIANYAR POLDA BALI</t>
  </si>
  <si>
    <t>81051163</t>
  </si>
  <si>
    <t>EENG DARMAWAN, S.H.</t>
  </si>
  <si>
    <t>BAMIN/BANUM 37 SUBBAGPAMKOLSIK YANMA POLDA BALI</t>
  </si>
  <si>
    <t>81051473</t>
  </si>
  <si>
    <t>I PUTU TAGUS RIAWAN, S.E.</t>
  </si>
  <si>
    <t>BHAYANGKARA ADMINISTRASI PELAKSANA PEMULA BIDANG SUBDIT 3 DITRESKRIMUM POLDA BALI</t>
  </si>
  <si>
    <t>81060092</t>
  </si>
  <si>
    <t>BANIT 9 SUBBIDPAMINAL BIDPROPAM POLDA BALI</t>
  </si>
  <si>
    <t>81060129</t>
  </si>
  <si>
    <t>ANGGOTA 6 TON 3 KOMPI 3 YON A PELOPOR SATBRIMOB POLDA BALI</t>
  </si>
  <si>
    <t>81060137</t>
  </si>
  <si>
    <t>I G K DWI PERYONI PUTRA WR</t>
  </si>
  <si>
    <t>BAURIDENT 7 SATRESKRIM POLRES BADUNG POLDA BALI</t>
  </si>
  <si>
    <t>81060921</t>
  </si>
  <si>
    <t>I MADE JUNI ARTHANA, S.H</t>
  </si>
  <si>
    <t>BANIT 8 SPKT POLRES GIANYAR POLDA BALI (BARU)</t>
  </si>
  <si>
    <t>81060959</t>
  </si>
  <si>
    <t>I NENGAH APOTIK</t>
  </si>
  <si>
    <t>BANIT 2 UNITINTELKAM POLSEK TEJAKULA POLRES BULELENG POLDA BALI</t>
  </si>
  <si>
    <t>81061035</t>
  </si>
  <si>
    <t>ANDRI BAHTIAR</t>
  </si>
  <si>
    <t>BAURPAMINAL 2 SIPROPAM POLRES JEMBRANA POLDA BALI</t>
  </si>
  <si>
    <t>81061122</t>
  </si>
  <si>
    <t>I MADE MANIK JAYA</t>
  </si>
  <si>
    <t>BANIT 2 UNITRESKRIM POLSEK SUKAWATI POLRES GIANYAR POLDA BALI</t>
  </si>
  <si>
    <t>81061130</t>
  </si>
  <si>
    <t>I GEDE SAYANG AMBARA DIANA</t>
  </si>
  <si>
    <t>BANIT 2 UNITSABHARA POLSEK SELEMADEG POLRES TABANAN POLDA BALI (BARU)</t>
  </si>
  <si>
    <t>81061199</t>
  </si>
  <si>
    <t>I WAYAN YUDIANA SAPUTRA</t>
  </si>
  <si>
    <t>BA SPKT 2 POLSEK SUSUT POLRES BANGLI POLDA BALI</t>
  </si>
  <si>
    <t>81061212</t>
  </si>
  <si>
    <t>IDA BAGUS GEDE SAPUTRA</t>
  </si>
  <si>
    <t>BANIT 1 UNITINTELKAM POLSEK PAYANGAN POLRES GIANYAR POLDA BALI</t>
  </si>
  <si>
    <t>81061296</t>
  </si>
  <si>
    <t>KETUT SUYADNYA</t>
  </si>
  <si>
    <t>BANIT 10 UNITSABHARA POLSEK SUKASADA POLRES BULELENG POLDA BALI (UNIT INTELKAM)</t>
  </si>
  <si>
    <t>81061341</t>
  </si>
  <si>
    <t>BANIT 17 SUBDEN 3 DEN GEGANA SATBRIMOB POLDA BALI</t>
  </si>
  <si>
    <t>81070025</t>
  </si>
  <si>
    <t>BUDI ISWANTO</t>
  </si>
  <si>
    <t>BAMIN/BANUM 3 SITEKKOM SATBRIMOB POLDA BALI (01-01-2012 FPU IV SUDAN)</t>
  </si>
  <si>
    <t>81070037</t>
  </si>
  <si>
    <t>BANIT 20 SUBDEN 2 DEN GEGANA SATBRIMOB POLDA BALI</t>
  </si>
  <si>
    <t>81070042</t>
  </si>
  <si>
    <t>I GUSTI PUTU SUGIANTARA</t>
  </si>
  <si>
    <t>BHAYANGKARA OPERASIONAL PELAKSANA BIDANG SUMDA POLRESTA DENPASAR POLDA BALI</t>
  </si>
  <si>
    <t>81070916</t>
  </si>
  <si>
    <t>I KADEK AGUS ARTAWAN</t>
  </si>
  <si>
    <t>BANIT 1 UNITBINMAS POLSEK SELEMADEG BARAT POLRES TABANAN POLDA BALI</t>
  </si>
  <si>
    <t>81071177</t>
  </si>
  <si>
    <t>I MADE WIDIANA</t>
  </si>
  <si>
    <t>BANIT 26 UNITTURJAWALI SATLANTAS POLRES BULELENG POLDA BALI</t>
  </si>
  <si>
    <t>81071228</t>
  </si>
  <si>
    <t>I KADE SUDIASA TANTRAWAN</t>
  </si>
  <si>
    <t>BANIT 7 UNITLANTAS POLSEK MELAYA POLRES JEMBRANA POLDA BALI (BARU)</t>
  </si>
  <si>
    <t>81071260</t>
  </si>
  <si>
    <t>I KADEK SEPRI JULIADNYANA, S.Pd.</t>
  </si>
  <si>
    <t>BAMIN 1 BAGSUMDA POLRES BULELENG POLDA BALI</t>
  </si>
  <si>
    <t>81071334</t>
  </si>
  <si>
    <t>I GUSTI AGUNG PUTU EKA PRANATA, SE</t>
  </si>
  <si>
    <t>BAMIN/BANUM 2 URTU DENGEGANA SATBRIMOB POLDA BALI</t>
  </si>
  <si>
    <t>81080013</t>
  </si>
  <si>
    <t>I KETUT KARIOKA</t>
  </si>
  <si>
    <t>BAMIN/BANIT 4 SUBDEN 4 DEN A PELOPOR SATBRIMOB POLDA BALI</t>
  </si>
  <si>
    <t>81080015</t>
  </si>
  <si>
    <t>BANIT 20 UNITDALMAS SATSABHARA POLRES BANGLI POLDA BALI</t>
  </si>
  <si>
    <t>81080042</t>
  </si>
  <si>
    <t>HERI RUSWANTO</t>
  </si>
  <si>
    <t>BAMIN/BANIT 15 SUBDEN 3 DEN A PELOPOR SATBRIMOB POLDA BALI</t>
  </si>
  <si>
    <t>81080781</t>
  </si>
  <si>
    <t>I MADE AGUS SUARDANA</t>
  </si>
  <si>
    <t>BANIT 4 UNITSABHARA POLSEK KAWASAN PELABUHAN CELUKAN BAWANG POLRES BULELENG POLDA BALI</t>
  </si>
  <si>
    <t>81080834</t>
  </si>
  <si>
    <t>I DEWA KETUT AGUNG TIRTAYASA</t>
  </si>
  <si>
    <t>BANIT 8 UNITLANTAS POLSEK KUTA SELATAN POLRESTA DENPASAR POLDA BALI</t>
  </si>
  <si>
    <t>81080865</t>
  </si>
  <si>
    <t>GEDE ARTAWAN</t>
  </si>
  <si>
    <t>BAMIN 2 SIKEU POLRES JEMBRANA POLDA BALI (BARU)</t>
  </si>
  <si>
    <t>81080970</t>
  </si>
  <si>
    <t>AGUS NOVI CAHYADI</t>
  </si>
  <si>
    <t>BANIT 9 UNITSABHARA POLSEK DAWAN POLRES KLUNGKUNG POLDA BALI</t>
  </si>
  <si>
    <t>81081050</t>
  </si>
  <si>
    <t>I MADE AGUS SUKRANATA, SH</t>
  </si>
  <si>
    <t>BHAYANGKARA OPERASIONAL PELAKSANA POLSEK KINTAMANI POLRES BANGLI POLDA BALI (BHABINKAMTIBMAS DESA SIAKIN)</t>
  </si>
  <si>
    <t>81081088</t>
  </si>
  <si>
    <t>I GEDE SANTIKA</t>
  </si>
  <si>
    <t>81081114</t>
  </si>
  <si>
    <t>AGUS EKA KURNIAWAN</t>
  </si>
  <si>
    <t>BANIT 4 UNITINTELKAM POLSEK ABANG POLRES KARANGASEM POLDA BALI</t>
  </si>
  <si>
    <t>81081115</t>
  </si>
  <si>
    <t>I MADE MULIADA</t>
  </si>
  <si>
    <t>81081225</t>
  </si>
  <si>
    <t>I GUSTI PUTU HENDRAWAN PUTRA, A.Md</t>
  </si>
  <si>
    <t>PS. PAUR SUBBAGPROGAR BAGREN POLRES TABANAN POLDA BALI</t>
  </si>
  <si>
    <t>81081271</t>
  </si>
  <si>
    <t>I WAYAN ROBI ARTAWAN</t>
  </si>
  <si>
    <t>BANIT 7 UNITPAMOBVIT SATSABHARA POLRES BANGLI POLDA BALI (BARU)</t>
  </si>
  <si>
    <t>81081348</t>
  </si>
  <si>
    <t>IDA BAGUS GEDE AMBARA, S.Pt</t>
  </si>
  <si>
    <t>BAMIN 4 BAGOPS POLRES BANGLI POLDA BALI (BARU)</t>
  </si>
  <si>
    <t>81090012</t>
  </si>
  <si>
    <t>EKO WIDIYANTO, S. IKom</t>
  </si>
  <si>
    <t>81090018</t>
  </si>
  <si>
    <t>I WAYAN WIRANATA</t>
  </si>
  <si>
    <t>ANGGOTA 7 TON 3 KOMPI 3 YON A PELOPOR SATBRIMOB POLDA BALI</t>
  </si>
  <si>
    <t>81090222</t>
  </si>
  <si>
    <t>AHMAD OYONG LIZA</t>
  </si>
  <si>
    <t>BANIT 6 UNITINTELKAM POLSEK GEROKGAK POLRES BULELENG POLDA BALI</t>
  </si>
  <si>
    <t>81090570</t>
  </si>
  <si>
    <t>NI KADEK AYU DWI SUARTINI</t>
  </si>
  <si>
    <t>BATAHTI 1 SIUM POLSEK DENPASAR BARAT POLRESTA DENPASAR POLDA BALI</t>
  </si>
  <si>
    <t>81090757</t>
  </si>
  <si>
    <t>BANIT 8 UNITSABHARA POLSEK UBUD POLRES GIANYAR POLDA BALI (BARU)</t>
  </si>
  <si>
    <t>81090775</t>
  </si>
  <si>
    <t>MADE EDI ARNATA</t>
  </si>
  <si>
    <t>BANIT 10 UNITRESKRIM POLSEK SUKASADA POLRES BULELENG POLDA BALI</t>
  </si>
  <si>
    <t>81090970</t>
  </si>
  <si>
    <t>KADEK SONY WIRIAWAN, SH</t>
  </si>
  <si>
    <t>81090989</t>
  </si>
  <si>
    <t>TRI SUDANA MERTA</t>
  </si>
  <si>
    <t>BANIT 37 UNITIDIK SATRESKRIM POLRES GIANYAR POLDA BALI (BARU)</t>
  </si>
  <si>
    <t>81091148</t>
  </si>
  <si>
    <t>I GEDE RESTU EKA WIBAWA, S.H.</t>
  </si>
  <si>
    <t>KASUBSIRIKSA SIPROVOS SATBRIMOB POLDA BALI</t>
  </si>
  <si>
    <t>81100065</t>
  </si>
  <si>
    <t>I NYOMAN NASIB DARSANA</t>
  </si>
  <si>
    <t>BANIT 10 UNITSABHARA POLSEK SUKAWATI POLRES GIANYAR POLDA BALI (BARU)</t>
  </si>
  <si>
    <t>81100651</t>
  </si>
  <si>
    <t>IDA BAGUS PRASTIYA A KUSUMA</t>
  </si>
  <si>
    <t>BHAYANGKARA OPERASIONAL PELAKSANA POLSEK MELAYA POLRES JEMBRANA POLDA BALI</t>
  </si>
  <si>
    <t>81101078</t>
  </si>
  <si>
    <t>I GEDE BUDI INDRAWAN, S.H.</t>
  </si>
  <si>
    <t>BANIT 4 UNITINTELKAM POLSEK SAWAN POLRES BULELENG POLDA BALI</t>
  </si>
  <si>
    <t>81101136</t>
  </si>
  <si>
    <t>I KADEK ADI SRIBUANA</t>
  </si>
  <si>
    <t>BA SPKT 6 POLSEK MELAYA POLRES JEMBRANA POLDA BALI (BARU)</t>
  </si>
  <si>
    <t>81101139</t>
  </si>
  <si>
    <t>LALU BENY HARLIN JAELANI</t>
  </si>
  <si>
    <t>BANIT 33 UNITIDIK SATRESKRIM POLRESTA DENPASAR POLDA BALI</t>
  </si>
  <si>
    <t>81101218</t>
  </si>
  <si>
    <t>I GEDE PRATAMA RASTAWAN, S.E.</t>
  </si>
  <si>
    <t>BANIT 4 UNITLAKA SATLANTAS POLRES KLUNGKUNG POLDA BALI</t>
  </si>
  <si>
    <t>81110045</t>
  </si>
  <si>
    <t>BANIT 1 UNITRESKRIM POLSEK KAWASAN PELABUHAN CELUKAN BAWANG POLRES BULELENG POLDA BALI</t>
  </si>
  <si>
    <t>81110528</t>
  </si>
  <si>
    <t>I GST LANANG NGURAH ASTIKA</t>
  </si>
  <si>
    <t>BANIT 4 UNITRESKRIM POLSEK KLUNGKUNG POLRES KLUNGKUNG POLDA BALI</t>
  </si>
  <si>
    <t>81110633</t>
  </si>
  <si>
    <t>I KADEK MUDA ARIANA</t>
  </si>
  <si>
    <t>BANIT 4 UNITINTELKAM POLSEK DAWAN POLRES KLUNGKUNG POLDA BALI</t>
  </si>
  <si>
    <t>81110927</t>
  </si>
  <si>
    <t>KADEK ADI SURAWAN, S.H.</t>
  </si>
  <si>
    <t>BANIT 29 UNITIDIK SATRESKRIM POLRES BADUNG POLDA BALI (BARU)</t>
  </si>
  <si>
    <t>81110931</t>
  </si>
  <si>
    <t>I MADE AGOES CHANDRA DWIPA</t>
  </si>
  <si>
    <t>81110933</t>
  </si>
  <si>
    <t>KOMANG BUDIARTHA</t>
  </si>
  <si>
    <t>BAMIN 3 URMINTU SATRESKRIM POLRES BANGLI POLDA BALI (BARU)</t>
  </si>
  <si>
    <t>81110965</t>
  </si>
  <si>
    <t>I PUTU AGUS ASMARA JAYA</t>
  </si>
  <si>
    <t>BHAYANGKARA ADMINISTRASI PELAKSANA PEMULA BIDANG PROPAM POLRES KARANGASEM POLDA BALI</t>
  </si>
  <si>
    <t>81110968</t>
  </si>
  <si>
    <t>SRI RENDRA SUKSES AMURWA BUMI</t>
  </si>
  <si>
    <t>BAMIN 8 BAGOPS POLRES BULELENG POLDA BALI</t>
  </si>
  <si>
    <t>81111078</t>
  </si>
  <si>
    <t>I MADE RINJANI PUTRA</t>
  </si>
  <si>
    <t>81111099</t>
  </si>
  <si>
    <t>I GUSTI NGURAH ANOM MIRAWAN SH</t>
  </si>
  <si>
    <t>81111152</t>
  </si>
  <si>
    <t>DEWA PUTU ARIPURWA</t>
  </si>
  <si>
    <t>BHAYANGKARA OPERASIONAL PELAKSANA POLSEK SINGARAJA POLRES BULELENG POLDA BALI (BHABINKAMTIBMAS DS PEMARON POLSEK SINGARAJA)</t>
  </si>
  <si>
    <t>81120005</t>
  </si>
  <si>
    <t>I NGURAH CIPTA ARNAWA</t>
  </si>
  <si>
    <t>BAMIN/BANIT 4 SUBDEN 2 DEN B PELOPOR SATBRIMOB POLDA BALI</t>
  </si>
  <si>
    <t>81120465</t>
  </si>
  <si>
    <t>I KETUT SAPUTRA, S.H.</t>
  </si>
  <si>
    <t>81120607</t>
  </si>
  <si>
    <t>I MADE MULIARTANA</t>
  </si>
  <si>
    <t>BHAYANGKARA OPERASIONAL PELAKSANA BIDANG RESKRIM POLRESTA DENPASAR POLDA BALI (DIARAHKAN KE UNIT IDENT)</t>
  </si>
  <si>
    <t>81120858</t>
  </si>
  <si>
    <t>I KADEK EDI MULYAWAN</t>
  </si>
  <si>
    <t>BANIT 2 UNITSABHARA POLSEK NUSA PENIDA POLRES KLUNGKUNG POLDA BALI</t>
  </si>
  <si>
    <t>81120968</t>
  </si>
  <si>
    <t>I DEWA GEDE AGUNG ABDI SUPRAPTA</t>
  </si>
  <si>
    <t>BHAYANGKARA OPERASIONAL PELAKSANA POLSEK TEGALLALANG POLRES GIANYAR POLDA BALI (POS TARO)</t>
  </si>
  <si>
    <t>81120978</t>
  </si>
  <si>
    <t>I KOMANG ALIT SAPUTRA</t>
  </si>
  <si>
    <t>BANIT 18 UNITTURJAWALI SATLANTAS POLRES TABANAN POLDA BALI (BARU)</t>
  </si>
  <si>
    <t>81120995</t>
  </si>
  <si>
    <t>BANIT 19 UNITIDIK SATRESKRIM POLRES KARANGASEM POLDA BALI</t>
  </si>
  <si>
    <t>81121020</t>
  </si>
  <si>
    <t>I KOMANG WIRANATA,S.H.</t>
  </si>
  <si>
    <t>BANIT 2 UNITDIKYASA SATLANTAS POLRES KARANGASEM POLDA BALI</t>
  </si>
  <si>
    <t>81121076</t>
  </si>
  <si>
    <t>I WAYAN SUGIARSA</t>
  </si>
  <si>
    <t>BAURPROVOS 8 SIPROPAM POLRES BADUNG POLDA BALI</t>
  </si>
  <si>
    <t>81121111</t>
  </si>
  <si>
    <t>I GUSTI LANANG SIDIARTA, SH</t>
  </si>
  <si>
    <t>BANIT 3 SATINTELKAM POLRESTA DENPASAR POLDA BALI</t>
  </si>
  <si>
    <t>82010383</t>
  </si>
  <si>
    <t>I KADEK ANTON ADI SAPUTRA, S.H.</t>
  </si>
  <si>
    <t>82010631</t>
  </si>
  <si>
    <t>PUTU SASMITA CAHYADI</t>
  </si>
  <si>
    <t>BANIT 9 UNITSABHARA POLSEK MENDOYO POLRES JEMBRANA POLDA BALI</t>
  </si>
  <si>
    <t>82010671</t>
  </si>
  <si>
    <t>I GEDE NUADA, SH</t>
  </si>
  <si>
    <t>KASUBNITLIDIK UNITGAKKUM SATPOLAIR POLRES KARANGASEM POLDA BALI</t>
  </si>
  <si>
    <t>82010725</t>
  </si>
  <si>
    <t>JUNAIDIN</t>
  </si>
  <si>
    <t>BANIT 9 SATINTELKAM POLRES KLUNGKUNG POLDA BALI (BARU)</t>
  </si>
  <si>
    <t>82010748</t>
  </si>
  <si>
    <t>I KOMANG MERTAYASA</t>
  </si>
  <si>
    <t>BANIT 26 UNITTURJAWALI SATLANTAS POLRES KLUNGKUNG POLDA BALI</t>
  </si>
  <si>
    <t>82010749</t>
  </si>
  <si>
    <t>I MADE WIJANA PUTRA, SH</t>
  </si>
  <si>
    <t>BANIT 19 UNITTURJAWALI SATLANTAS POLRES KLUNGKUNG POLDA BALI</t>
  </si>
  <si>
    <t>82010777</t>
  </si>
  <si>
    <t>I GUSTI NGURAH AMBAWA</t>
  </si>
  <si>
    <t>82010841</t>
  </si>
  <si>
    <t>NI KADEK ENNY PURWATI S.H</t>
  </si>
  <si>
    <t>BAMIN 2 SIUM POLRES GIANYAR POLDA BALI</t>
  </si>
  <si>
    <t>82010911</t>
  </si>
  <si>
    <t>IDA BAGUS PUTU DIRIANTIKA</t>
  </si>
  <si>
    <t>BANIT 3 UNITPATROLI SATPOLAIR POLRES BANGLI POLDA BALI</t>
  </si>
  <si>
    <t>82010954</t>
  </si>
  <si>
    <t>I WAYAN BUDIARSITA</t>
  </si>
  <si>
    <t>82010965</t>
  </si>
  <si>
    <t>IDA BAGUS PUTRA WANDANA, SH</t>
  </si>
  <si>
    <t>82010970</t>
  </si>
  <si>
    <t>BANIT 16 UNITLAKA SATLANTAS POLRES KLUNGKUNG POLDA BALI</t>
  </si>
  <si>
    <t>82011080</t>
  </si>
  <si>
    <t>KADEK SUWANJANA</t>
  </si>
  <si>
    <t>PS. KASIUM POLSEK BANJAR POLRES BULELENG POLDA BALI</t>
  </si>
  <si>
    <t>82011122</t>
  </si>
  <si>
    <t>I KADEK PERI SUTANTO, Amd. Par</t>
  </si>
  <si>
    <t>BANIT 23 UNITTURJAWALI SATLANTAS POLRES KLUNGKUNG POLDA BALI</t>
  </si>
  <si>
    <t>82011153</t>
  </si>
  <si>
    <t>KETUT BUDI SWARSANA, S.E.</t>
  </si>
  <si>
    <t>BANIT 5 UNITSABHARA POLSEK BANJAR POLRES BULELENG POLDA BALI</t>
  </si>
  <si>
    <t>82020010</t>
  </si>
  <si>
    <t>I PUTU RANTAWAN</t>
  </si>
  <si>
    <t>ANGGOTA 5 TON 3 KOMPI 4 YON A PELOPOR SATBRIMOB POLDA BALI</t>
  </si>
  <si>
    <t>82020381</t>
  </si>
  <si>
    <t>I KADE ENDI ASTIKA</t>
  </si>
  <si>
    <t>BANIT 5 UNITINTELKAM POLSEK MANGGIS POLRES KARANGASEM POLDA BALI</t>
  </si>
  <si>
    <t>82020644</t>
  </si>
  <si>
    <t>MADE DEDI ARTAWAN</t>
  </si>
  <si>
    <t>BANIT 17 UNITIDIK SATRESKRIM POLRES JEMBRANA POLDA BALI (BARU)</t>
  </si>
  <si>
    <t>82020768</t>
  </si>
  <si>
    <t>DEWA KETUT WIDIARTA</t>
  </si>
  <si>
    <t>BANIT 6 UNITRESKRIM POLSEK TEJAKULA POLRES BULELENG POLDA BALI</t>
  </si>
  <si>
    <t>82020813</t>
  </si>
  <si>
    <t>I MADE DARMA WARSITA</t>
  </si>
  <si>
    <t>BANIT 64 UNITDALMAS SATSABHARA POLRESTA DENPASAR POLDA BALI (BARU)</t>
  </si>
  <si>
    <t>82020861</t>
  </si>
  <si>
    <t>I WAYAN SUJANA, S.H</t>
  </si>
  <si>
    <t>BANIT 1 UNITLAKA SATLANTAS POLRES BANGLI POLDA BALI</t>
  </si>
  <si>
    <t>82020882</t>
  </si>
  <si>
    <t>ARIF RAHMAN</t>
  </si>
  <si>
    <t>BANIT 6 SPKT POLRES BULELENG POLDA BALI</t>
  </si>
  <si>
    <t>82020889</t>
  </si>
  <si>
    <t>I MADE RAI HARIANTA</t>
  </si>
  <si>
    <t>BANIT 6 UNITINTELKAM POLSEK DENPASAR BARAT POLRESTA DENPASAR POLDA BALI</t>
  </si>
  <si>
    <t>82020906</t>
  </si>
  <si>
    <t>I KOMANG ARTAWAN,S.H.</t>
  </si>
  <si>
    <t>BANIT 11 UNITIDIK SATRESKRIM POLRES KLUNGKUNG POLDA BALI</t>
  </si>
  <si>
    <t>82020926</t>
  </si>
  <si>
    <t>I KOMANG ADI PUTRA</t>
  </si>
  <si>
    <t>BANIT 1 UNITPROVOS POLSEK KUBU POLRES KARANGASEM POLDA BALI</t>
  </si>
  <si>
    <t>82021009</t>
  </si>
  <si>
    <t>I NYOMAN PICA ANTARA, S.H.</t>
  </si>
  <si>
    <t>BANIT 3 UNIT 2 SUBDIT 2 DITRESNARKOBA POLDA BALI (CTOCS/TIM SURVEILLANCE)</t>
  </si>
  <si>
    <t>82021133</t>
  </si>
  <si>
    <t>I WAYAN BUDIARTA</t>
  </si>
  <si>
    <t>BAMIN 3 SITIPOL POLRES KLUNGKUNG POLDA BALI (BARU)</t>
  </si>
  <si>
    <t>82021195</t>
  </si>
  <si>
    <t>BANIT 11 UNITIDIK SATRESKRIM POLRES GIANYAR POLDA BALI (BARU)</t>
  </si>
  <si>
    <t>82030415</t>
  </si>
  <si>
    <t>82030486</t>
  </si>
  <si>
    <t>IDA BAGUS NYOMAN PUTRA</t>
  </si>
  <si>
    <t>BHAYANGKARA OPERASIONAL PELAKSANA LANJUTAN POLSEK KLUNGKUNG POLRES KLUNGKUNG POLDA BALI (BHABIN DESA SELAT)</t>
  </si>
  <si>
    <t>82030503</t>
  </si>
  <si>
    <t>I KETUT WINDIA</t>
  </si>
  <si>
    <t>BAMIN 2 URMINTU SATLANTAS POLRES BANGLI POLDA BALI</t>
  </si>
  <si>
    <t>82030861</t>
  </si>
  <si>
    <t>I KOMANG DARMA</t>
  </si>
  <si>
    <t>BANIT 1 SPKT POLRES KLUNGKUNG POLDA BALI</t>
  </si>
  <si>
    <t>82030971</t>
  </si>
  <si>
    <t>I GEDE SUNU</t>
  </si>
  <si>
    <t>BANIT 10 UNITTURJAWALI SATSABHARA POLRES BANGLI POLDA BALI</t>
  </si>
  <si>
    <t>82030980</t>
  </si>
  <si>
    <t>I GEDE MERTA JAYA, SH</t>
  </si>
  <si>
    <t>BHAYANGKARA ADMINISTRASI PELAKSANA POLSEK BEBANDEM POLRES KARANGASEM POLDA BALI</t>
  </si>
  <si>
    <t>82031001</t>
  </si>
  <si>
    <t>I KADEK DWI DARMIKA, S.H.</t>
  </si>
  <si>
    <t>BAMIN/BANUM 14 SIAGA SPKT POLDA BALI</t>
  </si>
  <si>
    <t>82031002</t>
  </si>
  <si>
    <t>BHAYANGKARA OPERASIONAL PELAKSANA POLSEK TEMBUKU POLRES BANGLI POLDA BALI (BHABINKAMTIBMAS DESA BANGBANG)</t>
  </si>
  <si>
    <t>82031025</t>
  </si>
  <si>
    <t>I MADE OKA WIDANA</t>
  </si>
  <si>
    <t>BANIT 34 SATINTELKAM POLRESTA DENPASAR POLDA BALI</t>
  </si>
  <si>
    <t>82031054</t>
  </si>
  <si>
    <t>I KOMANG HENDRA SASTRA, SH.</t>
  </si>
  <si>
    <t>BAMIN 2 SIKEU POLRES GIANYAR POLDA BALI</t>
  </si>
  <si>
    <t>82031080</t>
  </si>
  <si>
    <t>KOMANG SURYA ADE MARTA</t>
  </si>
  <si>
    <t>BAMIN/BANUM 2 SUBBAGYANUM SPN POLDA BALI</t>
  </si>
  <si>
    <t>82031120</t>
  </si>
  <si>
    <t>ANAK AGUNG GDE EKA RAMA</t>
  </si>
  <si>
    <t>82031127</t>
  </si>
  <si>
    <t>BANIT 12 UNITTURJAWALI SATSABHARA POLRES BANGLI POLDA BALI (BARU)</t>
  </si>
  <si>
    <t>82031147</t>
  </si>
  <si>
    <t>KADEK WIDIARTANA , S.H.</t>
  </si>
  <si>
    <t>BANIT 9 UNITSABHARA POLSEK MENGWI POLRES BADUNG POLDA BALI</t>
  </si>
  <si>
    <t>82040485</t>
  </si>
  <si>
    <t>I KADEK ARTHA WIBAWA</t>
  </si>
  <si>
    <t>BANIT 1 UNITPROVOS POLSEK BATURITI POLRES TABANAN POLDA BALI</t>
  </si>
  <si>
    <t>82040838</t>
  </si>
  <si>
    <t>I MADE AMA</t>
  </si>
  <si>
    <t>BANIT 6 UNITREGIDENT SATLANTAS POLRES KARANGASEM POLDA BALI</t>
  </si>
  <si>
    <t>82040857</t>
  </si>
  <si>
    <t>I MADE TEDI</t>
  </si>
  <si>
    <t>BANIT 12 SATINTELKAM POLRES GIANYAR POLDA BALI</t>
  </si>
  <si>
    <t>82040963</t>
  </si>
  <si>
    <t>I KETUT SURITA</t>
  </si>
  <si>
    <t>BAMIN 4 BAGOPS POLRES KLUNGKUNG POLDA BALI (BARU)</t>
  </si>
  <si>
    <t>82041024</t>
  </si>
  <si>
    <t>DEWA MADE SARYANA</t>
  </si>
  <si>
    <t>BANIT 2 UNITHARKANKAPAL SATPOLAIR POLRES BULELENG POLDA BALI</t>
  </si>
  <si>
    <t>82041033</t>
  </si>
  <si>
    <t>I KETUT SETIAWAN,S.H</t>
  </si>
  <si>
    <t>82041051</t>
  </si>
  <si>
    <t>I MADE KARIYASA</t>
  </si>
  <si>
    <t>BHAYANGKARA OPERASIONAL PELAKSANA POLSEK TEGALLALANG POLRES GIANYAR POLDA BALI (UNITRESKRIM)</t>
  </si>
  <si>
    <t>82041086</t>
  </si>
  <si>
    <t>ERWIN BUDHI HARYUDHA</t>
  </si>
  <si>
    <t>BANIT 10 UNITSABHARA POLSEK KAWASAN PELABUHAN GILIMANUK POLRES JEMBRANA POLDA BALI</t>
  </si>
  <si>
    <t>82041122</t>
  </si>
  <si>
    <t>I WAYAN SUARSANA</t>
  </si>
  <si>
    <t>BANIT 2 UNITRESKRIM POLSEK KERAMBITAN POLRES TABANAN POLDA BALI</t>
  </si>
  <si>
    <t>82041165</t>
  </si>
  <si>
    <t>I WAYAN SUBAGIADA</t>
  </si>
  <si>
    <t>BA SPKT 6 POLSEK KLUNGKUNG POLRES KLUNGKUNG POLDA BALI</t>
  </si>
  <si>
    <t>82041176</t>
  </si>
  <si>
    <t>HERU SETIONO</t>
  </si>
  <si>
    <t>BANIT 2 UNITSABHARA POLSEK KAWASAN PELABUHAN PADANG BAI POLRES KARANGASEM POLDA BALI</t>
  </si>
  <si>
    <t>82041214</t>
  </si>
  <si>
    <t>I KETUT SUWIRTAMA,S.H.</t>
  </si>
  <si>
    <t>BANIT 9 UNITIDIK SATRESKRIM POLRES KLUNGKUNG POLDA BALI</t>
  </si>
  <si>
    <t>82041285</t>
  </si>
  <si>
    <t>I GEDE KUSUMANTARA</t>
  </si>
  <si>
    <t>BANIT 34 UNITDALMAS SATSABHARA POLRESTA DENPASAR POLDA BALI (BARU)</t>
  </si>
  <si>
    <t>82041344</t>
  </si>
  <si>
    <t>I KETUT SUKA ANOM</t>
  </si>
  <si>
    <t>82041389</t>
  </si>
  <si>
    <t>PUTU ADI WIDHIANA</t>
  </si>
  <si>
    <t>BANIT 2 UNITRESKRIM POLSEK SUSUT POLRES BANGLI POLDA BALI (BARU)</t>
  </si>
  <si>
    <t>82041502</t>
  </si>
  <si>
    <t>AGUS PUTRA MAHENDRA , S.H.</t>
  </si>
  <si>
    <t>BAMIN/BANUM 2 SIAGA SPKT POLDA BALI</t>
  </si>
  <si>
    <t>82041528</t>
  </si>
  <si>
    <t>I MADE AGUS SUBINTARA , S.E.</t>
  </si>
  <si>
    <t>BANIT 6 UNITIDIK SATRESNARKOBA POLRES BADUNG POLDA BALI (BARU)</t>
  </si>
  <si>
    <t>82041562</t>
  </si>
  <si>
    <t>I MADE ADIPUTRA, S.H.</t>
  </si>
  <si>
    <t>BANIT 37 UNITDALMAS SATSABHARA POLRES GIANYAR POLDA BALI (BARU)</t>
  </si>
  <si>
    <t>82050003</t>
  </si>
  <si>
    <t>KADEK SUYASA</t>
  </si>
  <si>
    <t>BAMIN/BANIT 17 SUBDEN 3 DEN A PELOPOR SATBRIMOB POLDA BALI</t>
  </si>
  <si>
    <t>82050360</t>
  </si>
  <si>
    <t>I WAYAN ALIT SUANDANA</t>
  </si>
  <si>
    <t>BAURTEKKOM SITIPOL POLRES BADUNG POLDA BALI</t>
  </si>
  <si>
    <t>82050592</t>
  </si>
  <si>
    <t>ANAK AGUNG GEDE KEPAKISAN</t>
  </si>
  <si>
    <t>BANIT 6 UNITREGIDENT SATLANTAS POLRES BADUNG POLDA BALI (BARU)</t>
  </si>
  <si>
    <t>82050784</t>
  </si>
  <si>
    <t>MADE WIDNYANA</t>
  </si>
  <si>
    <t>82050878</t>
  </si>
  <si>
    <t>NUR HARYANTO S.</t>
  </si>
  <si>
    <t>BANIT 8 UNITPAMOBVIT SATSABHARA POLRES JEMBRANA POLDA BALI (BARU)</t>
  </si>
  <si>
    <t>82050886</t>
  </si>
  <si>
    <t>IDA BAGUS GEDE WIMBARDI</t>
  </si>
  <si>
    <t>BANIT 2 UNITRESKRIM POLSEK SELEMADEG BARAT POLRES TABANAN POLDA BALI</t>
  </si>
  <si>
    <t>82050893</t>
  </si>
  <si>
    <t>KOMANG ADI SUWARMAWAN</t>
  </si>
  <si>
    <t>BAMIN 6 BAGOPS POLRES BULELENG POLDA BALI</t>
  </si>
  <si>
    <t>82050902</t>
  </si>
  <si>
    <t>I WAYAN PUTRA</t>
  </si>
  <si>
    <t>BANIT 3 UNITPROVOS POLSEK MANGGIS POLRES KARANGASEM POLDA BALI</t>
  </si>
  <si>
    <t>82050920</t>
  </si>
  <si>
    <t>I NYOMAN ARSANA</t>
  </si>
  <si>
    <t>BHAYANGKARA OPERASIONAL PELAKSANA POLSEK DAWAN POLRES KLUNGKUNG POLDA BALI (BHABIN DESA GUNAKSA)</t>
  </si>
  <si>
    <t>82051039</t>
  </si>
  <si>
    <t>I MADE RAKA ADIANA</t>
  </si>
  <si>
    <t>BANIT 9 UNITLAKA SATLANTAS POLRES TABANAN POLDA BALI (BARU)</t>
  </si>
  <si>
    <t>82051095</t>
  </si>
  <si>
    <t>I GEDE PUTU OKA WIRYAWAN</t>
  </si>
  <si>
    <t>BANIT 1 UNITSABHARA POLSEK PENEBEL POLRES TABANAN POLDA BALI</t>
  </si>
  <si>
    <t>82051124</t>
  </si>
  <si>
    <t>I KADEK PUTRA YUDIARTHA</t>
  </si>
  <si>
    <t>BHAYANGKARA OPERASIONAL PELAKSANA POLSEK BANJAR POLRES BULELENG POLDA BALI (BHABINKAMTIBMAS DS PEDAWA POLSEK BANJAR)</t>
  </si>
  <si>
    <t>82051168</t>
  </si>
  <si>
    <t>I MADE EDY ARIANTO SUYASA</t>
  </si>
  <si>
    <t>BANIT 6 UNITRESKRIM POLSEK DAWAN POLRES KLUNGKUNG POLDA BALI</t>
  </si>
  <si>
    <t>82051169</t>
  </si>
  <si>
    <t>I NYOMAN MULIAWAN</t>
  </si>
  <si>
    <t>BAMIN SIUM POLSEK BANGLI POLRES BANGLI POLDA BALI (BARU)</t>
  </si>
  <si>
    <t>82051171</t>
  </si>
  <si>
    <t>KETUT EDI SUTANDIKA</t>
  </si>
  <si>
    <t>BHAYANGKARA ADMINISTRASI PELAKSANA BIDANG SUMDA POLRES BULELENG POLDA BALI (ARAHAN PENUGASAN PD SUBBAG PERS)</t>
  </si>
  <si>
    <t>82051208</t>
  </si>
  <si>
    <t>DEWA GEDE ARIBAWA</t>
  </si>
  <si>
    <t>BANIT 37 UNITTURJAWALI SATSABHARA POLRES KLUNGKUNG POLDA BALI</t>
  </si>
  <si>
    <t>82051230</t>
  </si>
  <si>
    <t>I WAYAN MUGIA</t>
  </si>
  <si>
    <t>BANIT 10 UNITSABHARA POLSEK TEGALLALANG POLRES GIANYAR POLDA BALI</t>
  </si>
  <si>
    <t>82051255</t>
  </si>
  <si>
    <t>PUTU SUASNAWA</t>
  </si>
  <si>
    <t>BHAYANGKARA OPERASIONAL PELAKSANA POLSEK KINTAMANI POLRES BANGLI POLDA BALI (BHABINKAMTIBMAS DESA SERAI)</t>
  </si>
  <si>
    <t>82051284</t>
  </si>
  <si>
    <t>I DEWA GEDE PUTRA WEDANTA</t>
  </si>
  <si>
    <t>BAMIN 2 SIKEU POLRES KLUNGKUNG POLDA BALI</t>
  </si>
  <si>
    <t>82051312</t>
  </si>
  <si>
    <t>KETUT SUARDIKA, S.H.</t>
  </si>
  <si>
    <t>BANIT 21 SATINTELKAM POLRES BULELENG POLDA BALI</t>
  </si>
  <si>
    <t>82051422</t>
  </si>
  <si>
    <t>I MADE AGUS SURYANATA</t>
  </si>
  <si>
    <t>BANIT 20 SATINTELKAM POLRES BADUNG POLDA BALI (BARU)</t>
  </si>
  <si>
    <t>82051431</t>
  </si>
  <si>
    <t>NI WAYAN INTARI</t>
  </si>
  <si>
    <t>82051439</t>
  </si>
  <si>
    <t>I KOMANG SUKANADI</t>
  </si>
  <si>
    <t>BHAYANGKARA ADMINISTRASI PELAKSANA BIDANG LANTAS POLRES KARANGASEM POLDA BALI</t>
  </si>
  <si>
    <t>82051455</t>
  </si>
  <si>
    <t>GEDE SURAMA</t>
  </si>
  <si>
    <t>BANIT 15 UNITTURJAWALI SATLANTAS POLRES KARANGASEM POLDA BALI</t>
  </si>
  <si>
    <t>82051505</t>
  </si>
  <si>
    <t>GDE WIRATMAJA, Amd.Par.</t>
  </si>
  <si>
    <t>BAMIN/BANUM 1 SUBSIHARTIB SIPROVOS SATBRIMOB POLDA BALI</t>
  </si>
  <si>
    <t>82051547</t>
  </si>
  <si>
    <t>I WAYAN GEDE SUMIARTA, AMD</t>
  </si>
  <si>
    <t>KASIUM POLSEK SIDEMEN POLRES KARANGASEM POLDA BALI (PS.)</t>
  </si>
  <si>
    <t>82051570</t>
  </si>
  <si>
    <t>I WAYAN SUBRATA, SH</t>
  </si>
  <si>
    <t>BHAYANGKARA OPERASIONAL PELAKSANA POLSEK KINTAMANI POLRES BANGLI POLDA BALI (BHABINKAMTIBMAS DESA LANGGAHAN)</t>
  </si>
  <si>
    <t>82051577</t>
  </si>
  <si>
    <t>I KOMANG RESTIKA YADNYA, S.Ag.</t>
  </si>
  <si>
    <t>BHAYANGKARA OPERASIONAL PELAKSANA POLSEK SAWAN POLRES BULELENG POLDA BALI (BHABINKAMTIBMAS DS KEROBOKAN POLSEK SAWAN)</t>
  </si>
  <si>
    <t>82060668</t>
  </si>
  <si>
    <t>I KADEK ARIMBAWA</t>
  </si>
  <si>
    <t>82060721</t>
  </si>
  <si>
    <t>I KADEK DIATMIKA NILA PUTRA</t>
  </si>
  <si>
    <t>BANIT 19 UNITTURJAWALI SATSABHARA POLRES KLUNGKUNG POLDA BALI</t>
  </si>
  <si>
    <t>82060749</t>
  </si>
  <si>
    <t>I WAYAN PUTRA YASA</t>
  </si>
  <si>
    <t>82060760</t>
  </si>
  <si>
    <t>MADE SUKADANA</t>
  </si>
  <si>
    <t>BHAYANGKARA OPERASIONAL PELAKSANA POLSEK SINGARAJA POLRES BULELENG POLDA BALI (BHABINKAMTIBMAS KEL BANJAR TEGAL POLSEK SINGARAJA)</t>
  </si>
  <si>
    <t>82060764</t>
  </si>
  <si>
    <t>SANG KETUT ARI PARAMITA</t>
  </si>
  <si>
    <t>BANIT 2 UNITBINMAS POLSEK KINTAMANI POLRES BANGLI POLDA BALI (BHABINKAMTIBMAS DESA BATUR TENGAH POLSEK KINTAMANI)</t>
  </si>
  <si>
    <t>82060779</t>
  </si>
  <si>
    <t>I KETUT WIRATNA</t>
  </si>
  <si>
    <t>BANIT 3 UNITRESKRIM POLSEK NUSA PENIDA POLRES KLUNGKUNG POLDA BALI</t>
  </si>
  <si>
    <t>82060780</t>
  </si>
  <si>
    <t>I NYOMAN PUTRA BALI, SH</t>
  </si>
  <si>
    <t>BATAUD SIUM POLSEK BANGLI POLRES BANGLI POLDA BALI</t>
  </si>
  <si>
    <t>82060856</t>
  </si>
  <si>
    <t>I PUTU WIDIARSANA</t>
  </si>
  <si>
    <t>BANIT 19 UNITTURJAWALI SATLANTAS POLRES TABANAN POLDA BALI (BARU)</t>
  </si>
  <si>
    <t>82060867</t>
  </si>
  <si>
    <t>PUTU AGUS JUNI INDRAWAN</t>
  </si>
  <si>
    <t>BAURPAMINAL 3 SIPROPAM POLRES BULELENG POLDA BALI</t>
  </si>
  <si>
    <t>82060886</t>
  </si>
  <si>
    <t>I MADE BUDANA YASA,S.H</t>
  </si>
  <si>
    <t>82060938</t>
  </si>
  <si>
    <t>I KOMANG JUNI ADNYANA</t>
  </si>
  <si>
    <t>BANIT 1 UNITINTELKAM POLSEK BUSUNGBIU POLRES BULELENG POLDA BALI</t>
  </si>
  <si>
    <t>82060985</t>
  </si>
  <si>
    <t>BANIT 4 UNITINTELKAM POLSEK SELAT POLRES KARANGASEM POLDA BALI</t>
  </si>
  <si>
    <t>82061054</t>
  </si>
  <si>
    <t>NYOMAN MAS SUJANA</t>
  </si>
  <si>
    <t>BANIT 1 UNITLANTAS POLSEK SUKASADA POLRES BULELENG POLDA BALI</t>
  </si>
  <si>
    <t>82061073</t>
  </si>
  <si>
    <t>ANAK AGUNG GEDE LESTIAWAN</t>
  </si>
  <si>
    <t>BHAYANGKARA OPERASIONAL PELAKSANA POLSEK BANGLI POLRES BANGLI POLDA BALI (BHABINKAMTIBMAS DESA TAMAN BALI)</t>
  </si>
  <si>
    <t>82061106</t>
  </si>
  <si>
    <t>PUTU EKA SUDIASA, S.E.</t>
  </si>
  <si>
    <t>BANIT 31 SATINTELKAM POLRES BULELENG POLDA BALI</t>
  </si>
  <si>
    <t>82061111</t>
  </si>
  <si>
    <t>SI MADE JUNIASTA</t>
  </si>
  <si>
    <t>82061144</t>
  </si>
  <si>
    <t>I MADE DWI SUARTAMA YASA</t>
  </si>
  <si>
    <t>BA SPKT 2 POLSEK GIANYAR POLRES GIANYAR POLDA BALI</t>
  </si>
  <si>
    <t>82061173</t>
  </si>
  <si>
    <t>KADEK JONI ARTAWAN, S.H.</t>
  </si>
  <si>
    <t>BANIT 11 UNITSABHARA POLSEK TEJAKULA POLRES BULELENG POLDA BALI</t>
  </si>
  <si>
    <t>82061334</t>
  </si>
  <si>
    <t>I MADE PUJA WIDIANTARA</t>
  </si>
  <si>
    <t>BANIT 1 UNITRESKRIM POLSEK KARANG ASEM POLRES KARANGASEM POLDA BALI</t>
  </si>
  <si>
    <t>82070380</t>
  </si>
  <si>
    <t>I KETUT DARMAYASA</t>
  </si>
  <si>
    <t>82070412</t>
  </si>
  <si>
    <t>I NYOMAN SUMANEGARA</t>
  </si>
  <si>
    <t>BANIT 3 UNITIDIK SATRESNARKOBA POLRES BULELENG POLDA BALI</t>
  </si>
  <si>
    <t>82070506</t>
  </si>
  <si>
    <t>I KETUT SUTIAWAN</t>
  </si>
  <si>
    <t>PS. KASIHUMAS POLSEK SINGARAJA POLRES BULELENG POLDA BALI</t>
  </si>
  <si>
    <t>82070507</t>
  </si>
  <si>
    <t>I PUTU EKA YULIARTHA</t>
  </si>
  <si>
    <t>BANIT 7 UNITRESKRIM POLSEK MENDOYO POLRES JEMBRANA POLDA BALI</t>
  </si>
  <si>
    <t>82070617</t>
  </si>
  <si>
    <t>PUTU HADY JULIANA</t>
  </si>
  <si>
    <t>BANIT 25 UNITIDIK SATRESKRIM POLRES BANGLI POLDA BALI</t>
  </si>
  <si>
    <t>82070724</t>
  </si>
  <si>
    <t>I KOMANG BAGIADA</t>
  </si>
  <si>
    <t>BANIT 6 UNITLANTAS POLSEK MANGGIS POLRES KARANGASEM POLDA BALI</t>
  </si>
  <si>
    <t>82070783</t>
  </si>
  <si>
    <t>KETUT SUARDIPA</t>
  </si>
  <si>
    <t>BANIT 2 UNITPROVOS POLSEK TEJAKULA POLRES BULELENG POLDA BALI</t>
  </si>
  <si>
    <t>82070794</t>
  </si>
  <si>
    <t>I WAYAN JULIAWAN</t>
  </si>
  <si>
    <t>BHAYANGKARA OPERASIONAL PELAKSANA POLSEK BANJARANGKAN POLRES KLUNGKUNG POLDA BALI (BHABIN DESA TOHPATI)</t>
  </si>
  <si>
    <t>82070805</t>
  </si>
  <si>
    <t>82070872</t>
  </si>
  <si>
    <t>BANIT 2 UNITBINMAS POLSEK BUSUNGBIU POLRES BULELENG POLDA BALI</t>
  </si>
  <si>
    <t>82070966</t>
  </si>
  <si>
    <t>I KADEK JULI KARMAWAN</t>
  </si>
  <si>
    <t>82071005</t>
  </si>
  <si>
    <t>MADE JULI ARSANA</t>
  </si>
  <si>
    <t>82071033</t>
  </si>
  <si>
    <t>I KETUT BUDHA ASTAWA</t>
  </si>
  <si>
    <t>BANIT 6 UNITGAKKUM SATPOLAIR POLRES KARANGASEM POLDA BALI</t>
  </si>
  <si>
    <t>82071065</t>
  </si>
  <si>
    <t>I GUSTI NGURAH NYOMAN ARYADANA</t>
  </si>
  <si>
    <t>BANIT 4 UNITSABHARA POLSEK SELEMADEG TIMUR POLRES TABANAN POLDA BALI (BARU)</t>
  </si>
  <si>
    <t>82071070</t>
  </si>
  <si>
    <t>GALIH ARDHI KURNIYANTO S.SOS</t>
  </si>
  <si>
    <t>BANIT 21 UNITIDIK SATRESKRIM POLRES GIANYAR POLDA BALI</t>
  </si>
  <si>
    <t>82071099</t>
  </si>
  <si>
    <t>I MADE JULIADI BRATA</t>
  </si>
  <si>
    <t>BANIT 1 UNITBINMAS POLSEK KINTAMANI POLRES BANGLI POLDA BALI ((BHABINKAMTIBMAS DESA KATUNG))</t>
  </si>
  <si>
    <t>82071164</t>
  </si>
  <si>
    <t>I DEWA MADE JULIANA</t>
  </si>
  <si>
    <t>BANIT 7 UNITSABHARA POLSEK NUSA PENIDA POLRES KLUNGKUNG POLDA BALI</t>
  </si>
  <si>
    <t>82071187</t>
  </si>
  <si>
    <t>I MADE SUTHA ATMAJA</t>
  </si>
  <si>
    <t>82071251</t>
  </si>
  <si>
    <t>I NENGAH SUBUR S.H.</t>
  </si>
  <si>
    <t>BHAYANGKARA OPERASIONAL PELAKSANA POLSEK KINTAMANI POLRES BANGLI POLDA BALI (BHABINKAMTIBMAS DESA SEKAAN)</t>
  </si>
  <si>
    <t>82080146</t>
  </si>
  <si>
    <t>I WAYAN SUTARIAWAN</t>
  </si>
  <si>
    <t>BATAUD SIUM POLSEK GIANYAR POLRES GIANYAR POLDA BALI</t>
  </si>
  <si>
    <t>82080160</t>
  </si>
  <si>
    <t>I KADE AGUS BARDITA YASA</t>
  </si>
  <si>
    <t>PAUR SUBBAGPROGAR BAGREN POLRES JEMBRANA POLDA BALI (BARU)</t>
  </si>
  <si>
    <t>82080170</t>
  </si>
  <si>
    <t>I MADE AGUS ARIANATA</t>
  </si>
  <si>
    <t>BANIT 9 SIPAMMAT SUBDITGASUM DITSAMAPTA POLDA BALI</t>
  </si>
  <si>
    <t>82080189</t>
  </si>
  <si>
    <t>I NYOMAN SIMPEN,S.H</t>
  </si>
  <si>
    <t>BANIT 10 UNITSABHARA POLSEK DAWAN POLRES KLUNGKUNG POLDA BALI</t>
  </si>
  <si>
    <t>82080302</t>
  </si>
  <si>
    <t>I GEDE PUTU WIDIARTA</t>
  </si>
  <si>
    <t>BANIT 2 UNITPROVOS POLSEK KUBU POLRES KARANGASEM POLDA BALI</t>
  </si>
  <si>
    <t>82080457</t>
  </si>
  <si>
    <t>I NYOMAN YODANA</t>
  </si>
  <si>
    <t>82080472</t>
  </si>
  <si>
    <t>I GUSTI PUTU SUWIARTA</t>
  </si>
  <si>
    <t>BANIT 6 UNITLANTAS POLSEK KAWASAN PELABUHAN GILIMANUK POLRES JEMBRANA POLDA BALI (BARU)</t>
  </si>
  <si>
    <t>82080592</t>
  </si>
  <si>
    <t>KOMANG BUDIADA</t>
  </si>
  <si>
    <t>82080618</t>
  </si>
  <si>
    <t>I GEDE AGUS SUJANA</t>
  </si>
  <si>
    <t>BHAYANGKARA OPERASIONAL PELAKSANA POLSEK NUSA PENIDA POLRES KLUNGKUNG POLDA BALI (BHABIN DESA BATU MADEG)</t>
  </si>
  <si>
    <t>82080619</t>
  </si>
  <si>
    <t>I GEDE WIDIANA</t>
  </si>
  <si>
    <t>BHAYANGKARA OPERASIONAL PELAKSANA POLSEK KUBU POLRES KARANGASEM POLDA BALI (BHABINKAMTIBMAS DESA TULAMBEN)</t>
  </si>
  <si>
    <t>82080622</t>
  </si>
  <si>
    <t>NATALIS WAYAN SUANTARA</t>
  </si>
  <si>
    <t>BAMIN 1 SIUM POLSEK SELEMADEG BARAT POLRES TABANAN POLDA BALI</t>
  </si>
  <si>
    <t>82080707</t>
  </si>
  <si>
    <t>DEWA KETUT ADI PRAMADI,S.H</t>
  </si>
  <si>
    <t>82080715</t>
  </si>
  <si>
    <t>I NYOMAN SUPARIANTO</t>
  </si>
  <si>
    <t>BANIT 2 UNITINTELKAM POLSEK TEMBUKU POLRES BANGLI POLDA BALI (BARU)</t>
  </si>
  <si>
    <t>82080799</t>
  </si>
  <si>
    <t>PANDE MADE SURYAWAN</t>
  </si>
  <si>
    <t>BAURIDENT 4 SATRESKRIM POLRES KLUNGKUNG POLDA BALI (DRIVER INAFIS)</t>
  </si>
  <si>
    <t>82080810</t>
  </si>
  <si>
    <t>KOMANG ARYANA</t>
  </si>
  <si>
    <t>BANIT 19 SATINTELKAM POLRES BULELENG POLDA BALI</t>
  </si>
  <si>
    <t>82080817</t>
  </si>
  <si>
    <t>I MADE SUKA PARWITA</t>
  </si>
  <si>
    <t>BAMIN 2 SIKUM POLSEK KAWASAN PELABUHAN GILIMANUK POLRES JEMBRANA POLDA BALI</t>
  </si>
  <si>
    <t>82080819</t>
  </si>
  <si>
    <t>KOMANG ARDIKA, S.E.</t>
  </si>
  <si>
    <t>BANIT 6 UNITLAKA SATLANTAS POLRES BULELENG POLDA BALI</t>
  </si>
  <si>
    <t>82080851</t>
  </si>
  <si>
    <t>I KADEK SURYA ADI, S.H</t>
  </si>
  <si>
    <t>BHAYANGKARA OPERASIONAL PELAKSANA POLSEK KINTAMANI POLRES BANGLI POLDA BALI (BHABINKAMTIBMAS DESA SELULUNG)</t>
  </si>
  <si>
    <t>82080913</t>
  </si>
  <si>
    <t>PUTU AGUSTINA, S.H</t>
  </si>
  <si>
    <t>BHAYANGKARA ADMINISTRASI PELAKSANA BIDANG PROPAM POLRESTA DENPASAR POLDA BALI</t>
  </si>
  <si>
    <t>82081022</t>
  </si>
  <si>
    <t>MADE ARYA WIRA YUDANA, S.H., M.M., M.H.</t>
  </si>
  <si>
    <t>BANIT 40 UNITIDIK SATRESKRIM POLRES BULELENG POLDA BALI</t>
  </si>
  <si>
    <t>82081032</t>
  </si>
  <si>
    <t>I KETUT SUJARWADI</t>
  </si>
  <si>
    <t>BHAYANGKARA OPERASIONAL PELAKSANA BIDANG LANTAS POLRES BULELENG POLDA BALI</t>
  </si>
  <si>
    <t>82081178</t>
  </si>
  <si>
    <t>I MADE MURADIANA</t>
  </si>
  <si>
    <t>BAMIN 1 SIHUMAS POLSEK GIANYAR POLRES GIANYAR POLDA BALI</t>
  </si>
  <si>
    <t>82081202</t>
  </si>
  <si>
    <t>I PUTU EKA GINAWAN</t>
  </si>
  <si>
    <t>BANIT 17 SATINTELKAM POLRES JEMBRANA POLDA BALI (BARU)</t>
  </si>
  <si>
    <t>82081476</t>
  </si>
  <si>
    <t>I PUTU AGUS ADI SUANDANA, S.E.</t>
  </si>
  <si>
    <t>BAMIN/BANUM 3 SUBBAGRENMIN SATBRIMOB POLDA BALI</t>
  </si>
  <si>
    <t>82090320</t>
  </si>
  <si>
    <t>I KADEK DARMAWAN</t>
  </si>
  <si>
    <t>BANIT 30 UNITDALMAS SATSABHARA POLRES GIANYAR POLDA BALI (BARU)</t>
  </si>
  <si>
    <t>82090468</t>
  </si>
  <si>
    <t>KADEK SEPTIAWAN</t>
  </si>
  <si>
    <t>BANIT 10 UNITSABHARA POLSEK ABIANSEMAL POLRES BADUNG POLDA BALI</t>
  </si>
  <si>
    <t>82090535</t>
  </si>
  <si>
    <t>I MADE RUSTIANA, SH.</t>
  </si>
  <si>
    <t>BAMIN 1 BAGREN POLRES TABANAN POLDA BALI (BARU)</t>
  </si>
  <si>
    <t>82090564</t>
  </si>
  <si>
    <t>I KADEK NUSA DWIJA PUTRA</t>
  </si>
  <si>
    <t>BANIT 2 UNITINTELKAM POLSEK DAWAN POLRES KLUNGKUNG POLDA BALI</t>
  </si>
  <si>
    <t>82090592</t>
  </si>
  <si>
    <t>I MADE UTAMA YASA</t>
  </si>
  <si>
    <t>BHAYANGKARA OPERASIONAL PELAKSANA POLSEK SELEMADEG BARAT POLRES TABANAN POLDA BALI (BHABIN DS BENGKEL)</t>
  </si>
  <si>
    <t>82090601</t>
  </si>
  <si>
    <t>I DEWA GEDE DWI KUSUMA ADI SAPUTRA</t>
  </si>
  <si>
    <t>BANIT 28 UNITIDIK SATRESKRIM POLRES GIANYAR POLDA BALI (BARU)</t>
  </si>
  <si>
    <t>82090642</t>
  </si>
  <si>
    <t>I KOMANG DARMIKA</t>
  </si>
  <si>
    <t>BANIT 7 UNITRESKRIM POLSEK TABANAN POLRES TABANAN POLDA BALI (BARU)</t>
  </si>
  <si>
    <t>82090750</t>
  </si>
  <si>
    <t>BAMIN 4 URMINTU SATBINMAS POLRES BULELENG POLDA BALI</t>
  </si>
  <si>
    <t>82090754</t>
  </si>
  <si>
    <t>RUSLIADI</t>
  </si>
  <si>
    <t>BANIT 57 UNITIDIK SATRESKRIM POLRESTA DENPASAR POLDA BALI</t>
  </si>
  <si>
    <t>82090876</t>
  </si>
  <si>
    <t>PANDE PUTU NONONG AGUS A</t>
  </si>
  <si>
    <t>BANIT 4 UNITRESKRIM POLSEK TEMBUKU POLRES BANGLI POLDA BALI</t>
  </si>
  <si>
    <t>82091012</t>
  </si>
  <si>
    <t>I MADE WIDANA</t>
  </si>
  <si>
    <t>BANIT 2 UNITRESKRIM POLSEK SIDEMEN POLRES KARANGASEM POLDA BALI</t>
  </si>
  <si>
    <t>82091305</t>
  </si>
  <si>
    <t>SI NGURAH MADE SARIANA, SE</t>
  </si>
  <si>
    <t>BAMIN 4 SIKEU POLRES BADUNG POLDA BALI</t>
  </si>
  <si>
    <t>82091336</t>
  </si>
  <si>
    <t>I PUTU INDRA SUKMA PUTRA, S.H.</t>
  </si>
  <si>
    <t>BRIGADIR DITINTELKAM POLDA BALI (CTOCS/TIM SURVEILLANCE)</t>
  </si>
  <si>
    <t>82100429</t>
  </si>
  <si>
    <t>I PUTU SURIADI</t>
  </si>
  <si>
    <t>BANIT 5 UNITSABHARA POLSEK ABANG POLRES KARANGASEM POLDA BALI</t>
  </si>
  <si>
    <t>82100493</t>
  </si>
  <si>
    <t>I WAYAN EDI SAPUTRA, SH</t>
  </si>
  <si>
    <t>BHAYANGKARA OPERASIONAL PELAKSANA POLSEK KINTAMANI POLRES BANGLI POLDA BALI (BHABINKAMTIBMAS DESA BINYAN POLSEK KINTAMANI)</t>
  </si>
  <si>
    <t>82100503</t>
  </si>
  <si>
    <t>G DODY DARYANTHA,S.H</t>
  </si>
  <si>
    <t>BHAYANGKARA ADMINISTRASI PELAKSANA BIDANG SABHARA POLRESTA DENPASAR POLDA BALI</t>
  </si>
  <si>
    <t>82100504</t>
  </si>
  <si>
    <t>BANIT 3 UNITINTELKAM POLSEK KUBU POLRES KARANGASEM POLDA BALI</t>
  </si>
  <si>
    <t>82100582</t>
  </si>
  <si>
    <t>I GEDE WAYAN DARMA WIJANA</t>
  </si>
  <si>
    <t>BANIT 2 SATTAHTI POLRES TABANAN POLDA BALI (BARU)</t>
  </si>
  <si>
    <t>82100615</t>
  </si>
  <si>
    <t>I PUTU GEDE SUARTAMA YASA</t>
  </si>
  <si>
    <t>BATAHTI 2 SIUM POLSEK KINTAMANI POLRES BANGLI POLDA BALI (BHABINKAMTIBMAS DESA MANIK LIU POLSEK KINTAMANI)</t>
  </si>
  <si>
    <t>82100623</t>
  </si>
  <si>
    <t>I GST MD BUDIANA</t>
  </si>
  <si>
    <t>82100759</t>
  </si>
  <si>
    <t>DODY EKO SASWITO</t>
  </si>
  <si>
    <t>82100820</t>
  </si>
  <si>
    <t>I WAYAN MAHARDIKAYASA</t>
  </si>
  <si>
    <t>BANIT 64 UNITTURJAWALI SATLANTAS POLRESTA DENPASAR POLDA BALI (BARU)</t>
  </si>
  <si>
    <t>82100946</t>
  </si>
  <si>
    <t>OLAN MAULANA</t>
  </si>
  <si>
    <t>BAMIN 1 SIHUMAS POLSEK KINTAMANI POLRES BANGLI POLDA BALI (BARU)</t>
  </si>
  <si>
    <t>82100973</t>
  </si>
  <si>
    <t>I WAYAN DHARMA KARIAWAN</t>
  </si>
  <si>
    <t>BANIT 15 UNITTURJAWALI SATSABHARA POLRES BANGLI POLDA BALI</t>
  </si>
  <si>
    <t>82101033</t>
  </si>
  <si>
    <t>KOMANG SUARMAYA</t>
  </si>
  <si>
    <t>BANIT 15 UNITIDIK SATRESNARKOBA POLRES BULELENG POLDA BALI</t>
  </si>
  <si>
    <t>82101038</t>
  </si>
  <si>
    <t>I GUSTI NGURAH JELANTIK</t>
  </si>
  <si>
    <t>BANIT 2 UNITLANTAS POLSEK MANGGIS POLRES KARANGASEM POLDA BALI</t>
  </si>
  <si>
    <t>82101070</t>
  </si>
  <si>
    <t>I GEDE BUDIASA</t>
  </si>
  <si>
    <t>BHAYANGKARA ADMINISTRASI PELAKSANA BIDANG PJR DITLANTAS POLDA BALI</t>
  </si>
  <si>
    <t>82101351</t>
  </si>
  <si>
    <t>I DEWA GEDE OKA PUTRA, ST</t>
  </si>
  <si>
    <t>82110188</t>
  </si>
  <si>
    <t>I PUTU WIDIASMADI</t>
  </si>
  <si>
    <t>BANIT 13 UNITSABHARA POLSEK KAWASAN PELABUHAN GILIMANUK POLRES JEMBRANA POLDA BALI (BARU)</t>
  </si>
  <si>
    <t>82110218</t>
  </si>
  <si>
    <t>I GEDE ARTONO</t>
  </si>
  <si>
    <t>BANIT 3 UNITSABHARA POLSEK SELEMADEG TIMUR POLRES TABANAN POLDA BALI (BARU)</t>
  </si>
  <si>
    <t>82110493</t>
  </si>
  <si>
    <t>KADEK WINARTHI NOPIANTHI,S.H</t>
  </si>
  <si>
    <t>BHAYANGKARA ADMINISTRASI PELAKSANA BIDANG RESNARKOBA POLRESTA DENPASAR POLDA BALI</t>
  </si>
  <si>
    <t>82110506</t>
  </si>
  <si>
    <t>I PUTU AGUS SANJAYA PARMITA</t>
  </si>
  <si>
    <t>BANIT 3 UNITGAKKUM SATPOLAIR POLRES BULELENG POLDA BALI</t>
  </si>
  <si>
    <t>82110532</t>
  </si>
  <si>
    <t>I PUTU EKA AGUS SETIAWAN</t>
  </si>
  <si>
    <t>BAMIN 2 BAGREN POLRES BULELENG POLDA BALI</t>
  </si>
  <si>
    <t>82110553</t>
  </si>
  <si>
    <t>I GEDE KERTAYASA</t>
  </si>
  <si>
    <t>BANIT 8 UNITTURJAWALI SATLANTAS POLRES JEMBRANA POLDA BALI (BARU)</t>
  </si>
  <si>
    <t>82110592</t>
  </si>
  <si>
    <t>MADE SUDIANA</t>
  </si>
  <si>
    <t>BANIT 3 UNITRESKRIM POLSEK KAWASAN PELABUHAN CELUKAN BAWANG POLRES BULELENG POLDA BALI</t>
  </si>
  <si>
    <t>82110606</t>
  </si>
  <si>
    <t>I GEDE PUTRA WISNAWA</t>
  </si>
  <si>
    <t>BHAYANGKARA OPERASIONAL PELAKSANA POLSEK KINTAMANI POLRES BANGLI POLDA BALI (BHABINKAMTIBMAS DESA GUNUNG BAU)</t>
  </si>
  <si>
    <t>82110688</t>
  </si>
  <si>
    <t>I KOMANG WIDIASTRA</t>
  </si>
  <si>
    <t>BANIT 16 SATINTELKAM POLRES TABANAN POLDA BALI (BARU)</t>
  </si>
  <si>
    <t>82110921</t>
  </si>
  <si>
    <t>I PUTU GEDE EKA SUJAWAN, SH</t>
  </si>
  <si>
    <t>BANIT 24 UNITTURJAWALI SATSABHARA POLRESTA DENPASAR POLDA BALI (BARU)</t>
  </si>
  <si>
    <t>82111148</t>
  </si>
  <si>
    <t>KETUT ARDANA, SH</t>
  </si>
  <si>
    <t>BHAYANGKARA OPERASIONAL PELAKSANA BIDANG WISATA DITPAMOBVIT POLDA BALI</t>
  </si>
  <si>
    <t>82111156</t>
  </si>
  <si>
    <t>KADE SUSILA SH</t>
  </si>
  <si>
    <t>BANIT 11 SATINTELKAM POLRES GIANYAR POLDA BALI</t>
  </si>
  <si>
    <t>82111204</t>
  </si>
  <si>
    <t>I NYOMAN TRI BASKARA YUDA WICAKSANA, S.E.</t>
  </si>
  <si>
    <t>BANIT 2 UNIT 4 SUBDIT 1 DITRESKRIMUM POLDA BALI</t>
  </si>
  <si>
    <t>82120154</t>
  </si>
  <si>
    <t>BANIT 7 UNITTURJAWALI SATSABHARA POLRES BULELENG POLDA BALI</t>
  </si>
  <si>
    <t>82120163</t>
  </si>
  <si>
    <t>I GEDE SUKANADA</t>
  </si>
  <si>
    <t>BANIT 1 UNITRESKRIM POLSEK KLUNGKUNG POLRES KLUNGKUNG POLDA BALI</t>
  </si>
  <si>
    <t>82120233</t>
  </si>
  <si>
    <t>GUSTI NGURAH BAGUS YUDISTIRA ABDI NEGARA</t>
  </si>
  <si>
    <t>BANIT 7 UNITLANTAS POLSEK KAWASAN PELABUHAN GILIMANUK POLRES JEMBRANA POLDA BALI</t>
  </si>
  <si>
    <t>82120241</t>
  </si>
  <si>
    <t>AGUS SATRIYA WIJAYA</t>
  </si>
  <si>
    <t>82120457</t>
  </si>
  <si>
    <t>I WAYAN ARSA</t>
  </si>
  <si>
    <t>BANIT 3 UNIT 2 SUBDIT 1 DITRESKRIMUM POLDA BALI</t>
  </si>
  <si>
    <t>82120529</t>
  </si>
  <si>
    <t>I KETUT RASMA,S.H</t>
  </si>
  <si>
    <t>BANIT 3 UNITINTELKAM POLSEK ABANG POLRES KARANGASEM POLDA BALI</t>
  </si>
  <si>
    <t>82120598</t>
  </si>
  <si>
    <t>I KOMANG ARTHAYASA</t>
  </si>
  <si>
    <t>82120630</t>
  </si>
  <si>
    <t>SANG MADE MARTIKA</t>
  </si>
  <si>
    <t>BANIT 10 SATINTELKAM POLRES KLUNGKUNG POLDA BALI</t>
  </si>
  <si>
    <t>82120635</t>
  </si>
  <si>
    <t>I DEWA GEDE EKA ARJAWA,S.H.</t>
  </si>
  <si>
    <t>BHAYANGKARA OPERASIONAL PELAKSANA BIDANG UM POLRESTA DENPASAR POLDA BALI</t>
  </si>
  <si>
    <t>82120673</t>
  </si>
  <si>
    <t>KADEK ENDRA KUSMAWAN, S.H.</t>
  </si>
  <si>
    <t>82120730</t>
  </si>
  <si>
    <t>I WAYAN PARWA</t>
  </si>
  <si>
    <t>82120752</t>
  </si>
  <si>
    <t>GORDEN INDES WADU</t>
  </si>
  <si>
    <t>BAURIDENT 4 SATRESKRIM POLRESTA DENPASAR POLDA BALI</t>
  </si>
  <si>
    <t>82120823</t>
  </si>
  <si>
    <t>I GUSTI BAGUS SETIAWAN</t>
  </si>
  <si>
    <t>BHAYANGKARA OPERASIONAL PELAKSANA BIDANG RESKRIM POLRESTA DENPASAR POLDA BALI (CTOCS/TIM SIDIK)</t>
  </si>
  <si>
    <t>82120916</t>
  </si>
  <si>
    <t>KOMANG KARDIASA</t>
  </si>
  <si>
    <t>82120953</t>
  </si>
  <si>
    <t>PUTU ARYA WIBAWA</t>
  </si>
  <si>
    <t>BANIT 9 SPKT POLRES BULELENG POLDA BALI</t>
  </si>
  <si>
    <t>82120960</t>
  </si>
  <si>
    <t>I NENGAH SUDHARMANA,S.H.</t>
  </si>
  <si>
    <t>82121076</t>
  </si>
  <si>
    <t>I GUSTI NGURAH PRINGGA DIRJA</t>
  </si>
  <si>
    <t>BANIT 41 SATINTELKAM POLRESTA DENPASAR POLDA BALI</t>
  </si>
  <si>
    <t>82121191</t>
  </si>
  <si>
    <t>KM. YUDISTHIRA DEWA</t>
  </si>
  <si>
    <t>BANIT 20 UNITTURJAWALI SATLANTAS POLRES TABANAN POLDA BALI (BARU)</t>
  </si>
  <si>
    <t>82121219</t>
  </si>
  <si>
    <t>I PUTU SURA DIJAYA, A.Md.</t>
  </si>
  <si>
    <t>BANIT 1 UNITINTELKAM POLSEK MENDOYO POLRES JEMBRANA POLDA BALI (BARU)</t>
  </si>
  <si>
    <t>83010023</t>
  </si>
  <si>
    <t>DESY ARIYANTO</t>
  </si>
  <si>
    <t>83010027</t>
  </si>
  <si>
    <t>I NYOMAN KOMPIANG HARYADI, S.H.</t>
  </si>
  <si>
    <t>KA SPKT 3 POLSEK KUBU POLRES KARANGASEM POLDA BALI (PS.)</t>
  </si>
  <si>
    <t>83010056</t>
  </si>
  <si>
    <t>GEDE GUSMANTARA</t>
  </si>
  <si>
    <t>BANIT 5 UNITREGIDENT SATLANTAS POLRES KARANGASEM POLDA BALI</t>
  </si>
  <si>
    <t>83010079</t>
  </si>
  <si>
    <t>I DEWA GEDE BAGUS PARANATA, S.H.</t>
  </si>
  <si>
    <t>BANIT 5 UNITRESKRIM POLSEK UBUD POLRES GIANYAR POLDA BALI (BARU)</t>
  </si>
  <si>
    <t>83010101</t>
  </si>
  <si>
    <t>I MADE SUARJANA MAHARDIKA</t>
  </si>
  <si>
    <t>BAMIN 3 BAGOPS POLRES BULELENG POLDA BALI</t>
  </si>
  <si>
    <t>83010115</t>
  </si>
  <si>
    <t>I KOMANG ARTAMAN</t>
  </si>
  <si>
    <t>83010137</t>
  </si>
  <si>
    <t>I MADE JAYA PRAWIRA</t>
  </si>
  <si>
    <t>BANIT 2 UNITLANTAS POLSEK SUKAWATI POLRES GIANYAR POLDA BALI (BARU)</t>
  </si>
  <si>
    <t>83010289</t>
  </si>
  <si>
    <t>BANIT 11 UNITSABHARA POLSEK KAWASAN PELABUHAN GILIMANUK POLRES JEMBRANA POLDA BALI</t>
  </si>
  <si>
    <t>83010418</t>
  </si>
  <si>
    <t>I KOMANG SANJAYA, S.H.</t>
  </si>
  <si>
    <t>BAMIN 1 SIUM POLSEK PETANG POLRES BADUNG POLDA BALI</t>
  </si>
  <si>
    <t>83010427</t>
  </si>
  <si>
    <t>I GUSTI NGURAH ALIT BUDIANA</t>
  </si>
  <si>
    <t>BANIT PATROLI 10 POLSUBSEKTOR BATUBULAN POLSEK SUKAWATI POLRES GIANYAR POLDA BALI (BARU)</t>
  </si>
  <si>
    <t>83010436</t>
  </si>
  <si>
    <t>I MADE ARYA KERTAYASA</t>
  </si>
  <si>
    <t>BANIT 5 UNITRESKRIM POLSEK BATURITI POLRES TABANAN POLDA BALI (BARU)</t>
  </si>
  <si>
    <t>83010516</t>
  </si>
  <si>
    <t>I GEDE WASTIKA,S.H</t>
  </si>
  <si>
    <t>BANIT 72 UNITDALMAS SATSABHARA POLRESTA DENPASAR POLDA BALI (BARU)</t>
  </si>
  <si>
    <t>83010524</t>
  </si>
  <si>
    <t>I WAYAN SUKAWIJAYA, S.H.</t>
  </si>
  <si>
    <t>BANIT 6 UNITSABHARA POLSEK MANGGIS POLRES KARANGASEM POLDA BALI</t>
  </si>
  <si>
    <t>83010605</t>
  </si>
  <si>
    <t>JEMMY HANDRYE HELIANAK,S.H.</t>
  </si>
  <si>
    <t>83010621</t>
  </si>
  <si>
    <t>I WAYAN SUDIBYA</t>
  </si>
  <si>
    <t>BANIT 12 UNITDALMAS SATSABHARA POLRES KLUNGKUNG POLDA BALI</t>
  </si>
  <si>
    <t>83010655</t>
  </si>
  <si>
    <t>I GEDE WIRA YOGA PRIBADI</t>
  </si>
  <si>
    <t>BHAYANGKARA OPERASIONAL PELAKSANA POLSEK PAYANGAN POLRES GIANYAR POLDA BALI (UNITSIUM)</t>
  </si>
  <si>
    <t>83010692</t>
  </si>
  <si>
    <t>I GUSTI NYOMAN MAYA SUTARMA</t>
  </si>
  <si>
    <t>BANIT 5 UNITLAKA SATLANTAS POLRES BULELENG POLDA BALI</t>
  </si>
  <si>
    <t>83010693</t>
  </si>
  <si>
    <t>I KOMANG WAWAN EDIATMIKA</t>
  </si>
  <si>
    <t>BANIT 19 SATINTELKAM POLRES KARANGASEM POLDA BALI (BARU)</t>
  </si>
  <si>
    <t>83010713</t>
  </si>
  <si>
    <t>I DEWA MADE ARTA, SH</t>
  </si>
  <si>
    <t>BANIT 3 UNITINTELKAM POLSEK TEMBUKU POLRES BANGLI POLDA BALI</t>
  </si>
  <si>
    <t>83010727</t>
  </si>
  <si>
    <t>PUTU AGOES SETYAWAN</t>
  </si>
  <si>
    <t>BANIT 21 UNITIDIK SATRESKRIM POLRES JEMBRANA POLDA BALI (BARU)</t>
  </si>
  <si>
    <t>83010773</t>
  </si>
  <si>
    <t>I NYOMAN ARMADI</t>
  </si>
  <si>
    <t>BANIT 22 UNITIDIK SATRESKRIM POLRES JEMBRANA POLDA BALI (BARU)</t>
  </si>
  <si>
    <t>83010834</t>
  </si>
  <si>
    <t>I PUTU SUARNAWA</t>
  </si>
  <si>
    <t>BANIT 5 UNITINTELKAM POLSEK GEROKGAK POLRES BULELENG POLDA BALI</t>
  </si>
  <si>
    <t>83010881</t>
  </si>
  <si>
    <t>PUTU INDRAYADHI</t>
  </si>
  <si>
    <t>BANIT 3 UNITIDIK SATRESNARKOBA POLRES JEMBRANA POLDA BALI (BARU)</t>
  </si>
  <si>
    <t>83010989</t>
  </si>
  <si>
    <t>I GUSTI LANANG PUTRA SURYASA</t>
  </si>
  <si>
    <t>83010990</t>
  </si>
  <si>
    <t>I MADE MAHARDIKA YASA</t>
  </si>
  <si>
    <t>83011017</t>
  </si>
  <si>
    <t>I MADE WINDIA</t>
  </si>
  <si>
    <t>BHAYANGKARA OPERASIONAL PELAKSANA POLSEK KINTAMANI POLRES BANGLI POLDA BALI (BHABINKAMTIBMAS DESA BAYUNG CERIK)</t>
  </si>
  <si>
    <t>83011091</t>
  </si>
  <si>
    <t>PUTU SUDADIARTHA, S.H.</t>
  </si>
  <si>
    <t>BANIT 14 UNITIDIK SATRESKRIM POLRES BULELENG POLDA BALI</t>
  </si>
  <si>
    <t>83020086</t>
  </si>
  <si>
    <t>I GUSTI BAGUS WIJAYA</t>
  </si>
  <si>
    <t>BANIT 23 UNITIDIK SATRESKRIM POLRES KARANGASEM POLDA BALI</t>
  </si>
  <si>
    <t>83020101</t>
  </si>
  <si>
    <t>I WAYAN SUMADA ARIANTA,S.H.</t>
  </si>
  <si>
    <t>BANIT 9 UNITTURJAWALI SATLANTAS POLRES JEMBRANA POLDA BALI (BARU)</t>
  </si>
  <si>
    <t>83020189</t>
  </si>
  <si>
    <t>MADE SUARTA</t>
  </si>
  <si>
    <t>BANIT 8 UNITSABHARA POLSEK KARANG ASEM POLRES KARANGASEM POLDA BALI</t>
  </si>
  <si>
    <t>83020258</t>
  </si>
  <si>
    <t>ANANG PRAYATMOKO</t>
  </si>
  <si>
    <t>BANIT 22 UNITIDIK SATRESKRIM POLRES KARANGASEM POLDA BALI (BARU)</t>
  </si>
  <si>
    <t>83020271</t>
  </si>
  <si>
    <t>I KADEK SUDARMADI, SH.</t>
  </si>
  <si>
    <t>BANIT 7 UNITRESKRIM POLSEK SUKAWATI POLRES GIANYAR POLDA BALI (UNITRESKRIM)</t>
  </si>
  <si>
    <t>83020355</t>
  </si>
  <si>
    <t>I DEWA GEDE NGURAH DARMAYASA</t>
  </si>
  <si>
    <t>BANIT 29 UNITIDIK SATRESKRIM POLRES BANGLI POLDA BALI (BARU)</t>
  </si>
  <si>
    <t>83020368</t>
  </si>
  <si>
    <t>I KETUT WIDIATMIKA</t>
  </si>
  <si>
    <t>BANIT 4 UNITINTELKAM POLSEK BANJARANGKAN POLRES KLUNGKUNG POLDA BALI</t>
  </si>
  <si>
    <t>83020428</t>
  </si>
  <si>
    <t>I GST NGR ARI BHAWA SUTA, S.H.</t>
  </si>
  <si>
    <t>BANIT 34 UNITIDIK SATRESKRIM POLRES GIANYAR POLDA BALI (BARU)</t>
  </si>
  <si>
    <t>83020460</t>
  </si>
  <si>
    <t>KADEK MAS INDRA, S.H.</t>
  </si>
  <si>
    <t>BANIT 5 UNITRESKRIM POLSEK SINGARAJA POLRES BULELENG POLDA BALI</t>
  </si>
  <si>
    <t>83020473</t>
  </si>
  <si>
    <t>I PUTU SUPARTAMA</t>
  </si>
  <si>
    <t>BANIT 2 UNITPROVOS POLSEK MANGGIS POLRES KARANGASEM POLDA BALI</t>
  </si>
  <si>
    <t>83020544</t>
  </si>
  <si>
    <t>GEDE KUSUMA YADNYA</t>
  </si>
  <si>
    <t>BANIT 27 UNITTURJAWALI SATLANTAS POLRES BULELENG POLDA BALI</t>
  </si>
  <si>
    <t>83020546</t>
  </si>
  <si>
    <t>IDA BAGUS KADE DWI SUMERTA</t>
  </si>
  <si>
    <t>BANIT 4 UNITIDIK SATRESKRIM POLRES TABANAN POLDA BALI (BARU)</t>
  </si>
  <si>
    <t>83020597</t>
  </si>
  <si>
    <t>I GEDE JAYANTIKA, S.H.</t>
  </si>
  <si>
    <t>BANIT 15 UNITIDIK SATRESKRIM POLRES GIANYAR POLDA BALI</t>
  </si>
  <si>
    <t>83020623</t>
  </si>
  <si>
    <t>KOMANG SUTAMA</t>
  </si>
  <si>
    <t>BANIT 5 UNITLANTAS POLSEK PEKUTATAN POLRES JEMBRANA POLDA BALI (BARU)</t>
  </si>
  <si>
    <t>83020715</t>
  </si>
  <si>
    <t>GEDE EKA BRAWIJAYA</t>
  </si>
  <si>
    <t>BAMIN 1 SIHUMAS POLSEK UBUD POLRES GIANYAR POLDA BALI</t>
  </si>
  <si>
    <t>83020828</t>
  </si>
  <si>
    <t>I WAYAN SUBITA</t>
  </si>
  <si>
    <t>BHAYANGKARA OPERASIONAL PELAKSANA POLSEK SIDEMEN POLRES KARANGASEM POLDA BALI (BHABINKAMTIBMAS DESA KERTA BUANA )</t>
  </si>
  <si>
    <t>83020859</t>
  </si>
  <si>
    <t>I MADE WIDIARTA</t>
  </si>
  <si>
    <t>83021040</t>
  </si>
  <si>
    <t>I MADE RAHATNALA</t>
  </si>
  <si>
    <t>BANIT 13 UNITSABHARA POLSEK KARANG ASEM POLRES KARANGASEM POLDA BALI</t>
  </si>
  <si>
    <t>83030209</t>
  </si>
  <si>
    <t>AGUS EDDY SURYAWAN</t>
  </si>
  <si>
    <t>PS. PAMIN 3 SUBBAGRENMIN BIDPROPAM POLDA BALI</t>
  </si>
  <si>
    <t>83030229</t>
  </si>
  <si>
    <t>I MADE SUPARWATA EKA DWIANTARA</t>
  </si>
  <si>
    <t>BANUM 1 UNIT POLSATWA DITSAMAPTA POLDA BALI</t>
  </si>
  <si>
    <t>83030258</t>
  </si>
  <si>
    <t>I WAYAN YUNTARA, S.H</t>
  </si>
  <si>
    <t>83030655</t>
  </si>
  <si>
    <t>MULYADI EKO PUTRO</t>
  </si>
  <si>
    <t>BANIT 11 UNITTURJAWALI SATSABHARA POLRES BULELENG POLDA BALI</t>
  </si>
  <si>
    <t>83030694</t>
  </si>
  <si>
    <t>I DEWA PUTU ALIT ATMAJA, S.H.</t>
  </si>
  <si>
    <t>BANIT 24 UNITTURJAWALI SATSABHARA POLRES BULELENG POLDA BALI</t>
  </si>
  <si>
    <t>83030921</t>
  </si>
  <si>
    <t>I DEWA GEDE MARDITA</t>
  </si>
  <si>
    <t>BANIT 5 UNITPAMOBVIT SATSABHARA POLRES KLUNGKUNG POLDA BALI</t>
  </si>
  <si>
    <t>83030960</t>
  </si>
  <si>
    <t>NYOMAN SUKANIDA</t>
  </si>
  <si>
    <t>BANIT 11 UNITIDIK SATRESKRIM POLRES BULELENG POLDA BALI</t>
  </si>
  <si>
    <t>83030979</t>
  </si>
  <si>
    <t>I WAYAN ANDI ARTA,SH</t>
  </si>
  <si>
    <t>BANIT 5 UNITPAMOBVIT SATSABHARA POLRES KARANGASEM POLDA BALI</t>
  </si>
  <si>
    <t>83030998</t>
  </si>
  <si>
    <t>I MADE PUTRA DARMA, SH</t>
  </si>
  <si>
    <t>BANIT 2 SPKT POLRES BANGLI POLDA BALI</t>
  </si>
  <si>
    <t>83031021</t>
  </si>
  <si>
    <t>I PUTU WIWIN AGUS SUNARYA</t>
  </si>
  <si>
    <t>BAMIN SIUM POLSEK MELAYA POLRES JEMBRANA POLDA BALI</t>
  </si>
  <si>
    <t>83031022</t>
  </si>
  <si>
    <t>I WAYAN SUSIANTO</t>
  </si>
  <si>
    <t>BANIT 3 UNITPROVOS POLSEK NEGARA POLRES JEMBRANA POLDA BALI</t>
  </si>
  <si>
    <t>83031056</t>
  </si>
  <si>
    <t>WAYAN ADIK SANTOSA</t>
  </si>
  <si>
    <t>BANIT 28 UNITTURJAWALI SATLANTAS POLRES BULELENG POLDA BALI</t>
  </si>
  <si>
    <t>83031117</t>
  </si>
  <si>
    <t>IDA BAGUS EDY MAHAPUTRA</t>
  </si>
  <si>
    <t>83031142</t>
  </si>
  <si>
    <t>I KADEK EDHY AMBARA PUTRA</t>
  </si>
  <si>
    <t>BANIT 9 UNITTURJAWALI SATSABHARA POLRES BULELENG POLDA BALI</t>
  </si>
  <si>
    <t>83031205</t>
  </si>
  <si>
    <t>I GUSTI PUTU AGUS SETIAWAN</t>
  </si>
  <si>
    <t>BANIT 6 UNITTURJAWALI SATSABHARA POLRES BULELENG POLDA BALI</t>
  </si>
  <si>
    <t>83031528</t>
  </si>
  <si>
    <t>I GEDE SUBAWA, S.K.H.</t>
  </si>
  <si>
    <t>BADALMAS 100 KIDALMAS 3 SIPASDAL SUBDITDALMAS DITSAMAPTA POLDA BALI</t>
  </si>
  <si>
    <t>83040055</t>
  </si>
  <si>
    <t>GEDE SUNARMADIASA</t>
  </si>
  <si>
    <t>BANIT 13 UNITTURJAWALI SATSABHARA POLRES JEMBRANA POLDA BALI</t>
  </si>
  <si>
    <t>83040119</t>
  </si>
  <si>
    <t>I GEDE EKA PRIHANDANA</t>
  </si>
  <si>
    <t>BANIT 9 UNITLAKA SATLANTAS POLRES JEMBRANA POLDA BALI (BARU)</t>
  </si>
  <si>
    <t>83040300</t>
  </si>
  <si>
    <t>I KADEK SUGIAMA</t>
  </si>
  <si>
    <t>BANIT PATROLI 4 POLSUBSEKTOR BESAKIH POLSEK RENDANG POLRES KARANGASEM POLDA BALI</t>
  </si>
  <si>
    <t>83040366</t>
  </si>
  <si>
    <t>KADEK RUSMANA</t>
  </si>
  <si>
    <t>BANIT 37 UNITDALMAS SATSABHARA POLRESTA DENPASAR POLDA BALI</t>
  </si>
  <si>
    <t>83040376</t>
  </si>
  <si>
    <t>I KETUT DARBAWA, S.H.</t>
  </si>
  <si>
    <t>BANIT 39 UNITIDIK SATRESKRIM POLRES BULELENG POLDA BALI</t>
  </si>
  <si>
    <t>83040427</t>
  </si>
  <si>
    <t>IDA BAGUS OKA ARNAWA, S.H.</t>
  </si>
  <si>
    <t>BANIT 6 SIPAMMAT SUBDITGASUM DITSAMAPTA POLDA BALI</t>
  </si>
  <si>
    <t>83040509</t>
  </si>
  <si>
    <t>GEDE ARTAWAN, S.H.</t>
  </si>
  <si>
    <t>83040510</t>
  </si>
  <si>
    <t>I GEDE SAPUTRA, SH.</t>
  </si>
  <si>
    <t>BANIT 16 SATINTELKAM POLRES BANGLI POLDA BALI</t>
  </si>
  <si>
    <t>83040511</t>
  </si>
  <si>
    <t>I KETUT DARMA YANTA</t>
  </si>
  <si>
    <t>BANIT 2 UNITPROVOS POLSEK MELAYA POLRES JEMBRANA POLDA BALI (BARU)</t>
  </si>
  <si>
    <t>83040566</t>
  </si>
  <si>
    <t>I NYOMAN DINA SASTRAWAN</t>
  </si>
  <si>
    <t>BA SPKT 5 POLSEK KINTAMANI POLRES BANGLI POLDA BALI</t>
  </si>
  <si>
    <t>83040575</t>
  </si>
  <si>
    <t>I GEDE KARTONO</t>
  </si>
  <si>
    <t>BANIT 69 UNITDALMAS SATSABHARA POLRESTA DENPASAR POLDA BALI (BARU)</t>
  </si>
  <si>
    <t>83040618</t>
  </si>
  <si>
    <t>I MADE ADI WIRAHADI</t>
  </si>
  <si>
    <t>BAMIN/BANUM 13 SUBBAGPAMKOLSIK YANMA POLDA BALI</t>
  </si>
  <si>
    <t>83040679</t>
  </si>
  <si>
    <t>I PUTU AGUS GANDHI DIANTARA,SH</t>
  </si>
  <si>
    <t>BANIT 66 UNITTURJAWALI SATLANTAS POLRESTA DENPASAR POLDA BALI (BARU)</t>
  </si>
  <si>
    <t>83040711</t>
  </si>
  <si>
    <t>I KADEK ADI SANTHIKA WIBAWA</t>
  </si>
  <si>
    <t>BANIT 4 UNIT 4 SUBDIT 1 DITRESKRIMUM POLDA BALI</t>
  </si>
  <si>
    <t>83040754</t>
  </si>
  <si>
    <t>I GUSTI MADE SAPUTRA DANA, S.H.</t>
  </si>
  <si>
    <t>BANIT 11 SATINTELKAM POLRES TABANAN POLDA BALI</t>
  </si>
  <si>
    <t>83040795</t>
  </si>
  <si>
    <t>I KOMANG SERINEP</t>
  </si>
  <si>
    <t>BANIT 4 SPKT POLRES KARANGASEM POLDA BALI</t>
  </si>
  <si>
    <t>83040808</t>
  </si>
  <si>
    <t>I GDE AGUS ALIT PRENATHA,S.E.</t>
  </si>
  <si>
    <t>BANIT 9 SPKT POLRES KLUNGKUNG POLDA BALI</t>
  </si>
  <si>
    <t>83040818</t>
  </si>
  <si>
    <t>BANIT 10 UNITLAKA SATLANTAS POLRES KLUNGKUNG POLDA BALI</t>
  </si>
  <si>
    <t>83040975</t>
  </si>
  <si>
    <t>DEWA PUTU WIRASTYADI</t>
  </si>
  <si>
    <t>BHAYANGKARA OPERASIONAL PELAKSANA BIDANG PROPAM POLRES BULELENG POLDA BALI</t>
  </si>
  <si>
    <t>83041002</t>
  </si>
  <si>
    <t>I PUTU SUGIANTA</t>
  </si>
  <si>
    <t>BANIT 14 UNITTURJAWALI SATLANTAS POLRES BADUNG POLDA BALI</t>
  </si>
  <si>
    <t>83041062</t>
  </si>
  <si>
    <t>I PUTU AGUS SETIA GUNAWAN, S.H.</t>
  </si>
  <si>
    <t>BANIT 4 UNITLANTAS POLSEK KAWASAN PELABUHAN GILIMANUK POLRES JEMBRANA POLDA BALI (BARU)</t>
  </si>
  <si>
    <t>83041173</t>
  </si>
  <si>
    <t>I NENGAH BUDAYASA SH</t>
  </si>
  <si>
    <t>BANIT 5 UNITRESKRIM POLSEK TABANAN POLRES TABANAN POLDA BALI</t>
  </si>
  <si>
    <t>83041212</t>
  </si>
  <si>
    <t>I MADE ADI WIADNYANA SH</t>
  </si>
  <si>
    <t>BANIT 14 SATINTELKAM POLRES GIANYAR POLDA BALI (BARU)</t>
  </si>
  <si>
    <t>83041352</t>
  </si>
  <si>
    <t>MOH YA'KUP, S.H.,M.H.</t>
  </si>
  <si>
    <t>BANIT 8 UNITRESKRIM POLSEK KINTAMANI POLRES BANGLI POLDA BALI (BARU)</t>
  </si>
  <si>
    <t>83050057</t>
  </si>
  <si>
    <t>I WAYAN AGUS DARMADI</t>
  </si>
  <si>
    <t>BANIT 4 SIPAMMAT SUBDITGASUM DITSAMAPTA POLDA BALI</t>
  </si>
  <si>
    <t>83050087</t>
  </si>
  <si>
    <t>PANDE MADE SETIAWAN</t>
  </si>
  <si>
    <t>BANIT 22 UNITTURJAWALI SATLANTAS POLRES BADUNG POLDA BALI (BARU)</t>
  </si>
  <si>
    <t>83050132</t>
  </si>
  <si>
    <t>I DEWA NYM YASKARA DANA</t>
  </si>
  <si>
    <t>BANIT 48 SATPJR DITLANTAS POLDA BALI</t>
  </si>
  <si>
    <t>83050196</t>
  </si>
  <si>
    <t>YOHANES JOKO SUSILO</t>
  </si>
  <si>
    <t>BAMIN 3 SIUM POLRESTA DENPASAR POLDA BALI (BARU)</t>
  </si>
  <si>
    <t>83050419</t>
  </si>
  <si>
    <t>I NYOMAN WARJANA, SH</t>
  </si>
  <si>
    <t>BANIT 5 UNITIDIK SATRESNARKOBA POLRES BANGLI POLDA BALI (BARU)</t>
  </si>
  <si>
    <t>83050454</t>
  </si>
  <si>
    <t>SUHARNYOTO</t>
  </si>
  <si>
    <t>PS. KASUBNITTINDAK UNITGAKKUM SATPOLAIR POLRES GIANYAR POLDA BALI</t>
  </si>
  <si>
    <t>83050536</t>
  </si>
  <si>
    <t>I NYOMAN SUARSANA,S.H</t>
  </si>
  <si>
    <t>83050604</t>
  </si>
  <si>
    <t>I WAYAN DITE ANTARA</t>
  </si>
  <si>
    <t>BANIT 5 UNITSABHARA POLSEK DAWAN POLRES KLUNGKUNG POLDA BALI</t>
  </si>
  <si>
    <t>83050644</t>
  </si>
  <si>
    <t>I KETUT PUJA KENCANA</t>
  </si>
  <si>
    <t>BANIT 1 UNITLANTAS POLSEK MANGGIS POLRES KARANGASEM POLDA BALI</t>
  </si>
  <si>
    <t>83050745</t>
  </si>
  <si>
    <t>I PUTU DHARMA PUTRAWAN, S.H</t>
  </si>
  <si>
    <t>BANIT 6 UNITINTELKAM POLSEK DENPASAR TIMUR POLRESTA DENPASAR POLDA BALI</t>
  </si>
  <si>
    <t>83050762</t>
  </si>
  <si>
    <t>BANIT 3 UNITINTELKAM POLSEK SUKASADA POLRES BULELENG POLDA BALI</t>
  </si>
  <si>
    <t>83050924</t>
  </si>
  <si>
    <t>FATHI ABDURAHMAN, S.H.</t>
  </si>
  <si>
    <t>BANIT 8 UNITSABHARA POLSEK ABANG POLRES KARANGASEM POLDA BALI</t>
  </si>
  <si>
    <t>83050981</t>
  </si>
  <si>
    <t>I NYOMAN WERDIASA</t>
  </si>
  <si>
    <t>BANIT 1 UNITPROVOS POLSEK RENDANG POLRES KARANGASEM POLDA BALI</t>
  </si>
  <si>
    <t>83051125</t>
  </si>
  <si>
    <t>IDA BAGUS NYOMAN ALIT SUTEJA, S.H.</t>
  </si>
  <si>
    <t>BAURPAMINAL 3 SIPROPAM POLRES KARANGASEM POLDA BALI (BARU)</t>
  </si>
  <si>
    <t>83051138</t>
  </si>
  <si>
    <t>I GEDE ARNITA</t>
  </si>
  <si>
    <t>BANIT 35 UNITDALMAS SATSABHARA POLRES KLUNGKUNG POLDA BALI</t>
  </si>
  <si>
    <t>83051297</t>
  </si>
  <si>
    <t>I KADEK AGUS DIAN</t>
  </si>
  <si>
    <t>BANIT 24 SATINTELKAM POLRES KLUNGKUNG POLDA BALI</t>
  </si>
  <si>
    <t>83060056</t>
  </si>
  <si>
    <t>NI LUH KARTI</t>
  </si>
  <si>
    <t>BANIT 5 UNITIDIK SATRESKRIM POLRES GIANYAR POLDA BALI (BARU)</t>
  </si>
  <si>
    <t>83060128</t>
  </si>
  <si>
    <t>I MADE SAPUTRA YASA</t>
  </si>
  <si>
    <t>BANIT 2 UNITREGIDENT SATLANTAS POLRES BANGLI POLDA BALI (BARU)</t>
  </si>
  <si>
    <t>83060201</t>
  </si>
  <si>
    <t>I PUTU ENA JUNHAENA</t>
  </si>
  <si>
    <t>BAMIN 4 SITIPOL POLRES BADUNG POLDA BALI</t>
  </si>
  <si>
    <t>83060250</t>
  </si>
  <si>
    <t>IDA BAGUS GEDE JAYA MAHENDRA</t>
  </si>
  <si>
    <t>83060368</t>
  </si>
  <si>
    <t>I KETUT SUTANAYA</t>
  </si>
  <si>
    <t>83060550</t>
  </si>
  <si>
    <t>GUSTI AGUNG KOMANG DWI SUTHA NEGARA,S.H.</t>
  </si>
  <si>
    <t>BANIT 17 UNITTURJAWALI SATLANTAS POLRES JEMBRANA POLDA BALI (BARU)</t>
  </si>
  <si>
    <t>83060562</t>
  </si>
  <si>
    <t>BANIT 5 UNITLANTAS POLSEK MANGGIS POLRES KARANGASEM POLDA BALI</t>
  </si>
  <si>
    <t>83060636</t>
  </si>
  <si>
    <t>I GEDE ASTRAWAN</t>
  </si>
  <si>
    <t>83060637</t>
  </si>
  <si>
    <t>I PUTU YUDIANA</t>
  </si>
  <si>
    <t>BANIT 2 UNITBINKAMSA SATBINMAS POLRES BULELENG POLDA BALI</t>
  </si>
  <si>
    <t>83060680</t>
  </si>
  <si>
    <t>I PUTU INDRA BUANA</t>
  </si>
  <si>
    <t>BANIT 6 UNITIDIK SATRESNARKOBA POLRES TABANAN POLDA BALI (BARU)</t>
  </si>
  <si>
    <t>83060739</t>
  </si>
  <si>
    <t>I KETUT ARTA JAYA</t>
  </si>
  <si>
    <t>BAMIN 4 BAGSUMDA POLRES KLUNGKUNG POLDA BALI</t>
  </si>
  <si>
    <t>83060794</t>
  </si>
  <si>
    <t>I MADE DODDY GUNAWAN</t>
  </si>
  <si>
    <t>BANIT 30 SATINTELKAM POLRES TABANAN POLDA BALI</t>
  </si>
  <si>
    <t>83060830</t>
  </si>
  <si>
    <t>I WAYAN WIJANA, SH</t>
  </si>
  <si>
    <t>BANIT 3 UNITRESKRIM POLSEK TEMBUKU POLRES BANGLI POLDA BALI (BARU)</t>
  </si>
  <si>
    <t>83060850</t>
  </si>
  <si>
    <t>I KADEK BUDI ARTA</t>
  </si>
  <si>
    <t>BHAYANGKARA ADMINISTRASI PEMULA BIDANG LANTAS KARANGASEM POLDA BALI (SIM)</t>
  </si>
  <si>
    <t>83060851</t>
  </si>
  <si>
    <t>I KETUT NURASA,S.H</t>
  </si>
  <si>
    <t>83060880</t>
  </si>
  <si>
    <t>I MADE BUDHI ARTANA</t>
  </si>
  <si>
    <t>BAMIN 1 URMINTU SATRESKRIM POLRES JEMBRANA POLDA BALI (BARU)</t>
  </si>
  <si>
    <t>83060895</t>
  </si>
  <si>
    <t>GEDE SAYANG KHARISMA</t>
  </si>
  <si>
    <t>BANIT 3 UNITBINTIBMAS SATBINMAS POLRES BULELENG POLDA BALI</t>
  </si>
  <si>
    <t>83061031</t>
  </si>
  <si>
    <t>I KADEK EKA PARIWESA SH</t>
  </si>
  <si>
    <t>BHAYANGKARA OPERASIONAL PELAKSANA POLSEK TAMPAKSIRING POLRES GIANYAR POLDA BALI (UNITINTELKAM )</t>
  </si>
  <si>
    <t>83061140</t>
  </si>
  <si>
    <t>I GEDE YUSADA</t>
  </si>
  <si>
    <t>BANIT 9 SATINTELKAM POLRES BULELENG POLDA BALI</t>
  </si>
  <si>
    <t>83061197</t>
  </si>
  <si>
    <t>I KADEK SUARMADA</t>
  </si>
  <si>
    <t>BHAYANGKARA OPERASIONAL PELAKSANA POLSEK NUSA PENIDA POLRES KLUNGKUNG POLDA BALI (BHABIN DESA PED )</t>
  </si>
  <si>
    <t>83061405</t>
  </si>
  <si>
    <t>NURUL HUDA, A.Md.</t>
  </si>
  <si>
    <t>BANIT 3 SUBDEN 2 DEN GEGANA SATBRIMOB POLDA BALI</t>
  </si>
  <si>
    <t>83070080</t>
  </si>
  <si>
    <t>NI LUH MADE YULIANTARI, S.H.</t>
  </si>
  <si>
    <t>BAMIN 1 SIKUM POLSEK GIANYAR POLRES GIANYAR POLDA BALI (BARU)</t>
  </si>
  <si>
    <t>83070100</t>
  </si>
  <si>
    <t>I WAYAN PUTU WIJANA</t>
  </si>
  <si>
    <t>BA SPKT 1 POLSEK NUSA PENIDA POLRES KLUNGKUNG POLDA BALI</t>
  </si>
  <si>
    <t>83070168</t>
  </si>
  <si>
    <t>I MADE JULI ADNYANA</t>
  </si>
  <si>
    <t>BANIT 16 UNITTURJAWALI SATLANTAS POLRES KARANGASEM POLDA BALI</t>
  </si>
  <si>
    <t>83070195</t>
  </si>
  <si>
    <t>KETUT KARNO</t>
  </si>
  <si>
    <t>BAURPROVOS 8 SIPROPAM POLRES JEMBRANA POLDA BALI (BARU)</t>
  </si>
  <si>
    <t>83070351</t>
  </si>
  <si>
    <t>PAURREN URRENMIN SPKT POLDA BALI</t>
  </si>
  <si>
    <t>83070396</t>
  </si>
  <si>
    <t>I GST LANANG RAI BUYANA .P</t>
  </si>
  <si>
    <t>BANIT 10 SATPJR DITLANTAS POLDA BALI</t>
  </si>
  <si>
    <t>83070428</t>
  </si>
  <si>
    <t>GEDE HARRY WIDHIANTARA</t>
  </si>
  <si>
    <t>BANIT 3 UNITBINPOLMAS SATBINMAS POLRES BULELENG POLDA BALI</t>
  </si>
  <si>
    <t>83070429</t>
  </si>
  <si>
    <t>I KADEK DARMIKA</t>
  </si>
  <si>
    <t>BAURPAMINAL 4 SIPROPAM POLRES GIANYAR POLDA BALI</t>
  </si>
  <si>
    <t>83070465</t>
  </si>
  <si>
    <t>I WAYAN JULIANA</t>
  </si>
  <si>
    <t>BANIT 3 UNITRESKRIM POLSEK SELEMADEG BARAT POLRES TABANAN POLDA BALI</t>
  </si>
  <si>
    <t>83070530</t>
  </si>
  <si>
    <t>IDA KOMANG WIJAYA</t>
  </si>
  <si>
    <t>BANIT PATROLI 2 POLSUBSEKTOR TEGAL ASIH POLSEK BUSUNGBIU POLRES BULELENG POLDA BALI</t>
  </si>
  <si>
    <t>83070544</t>
  </si>
  <si>
    <t>I WAYAN SUDIARTAWAN</t>
  </si>
  <si>
    <t>BAMIN 1 SIUM POLSEK BEBANDEM POLRES KARANGASEM POLDA BALI</t>
  </si>
  <si>
    <t>83070603</t>
  </si>
  <si>
    <t>I MADE DIONO</t>
  </si>
  <si>
    <t>BHAYANGKARA OPERASIONAL PELAKSANA POLSEK KINTAMANI POLRES BANGLI POLDA BALI (BHABINKAMTIBMAS DESA ULIAN)</t>
  </si>
  <si>
    <t>83070647</t>
  </si>
  <si>
    <t>NYOMAN WIRA JULIANTARA</t>
  </si>
  <si>
    <t>BA SPKT 2 POLSEK NUSA PENIDA POLRES KLUNGKUNG POLDA BALI</t>
  </si>
  <si>
    <t>83070677</t>
  </si>
  <si>
    <t>KADEK SUARDIASA</t>
  </si>
  <si>
    <t>BANIT 2 UNITRESKRIM POLSEK GEROKGAK POLRES BULELENG POLDA BALI</t>
  </si>
  <si>
    <t>83070717</t>
  </si>
  <si>
    <t>I GST NGR DARMA WIJAYA</t>
  </si>
  <si>
    <t>BANIT 8 SPKT POLRES BULELENG POLDA BALI</t>
  </si>
  <si>
    <t>83070836</t>
  </si>
  <si>
    <t>I KETUT SARIARTA</t>
  </si>
  <si>
    <t>BANIT 20 SATINTELKAM POLRES BULELENG POLDA BALI</t>
  </si>
  <si>
    <t>83070837</t>
  </si>
  <si>
    <t>I KOMANG INDRA ELY JULI AWAN</t>
  </si>
  <si>
    <t>83070861</t>
  </si>
  <si>
    <t>KADEK AGUS MAHENDRA, S.H.</t>
  </si>
  <si>
    <t>PAMIN 4 SUBBAGRENMIN BIDHUMAS POLDA BALI (PERPOL 14)</t>
  </si>
  <si>
    <t>83070891</t>
  </si>
  <si>
    <t>I MADE JULIARTA</t>
  </si>
  <si>
    <t>BANIT 23 UNITIDIK SATRESKRIM POLRES JEMBRANA POLDA BALI (BARU)</t>
  </si>
  <si>
    <t>83070906</t>
  </si>
  <si>
    <t>I KETUT WISMARDIKA</t>
  </si>
  <si>
    <t>BANIT 7 UNITSABHARA POLSEK BEBANDEM POLRES KARANGASEM POLDA BALI</t>
  </si>
  <si>
    <t>83070938</t>
  </si>
  <si>
    <t>MADE SUARTA ANTARA</t>
  </si>
  <si>
    <t>BAMIN 2 SIUM POLSEK KUBU POLRES KARANGASEM POLDA BALI</t>
  </si>
  <si>
    <t>83070969</t>
  </si>
  <si>
    <t>NI LUH MADE SEKARINI,SH.</t>
  </si>
  <si>
    <t>83070996</t>
  </si>
  <si>
    <t>I PUTU WIRANATA</t>
  </si>
  <si>
    <t>BANIT 30 UNITDALMAS SATSABHARA POLRESTA DENPASAR POLDA BALI (BARU)</t>
  </si>
  <si>
    <t>83071098</t>
  </si>
  <si>
    <t>I KADEK AGUS SUJASNA</t>
  </si>
  <si>
    <t>BANIT 4 UNITINTELKAM POLSEK NUSA PENIDA POLRES KLUNGKUNG POLDA BALI</t>
  </si>
  <si>
    <t>83071148</t>
  </si>
  <si>
    <t>I NYOMAN ARTA</t>
  </si>
  <si>
    <t>BANIT 11 UNITSABHARA POLSEK KINTAMANI POLRES BANGLI POLDA BALI ((BHABINKAMTIBMAS DESA TRUNYAN ))</t>
  </si>
  <si>
    <t>83071224</t>
  </si>
  <si>
    <t>DENI EKA PRASETYA</t>
  </si>
  <si>
    <t>BANIT 9 UNITSABHARA POLSEK PEKUTATAN POLRES JEMBRANA POLDA BALI (BARU)</t>
  </si>
  <si>
    <t>83071235</t>
  </si>
  <si>
    <t>I GEDE DWIPAYANA, S.H.</t>
  </si>
  <si>
    <t>BANIT 15 UNITIDIK SATRESKRIM POLRES KARANGASEM POLDA BALI</t>
  </si>
  <si>
    <t>83071280</t>
  </si>
  <si>
    <t>I GUSTI LANANG NGURAH DARMAYASA</t>
  </si>
  <si>
    <t>BANIT 10 UNITTURJAWALI SATSABHARA POLRES KARANGASEM POLDA BALI</t>
  </si>
  <si>
    <t>83071378</t>
  </si>
  <si>
    <t>I GEDE ARISUDANA, A.Md.</t>
  </si>
  <si>
    <t>PAOPS KOMPI 1 YON B PELOPOR SATBRIMOB POLDA BALI (PERPOL 14)</t>
  </si>
  <si>
    <t>83071408</t>
  </si>
  <si>
    <t>I PUTU WIKEN WARDANA, S.Pd</t>
  </si>
  <si>
    <t>BANIT 23 UNITTURJAWALI SATSABHARA POLRES BANGLI POLDA BALI (BARU)</t>
  </si>
  <si>
    <t>83080102</t>
  </si>
  <si>
    <t>I NYOMAN WIRA ADNYANA,SH</t>
  </si>
  <si>
    <t>BANIT 16 SATINTELKAM POLRES BADUNG POLDA BALI (BARU)</t>
  </si>
  <si>
    <t>83080122</t>
  </si>
  <si>
    <t>I MADE YUDIANTARA, SH</t>
  </si>
  <si>
    <t>BAMIN 1 BAGSUMDA POLRES BADUNG POLDA BALI (BARU)</t>
  </si>
  <si>
    <t>83080251</t>
  </si>
  <si>
    <t>I NYOMAN BUDIARTAWAN</t>
  </si>
  <si>
    <t>83080260</t>
  </si>
  <si>
    <t>I PUTU WIDIYANA</t>
  </si>
  <si>
    <t>BANIT 24 UNITTURJAWALI SATLANTAS POLRES BADUNG POLDA BALI (BARU)</t>
  </si>
  <si>
    <t>83080350</t>
  </si>
  <si>
    <t>ANAK AGUNG KETUT BRAMASTRA,S.H</t>
  </si>
  <si>
    <t>BANIT 11 SATINTELKAM POLRESTA DENPASAR POLDA BALI (BARU)</t>
  </si>
  <si>
    <t>83080362</t>
  </si>
  <si>
    <t>I MADE ARIANTHO</t>
  </si>
  <si>
    <t>BANIT 3 UNITPROVOS POLSEK DENPASAR TIMUR POLRESTA DENPASAR POLDA BALI</t>
  </si>
  <si>
    <t>83080390</t>
  </si>
  <si>
    <t>I WAYAN ADI ADNYANA</t>
  </si>
  <si>
    <t>BANIT 59 UNITTURJAWALI SATLANTAS POLRESTA DENPASAR POLDA BALI</t>
  </si>
  <si>
    <t>83080407</t>
  </si>
  <si>
    <t>BANIT 2 UNITLANTAS POLSEK KLUNGKUNG POLRES KLUNGKUNG POLDA BALI</t>
  </si>
  <si>
    <t>83080470</t>
  </si>
  <si>
    <t>I KOMANG ARNAWA,SH</t>
  </si>
  <si>
    <t>BHAYANGKARA OPERASIONAL PELAKSANA BIDANG RESKRIM POLRES KARANGASEM POLDA BALI</t>
  </si>
  <si>
    <t>83080494</t>
  </si>
  <si>
    <t>BANIT 3 SPKT POLRES KLUNGKUNG POLDA BALI</t>
  </si>
  <si>
    <t>83080516</t>
  </si>
  <si>
    <t>KOMANG ADITIA, S.H.</t>
  </si>
  <si>
    <t>83080535</t>
  </si>
  <si>
    <t>I WAYAN AGUS WIDIANTA, S.H.</t>
  </si>
  <si>
    <t>BA SPKT 3 POLSEK ABIANSEMAL POLRES BADUNG POLDA BALI</t>
  </si>
  <si>
    <t>83080545</t>
  </si>
  <si>
    <t>I NYOMAN SUGIANTARA</t>
  </si>
  <si>
    <t>BA SPKT 1 POLSEK TEMBUKU POLRES BANGLI POLDA BALI</t>
  </si>
  <si>
    <t>83080724</t>
  </si>
  <si>
    <t>I PUTU SUKASANA</t>
  </si>
  <si>
    <t>BANIT 22 UNITIDIK SATRESKRIM POLRES BANGLI POLDA BALI</t>
  </si>
  <si>
    <t>83080824</t>
  </si>
  <si>
    <t>I KAYAN AGUS EKA PERMADI</t>
  </si>
  <si>
    <t>BANIT 14 UNITSABHARA POLSEK KAWASAN PELABUHAN GILIMANUK POLRES JEMBRANA POLDA BALI (BARU)</t>
  </si>
  <si>
    <t>83080910</t>
  </si>
  <si>
    <t>KETUT AGUS SUDAMA</t>
  </si>
  <si>
    <t>KASUBSIBINJAS SIKESJAS SATBRIMOB POLDA BALI (PERPOL 14)</t>
  </si>
  <si>
    <t>83080917</t>
  </si>
  <si>
    <t>I KADEK AGUS IRAWAN, S.H.</t>
  </si>
  <si>
    <t>BANIT 2 UNITDALMAS SATSABHARA POLRES KLUNGKUNG POLDA BALI</t>
  </si>
  <si>
    <t>83080977</t>
  </si>
  <si>
    <t>I MADE PASEK AGUS SUCITA</t>
  </si>
  <si>
    <t>83081009</t>
  </si>
  <si>
    <t>I MADE AGUS YOGA SEDANA, SH</t>
  </si>
  <si>
    <t>BANUM 5 RENMIN SPKT POLDA BALI (BARU)</t>
  </si>
  <si>
    <t>83081132</t>
  </si>
  <si>
    <t>BANIT 5 UNITINTELKAM POLSEK SINGARAJA POLRES BULELENG POLDA BALI</t>
  </si>
  <si>
    <t>83081298</t>
  </si>
  <si>
    <t>83081330</t>
  </si>
  <si>
    <t>I GUSTI NGURAH SUANTARA, S.H.</t>
  </si>
  <si>
    <t>BANIT 21 UNITIDIK SATRESKRIM POLRES KARANGASEM POLDA BALI</t>
  </si>
  <si>
    <t>83081545</t>
  </si>
  <si>
    <t>NI NYOMAN RENI ANTARI</t>
  </si>
  <si>
    <t>83090083</t>
  </si>
  <si>
    <t>A. A. GDE RAKA ANDRAYANA</t>
  </si>
  <si>
    <t>BAMIN 6 BAGOPS POLRES GIANYAR POLDA BALI</t>
  </si>
  <si>
    <t>83090110</t>
  </si>
  <si>
    <t>ERWIN SETYOWATI</t>
  </si>
  <si>
    <t>BANIT 3 UNITBINPOLMAS SATBINMAS POLRESTA DENPASAR POLDA BALI</t>
  </si>
  <si>
    <t>83090240</t>
  </si>
  <si>
    <t>I GUSTI NGURAH KADE WAHYU SUTEJA</t>
  </si>
  <si>
    <t>BANIT 19 UNITHARTIB SUBBIDPROVOS BIDPROPAM POLDA BALI</t>
  </si>
  <si>
    <t>83090265</t>
  </si>
  <si>
    <t>I WAYAN SUARDANA, S.H.</t>
  </si>
  <si>
    <t>BANIT 11 UNITSABHARA POLSEK SELAT POLRES KARANGASEM POLDA BALI</t>
  </si>
  <si>
    <t>83090306</t>
  </si>
  <si>
    <t>I GUSTI KETUT DEDY HADIANTO</t>
  </si>
  <si>
    <t>BANIT 3 UNITINTELKAM POLSEK SAWAN POLRES BULELENG POLDA BALI</t>
  </si>
  <si>
    <t>83090308</t>
  </si>
  <si>
    <t>KETUT ROBI WIRAMASUTA</t>
  </si>
  <si>
    <t>BHAYANGKARA OPERASIONAL PELAKSANA BIDANG PROPAM POLRES BULELENG POLDA BALI (ARAHAN PENUGASAN PAMINAL)</t>
  </si>
  <si>
    <t>83090328</t>
  </si>
  <si>
    <t>NGAKAN KETUT ALIT VIRGANTARA</t>
  </si>
  <si>
    <t>BHAYANGKARA OPERASIONAL PELAKSANA POLSEK PAYANGAN POLRES GIANYAR POLDA BALI (UNITRESKRIM)</t>
  </si>
  <si>
    <t>83090347</t>
  </si>
  <si>
    <t>I MADE JULIADA PUTRA, S.Sos</t>
  </si>
  <si>
    <t>BAMIN 1 SIUM POLSEK MARGA POLRES TABANAN POLDA BALI</t>
  </si>
  <si>
    <t>83090348</t>
  </si>
  <si>
    <t>IDA BAGUS PUTU GUNA HERAWAN, S.H.</t>
  </si>
  <si>
    <t>BANIT 2 UNIT 2 SUBDIT 3 DITRESNARKOBA POLDA BALI</t>
  </si>
  <si>
    <t>83090349</t>
  </si>
  <si>
    <t>KOMANG ADI SASTRA GUNAWAN</t>
  </si>
  <si>
    <t>BANIT 1 UNITDALMAS SATSABHARA POLRES BULELENG POLDA BALI</t>
  </si>
  <si>
    <t>83090387</t>
  </si>
  <si>
    <t>I MADE SUDIARSA</t>
  </si>
  <si>
    <t>BANIT 3 UNITINTELKAM POLSEK DAWAN POLRES KLUNGKUNG POLDA BALI</t>
  </si>
  <si>
    <t>83090404</t>
  </si>
  <si>
    <t>KETUT FONGKY SUHENDRA YASA, S.H.</t>
  </si>
  <si>
    <t>BANIT 10 UNITIDIK SATRESKRIM POLRES BULELENG POLDA BALI</t>
  </si>
  <si>
    <t>83090412</t>
  </si>
  <si>
    <t>ANAK AGUNG GDE RAKA WEDA</t>
  </si>
  <si>
    <t>83090530</t>
  </si>
  <si>
    <t>BANIT 30 UNITTURJAWALI SATSABHARA POLRES BULELENG POLDA BALI</t>
  </si>
  <si>
    <t>83090659</t>
  </si>
  <si>
    <t>I KETUT SUASTAWA</t>
  </si>
  <si>
    <t>BANIT 3 UNITPATROLI SATPOLAIR POLRES KARANGASEM POLDA BALI</t>
  </si>
  <si>
    <t>83090669</t>
  </si>
  <si>
    <t>BRAHMA SETIAWAN</t>
  </si>
  <si>
    <t>BANIT 4 SATINTELKAM POLRES TABANAN POLDA BALI (BARU)</t>
  </si>
  <si>
    <t>83090742</t>
  </si>
  <si>
    <t>AGUS PRAYOGA</t>
  </si>
  <si>
    <t>BANIT 5 SATINTELKAM POLRES TABANAN POLDA BALI (BARU)</t>
  </si>
  <si>
    <t>83090821</t>
  </si>
  <si>
    <t>I DEWA KETUT ARTANA</t>
  </si>
  <si>
    <t>BANIT 6 UNITRESKRIM POLSEK GIANYAR POLRES GIANYAR POLDA BALI</t>
  </si>
  <si>
    <t>83090835</t>
  </si>
  <si>
    <t>I GUSTI NYOMAN ARYAWAN</t>
  </si>
  <si>
    <t>BANIT 7 SPKT POLRES TABANAN POLDA BALI (BARU)</t>
  </si>
  <si>
    <t>83090855</t>
  </si>
  <si>
    <t>I PUTU PUTRA DANA RIYANA, S.H</t>
  </si>
  <si>
    <t>BA SPKT 6 POLSEK DENPASAR TIMUR POLRESTA DENPASAR POLDA BALI</t>
  </si>
  <si>
    <t>83091311</t>
  </si>
  <si>
    <t>I WAYAN TRESNA SUGATHA. A.Md</t>
  </si>
  <si>
    <t>BANIT 1 UNITPATROLI SATPOLAIR POLRES KARANGASEM POLDA BALI</t>
  </si>
  <si>
    <t>83100020</t>
  </si>
  <si>
    <t>I GUSTI NGURAH WISNU</t>
  </si>
  <si>
    <t>BAMIN 3 URMINTU SATSABHARA POLRES KLUNGKUNG POLDA BALI</t>
  </si>
  <si>
    <t>83100115</t>
  </si>
  <si>
    <t>KADEK DARMAWAN S.W.</t>
  </si>
  <si>
    <t>BANIT 12 UNITSABHARA POLSEK KAWASAN PELABUHAN GILIMANUK POLRES JEMBRANA POLDA BALI</t>
  </si>
  <si>
    <t>83100159</t>
  </si>
  <si>
    <t>KOMANG SRI LESTARI</t>
  </si>
  <si>
    <t>BAMIN/BANUM 3 BAGWASSIDIK DITRESNARKOBA POLDA BALI</t>
  </si>
  <si>
    <t>83100170</t>
  </si>
  <si>
    <t>I KETUT SUSASTRA</t>
  </si>
  <si>
    <t>BANIT 3 UNITIDIK SATRESNARKOBA POLRES BADUNG POLDA BALI (BARU)</t>
  </si>
  <si>
    <t>83100179</t>
  </si>
  <si>
    <t>I WAYAN SUMARTANA</t>
  </si>
  <si>
    <t>BAMIN 1 BAGSUMDA POLRES KARANGASEM POLDA BALI</t>
  </si>
  <si>
    <t>83100236</t>
  </si>
  <si>
    <t>I GUSTI NYOMAN SUKA DARMAWAN, S.H.</t>
  </si>
  <si>
    <t>83100258</t>
  </si>
  <si>
    <t>IDA BAGUS MADE MAHENDRA</t>
  </si>
  <si>
    <t>BANIT 19 SATINTELKAM POLRES JEMBRANA POLDA BALI (BARU)</t>
  </si>
  <si>
    <t>83100273</t>
  </si>
  <si>
    <t>KADEK SUDILA JAYA</t>
  </si>
  <si>
    <t>BHAYANGKARA OPERASIONAL PELAKSANA POLSEK BANJAR POLRES BULELENG POLDA BALI (BHABINKAMTIBMAS DS KAYUPUTIH POLSEK BANJAR)</t>
  </si>
  <si>
    <t>83100335</t>
  </si>
  <si>
    <t>I GUSTI NGURAH DIRGHAYUSA, SH</t>
  </si>
  <si>
    <t>BAURPAMINAL 4 SIPROPAM POLRES KARANGASEM POLDA BALI</t>
  </si>
  <si>
    <t>83100516</t>
  </si>
  <si>
    <t>ARIS SANTOSO</t>
  </si>
  <si>
    <t>83100522</t>
  </si>
  <si>
    <t>I KOMANG TRI ARNADA, S.H.</t>
  </si>
  <si>
    <t>BAMIN 3 SIKEU POLRES TABANAN POLDA BALI (BARU)</t>
  </si>
  <si>
    <t>83100553</t>
  </si>
  <si>
    <t>RUDI HERMAWAN</t>
  </si>
  <si>
    <t>BANIT 15 UNITSABHARA POLSEK DENPASAR BARAT POLRESTA DENPASAR POLDA BALI (BARU)</t>
  </si>
  <si>
    <t>83100618</t>
  </si>
  <si>
    <t>COKORDA AGUNG DARMAWAN</t>
  </si>
  <si>
    <t>BANUM 2 UNIT POLSATWA DITSAMAPTA POLDA BALI</t>
  </si>
  <si>
    <t>83100661</t>
  </si>
  <si>
    <t>I DEWA PUTU DIDIEK EKA SAPUTRA, S.H.</t>
  </si>
  <si>
    <t>BANIT 9 UNITRESKRIM POLSEK DENPASAR TIMUR POLRESTA DENPASAR POLDA BALI</t>
  </si>
  <si>
    <t>83100672</t>
  </si>
  <si>
    <t>MADE NOFA SURYAJAYA</t>
  </si>
  <si>
    <t>BHAYANGKARA OPERASIONAL PELAKSANA POLSEK BANJAR POLRES BULELENG POLDA BALI (BHABINKAMTIBMAS DS BANYUATIS POLSEK BANJAR)</t>
  </si>
  <si>
    <t>83100715</t>
  </si>
  <si>
    <t>I PUTU EKA SURYANTARA</t>
  </si>
  <si>
    <t>BANIT 10 UNITSABHARA POLSEK MENDOYO POLRES JEMBRANA POLDA BALI</t>
  </si>
  <si>
    <t>83100813</t>
  </si>
  <si>
    <t>I MADE WIDIARTHA</t>
  </si>
  <si>
    <t>BAURIDENT 3 SATRESKRIM POLRES BANGLI POLDA BALI (BARU)</t>
  </si>
  <si>
    <t>83100891</t>
  </si>
  <si>
    <t>PANDE GEDE ARIMBAWA</t>
  </si>
  <si>
    <t>BAMIN 2 URMINTU SATLANTAS POLRES GIANYAR POLDA BALI (BARU)</t>
  </si>
  <si>
    <t>83100925</t>
  </si>
  <si>
    <t>I MADE SUGIARTA</t>
  </si>
  <si>
    <t>BANIT 25 UNITTURJAWALI SATLANTAS POLRES BADUNG POLDA BALI</t>
  </si>
  <si>
    <t>83101076</t>
  </si>
  <si>
    <t>I GUSTI AGUNG GDE KESUMAYASA</t>
  </si>
  <si>
    <t>BANIT 8 UNITLANTAS POLSEK MELAYA POLRES JEMBRANA POLDA BALI (BARU)</t>
  </si>
  <si>
    <t>83101120</t>
  </si>
  <si>
    <t>I PUTU AGUS SETIAWAN</t>
  </si>
  <si>
    <t>BANIT 2 UNITINTELKAM POLSEK MARGA POLRES TABANAN POLDA BALI</t>
  </si>
  <si>
    <t>83101176</t>
  </si>
  <si>
    <t>KADEK PUSTAKA</t>
  </si>
  <si>
    <t>83101368</t>
  </si>
  <si>
    <t>KADEK ADI SAPUTRA</t>
  </si>
  <si>
    <t>BANIT 35 SATINTELKAM POLRES GIANYAR POLDA BALI (BARU)</t>
  </si>
  <si>
    <t>83101419</t>
  </si>
  <si>
    <t>I NYOMAN BAGUS ARTHA SATRYA WIBAWA ,S.E.</t>
  </si>
  <si>
    <t>BAMIN 7 BAGOPS POLRES BADUNG POLDA BALI</t>
  </si>
  <si>
    <t>83101432</t>
  </si>
  <si>
    <t>AAN HENDRAYANTO, ST</t>
  </si>
  <si>
    <t>PAMIN 1 SUBBAGRENMIN DITPOLAIRUD POLDA BALI (PERPOL 14)</t>
  </si>
  <si>
    <t>83110114</t>
  </si>
  <si>
    <t>BHAYANGKARA OPERASIONAL PELAKSANA POLSEK KINTAMANI POLRES BANGLI POLDA BALI (BHABINKAMTIBMAS DS. KINTAMANI)</t>
  </si>
  <si>
    <t>83110273</t>
  </si>
  <si>
    <t>I GUSTI NGURAH MADE MAHARDIKA</t>
  </si>
  <si>
    <t>83110304</t>
  </si>
  <si>
    <t>DEWA PUTU ERLAN KUSUMAYADI, S.H.</t>
  </si>
  <si>
    <t>BANIT 4 UNITLANTAS POLSEK NEGARA POLRES JEMBRANA POLDA BALI</t>
  </si>
  <si>
    <t>83110325</t>
  </si>
  <si>
    <t>BHAYANGKARA OPERASIONAL PELAKSANA POLSEK KINTAMANI POLRES BANGLI POLDA BALI (BHABINKAMTIBMAS DESA BAYUNG GEDE)</t>
  </si>
  <si>
    <t>83110345</t>
  </si>
  <si>
    <t>NOVIYAR HAMDY RAHARDI</t>
  </si>
  <si>
    <t>83110354</t>
  </si>
  <si>
    <t>I KADEK AGUS SUPRAPTO,S.H.</t>
  </si>
  <si>
    <t>BAURPROVOS 8 SIPROPAM POLRES KARANGASEM POLDA BALI (BARU)</t>
  </si>
  <si>
    <t>83110359</t>
  </si>
  <si>
    <t>NOVA GUNAWAN</t>
  </si>
  <si>
    <t>83110401</t>
  </si>
  <si>
    <t>DSK PT NOPIYANI UTAMI</t>
  </si>
  <si>
    <t>BAMIN 3 URMINTU SATBINMAS POLRES GIANYAR POLDA BALI</t>
  </si>
  <si>
    <t>83110412</t>
  </si>
  <si>
    <t>I KETUT NOVIA WIDIARTA</t>
  </si>
  <si>
    <t>BANIT 19 SATINTELKAM POLRES GIANYAR POLDA BALI</t>
  </si>
  <si>
    <t>83110474</t>
  </si>
  <si>
    <t>HUSIN, S.H.</t>
  </si>
  <si>
    <t>BAMIN/BANUM 39 SUBBAGPAMKOLSIK YANMA POLDA BALI</t>
  </si>
  <si>
    <t>83110482</t>
  </si>
  <si>
    <t>GUSTI AYU PUTU UMARINA DEWI</t>
  </si>
  <si>
    <t>BAMIN 3 BAGOPS POLRES GIANYAR POLDA BALI (BARU)</t>
  </si>
  <si>
    <t>83110565</t>
  </si>
  <si>
    <t>NYOMAN SUWASTIKA, S.H.</t>
  </si>
  <si>
    <t>PS. PA SIAGA 3 BAGOPS POLRES BULELENG POLDA BALI</t>
  </si>
  <si>
    <t>83110631</t>
  </si>
  <si>
    <t>I KETUT DARMA YOGAYASA H.</t>
  </si>
  <si>
    <t>BANIT 2 UNITRESKRIM POLSEK SERIRIT POLRES BULELENG POLDA BALI</t>
  </si>
  <si>
    <t>83110696</t>
  </si>
  <si>
    <t>I MADE SUBAGIAWAN</t>
  </si>
  <si>
    <t>BAMIN 2 SIUM POLRES TABANAN POLDA BALI</t>
  </si>
  <si>
    <t>83110741</t>
  </si>
  <si>
    <t>I PUTU ESA MARTANA</t>
  </si>
  <si>
    <t>BANIT 3 UNITINTELKAM POLSEK SELEMADEG TIMUR POLRES TABANAN POLDA BALI (BARU)</t>
  </si>
  <si>
    <t>83110755</t>
  </si>
  <si>
    <t>NOPRIYANTO MUDA SIREGAR, S.H.</t>
  </si>
  <si>
    <t>BANIT 20 UNITDALMAS SATSABHARA POLRES KLUNGKUNG POLDA BALI</t>
  </si>
  <si>
    <t>83111032</t>
  </si>
  <si>
    <t>I KETUT SUPRAYOGA</t>
  </si>
  <si>
    <t>83120013</t>
  </si>
  <si>
    <t>NGAKAN GEDE SUKRAYANA, S.H.</t>
  </si>
  <si>
    <t>BANIT 10 UNITRESKRIM POLSEK GIANYAR POLRES GIANYAR POLDA BALI</t>
  </si>
  <si>
    <t>83120071</t>
  </si>
  <si>
    <t>I MADE SUSILA GUNAWAN</t>
  </si>
  <si>
    <t>BANIT 2 UNITINTELKAM POLSEK ABANG POLRES KARANGASEM POLDA BALI</t>
  </si>
  <si>
    <t>83120081</t>
  </si>
  <si>
    <t>I MADE AGUS ERAWAN</t>
  </si>
  <si>
    <t>BANIT 2 UNITPROVOS POLSEK TEGALLALANG POLRES GIANYAR POLDA BALI (BARU)</t>
  </si>
  <si>
    <t>83120183</t>
  </si>
  <si>
    <t>I KETUT WIDIANA</t>
  </si>
  <si>
    <t>BANIT 9 SATINTELKAM POLRES BANGLI POLDA BALI</t>
  </si>
  <si>
    <t>83120257</t>
  </si>
  <si>
    <t>BHAYANGKARA OPERASIONAL PELAKSANA BIDANG BINMAS POLRES GIANYAR POLDA BALI (BARU)</t>
  </si>
  <si>
    <t>83120281</t>
  </si>
  <si>
    <t>KADEK AGUS HENDRAWAN</t>
  </si>
  <si>
    <t>BANIT 2 UNITTURJAWALI SATLANTAS POLRES BULELENG POLDA BALI</t>
  </si>
  <si>
    <t>83120323</t>
  </si>
  <si>
    <t>I KETUT AGUS SUGITA</t>
  </si>
  <si>
    <t>BHAYANGKARA OPERASIONAL PELAKSANA POLSEK TAMPAKSIRING POLRES GIANYAR POLDA BALI (UNITRESKRIM)</t>
  </si>
  <si>
    <t>83120401</t>
  </si>
  <si>
    <t>KADEK WIDIADNYANA,S.H.</t>
  </si>
  <si>
    <t>BANIT 5 UNITINTELKAM POLSEK MELAYA POLRES JEMBRANA POLDA BALI (BARU)</t>
  </si>
  <si>
    <t>83120518</t>
  </si>
  <si>
    <t>I MADE KARYA ARTA</t>
  </si>
  <si>
    <t>BANIT 24 SATINTELKAM POLRES JEMBRANA POLDA BALI (BARU)</t>
  </si>
  <si>
    <t>83120530</t>
  </si>
  <si>
    <t>I WAYAN WIRAWANTARA, SH</t>
  </si>
  <si>
    <t>BHAYANGKARA OPERASIONAL PELAKSANA POLSEK SIDEMEN POLRES KARANGASEM POLDA BALI (BHABINKAMTIBMAS DESA TRI EKA BUANA)</t>
  </si>
  <si>
    <t>83120671</t>
  </si>
  <si>
    <t>BANIT 15 SATINTELKAM POLRES KARANGASEM POLDA BALI (BARU)</t>
  </si>
  <si>
    <t>83120736</t>
  </si>
  <si>
    <t>I GEDE MADIA PUTRA NEGARA, S.H.</t>
  </si>
  <si>
    <t>BHAYANGKARA OPERASIONAL PELAKSANA POLSEK KAWASAN PELABUHAN GILIMANUK POLRES JEMBRANA POLDA BALI (BARU)</t>
  </si>
  <si>
    <t>83121022</t>
  </si>
  <si>
    <t>I MADE DARMAYASA</t>
  </si>
  <si>
    <t>PS. KASIHUMAS POLSEK TEJAKULA POLRES BULELENG POLDA BALI</t>
  </si>
  <si>
    <t>83121118</t>
  </si>
  <si>
    <t>BAMIN 1 SITIPOL POLRES KLUNGKUNG POLDA BALI</t>
  </si>
  <si>
    <t>83121223</t>
  </si>
  <si>
    <t>I NYOMAN SUWITRAYASA SH</t>
  </si>
  <si>
    <t>BANIT 6 SATINTELKAM POLRES TABANAN POLDA BALI (BARU)</t>
  </si>
  <si>
    <t>83121225</t>
  </si>
  <si>
    <t>BANIT INTELKAM POLSEK KUTA SELATAN POLRESTA DENPASAR POLDA BALI</t>
  </si>
  <si>
    <t>83121434</t>
  </si>
  <si>
    <t>ANAK AGUNG EKA SAPUTRA</t>
  </si>
  <si>
    <t>BHAYANGKARA OPERASIONAL PELAKSANA POLSEK UBUD POLRES GIANYAR POLDA BALI (BHABINKAMTIBMAS DESA SAYAN)</t>
  </si>
  <si>
    <t>84010081</t>
  </si>
  <si>
    <t>I GEDE PUTRA SUWADNYANA</t>
  </si>
  <si>
    <t>BANIT 5 UNITTURJAWALI SATLANTAS POLRES KLUNGKUNG POLDA BALI</t>
  </si>
  <si>
    <t>84010240</t>
  </si>
  <si>
    <t>I MADE AGUS TRISNANTARA</t>
  </si>
  <si>
    <t>BANIT 1 SATINTELKAM POLRES KARANGASEM POLDA BALI</t>
  </si>
  <si>
    <t>84010269</t>
  </si>
  <si>
    <t>I WAYAN KASTAWA</t>
  </si>
  <si>
    <t>84010316</t>
  </si>
  <si>
    <t>IGN PUTU BUDIANA E.P,S.H.</t>
  </si>
  <si>
    <t>BANIT 2 UNITINTELKAM POLSEK MENDOYO POLRES JEMBRANA POLDA BALI (BARU)</t>
  </si>
  <si>
    <t>84010333</t>
  </si>
  <si>
    <t>I GUSTI NYOMAN MULIARTA</t>
  </si>
  <si>
    <t>BAMIN 3 URMINTU SATRESKRIM POLRES GIANYAR POLDA BALI (BARU)</t>
  </si>
  <si>
    <t>84010346</t>
  </si>
  <si>
    <t>I KADEK SUARSANA, S.H.</t>
  </si>
  <si>
    <t>84010409</t>
  </si>
  <si>
    <t>I MADE SUDARMADI</t>
  </si>
  <si>
    <t>BHAYANGKARA OPERASIONAL PELAKSANA POLSEK SUKAWATI POLRES GIANYAR POLDA BALI (UNITLANTAS)</t>
  </si>
  <si>
    <t>84010470</t>
  </si>
  <si>
    <t>AGUS TEDDY</t>
  </si>
  <si>
    <t>BANIT 11 SATINTELKAM POLRES BULELENG POLDA BALI</t>
  </si>
  <si>
    <t>84010533</t>
  </si>
  <si>
    <t>BAMIN 1 SIUM POLSEK SELAT POLRES KARANGASEM POLDA BALI</t>
  </si>
  <si>
    <t>84010541</t>
  </si>
  <si>
    <t>I MADE TAMPUAG SUARDIKA, SH</t>
  </si>
  <si>
    <t>BANIT 23 UNITIDIK SATRESKRIM POLRES BANGLI POLDA BALI (BARU)</t>
  </si>
  <si>
    <t>84010545</t>
  </si>
  <si>
    <t>SANG NYOMAN JANITHA SH</t>
  </si>
  <si>
    <t>84010557</t>
  </si>
  <si>
    <t>I MADE SUGIANTA</t>
  </si>
  <si>
    <t>BANIT 1 UNITDALMAS SATSABHARA POLRES TABANAN POLDA BALI (BARU)</t>
  </si>
  <si>
    <t>84010573</t>
  </si>
  <si>
    <t>BAMIN 3 SIUM POLRES BANGLI POLDA BALI</t>
  </si>
  <si>
    <t>84010591</t>
  </si>
  <si>
    <t>AGUNG ARI WIBOWO SAID</t>
  </si>
  <si>
    <t>BANIT 21 UNITIDIK SATRESKRIM POLRES TABANAN POLDA BALI (BARU)</t>
  </si>
  <si>
    <t>84010712</t>
  </si>
  <si>
    <t>I WAYAN EKA SAMANARTA</t>
  </si>
  <si>
    <t>BANIT 26 UNITTURJAWALI SATSABHARA POLRES BANGLI POLDA BALI (BARU)</t>
  </si>
  <si>
    <t>84010971</t>
  </si>
  <si>
    <t>I GUSTI KADE ARIMBHAWA</t>
  </si>
  <si>
    <t>PAURMINPERS 2 BAGSUMDA POLRESTA DENPASAR POLDA BALI (PS.)</t>
  </si>
  <si>
    <t>84011019</t>
  </si>
  <si>
    <t>I GUSTI PUTU KURNIAWAN,S.H</t>
  </si>
  <si>
    <t>PAMIN 6 SUBBAGRENMIN RORENA POLDA BALI</t>
  </si>
  <si>
    <t>84011026</t>
  </si>
  <si>
    <t>I MADE AGUS HARIAWAN</t>
  </si>
  <si>
    <t>BANIT 30 UNITTURJAWALI SATSABHARA POLRES BADUNG POLDA BALI (BARU)</t>
  </si>
  <si>
    <t>84011250</t>
  </si>
  <si>
    <t>DEWA AYU PUTRI CEMPAKA</t>
  </si>
  <si>
    <t>84020206</t>
  </si>
  <si>
    <t>I KOMANG TOPIK ADNYANA</t>
  </si>
  <si>
    <t>BANIT 4 UNITINTELKAM POLSEK BEBANDEM POLRES KARANGASEM POLDA BALI</t>
  </si>
  <si>
    <t>84020207</t>
  </si>
  <si>
    <t>INANG SUKMONO</t>
  </si>
  <si>
    <t>BANIT 73 UNITDALMAS SATSABHARA POLRESTA DENPASAR POLDA BALI (BARU)</t>
  </si>
  <si>
    <t>84020217</t>
  </si>
  <si>
    <t>GEDE MARIAWAN</t>
  </si>
  <si>
    <t>84020221</t>
  </si>
  <si>
    <t>REDI YUIWONO DIRGANTORO</t>
  </si>
  <si>
    <t>BANIT 6 UNITINTELKAM POLSEK KUTA SELATAN POLRESTA DENPASAR POLDA BALI</t>
  </si>
  <si>
    <t>84020234</t>
  </si>
  <si>
    <t>MADE GEDE DWIPAYANA PUTRA</t>
  </si>
  <si>
    <t>84020268</t>
  </si>
  <si>
    <t>BANIT 7 UNITRESKRIM POLSEK BLAHBATUH POLRES GIANYAR POLDA BALI</t>
  </si>
  <si>
    <t>84020286</t>
  </si>
  <si>
    <t>I NYOMAN ARIANTO</t>
  </si>
  <si>
    <t>BAMIN 2 URBINOPSNAL SATPOLAIR POLRES BULELENG POLDA BALI</t>
  </si>
  <si>
    <t>84020354</t>
  </si>
  <si>
    <t>I GUSTI NGURAH ADI YUDHA TEJA</t>
  </si>
  <si>
    <t>84020362</t>
  </si>
  <si>
    <t>I MADE KARMA MIHARTHA</t>
  </si>
  <si>
    <t>BANIT 1 UNITRESKRIM POLSEK BATURITI POLRES TABANAN POLDA BALI</t>
  </si>
  <si>
    <t>84020363</t>
  </si>
  <si>
    <t>I PUTU ALIT SUANDIAWAN</t>
  </si>
  <si>
    <t>PAUR SUBBAGDALGAR BAGREN POLRES JEMBRANA POLDA BALI (BARU)</t>
  </si>
  <si>
    <t>84020369</t>
  </si>
  <si>
    <t>I WAYAN HERI KUSUMA</t>
  </si>
  <si>
    <t>BHAYANGKARA OPERASIONAL PELAKSANA POLSEK PUPUAN POLRES TABANAN POLDA BALI</t>
  </si>
  <si>
    <t>84020431</t>
  </si>
  <si>
    <t>I KETUT SUBARJO, S.H</t>
  </si>
  <si>
    <t>BANIT 46 SATINTELKAM POLRESTA DENPASAR POLDA BALI (BARU)</t>
  </si>
  <si>
    <t>84020445</t>
  </si>
  <si>
    <t>DEWA GDE SUARSA KUSUMA PARAMITA, S.H.</t>
  </si>
  <si>
    <t>BANIT 3 UNIT 2 SUBDIT 4 DITRESKRIMSUS POLDA BALI</t>
  </si>
  <si>
    <t>84020669</t>
  </si>
  <si>
    <t>I NYOMAN WIRAYANA</t>
  </si>
  <si>
    <t>BHAYANGKARA OPERASIONAL PELAKSANA POLSEK ABIANSEMAL POLRES BADUNG POLDA BALI (BHABIN DESA MAMBAL)</t>
  </si>
  <si>
    <t>84020724</t>
  </si>
  <si>
    <t>I WAYAN PARIANA</t>
  </si>
  <si>
    <t>BANIT 2 UNITSABHARA POLSEK SUKAWATI POLRES GIANYAR POLDA BALI</t>
  </si>
  <si>
    <t>84020951</t>
  </si>
  <si>
    <t>IDA BAGUS GEDE CAHYADIKA, S.H.</t>
  </si>
  <si>
    <t>BRIGADIR SPKT POLDA BALI</t>
  </si>
  <si>
    <t>84021006</t>
  </si>
  <si>
    <t>I KOMANG TIRTAYASA SH</t>
  </si>
  <si>
    <t>BANIT 4 UNITLANTAS POLSEK SELEMADEG POLRES TABANAN POLDA BALI (BARU)</t>
  </si>
  <si>
    <t>84021201</t>
  </si>
  <si>
    <t>PUTU EDI SUADNYA</t>
  </si>
  <si>
    <t>BATAHTI 1 SIUM POLSEK BANJAR POLRES BULELENG POLDA BALI</t>
  </si>
  <si>
    <t>84021236</t>
  </si>
  <si>
    <t>I KADEK SUMERTA</t>
  </si>
  <si>
    <t>BAMIN/BANUM 8 SIAGA SPKT POLDA BALI (BARU)</t>
  </si>
  <si>
    <t>84021341</t>
  </si>
  <si>
    <t>I KADEK SUMAWAN, SH</t>
  </si>
  <si>
    <t>BANIT 7 UNITIDIK SATRESKRIM POLRES KLUNGKUNG POLDA BALI</t>
  </si>
  <si>
    <t>84021415</t>
  </si>
  <si>
    <t>MADE YASMAYA</t>
  </si>
  <si>
    <t>BANIT 24 UNITIDIK SATRESKRIM POLRES KARANGASEM POLDA BALI (UNIT III TIPIKOR)</t>
  </si>
  <si>
    <t>84030035</t>
  </si>
  <si>
    <t>KADEK AYU MARPINI</t>
  </si>
  <si>
    <t>PS. KASIUM POLSEK BATURITI POLRES TABANAN POLDA BALI</t>
  </si>
  <si>
    <t>84030055</t>
  </si>
  <si>
    <t>I PT EKA CAHYA PUTRA BUN, SH</t>
  </si>
  <si>
    <t>BANIT 18 SATINTELKAM POLRES TABANAN POLDA BALI (BARU)</t>
  </si>
  <si>
    <t>84030080</t>
  </si>
  <si>
    <t>BANIT 5 UNITPATROLI SATPOLAIR POLRES BULELENG POLDA BALI</t>
  </si>
  <si>
    <t>84030178</t>
  </si>
  <si>
    <t>I KOMANG ALIT BUDIASA</t>
  </si>
  <si>
    <t>BASUBSIMINTU SIUM POLRES KLUNGKUNG POLDA BALI</t>
  </si>
  <si>
    <t>84030236</t>
  </si>
  <si>
    <t>DEWA GEDE SEMARA BAWA</t>
  </si>
  <si>
    <t>84030313</t>
  </si>
  <si>
    <t>I GEDE SETIA BUDI</t>
  </si>
  <si>
    <t>BHAYANGKARA OPERASIONAL PELAKSANA POLSEK KINTAMANI POLRES BANGLI POLDA BALI (BHABINKAMTIBMAS DESA BATU KAANG)</t>
  </si>
  <si>
    <t>84030358</t>
  </si>
  <si>
    <t>MADE MARTANA</t>
  </si>
  <si>
    <t>84030373</t>
  </si>
  <si>
    <t>KOMANG EDI SETIAWAN, S.E.</t>
  </si>
  <si>
    <t>BANIT 5 UNITRESKRIM POLSEK SUKASADA POLRES BULELENG POLDA BALI</t>
  </si>
  <si>
    <t>84030586</t>
  </si>
  <si>
    <t>I KETUT SUMARDIKA SANJAYA</t>
  </si>
  <si>
    <t>BANIT 6 UNITSABHARA POLSEK DAWAN POLRES KLUNGKUNG POLDA BALI</t>
  </si>
  <si>
    <t>84030642</t>
  </si>
  <si>
    <t>BANIT 2 UNITPAMOBVIT SATSABHARA POLRES BULELENG POLDA BALI</t>
  </si>
  <si>
    <t>84030689</t>
  </si>
  <si>
    <t>AGUS WINARYA</t>
  </si>
  <si>
    <t>BAURPROVOS 2 SIPROPAM POLRES BADUNG POLDA BALI (BARU)</t>
  </si>
  <si>
    <t>84030728</t>
  </si>
  <si>
    <t>I MADE SUDASTRA</t>
  </si>
  <si>
    <t>BANIT 2 UNITINTELKAM POLSEK SIDEMEN POLRES KARANGASEM POLDA BALI</t>
  </si>
  <si>
    <t>84030742</t>
  </si>
  <si>
    <t>MADE EDY SUMARTANA</t>
  </si>
  <si>
    <t>BANIT 13 UNITIDIK SATRESKRIM POLRES BULELENG POLDA BALI</t>
  </si>
  <si>
    <t>84030749</t>
  </si>
  <si>
    <t>I NENGAH CARMAYASA GIRI, S.H.</t>
  </si>
  <si>
    <t>84030811</t>
  </si>
  <si>
    <t>I GEDE ADITYA GANDHI LESMANA</t>
  </si>
  <si>
    <t>BANIT 14 UNITHARTIB SUBBIDPROVOS BIDPROPAM POLDA BALI</t>
  </si>
  <si>
    <t>84030834</t>
  </si>
  <si>
    <t>I GUSTI NGURAH PUTU SURYA DHARMA, S.H.</t>
  </si>
  <si>
    <t>BANIT 8 UNITLAKA SATLANTAS POLRES TABANAN POLDA BALI (BARU)</t>
  </si>
  <si>
    <t>84030849</t>
  </si>
  <si>
    <t>I PUTU ENDRA WAHYU MARANTIKA, S.H.</t>
  </si>
  <si>
    <t>BA SPKT 5 POLSEK KAWASAN PELABUHAN GILIMANUK POLRES JEMBRANA POLDA BALI (BARU)</t>
  </si>
  <si>
    <t>84030909</t>
  </si>
  <si>
    <t>I WAYAN GITA</t>
  </si>
  <si>
    <t>84030940</t>
  </si>
  <si>
    <t>I PUTU SEMARAJANA</t>
  </si>
  <si>
    <t>BANIT 8 UNITLANTAS POLSEK KINTAMANI POLRES BANGLI POLDA BALI (BARU)</t>
  </si>
  <si>
    <t>84031058</t>
  </si>
  <si>
    <t>BANIT 1 UNIT 1 SUBDIT 2 DITRESNARKOBA POLDA BALI</t>
  </si>
  <si>
    <t>84031165</t>
  </si>
  <si>
    <t>I NYOMAN ARI ARTA</t>
  </si>
  <si>
    <t>84031303</t>
  </si>
  <si>
    <t>I KADE DARMA YANTA</t>
  </si>
  <si>
    <t>BAURIDENT 3 SATRESKRIM POLRES JEMBRANA POLDA BALI (BARU)</t>
  </si>
  <si>
    <t>84031305</t>
  </si>
  <si>
    <t>PUTU DEDY SUJARIANTO, S.H</t>
  </si>
  <si>
    <t>BHAYANGKARA OPERASIONAL PELAKSANA POLSEK UBUD POLRES GIANYAR POLDA BALI (UNITINTELKAM)</t>
  </si>
  <si>
    <t>84031385</t>
  </si>
  <si>
    <t>I KOMANG MAHA SUGAWA</t>
  </si>
  <si>
    <t>BAMIN/BANIT 61 SUBDEN 4 DEN A PELOPOR SATBRIMOB POLDA BALI</t>
  </si>
  <si>
    <t>84031386</t>
  </si>
  <si>
    <t>BHAYANGKARA OPERASIONAL PELAKSANA BIDANG SABHARA POLRES GIANYAR POLDA BALI (UNITPAMOBVIT)</t>
  </si>
  <si>
    <t>84031441</t>
  </si>
  <si>
    <t>I MADE SURYA PRAYOGA BUDI</t>
  </si>
  <si>
    <t>84031477</t>
  </si>
  <si>
    <t>IDA BAGUS PUTU AGUNG PURNABAWA</t>
  </si>
  <si>
    <t>84031493</t>
  </si>
  <si>
    <t>I GUSTI PUTU SUSENA</t>
  </si>
  <si>
    <t>BANIT 7 UNITIDIK SATRESNARKOBA POLRES KARANGASEM POLDA BALI</t>
  </si>
  <si>
    <t>84031510</t>
  </si>
  <si>
    <t>I MADE PUTU DEDY ARTANA, S.H.</t>
  </si>
  <si>
    <t>BAMIN 1 SIWAS POLRES KARANGASEM POLDA BALI (BARU)</t>
  </si>
  <si>
    <t>84031511</t>
  </si>
  <si>
    <t>KADEK ARIMBAWA PUTRA, S.H., M.H.</t>
  </si>
  <si>
    <t>BANIT 25 UNITIDIK SATRESKRIM POLRES BADUNG POLDA BALI (BARU)</t>
  </si>
  <si>
    <t>84031599</t>
  </si>
  <si>
    <t>I GEDE AGUS MARDIANA</t>
  </si>
  <si>
    <t>BAMIN/BANUM 6 SUBBAGHARBANGLING YANMA POLDA BALI</t>
  </si>
  <si>
    <t>84031607</t>
  </si>
  <si>
    <t>I NENGAH SUARSANA</t>
  </si>
  <si>
    <t>BANIT 3 UNITPROVOS POLSEK KAWASAN PELABUHAN PADANG BAI POLRES KARANGASEM POLDA BALI</t>
  </si>
  <si>
    <t>84040093</t>
  </si>
  <si>
    <t>HERU CAHYONO SETIO BUDI</t>
  </si>
  <si>
    <t>BANIT 30 UNITTURJAWALI SATLANTAS POLRES GIANYAR POLDA BALI (BARU)</t>
  </si>
  <si>
    <t>84040099</t>
  </si>
  <si>
    <t>RETNANI WIDHIANTI</t>
  </si>
  <si>
    <t>PAMIN 6 SUBBAGRENMIN BIDHUMAS POLDA BALI (PERPOL 14)</t>
  </si>
  <si>
    <t>84040127</t>
  </si>
  <si>
    <t>I MADE ARDI SEDANA</t>
  </si>
  <si>
    <t>BANIT 2 UNITTURJAWALI SATSABHARA POLRESTA DENPASAR POLDA BALI</t>
  </si>
  <si>
    <t>84040128</t>
  </si>
  <si>
    <t>I WAYAN SUKERTA, SH</t>
  </si>
  <si>
    <t>BANIT 7 UNITSABHARA POLSEK BANGLI POLRES BANGLI POLDA BALI (BARU)</t>
  </si>
  <si>
    <t>84040143</t>
  </si>
  <si>
    <t>NI LUH PUTU EKA PURNAWYANTI</t>
  </si>
  <si>
    <t>BAMIN 4 URMINTU SATINTELKAM POLRES GIANYAR POLDA BALI</t>
  </si>
  <si>
    <t>84040172</t>
  </si>
  <si>
    <t>I PUTU YUDY KARTANA</t>
  </si>
  <si>
    <t>BANIT 1 UNITDALMAS SATSABHARA POLRES JEMBRANA POLDA BALI (BARU)</t>
  </si>
  <si>
    <t>84040243</t>
  </si>
  <si>
    <t>I GUSTI NGURAH BAGUS SUWANTARA</t>
  </si>
  <si>
    <t>BAMIN 2 SITIPOL POLRES JEMBRANA POLDA BALI (BARU)</t>
  </si>
  <si>
    <t>84040261</t>
  </si>
  <si>
    <t>I GEDE PARTIKA APRIANA, S.H.</t>
  </si>
  <si>
    <t>BANIT 1 UNITLANTAS POLSEK SINGARAJA POLRES BULELENG POLDA BALI</t>
  </si>
  <si>
    <t>84040284</t>
  </si>
  <si>
    <t>DEWA MD DWI PUTRA S.H</t>
  </si>
  <si>
    <t>84040342</t>
  </si>
  <si>
    <t>MAGHRIS APRIANSYAH, S.S.</t>
  </si>
  <si>
    <t>84040356</t>
  </si>
  <si>
    <t>AGUS SASTRAWAN</t>
  </si>
  <si>
    <t>84040497</t>
  </si>
  <si>
    <t>I GUSTI NGURAH ADNYANA, S.H.</t>
  </si>
  <si>
    <t>BANIT 4 UNIT 3 SUBDIT 2 DITRESNARKOBA POLDA BALI</t>
  </si>
  <si>
    <t>84040511</t>
  </si>
  <si>
    <t>I MADE GINADA</t>
  </si>
  <si>
    <t>BAMIN 5 BAGSUMDA POLRES KLUNGKUNG POLDA BALI</t>
  </si>
  <si>
    <t>84040512</t>
  </si>
  <si>
    <t>KOMANG PARTANA TRI PUTRA</t>
  </si>
  <si>
    <t>84040572</t>
  </si>
  <si>
    <t>I PUTU GEDE ARYAWAN</t>
  </si>
  <si>
    <t>84040684</t>
  </si>
  <si>
    <t>BANIT 17 UNITIDIK SATRESKRIM POLRES KLUNGKUNG POLDA BALI (BARU)</t>
  </si>
  <si>
    <t>84040763</t>
  </si>
  <si>
    <t>GUSTI PUTU EKA ARTANA</t>
  </si>
  <si>
    <t>BA SPKT 6 POLSEK ABIANSEMAL POLRES BADUNG POLDA BALI</t>
  </si>
  <si>
    <t>84040786</t>
  </si>
  <si>
    <t>I KOMANG PURNAWAN, SH</t>
  </si>
  <si>
    <t>84040915</t>
  </si>
  <si>
    <t>I NENGAH SUDIATMIKA</t>
  </si>
  <si>
    <t>BANIT 3 UNITLAKA SATLANTAS POLRES KARANGASEM POLDA BALI</t>
  </si>
  <si>
    <t>84040967</t>
  </si>
  <si>
    <t>I NENGAH SWASTIKA PANI</t>
  </si>
  <si>
    <t>BANIT 33 UNITDALMAS SATSABHARA POLRES KLUNGKUNG POLDA BALI</t>
  </si>
  <si>
    <t>84040969</t>
  </si>
  <si>
    <t>MADE SUKRAWAN</t>
  </si>
  <si>
    <t>84041003</t>
  </si>
  <si>
    <t>GUSTI KETUT ALIT</t>
  </si>
  <si>
    <t>BA SPKT 2 POLSEK KINTAMANI POLRES BANGLI POLDA BALI (BARU)</t>
  </si>
  <si>
    <t>84041089</t>
  </si>
  <si>
    <t>KADEK SARASSANA</t>
  </si>
  <si>
    <t>BANIT 7 UNITSABHARA POLSEK ABANG POLRES KARANGASEM POLDA BALI</t>
  </si>
  <si>
    <t>84041160</t>
  </si>
  <si>
    <t>I GEDE AGUS ARIYANA</t>
  </si>
  <si>
    <t>BANIT 4 UNITRESKRIM POLSEK DENPASAR TIMUR POLRESTA DENPASAR POLDA BALI</t>
  </si>
  <si>
    <t>84041227</t>
  </si>
  <si>
    <t>BHAYANGKARA OPERASIONAL PELAKSANA POLSEK KINTAMANI POLRES BANGLI POLDA BALI (BHABINKAMTIBMAS DESA BUNUTIN)</t>
  </si>
  <si>
    <t>84041252</t>
  </si>
  <si>
    <t>GUSTI PUTU BUDIARTA</t>
  </si>
  <si>
    <t>BANIT 5 UNITRESKRIM POLSEK PEKUTATAN POLRES JEMBRANA POLDA BALI (BARU)</t>
  </si>
  <si>
    <t>84041316</t>
  </si>
  <si>
    <t>I DEWA PUTU KARIYANA, S.SOS</t>
  </si>
  <si>
    <t>BANIT 24 UNITTURJAWALI SATLANTAS POLRES KLUNGKUNG POLDA BALI</t>
  </si>
  <si>
    <t>84041320</t>
  </si>
  <si>
    <t>I KADEK WIDIARTA</t>
  </si>
  <si>
    <t>BHAYANGKARA OPERASIONAL PELAKSANA BIDANG WASTER DITPAMOBVIT POLDA BALI (BI)</t>
  </si>
  <si>
    <t>84041336</t>
  </si>
  <si>
    <t>I DEWA GEDE ARDA DARSANA, S.A.P</t>
  </si>
  <si>
    <t>BAMIN 5 SIAGA 1 BAGDALOPS ROOPS POLDA BALI</t>
  </si>
  <si>
    <t>84041353</t>
  </si>
  <si>
    <t>I PUTU YUDIANTARA</t>
  </si>
  <si>
    <t>84041354</t>
  </si>
  <si>
    <t>I PUTU AGUS APRYANTHA</t>
  </si>
  <si>
    <t>BAMIN 2 URMINTU SATBINMAS POLRES JEMBRANA POLDA BALI (BARU)</t>
  </si>
  <si>
    <t>84041630</t>
  </si>
  <si>
    <t>I GEDE SURGINTARAYANA, S.H.</t>
  </si>
  <si>
    <t>BANIT 1 UNIT 5 SUBDIT 1 DITRESKRIMUM POLDA BALI (BARU)</t>
  </si>
  <si>
    <t>84041693</t>
  </si>
  <si>
    <t>IDA BAGUS NYOMAN WIWIN SURYADI, S.H.</t>
  </si>
  <si>
    <t>BANIT 40 UNITIDIK SATRESKRIM POLRES KARANGASEM POLDA BALI</t>
  </si>
  <si>
    <t>84041824</t>
  </si>
  <si>
    <t>I KOMANG MULIARTA</t>
  </si>
  <si>
    <t>BHAYANGKARA OPERASIONAL PELAKSANA POLSEK DAWAN POLRES KLUNGKUNG POLDA BALI (BHABIN DESA SULANG)</t>
  </si>
  <si>
    <t>84041854</t>
  </si>
  <si>
    <t>I WAYAN SUARIANA</t>
  </si>
  <si>
    <t>BANIT 5 UNITDALMAS SATSABHARA POLRES BADUNG POLDA BALI</t>
  </si>
  <si>
    <t>84041874</t>
  </si>
  <si>
    <t>I KETUT MIARSI</t>
  </si>
  <si>
    <t>BANIT 5 UNIT 4 SUBDIT 2 DITRESNARKOBA POLDA BALI</t>
  </si>
  <si>
    <t>84050111</t>
  </si>
  <si>
    <t>I NYOMAN MULIYANTA</t>
  </si>
  <si>
    <t>BHAYANGKARA OPERASIONAL PELAKSANA BIDANG RESKRIM POLRES GIANYAR POLDA BALI (BARU)</t>
  </si>
  <si>
    <t>I GEDE WIADA</t>
  </si>
  <si>
    <t>BHAYANGKARA OPERASIONAL PELAKSANA BIDANG BUNGKOL SPRIPIM POLDA BALI (BUNGKOL DI JAKARTA)</t>
  </si>
  <si>
    <t>84050259</t>
  </si>
  <si>
    <t>I DEWA KETUT SUKAYASA DHARMA PUTRA</t>
  </si>
  <si>
    <t>BAMIN 2 SITIPOL POLRES KLUNGKUNG POLDA BALI</t>
  </si>
  <si>
    <t>84050268</t>
  </si>
  <si>
    <t>NYOMAN WARDANA RAI, S.H.</t>
  </si>
  <si>
    <t>BHAYANGKARA ADMINISTRASI PELAKSANA BIDANG LANTAS POLRES BULELENG POLDA BALI (UNIT TILANG)</t>
  </si>
  <si>
    <t>84050279</t>
  </si>
  <si>
    <t>BANIT 2 SATINTELKAM POLRES TABANAN POLDA BALI (BARU)</t>
  </si>
  <si>
    <t>84050308</t>
  </si>
  <si>
    <t>KOMANG YUDI SUHARYANTO</t>
  </si>
  <si>
    <t>BANIT 4 UNITPATROLI SATPOLAIR POLRES BULELENG POLDA BALI</t>
  </si>
  <si>
    <t>84050334</t>
  </si>
  <si>
    <t>I G N KOMANG DARMA EKA P.</t>
  </si>
  <si>
    <t>BANIT 19 UNITIDIK SATRESKRIM POLRES JEMBRANA POLDA BALI (BARU)</t>
  </si>
  <si>
    <t>84050335</t>
  </si>
  <si>
    <t>I GEDE TEJA WIRAWAN, S.H.</t>
  </si>
  <si>
    <t>BANIT 5 UNITRESKRIM POLSEK KUBU POLRES KARANGASEM POLDA BALI</t>
  </si>
  <si>
    <t>84050458</t>
  </si>
  <si>
    <t>BANIT 7 UNITRESKRIM POLSEK DENPASAR BARAT POLRESTA DENPASAR POLDA BALI</t>
  </si>
  <si>
    <t>84050564</t>
  </si>
  <si>
    <t>AGUS PUTRA ADNYANA, S.H</t>
  </si>
  <si>
    <t>84050593</t>
  </si>
  <si>
    <t>DEWA PUTU MAHENDRA</t>
  </si>
  <si>
    <t>BANIT 6 UNITIDIK SATRESNARKOBA POLRES GIANYAR POLDA BALI</t>
  </si>
  <si>
    <t>84050741</t>
  </si>
  <si>
    <t>BANIT 3 UNITINTELKAM POLSEK RENDANG POLRES KARANGASEM POLDA BALI</t>
  </si>
  <si>
    <t>84050763</t>
  </si>
  <si>
    <t>I PUTU EDI YAMAIKA DIPUTRA</t>
  </si>
  <si>
    <t>BA SPKT 3 POLSEK PEKUTATAN POLRES JEMBRANA POLDA BALI</t>
  </si>
  <si>
    <t>84050905</t>
  </si>
  <si>
    <t>I PUTU SASTRA ADI</t>
  </si>
  <si>
    <t>BANIT 7 UNITIDIK SATRESNARKOBA POLRES TABANAN POLDA BALI (BARU)</t>
  </si>
  <si>
    <t>84050916</t>
  </si>
  <si>
    <t>I GEDE WICANA</t>
  </si>
  <si>
    <t>BANIT 3 UNITINTELKAM POLSEK TABANAN POLRES TABANAN POLDA BALI (BARU)</t>
  </si>
  <si>
    <t>84050965</t>
  </si>
  <si>
    <t>KADE EDI ARIANTA</t>
  </si>
  <si>
    <t>BANIT 8 UNITLAKA SATLANTAS POLRES JEMBRANA POLDA BALI</t>
  </si>
  <si>
    <t>84051056</t>
  </si>
  <si>
    <t>I KETUT TONI SUPUTRA JAYA, S.H.</t>
  </si>
  <si>
    <t>BANIT 12 UNITLAKA SATLANTAS POLRES BULELENG POLDA BALI</t>
  </si>
  <si>
    <t>84051081</t>
  </si>
  <si>
    <t>I WAYAN SUMARNITA, S.H.</t>
  </si>
  <si>
    <t>BANIT 23 UNITTURJAWALI SATLANTAS POLRES KARANGASEM POLDA BALI</t>
  </si>
  <si>
    <t>84051109</t>
  </si>
  <si>
    <t>I NYOMAN GUMANA SH</t>
  </si>
  <si>
    <t>BANIT 9 UNITPAMOBVIT SATSABHARA POLRES BANGLI POLDA BALI (BARU)</t>
  </si>
  <si>
    <t>84051138</t>
  </si>
  <si>
    <t>WINDI JAYANTI MANIK WULANDARI</t>
  </si>
  <si>
    <t>BAMIN/BANUM 1 SUBBAGRENMIN BIDPROPAM POLDA BALI (BARU)</t>
  </si>
  <si>
    <t>84051361</t>
  </si>
  <si>
    <t>KOMANG DENIK SETIAWAN</t>
  </si>
  <si>
    <t>BAMIN 3 URMINTU SATINTELKAM POLRES BULELENG POLDA BALI</t>
  </si>
  <si>
    <t>84051424</t>
  </si>
  <si>
    <t>I WAYAN PANDE SUDARMA,S.H.</t>
  </si>
  <si>
    <t>BATAHTI 1 SIUM POLSEK KLUNGKUNG POLRES KLUNGKUNG POLDA BALI</t>
  </si>
  <si>
    <t>84051473</t>
  </si>
  <si>
    <t>I GUSTI AGUNG RAI PERMANA</t>
  </si>
  <si>
    <t>BAMIN/BANUM 3 SUBBAGYANUM SPN POLDA BALI</t>
  </si>
  <si>
    <t>84051590</t>
  </si>
  <si>
    <t>BAMIN/BANUM 5 SUBBAGRENMIN SATBRIMOB POLDA BALI</t>
  </si>
  <si>
    <t>84051591</t>
  </si>
  <si>
    <t>I KOMANG WIDANA</t>
  </si>
  <si>
    <t>84051621</t>
  </si>
  <si>
    <t>I MADE DWI SUDIARTHA</t>
  </si>
  <si>
    <t>84051642</t>
  </si>
  <si>
    <t>ANGGOTA 2 TON 1 KOMPI 4 YON A PELOPOR SATBRIMOB POLDA BALI</t>
  </si>
  <si>
    <t>84051775</t>
  </si>
  <si>
    <t>GATOT YUDHA PRASETYA, A.Md.</t>
  </si>
  <si>
    <t>BANIT 1 SUBDEN 3 DEN GEGANA SATBRIMOB POLDA BALI</t>
  </si>
  <si>
    <t>84060027</t>
  </si>
  <si>
    <t>I GUSTI AGUNG ARYASA JUNI SAPUTRA</t>
  </si>
  <si>
    <t>BAMIN/BANUM 17 SIAGA SPKT POLDA BALI (BARU)</t>
  </si>
  <si>
    <t>84060172</t>
  </si>
  <si>
    <t>AGUS PUTRA JUNI ASTHA, S.H.</t>
  </si>
  <si>
    <t>84060185</t>
  </si>
  <si>
    <t>I KADEK EKA PUTRA, S.H.</t>
  </si>
  <si>
    <t>BHAYANGKARA OPERASIONAL PELAKSANA POLSEK SINGARAJA POLRES BULELENG POLDA BALI (BHABINKAMTIBMAS DS PETANDAKAN POLSEK SINGARAJA)</t>
  </si>
  <si>
    <t>84060276</t>
  </si>
  <si>
    <t>BANIT 14 UNITIDIK SATRESNARKOBA POLRESTA DENPASAR POLDA BALI</t>
  </si>
  <si>
    <t>84060284</t>
  </si>
  <si>
    <t>I NENGAH WARGA</t>
  </si>
  <si>
    <t>84060322</t>
  </si>
  <si>
    <t>I NENGAH JONI SUGIAWAN, SH</t>
  </si>
  <si>
    <t>BANIT 4 UNITRESKRIM POLSEK BANGLI POLRES BANGLI POLDA BALI</t>
  </si>
  <si>
    <t>84060357</t>
  </si>
  <si>
    <t>ACHMAD ARIEF</t>
  </si>
  <si>
    <t>84060373</t>
  </si>
  <si>
    <t>GEDE NGURAH YULIANDA</t>
  </si>
  <si>
    <t>BANIT 3 UNITLANTAS POLSEK SUKASADA POLRES BULELENG POLDA BALI</t>
  </si>
  <si>
    <t>84060391</t>
  </si>
  <si>
    <t>AWIEK ALAWY HUSEIN</t>
  </si>
  <si>
    <t>BANIT 9 UNITRESKRIM POLSEK GEROKGAK POLRES BULELENG POLDA BALI</t>
  </si>
  <si>
    <t>84060473</t>
  </si>
  <si>
    <t>NI PUTU EKA MUSRIANI, S.H.</t>
  </si>
  <si>
    <t>BAMIN 4 BAGSUMDA POLRES GIANYAR POLDA BALI</t>
  </si>
  <si>
    <t>84060504</t>
  </si>
  <si>
    <t>KETUT SUSILA DHARMAWAN, S.H.</t>
  </si>
  <si>
    <t>BHAYANGKARA OPERASIONAL PELAKSANA BIDANG LANTAS POLRES BULELENG POLDA BALI (UNIT TURJAWALI)</t>
  </si>
  <si>
    <t>84060604</t>
  </si>
  <si>
    <t>I GEDE LABA WARDIANA,S.H</t>
  </si>
  <si>
    <t>84060667</t>
  </si>
  <si>
    <t>PUTU PURBA WARSITA</t>
  </si>
  <si>
    <t>BANIT 3 UNITBINKAMSA SATBINMAS POLRES BULELENG POLDA BALI</t>
  </si>
  <si>
    <t>84060693</t>
  </si>
  <si>
    <t>I GEDE AGUNG ASTINA,S.H.</t>
  </si>
  <si>
    <t>BANIT 1 UNITLANTAS POLSEK KLUNGKUNG POLRES KLUNGKUNG POLDA BALI</t>
  </si>
  <si>
    <t>84060694</t>
  </si>
  <si>
    <t>I NYOMAN GEDE SUYASA, S.H</t>
  </si>
  <si>
    <t>84060704</t>
  </si>
  <si>
    <t>I PUTU SUKARDIASA</t>
  </si>
  <si>
    <t>BANIT 1 UNITRESKRIM POLSEK PUPUAN POLRES TABANAN POLDA BALI (BARU)</t>
  </si>
  <si>
    <t>84060723</t>
  </si>
  <si>
    <t>I KOMANG PUJANA, S.H.</t>
  </si>
  <si>
    <t>BANIT 5 UNITSABHARA POLSEK KAWASAN PELABUHAN PADANG BAI POLRES KARANGASEM POLDA BALI</t>
  </si>
  <si>
    <t>84060850</t>
  </si>
  <si>
    <t>ANAK AGUNG GDE PUTRA WAHYUDIANA</t>
  </si>
  <si>
    <t>BHAYANGKARA ADMINISTRASI PELAKSANA BIDANG KEU POLRES GIANYAR POLDA BALI</t>
  </si>
  <si>
    <t>84060956</t>
  </si>
  <si>
    <t>I KETUT KAMARIASA, S.H.</t>
  </si>
  <si>
    <t>BANIT 21 SATINTELKAM POLRES BADUNG POLDA BALI (BARU)</t>
  </si>
  <si>
    <t>84060964</t>
  </si>
  <si>
    <t>I MADE WINAYA YASA</t>
  </si>
  <si>
    <t>84061127</t>
  </si>
  <si>
    <t>KADEK AGUS PARIAWAN</t>
  </si>
  <si>
    <t>84061142</t>
  </si>
  <si>
    <t>I KETUT GEDE DARMA WIBAWA</t>
  </si>
  <si>
    <t>BAMIN 3 URMINTU SATINTELKAM POLRES JEMBRANA POLDA BALI (BARU)</t>
  </si>
  <si>
    <t>84061152</t>
  </si>
  <si>
    <t>WAYAN SUDARMAN HADY SASTRAWAN</t>
  </si>
  <si>
    <t>BANIT 16 UNITTURJAWALI SATLANTAS POLRES BULELENG POLDA BALI (UNIT TURJAWALI)</t>
  </si>
  <si>
    <t>84061159</t>
  </si>
  <si>
    <t>AA GEDE RAKA SWABAWA</t>
  </si>
  <si>
    <t>BAMIN/BANUM 12 SUBBAGYANUM SPN POLDA BALI</t>
  </si>
  <si>
    <t>84061160</t>
  </si>
  <si>
    <t>PAMIN 2 SUBBAGRENMIN DITSAMAPTA POLDA BALI (PERPOL 14)</t>
  </si>
  <si>
    <t>84061317</t>
  </si>
  <si>
    <t>I WAYAN PAGEH YASA</t>
  </si>
  <si>
    <t>ANGGOTA 1 TON 2 KOMPI 4 YON A PELOPOR SATBRIMOB POLDA BALI</t>
  </si>
  <si>
    <t>84061394</t>
  </si>
  <si>
    <t>ADE SUARSA GIRI</t>
  </si>
  <si>
    <t>84061395</t>
  </si>
  <si>
    <t>I GUSTI LANANG SUDIARTA</t>
  </si>
  <si>
    <t>BANIT 2 UNITPROVOS POLSEK KAWASAN PELABUHAN PADANG BAI POLRES KARANGASEM POLDA BALI</t>
  </si>
  <si>
    <t>84061396</t>
  </si>
  <si>
    <t>I NYOMAN SUDA</t>
  </si>
  <si>
    <t>BHAYANGKARA OPERASIONAL PELAKSANA BIDANG VIP DITPAMOBVIT POLDA BALI</t>
  </si>
  <si>
    <t>84061397</t>
  </si>
  <si>
    <t>I KADEK UDI</t>
  </si>
  <si>
    <t>ANGGOTA 2 TON 3 KOMPI 4 YON A PELOPOR SATBRIMOB POLDA BALI</t>
  </si>
  <si>
    <t>84061420</t>
  </si>
  <si>
    <t>I KOMANG SANTIKA, S.IKom.</t>
  </si>
  <si>
    <t>BAMIN 4 BAGOPS POLRES JEMBRANA POLDA BALI</t>
  </si>
  <si>
    <t>84061430</t>
  </si>
  <si>
    <t>YUNIARTI RATU PASOLO, S.H.</t>
  </si>
  <si>
    <t>84061458</t>
  </si>
  <si>
    <t>I GEDE JAYA PRAMANA</t>
  </si>
  <si>
    <t>BAMIN/BANIT 25 SUBDEN 1 DEN B PELOPOR SATBRIMOB POLDA BALI</t>
  </si>
  <si>
    <t>84061459</t>
  </si>
  <si>
    <t>I PUTU AGUS SUJANA</t>
  </si>
  <si>
    <t>BAMIN/BANUM 11 SUBBAGRENMIN SATBRIMOB POLDA BALI</t>
  </si>
  <si>
    <t>84061485</t>
  </si>
  <si>
    <t>PANDE MADE NGURAH BAGUS OKA MAHENDRA</t>
  </si>
  <si>
    <t>84061599</t>
  </si>
  <si>
    <t>BHAYANGKARA OPERASIONAL PELAKSANA POLSEK UBUD POLRES GIANYAR POLDA BALI (UNIT PROVOS)</t>
  </si>
  <si>
    <t>84061786</t>
  </si>
  <si>
    <t>IDA BAGUS MADE WISNU WARDANA, S.AG.</t>
  </si>
  <si>
    <t>BAMIN 11 BAGSUMDA POLRES TABANAN POLDA BALI</t>
  </si>
  <si>
    <t>84070152</t>
  </si>
  <si>
    <t>YULIAWAN PATMAHARDI,S.H</t>
  </si>
  <si>
    <t>84070171</t>
  </si>
  <si>
    <t>I NYOMAN PUTRA ADNYANA , S.H.</t>
  </si>
  <si>
    <t>BA POLRES BADUNG POLDA BALI (PENUGASAN BNN PROV.BALI)</t>
  </si>
  <si>
    <t>84070216</t>
  </si>
  <si>
    <t>I MADE INDRA KANA</t>
  </si>
  <si>
    <t>BANIT 1 UNITLANTAS POLSEK BATURITI POLRES TABANAN POLDA BALI (BARU)</t>
  </si>
  <si>
    <t>84070252</t>
  </si>
  <si>
    <t>GEDE SUPARMAN, S.H.</t>
  </si>
  <si>
    <t>BHAYANGKARA OPERASIONAL PELAKSANA POLSEK SERIRIT POLRES BULELENG POLDA BALI (BHABINKAMTIBMAS DESA PANGKUNG PARUK POLSEK SERIRIT)</t>
  </si>
  <si>
    <t>84070303</t>
  </si>
  <si>
    <t>I WAYAN SUMERTA JAYA, S.H.</t>
  </si>
  <si>
    <t>84070389</t>
  </si>
  <si>
    <t>I GEDE JUNAEDI, S.H</t>
  </si>
  <si>
    <t>84070390</t>
  </si>
  <si>
    <t>I KADEK SIPIN WIJAYA SH</t>
  </si>
  <si>
    <t>BANIT 7 UNITLANTAS POLSEK SUKAWATI POLRES GIANYAR POLDA BALI (BARU)</t>
  </si>
  <si>
    <t>84070426</t>
  </si>
  <si>
    <t>I KADEK MASTONO</t>
  </si>
  <si>
    <t>BANIT 12 UNITIDIK SATRESNARKOBA POLRES KLUNGKUNG POLDA BALI</t>
  </si>
  <si>
    <t>84070471</t>
  </si>
  <si>
    <t>I NYOMAN TANGKAS, S.H.</t>
  </si>
  <si>
    <t>BANIT 12 SATINTELKAM POLRES KLUNGKUNG POLDA BALI (BARU)</t>
  </si>
  <si>
    <t>84070491</t>
  </si>
  <si>
    <t>I GUSTI NGURAH ISKA JULIAHEDI SH</t>
  </si>
  <si>
    <t>BANIT 19 UNITLAKA SATLANTAS POLRES GIANYAR POLDA BALI</t>
  </si>
  <si>
    <t>84070505</t>
  </si>
  <si>
    <t>I KOMANG ARIS SUKARSA,S.H</t>
  </si>
  <si>
    <t>BANIT 66 UNITIDIK SATRESKRIM POLRESTA DENPASAR POLDA BALI</t>
  </si>
  <si>
    <t>84070513</t>
  </si>
  <si>
    <t>I NYOMAN JULIADA, S.H.</t>
  </si>
  <si>
    <t>BANIT 4 UNITINTELKAM POLSEK KARANG ASEM POLRES KARANGASEM POLDA BALI (BARU)</t>
  </si>
  <si>
    <t>84070530</t>
  </si>
  <si>
    <t>I PUTU YULI ARTIKA, SH</t>
  </si>
  <si>
    <t>BANIT 4 UNITRESKRIM POLSEK SELEMADEG BARAT POLRES TABANAN POLDA BALI</t>
  </si>
  <si>
    <t>84070626</t>
  </si>
  <si>
    <t>I GUSTI PUTU PRAMA ARYANTO</t>
  </si>
  <si>
    <t>84070639</t>
  </si>
  <si>
    <t>AA GEDE BAGUS MAHENDRA PUTRA. S.H.</t>
  </si>
  <si>
    <t>BANIT 3 UNIT 4 SUBDIT 3 DITRESKRIMUM POLDA BALI</t>
  </si>
  <si>
    <t>84070643</t>
  </si>
  <si>
    <t>I KOMANG JUNI ARTANA, S.H.</t>
  </si>
  <si>
    <t>BAMIN 3 SIKEU POLRES GIANYAR POLDA BALI (BARU)</t>
  </si>
  <si>
    <t>84070662</t>
  </si>
  <si>
    <t>I GUSTI NGURAH AGRA DARMAWAN</t>
  </si>
  <si>
    <t>BHAYANGKARA OPERASIONAL PELAKSANA BIDANG LANTAS POLRES BULELENG POLDA BALI (ARAHAN PENUGASAN PADA POLSEK BUSUNGBIU)</t>
  </si>
  <si>
    <t>84070678</t>
  </si>
  <si>
    <t>I NYOMAN WAHYU SUTRISNA , SH.</t>
  </si>
  <si>
    <t>BANIT 26 UNITIDIK SATRESKRIM POLRES BADUNG POLDA BALI (BARU)</t>
  </si>
  <si>
    <t>84070696</t>
  </si>
  <si>
    <t>I KETUT SUDIRKA, S.H.</t>
  </si>
  <si>
    <t>BAURIDENT 5 SATRESKRIM POLRES BULELENG POLDA BALI</t>
  </si>
  <si>
    <t>84070697</t>
  </si>
  <si>
    <t>I MADE SUDIARSA, S.H.</t>
  </si>
  <si>
    <t>BANIT 17 SATINTELKAM POLRES KARANGASEM POLDA BALI (BARU)</t>
  </si>
  <si>
    <t>84070724</t>
  </si>
  <si>
    <t>I GUSTI AGUNG MADE UDIYANA</t>
  </si>
  <si>
    <t>BANIT 13 SATINTELKAM POLRES KLUNGKUNG POLDA BALI</t>
  </si>
  <si>
    <t>84070731</t>
  </si>
  <si>
    <t>I GUSTI BAGUS HERY WERYADI</t>
  </si>
  <si>
    <t>BANIT 3 UNITBINMAS POLSEK SERIRIT POLRES BULELENG POLDA BALI</t>
  </si>
  <si>
    <t>84070763</t>
  </si>
  <si>
    <t>I NYOMAN ARI BUDIAWAN</t>
  </si>
  <si>
    <t>BANIT 26 UNITIDIK SATRESKRIM POLRES BANGLI POLDA BALI (BARU)</t>
  </si>
  <si>
    <t>84070996</t>
  </si>
  <si>
    <t>I MADE BENI KRISTYANA,S.H.</t>
  </si>
  <si>
    <t>84071148</t>
  </si>
  <si>
    <t>I KETUT WIARSA UTAMA, S.H.</t>
  </si>
  <si>
    <t>BANIT 3 UNITBINMAS POLSEK PEKUTATAN POLRES JEMBRANA POLDA BALI</t>
  </si>
  <si>
    <t>84071149</t>
  </si>
  <si>
    <t>I KOMANG GANTIANA</t>
  </si>
  <si>
    <t>84071304</t>
  </si>
  <si>
    <t>I PUTU WIRATMAN</t>
  </si>
  <si>
    <t>84071374</t>
  </si>
  <si>
    <t>I MADE SUPRIANTO</t>
  </si>
  <si>
    <t>BANIT 3 UNITINTELKAM POLSEK KINTAMANI POLRES BANGLI POLDA BALI (BARU)</t>
  </si>
  <si>
    <t>84071430</t>
  </si>
  <si>
    <t>NI LUH PUTU ARDANI ERISTYAWATI, S.H.</t>
  </si>
  <si>
    <t>BANIT 7 UNITREGIDENT SATLANTAS POLRES BADUNG POLDA BALI (BARU)</t>
  </si>
  <si>
    <t>84071596</t>
  </si>
  <si>
    <t>KOMANG SUARNAYA</t>
  </si>
  <si>
    <t>BAMIN/BANIT 30 SUBDEN 1 DEN B PELOPOR SATBRIMOB POLDA BALI</t>
  </si>
  <si>
    <t>84071684</t>
  </si>
  <si>
    <t>I KADEK AGUS SUBAMIA</t>
  </si>
  <si>
    <t>BINTARA DITRESNARKOBA POLDA BALI</t>
  </si>
  <si>
    <t>84071792</t>
  </si>
  <si>
    <t>ADI PUTRA WIRAWAN, S.H.</t>
  </si>
  <si>
    <t>84080059</t>
  </si>
  <si>
    <t>WAYAN SUGIANTA</t>
  </si>
  <si>
    <t>BHAYANGKARA OPERASIONAL PELAKSANA POLSEK SAWAN POLRES BULELENG POLDA BALI (BHABINKAMTIBMAS DS SANGSIT POLSEK SAWAN)</t>
  </si>
  <si>
    <t>84080099</t>
  </si>
  <si>
    <t>84080167</t>
  </si>
  <si>
    <t>I NYOMAN JUMADA</t>
  </si>
  <si>
    <t>84080184</t>
  </si>
  <si>
    <t>I KOMANG DWIPAYANA</t>
  </si>
  <si>
    <t>BANIT 27 SATINTELKAM POLRES TABANAN POLDA BALI</t>
  </si>
  <si>
    <t>84080194</t>
  </si>
  <si>
    <t>KETUT AGUS SURYADA SUKAHAT</t>
  </si>
  <si>
    <t>BANIT 4 UNITIDIK SATRESNARKOBA POLRES BULELENG POLDA BALI</t>
  </si>
  <si>
    <t>84080243</t>
  </si>
  <si>
    <t>I DEWA GEDE ALIT DARMIKA, SH</t>
  </si>
  <si>
    <t>84080279</t>
  </si>
  <si>
    <t>I NYOMAN ADI SANTOSA</t>
  </si>
  <si>
    <t>BANIT 8 UNITSABHARA POLSEK KLUNGKUNG POLRES KLUNGKUNG POLDA BALI</t>
  </si>
  <si>
    <t>84080289</t>
  </si>
  <si>
    <t>I GEDE EKA RISMAYANA SH</t>
  </si>
  <si>
    <t>BANIT 38 UNITIDIK SATRESKRIM POLRES GIANYAR POLDA BALI (BARU)</t>
  </si>
  <si>
    <t>84080290</t>
  </si>
  <si>
    <t>I WAYAN SURIAWAN</t>
  </si>
  <si>
    <t>BANIT 20 UNITTURJAWALI SATLANTAS POLRES KLUNGKUNG POLDA BALI</t>
  </si>
  <si>
    <t>84080314</t>
  </si>
  <si>
    <t>A.A. KETUT PUTRA ANTARA,S.H.</t>
  </si>
  <si>
    <t>BANIT 6 UNITLAKA SATLANTAS POLRES JEMBRANA POLDA BALI (BARU)</t>
  </si>
  <si>
    <t>84080325</t>
  </si>
  <si>
    <t>WAYAN AGUS MARIANTA</t>
  </si>
  <si>
    <t>BANIT 4 UNITINTELKAM POLSEK TAMPAKSIRING POLRES GIANYAR POLDA BALI (BARU)</t>
  </si>
  <si>
    <t>84080355</t>
  </si>
  <si>
    <t>I PUTU PARWITA, S.H.</t>
  </si>
  <si>
    <t>BANIT 37 UNITIDIK SATRESKRIM POLRES BULELENG POLDA BALI</t>
  </si>
  <si>
    <t>84080424</t>
  </si>
  <si>
    <t>I MADE WIDARTA</t>
  </si>
  <si>
    <t>BANIT 5 UNITINTELKAM POLSEK PEKUTATAN POLRES JEMBRANA POLDA BALI (BARU)</t>
  </si>
  <si>
    <t>84080457</t>
  </si>
  <si>
    <t>AGUS ADI SAPUTRA, S.H</t>
  </si>
  <si>
    <t>BANIT 58 UNITTURJAWALI SATLANTAS POLRESTA DENPASAR POLDA BALI (BARU)</t>
  </si>
  <si>
    <t>84080467</t>
  </si>
  <si>
    <t>NI NYOMAN AYU INASTUTI, S.H.</t>
  </si>
  <si>
    <t>BANIT 21 UNITIDIK SATRESKRIM POLRES BADUNG POLDA BALI (BARU)</t>
  </si>
  <si>
    <t>84080484</t>
  </si>
  <si>
    <t>BANIT 22 UNITTURJAWALI SATSABHARA POLRES KLUNGKUNG POLDA BALI</t>
  </si>
  <si>
    <t>84080497</t>
  </si>
  <si>
    <t>GEDE RUDI AMBARA</t>
  </si>
  <si>
    <t>BANIT 6 SPKT POLRES BADUNG POLDA BALI (BARU)</t>
  </si>
  <si>
    <t>84080533</t>
  </si>
  <si>
    <t>I MADE SUMBERDANA</t>
  </si>
  <si>
    <t>BHAYANGKARA OPERASIONAL PELAKSANA LANJUTAN POLSEK SIDEMEN POLRES KARANGASEM POLDA BALI (BHABINKAMTIBMAS DES TALIBENG)</t>
  </si>
  <si>
    <t>84080553</t>
  </si>
  <si>
    <t>I WAYAN SUSILA</t>
  </si>
  <si>
    <t>BAMIN 1 URMINTU SATLANTAS POLRES GIANYAR POLDA BALI (BARU)</t>
  </si>
  <si>
    <t>84080563</t>
  </si>
  <si>
    <t>I PUTU GEDE PASEK SARTIKA</t>
  </si>
  <si>
    <t>BAMIN 8 BAGOPS POLRES KARANGASEM POLDA BALI</t>
  </si>
  <si>
    <t>84080600</t>
  </si>
  <si>
    <t>GEDE WIRAHADI EKA PUTRA</t>
  </si>
  <si>
    <t>BHAYANGKARA OPERASIONAL PELAKSANA POLSEK PAYANGAN POLRES GIANYAR POLDA BALI (SPKT)</t>
  </si>
  <si>
    <t>84080629</t>
  </si>
  <si>
    <t>DEWA NYOMAN GUNAWAN SH</t>
  </si>
  <si>
    <t>BANIT 20 UNITLAKA SATLANTAS POLRES GIANYAR POLDA BALI</t>
  </si>
  <si>
    <t>84080654</t>
  </si>
  <si>
    <t>I DEWA PUTU HENDRA SURYAWAN</t>
  </si>
  <si>
    <t>BAURPAMINAL 4 SIPROPAM POLRES JEMBRANA POLDA BALI (BARU)</t>
  </si>
  <si>
    <t>84080770</t>
  </si>
  <si>
    <t>PUTU AGUS HARTAWAN,S.H</t>
  </si>
  <si>
    <t>84080814</t>
  </si>
  <si>
    <t>KOMANG ANDRIAWAN</t>
  </si>
  <si>
    <t>BHAYANGKARA OPERASIONAL PELAKSANA BIDANG SUMDA POLRES BULELENG POLDA BALI (PENUGASAN SBG AJUDAN BUPATI BULELENG)</t>
  </si>
  <si>
    <t>84080853</t>
  </si>
  <si>
    <t>I WAYAN SUBANDI YASA</t>
  </si>
  <si>
    <t>BHAYANGKARA OPERASIONAL PELAKSANA POLSEK KERAMBITAN POLRES TABANAN POLDA BALI (BHABIN DS KELATING )</t>
  </si>
  <si>
    <t>84080970</t>
  </si>
  <si>
    <t>I KETUT YUT MARIANA</t>
  </si>
  <si>
    <t>84080998</t>
  </si>
  <si>
    <t>BANIT 5 SPKT POLRES JEMBRANA POLDA BALI</t>
  </si>
  <si>
    <t>84081000</t>
  </si>
  <si>
    <t>MADE YUNA SANTIKA, S.H.</t>
  </si>
  <si>
    <t>84081007</t>
  </si>
  <si>
    <t>KOMANG AGUS PERKAMA</t>
  </si>
  <si>
    <t>BAMIN/BANUM 2 SUBBIDWABPROF BIDPROPAM POLDA BALI (BARU)</t>
  </si>
  <si>
    <t>84081192</t>
  </si>
  <si>
    <t>I GEDE DANA YASA</t>
  </si>
  <si>
    <t>BANIT 14 UNITTURJAWALI SATSABHARA POLRES KARANGASEM POLDA BALI</t>
  </si>
  <si>
    <t>84081249</t>
  </si>
  <si>
    <t>I MADE AGUS RAI PERBAWA, S.H.</t>
  </si>
  <si>
    <t>BAMIN/BANUM 1 BAGBINKAR RO SDM POLDA BALI</t>
  </si>
  <si>
    <t>84081307</t>
  </si>
  <si>
    <t>NGAKAN KOMANG AGUS SURYANTARA</t>
  </si>
  <si>
    <t>BANIT 18 UNITTURJAWALI SATLANTAS POLRES BANGLI POLDA BALI (BARU)</t>
  </si>
  <si>
    <t>84081391</t>
  </si>
  <si>
    <t>I NYOMAN AGUS CERAWAN</t>
  </si>
  <si>
    <t>BADALMAS 98 KIDALMAS 2 SIPASDAL SUBDITDALMAS DITSAMAPTA POLDA BALI</t>
  </si>
  <si>
    <t>84081419</t>
  </si>
  <si>
    <t>DEWA MADE PUTRA ATMAJA</t>
  </si>
  <si>
    <t>84081456</t>
  </si>
  <si>
    <t>I WAYAN AGUS KUMARA PUTRA</t>
  </si>
  <si>
    <t>84081463</t>
  </si>
  <si>
    <t>AHMAD RONI</t>
  </si>
  <si>
    <t>BANIT 4 UNIT 2 SUBDIT 2 DITRESNARKOBA POLDA BALI</t>
  </si>
  <si>
    <t>84081583</t>
  </si>
  <si>
    <t>BANIT 2 SUBDEN 4 DEN GEGANA SATBRIMOB POLDA BALI</t>
  </si>
  <si>
    <t>84081757</t>
  </si>
  <si>
    <t>I MADE SUKAMARJAYA, S.H.</t>
  </si>
  <si>
    <t>BHAYANGKARA ADMINISTRASI PELAKSANA BIDANG SUBDIT 3 DITRESKRIMUM POLDA BALI (CTOCS/TIM SIDIK)</t>
  </si>
  <si>
    <t>84081760</t>
  </si>
  <si>
    <t>KADEK AGUS YUDIANTARA</t>
  </si>
  <si>
    <t>BAMIN/BANUM 11 SIAGA SPKT POLDA BALI</t>
  </si>
  <si>
    <t>84081898</t>
  </si>
  <si>
    <t>I GUSTI NGURAH SUANTIKA</t>
  </si>
  <si>
    <t>BAMIN SIUM POLSEK RENDANG POLRES KARANGASEM POLDA BALI</t>
  </si>
  <si>
    <t>84081938</t>
  </si>
  <si>
    <t>I WAYAN AGUS ARMANA, AMD</t>
  </si>
  <si>
    <t>PS. PAMIN 2 SUBBAGRENMIN BIDKEU POLDA BALI</t>
  </si>
  <si>
    <t>84090083</t>
  </si>
  <si>
    <t>PUTU PURWADI</t>
  </si>
  <si>
    <t>BHAYANGKARA OPERASIONAL PELAKSANA POLSEK GIANYAR POLRES GIANYAR POLDA BALI (UNITINTELKAM)</t>
  </si>
  <si>
    <t>84090216</t>
  </si>
  <si>
    <t>I PUTU ANTON MAHA DIPPAYANA, S.H.</t>
  </si>
  <si>
    <t>BANIT 16 UNITIDIK SATRESKRIM POLRES BULELENG POLDA BALI</t>
  </si>
  <si>
    <t>84090251</t>
  </si>
  <si>
    <t>KETUT BAGUS JOLINDA ATMAJA</t>
  </si>
  <si>
    <t>BAMIN 1 SIHUMAS POLSEK SAWAN POLRES BULELENG POLDA BALI</t>
  </si>
  <si>
    <t>84090287</t>
  </si>
  <si>
    <t>KOMANG NANA SURYADI PUTRA , S.H.</t>
  </si>
  <si>
    <t>BANIT 24 UNITIDIK SATRESKRIM POLRES BADUNG POLDA BALI (BARU)</t>
  </si>
  <si>
    <t>84090313</t>
  </si>
  <si>
    <t>I PUTU EKA SEPTIANDIKA, S.H</t>
  </si>
  <si>
    <t>BANIT 36 UNITTURJAWALI SATSABHARA POLRESTA DENPASAR POLDA BALI (BARU)</t>
  </si>
  <si>
    <t>84090314</t>
  </si>
  <si>
    <t>I GNK DHANU WIRATA MARTADI</t>
  </si>
  <si>
    <t>BAMIN 10 BAGSUMDA POLRES JEMBRANA POLDA BALI (BARU)</t>
  </si>
  <si>
    <t>84090376</t>
  </si>
  <si>
    <t>I KADEK SUPRIADI</t>
  </si>
  <si>
    <t>BANIT 25 SATINTELKAM POLRES KLUNGKUNG POLDA BALI</t>
  </si>
  <si>
    <t>84090406</t>
  </si>
  <si>
    <t>HELMI ISKANDAR,S.H</t>
  </si>
  <si>
    <t>84090420</t>
  </si>
  <si>
    <t>I DEWA GEDE AGUNG SUSANA P, SH</t>
  </si>
  <si>
    <t>BANIT 7 UNITREGIDENT SATLANTAS POLRES KARANGASEM POLDA BALI</t>
  </si>
  <si>
    <t>84090450</t>
  </si>
  <si>
    <t>I KOMANG GEDE BUDA ASTAWA,S.H.</t>
  </si>
  <si>
    <t>BANIT 1 UNITPROVOS POLSEK NEGARA POLRES JEMBRANA POLDA BALI (BARU)</t>
  </si>
  <si>
    <t>84090524</t>
  </si>
  <si>
    <t>I MADE SUWEDEN</t>
  </si>
  <si>
    <t>BHAYANGKARA OPERASIONAL PELAKSANA POLSEK KINTAMANI POLRES BANGLI POLDA BALI (BHABINKAMTIBMAS DESA CATUR)</t>
  </si>
  <si>
    <t>84090534</t>
  </si>
  <si>
    <t>I GEDE SAPTA JAYA NEGARA</t>
  </si>
  <si>
    <t>BANIT 6 UNITRESKRIM POLSEK NEGARA POLRES JEMBRANA POLDA BALI (BARU)</t>
  </si>
  <si>
    <t>84090567</t>
  </si>
  <si>
    <t>BANIT 7 SPKT POLRES KARANGASEM POLDA BALI</t>
  </si>
  <si>
    <t>84090634</t>
  </si>
  <si>
    <t>I KOMANG SULAEMAN</t>
  </si>
  <si>
    <t>BANIT 26 SATINTELKAM POLRES GIANYAR POLDA BALI (BARU)</t>
  </si>
  <si>
    <t>84090671</t>
  </si>
  <si>
    <t>GUSTI AYU DIAH INDRIYATHI</t>
  </si>
  <si>
    <t>BAMIN/BANUM 2 SUBBIDPAMINAL BIDPROPAM POLDA BALI (BARU)</t>
  </si>
  <si>
    <t>84090686</t>
  </si>
  <si>
    <t>I WAYAN OKA MARTANA</t>
  </si>
  <si>
    <t>BANIT 20 UNITTURJAWALI SATSABHARA POLRES KLUNGKUNG POLDA BALI</t>
  </si>
  <si>
    <t>84090727</t>
  </si>
  <si>
    <t>I WAYAN NEKA</t>
  </si>
  <si>
    <t>BANIT 2 UNITINTELKAM POLSEK RENDANG POLRES KARANGASEM POLDA BALI</t>
  </si>
  <si>
    <t>84090789</t>
  </si>
  <si>
    <t>GEDE WIRA SANJAYA SAPTA HADI</t>
  </si>
  <si>
    <t>BANIT 3 UNITLANTAS POLSEK SINGARAJA POLRES BULELENG POLDA BALI</t>
  </si>
  <si>
    <t>84090816</t>
  </si>
  <si>
    <t>I MADE RATNATA, S.H.</t>
  </si>
  <si>
    <t>BANIT 1 UNIT 3 SUBDIT 1 DITRESNARKOBA POLDA BALI</t>
  </si>
  <si>
    <t>84090944</t>
  </si>
  <si>
    <t>MADE ADI PUTRA WIRAWAN, S.H.</t>
  </si>
  <si>
    <t>84090945</t>
  </si>
  <si>
    <t>I GEDE ADI SUKERTA</t>
  </si>
  <si>
    <t>84090946</t>
  </si>
  <si>
    <t>GUSTI PUTU BOY PUSUARA M.</t>
  </si>
  <si>
    <t>BANUM 2 SUBBAGDUMASANWAS ITWASDA POLDA BALI</t>
  </si>
  <si>
    <t>84091133</t>
  </si>
  <si>
    <t>I KADEK AGUS SETIAWAN</t>
  </si>
  <si>
    <t>BANIT 7 SPKT POLRES KLUNGKUNG POLDA BALI</t>
  </si>
  <si>
    <t>84091205</t>
  </si>
  <si>
    <t>I WAYAN GEDE WANTARA</t>
  </si>
  <si>
    <t>84091206</t>
  </si>
  <si>
    <t>I MADE DWI PARWITA</t>
  </si>
  <si>
    <t>DANTON 4 KOMPI 4 YON C PELOPOR SATBRIMOB POLDA BALI (PERPOL 14)</t>
  </si>
  <si>
    <t>84091251</t>
  </si>
  <si>
    <t>PUTU YUDHI PURNAWIJAYA</t>
  </si>
  <si>
    <t>BANIT 12 UNITSABHARA POLSEK SERIRIT POLRES BULELENG POLDA BALI</t>
  </si>
  <si>
    <t>84091269</t>
  </si>
  <si>
    <t>I MADE BILLY INDRAYASA</t>
  </si>
  <si>
    <t>BAMIN/BANIT 16 SUBDEN 3 DEN B PELOPOR SATBRIMOB POLDA BALI</t>
  </si>
  <si>
    <t>84091289</t>
  </si>
  <si>
    <t>NI MADE SUARTIANI, S.H.</t>
  </si>
  <si>
    <t>84091416</t>
  </si>
  <si>
    <t>I DEWA GDE GALIH MAHAPUTRA, S.H.</t>
  </si>
  <si>
    <t>PAMIN 1 SUBBAGRENMIN DITSAMAPTA POLDA BALI (PERPOL 14)</t>
  </si>
  <si>
    <t>84091501</t>
  </si>
  <si>
    <t>NI MADE ERAWATI</t>
  </si>
  <si>
    <t>BANIT 37 UNITIDIK SATRESKRIM POLRES TABANAN POLDA BALI</t>
  </si>
  <si>
    <t>84091624</t>
  </si>
  <si>
    <t>I PUTU PASEK ACI ARIANA</t>
  </si>
  <si>
    <t>BANIT 10 SIPAMMAT SUBDITGASUM DITSAMAPTA POLDA BALI</t>
  </si>
  <si>
    <t>84091693</t>
  </si>
  <si>
    <t>MADE DARMIKA</t>
  </si>
  <si>
    <t>84100030</t>
  </si>
  <si>
    <t>I MADE SUDI ARIANTARA,S.H.</t>
  </si>
  <si>
    <t>KAURMINTU SATINTELKAM POLRES JEMBRANA POLDA BALI (BARU)</t>
  </si>
  <si>
    <t>84100121</t>
  </si>
  <si>
    <t>I PUTU MARDIANA</t>
  </si>
  <si>
    <t>BANIT 20 UNITIDIK SATRESKRIM POLRES JEMBRANA POLDA BALI (BARU)</t>
  </si>
  <si>
    <t>84100250</t>
  </si>
  <si>
    <t>I KOMANG SUBAWA</t>
  </si>
  <si>
    <t>BANIT 3 UNITLANTAS POLSEK TEMBUKU POLRES BANGLI POLDA BALI</t>
  </si>
  <si>
    <t>84100299</t>
  </si>
  <si>
    <t>KADEK AGUS SUDIADNYANA</t>
  </si>
  <si>
    <t>BANIT 1 UNITLANTAS POLSEK SELAT POLRES KARANGASEM POLDA BALI</t>
  </si>
  <si>
    <t>84100343</t>
  </si>
  <si>
    <t>I WAYAN JATA ARIANTARA</t>
  </si>
  <si>
    <t>BANIT 4 UNITSABHARA POLSEK SELAT POLRES KARANGASEM POLDA BALI</t>
  </si>
  <si>
    <t>84100350</t>
  </si>
  <si>
    <t>I G N KADE INDRA SURA WINATA,S.H</t>
  </si>
  <si>
    <t>BANIT 60 UNITTURJAWALI SATLANTAS POLRESTA DENPASAR POLDA BALI (BARU)</t>
  </si>
  <si>
    <t>84100351</t>
  </si>
  <si>
    <t>BANIT 22 SATINTELKAM POLRESTA DENPASAR POLDA BALI</t>
  </si>
  <si>
    <t>84100352</t>
  </si>
  <si>
    <t>I WAYAN CANDRA WIRAWAN</t>
  </si>
  <si>
    <t>BAURPAMINAL 1 SIPROPAM POLRES TABANAN POLDA BALI (BARU)</t>
  </si>
  <si>
    <t>84100366</t>
  </si>
  <si>
    <t>I PUTU SUDIATMIKA</t>
  </si>
  <si>
    <t>84100396</t>
  </si>
  <si>
    <t>I WAYAN SUDARMONO, S.H.</t>
  </si>
  <si>
    <t>BAMIN 4 URMINTU SATRESKRIM POLRES GIANYAR POLDA BALI</t>
  </si>
  <si>
    <t>84100411</t>
  </si>
  <si>
    <t>KADEK SUARDANA, S.H.</t>
  </si>
  <si>
    <t>84100438</t>
  </si>
  <si>
    <t>I KOMANG BUDI RESTIAWAN</t>
  </si>
  <si>
    <t>BANIT 33 UNITIDIK SATRESKRIM POLRES BULELENG POLDA BALI</t>
  </si>
  <si>
    <t>84100462</t>
  </si>
  <si>
    <t>I KETUT WANDANA</t>
  </si>
  <si>
    <t>BANIT 5 UNITLAKA SATLANTAS POLRES KLUNGKUNG POLDA BALI</t>
  </si>
  <si>
    <t>84100479</t>
  </si>
  <si>
    <t>DEWA GDE EKA RAMA SH</t>
  </si>
  <si>
    <t>84100536</t>
  </si>
  <si>
    <t>BANIT 4 UNITINTELKAM POLSEK SUSUT POLRES BANGLI POLDA BALI (BARU)</t>
  </si>
  <si>
    <t>84100549</t>
  </si>
  <si>
    <t>I PUTU DYANA KARANG SH</t>
  </si>
  <si>
    <t>BANIT 8 UNITRESKRIM POLSEK BLAHBATUH POLRES GIANYAR POLDA BALI</t>
  </si>
  <si>
    <t>84100568</t>
  </si>
  <si>
    <t>NGAKAN MADE JANA ARTHA, SH</t>
  </si>
  <si>
    <t>BANIT 11 SATINTELKAM POLRES BANGLI POLDA BALI (BARU)</t>
  </si>
  <si>
    <t>84100635</t>
  </si>
  <si>
    <t>KADEK MAHA DWI SANTAYA</t>
  </si>
  <si>
    <t>BAURPROVOS 10 SIPROPAM POLRES BADUNG POLDA BALI</t>
  </si>
  <si>
    <t>84100774</t>
  </si>
  <si>
    <t>GEDE ENDRA SUKRAWAN</t>
  </si>
  <si>
    <t>BANIT 10 UNITRESKRIM POLSEK BANJAR POLRES BULELENG POLDA BALI</t>
  </si>
  <si>
    <t>84100937</t>
  </si>
  <si>
    <t>I KETUT BUDI SETIAWAN</t>
  </si>
  <si>
    <t>BANIT 6 SUBDITWASTER DITPAMOBVIT POLDA BALI</t>
  </si>
  <si>
    <t>84100939</t>
  </si>
  <si>
    <t>I GEDE HARYADI</t>
  </si>
  <si>
    <t>BANIT 5 UNITLANTAS POLSEK NEGARA POLRES JEMBRANA POLDA BALI</t>
  </si>
  <si>
    <t>84100941</t>
  </si>
  <si>
    <t>GEDE BUDI ASTRAMA</t>
  </si>
  <si>
    <t>BANIT 23 SATINTELKAM POLRES BULELENG POLDA BALI</t>
  </si>
  <si>
    <t>84100958</t>
  </si>
  <si>
    <t>I NYOMAN EDI KURNIAWAN</t>
  </si>
  <si>
    <t>BAMIN/BANIT 5 SUBDEN 1 DEN B PELOPOR SATBRIMOB POLDA BALI</t>
  </si>
  <si>
    <t>84101150</t>
  </si>
  <si>
    <t>DEWA GEDE JAYA ARTA</t>
  </si>
  <si>
    <t>BHAYANGKARA OPERASIONAL PELAKSANA BIDANG BINOPSNAL DITLANTAS POLDA BALI</t>
  </si>
  <si>
    <t>84101151</t>
  </si>
  <si>
    <t>SANG KETUT ARDANA</t>
  </si>
  <si>
    <t>BAMIN 7 BAGOPS POLRES KLUNGKUNG POLDA BALI</t>
  </si>
  <si>
    <t>84101241</t>
  </si>
  <si>
    <t>I GUSTI LANANG MADE CANDRAWAN</t>
  </si>
  <si>
    <t>BANIT 2 SATINTELKAM POLRES KARANGASEM POLDA BALI</t>
  </si>
  <si>
    <t>84101300</t>
  </si>
  <si>
    <t>I WAYAN RUDIARTANA, S.H.</t>
  </si>
  <si>
    <t>84101307</t>
  </si>
  <si>
    <t>I NENGAH MAWA ANTARA</t>
  </si>
  <si>
    <t>BANIT 22 UNITIDIK SATRESKRIM POLRES BADUNG POLDA BALI (BARU)</t>
  </si>
  <si>
    <t>84101453</t>
  </si>
  <si>
    <t>I PUTU GEDE BUDIARTA</t>
  </si>
  <si>
    <t>84101488</t>
  </si>
  <si>
    <t>I MADE GEDE SUCIPTA KARMA,S.H</t>
  </si>
  <si>
    <t>BAMIN/BANUM 3 SIOPS DEN GEGANA SATBRIMOB POLDA BALI</t>
  </si>
  <si>
    <t>84101735</t>
  </si>
  <si>
    <t>HERI WAHYU UTOMO</t>
  </si>
  <si>
    <t>BANIT 1 UNITPATROLI SATPOLAIR POLRES KLUNGKUNG POLDA BALI</t>
  </si>
  <si>
    <t>84101815</t>
  </si>
  <si>
    <t>I GEDE EKA ARIASA</t>
  </si>
  <si>
    <t>BHAYANGKARA ADMINISTRASI PELAKSANA BIDANG BINOPS ROOPS POLDA BALI</t>
  </si>
  <si>
    <t>84101850</t>
  </si>
  <si>
    <t>KADEK SUCIPTA, S.H.</t>
  </si>
  <si>
    <t>84101877</t>
  </si>
  <si>
    <t>I NENGAH ARYANA</t>
  </si>
  <si>
    <t>BANIT 17 UNITTURJAWALI SATSABHARA POLRES KARANGASEM POLDA BALI</t>
  </si>
  <si>
    <t>84101915</t>
  </si>
  <si>
    <t>I GUSTI NGURAH BAGUS CIPTA D, A.Md., S.H.</t>
  </si>
  <si>
    <t>BAMIN/BANUM 1 URMINTU SATPOLAIR POLRES BADUNG POLDA BALI</t>
  </si>
  <si>
    <t>84110102</t>
  </si>
  <si>
    <t>NI MADE DWI PRADNYANI, SH</t>
  </si>
  <si>
    <t>BAMIN/BANUM 1 SUBBAGRENMIN DITTAHTI POLDA BALI</t>
  </si>
  <si>
    <t>84110136</t>
  </si>
  <si>
    <t>I WAYAN ANDIYASA, S.H.</t>
  </si>
  <si>
    <t>PS. PAUR SUBBAGDALGAR BAGREN POLRES TABANAN POLDA BALI</t>
  </si>
  <si>
    <t>84110172</t>
  </si>
  <si>
    <t>I NYOMAN PARIGUNAWAN</t>
  </si>
  <si>
    <t>BA SPKT 1 POLSEK GEROKGAK POLRES BULELENG POLDA BALI</t>
  </si>
  <si>
    <t>84110232</t>
  </si>
  <si>
    <t>GUSTI MADE ASIH SUARTIKA, S.H.</t>
  </si>
  <si>
    <t>BANIT 2 UNITINTELKAM POLSEK KINTAMANI POLRES BANGLI POLDA BALI (BARU)</t>
  </si>
  <si>
    <t>84110257</t>
  </si>
  <si>
    <t>I KETUT DARMA SISTIAWAN</t>
  </si>
  <si>
    <t>BANIT 3 UNITINTELKAM POLSEK DENPASAR TIMUR POLRESTA DENPASAR POLDA BALI (BARU)</t>
  </si>
  <si>
    <t>84110258</t>
  </si>
  <si>
    <t>I KETUT RUSDIATMIKA</t>
  </si>
  <si>
    <t>BHAYANGKARA OPERASIONAL PELAKSANA POLSEK NUSA PENIDA POLRES KLUNGKUNG POLDA BALI (BHABINKAMTIBMAS DS.TANGLAD)</t>
  </si>
  <si>
    <t>84110304</t>
  </si>
  <si>
    <t>I DEWA GEDE ASIN</t>
  </si>
  <si>
    <t>BANIT 16 UNITTURJAWALI SATSABHARA POLRES BANGLI POLDA BALI</t>
  </si>
  <si>
    <t>84110331</t>
  </si>
  <si>
    <t>I MADE KARYANA YASA SH</t>
  </si>
  <si>
    <t>BANIT 2 UNITINTELKAM POLSEK TABANAN POLRES TABANAN POLDA BALI (BARU)</t>
  </si>
  <si>
    <t>84110343</t>
  </si>
  <si>
    <t>84110344</t>
  </si>
  <si>
    <t>I KETUT PARMA YOGA</t>
  </si>
  <si>
    <t>BAMIN/BANUM 16 SUBBAGYANUM SPN POLDA BALI</t>
  </si>
  <si>
    <t>84110447</t>
  </si>
  <si>
    <t>IDA BGS PT WIRANTAKA, S.H</t>
  </si>
  <si>
    <t>BAMIN SIUM POLSEK UBUD POLRES GIANYAR POLDA BALI</t>
  </si>
  <si>
    <t>84110534</t>
  </si>
  <si>
    <t>I GUSTI KADE STIADI ASTAWA</t>
  </si>
  <si>
    <t>BAMIN 2 URMINTU SATINTELKAM POLRES JEMBRANA POLDA BALI (BARU)</t>
  </si>
  <si>
    <t>84110637</t>
  </si>
  <si>
    <t>BHAYANGKARA OPERASIONAL PELAKSANA POLSEK NUSA PENIDA POLRES KLUNGKUNG POLDA BALI (BHABIN DESA JUNGUT BATU )</t>
  </si>
  <si>
    <t>84110641</t>
  </si>
  <si>
    <t>AGUS EDY RUSTIAWAN</t>
  </si>
  <si>
    <t>BANIT 6 SPKT POLRES KLUNGKUNG POLDA BALI</t>
  </si>
  <si>
    <t>84110656</t>
  </si>
  <si>
    <t>NYOMAN SURYAWAN,S.H</t>
  </si>
  <si>
    <t>BANIT 31 UNITIDIK SATRESKRIM POLRESTA DENPASAR POLDA BALI (BARU)</t>
  </si>
  <si>
    <t>84110806</t>
  </si>
  <si>
    <t>I WAYAN PUTU ARDANA</t>
  </si>
  <si>
    <t>BANIT 17 UNITTURJAWALI SATSABHARA POLRES BANGLI POLDA BALI (BARU)</t>
  </si>
  <si>
    <t>84110809</t>
  </si>
  <si>
    <t>I MADE SUMARNA, S.H.</t>
  </si>
  <si>
    <t>84110810</t>
  </si>
  <si>
    <t>I PUTU ARIADI</t>
  </si>
  <si>
    <t>BANIT 1 UNITINTELKAM POLSEK PUPUAN POLRES TABANAN POLDA BALI</t>
  </si>
  <si>
    <t>84110828</t>
  </si>
  <si>
    <t>84110978</t>
  </si>
  <si>
    <t>I NENGAH SUDIARTANA</t>
  </si>
  <si>
    <t>84111105</t>
  </si>
  <si>
    <t>NYOMAN RESTAWAN</t>
  </si>
  <si>
    <t>BAMIN/BANIT 23 SUBDEN 1 DEN A PELOPOR SATBRIMOB POLDA BALI</t>
  </si>
  <si>
    <t>84111133</t>
  </si>
  <si>
    <t>NYOMAN MUSTIKA</t>
  </si>
  <si>
    <t>BANIT 10 UNITLAKA SATLANTAS POLRES KARANGASEM POLDA BALI</t>
  </si>
  <si>
    <t>84111277</t>
  </si>
  <si>
    <t>NI NYOMAN MARLENI</t>
  </si>
  <si>
    <t>BANIT 2 UNIT 4 SUBDIT 4 DITRESKRIMUM POLDA BALI (BARU)</t>
  </si>
  <si>
    <t>84111377</t>
  </si>
  <si>
    <t>IDA BAGUS GEDE ADNYANA SAPUTRA</t>
  </si>
  <si>
    <t>BAMIN/BANUM 16 SUBBAGPAMKOLSIK YANMA POLDA BALI</t>
  </si>
  <si>
    <t>84120026</t>
  </si>
  <si>
    <t>BANIT 11 UNITIDIK SATRESKRIM POLRESTA DENPASAR POLDA BALI</t>
  </si>
  <si>
    <t>84120067</t>
  </si>
  <si>
    <t>I KADE SENTANA YUDA</t>
  </si>
  <si>
    <t>BAMIN 2 URMINTU SATSABHARA POLRESTA DENPASAR POLDA BALI</t>
  </si>
  <si>
    <t>84120145</t>
  </si>
  <si>
    <t>I MADE WIDNYANA</t>
  </si>
  <si>
    <t>BANIT 6 UNITRESKRIM POLSEK UBUD POLRES GIANYAR POLDA BALI</t>
  </si>
  <si>
    <t>84120168</t>
  </si>
  <si>
    <t>I MADE TIKAYASA,S.H.</t>
  </si>
  <si>
    <t>BHAYANGKARA OPERASIONAL PELAKSANA BIDANG LANTAS POLRES JEMBRANA POLDA BALI</t>
  </si>
  <si>
    <t>84120181</t>
  </si>
  <si>
    <t>I MADE DESANTARA SAPUTRA, S.H</t>
  </si>
  <si>
    <t>84120188</t>
  </si>
  <si>
    <t>BANIT 25 UNITIDIK SATRESKRIM POLRES KLUNGKUNG POLDA BALI</t>
  </si>
  <si>
    <t>84120189</t>
  </si>
  <si>
    <t>I WAYAN SUKMA WIRAWAN</t>
  </si>
  <si>
    <t>BAURPAMINAL 2 SIPROPAM POLRES TABANAN POLDA BALI (BARU)</t>
  </si>
  <si>
    <t>84120206</t>
  </si>
  <si>
    <t>I DEWA PUTU PURNAMA YASA</t>
  </si>
  <si>
    <t>84120216</t>
  </si>
  <si>
    <t>I PUTU AGUS ADHI PERMANA</t>
  </si>
  <si>
    <t>BANIT 41 UNITDALMAS SATSABHARA POLRES GIANYAR POLDA BALI</t>
  </si>
  <si>
    <t>84120237</t>
  </si>
  <si>
    <t>I NYOMAN DAUH ARTAWAN</t>
  </si>
  <si>
    <t>BANIT PATROLI 1 POLSUBSEKTOR TULAMBEN POLSEK KUBU POLRES KARANGASEM POLDA BALI</t>
  </si>
  <si>
    <t>84120264</t>
  </si>
  <si>
    <t>I GEDE GUNARTHA NEGARA,S.H.</t>
  </si>
  <si>
    <t>BANIT 18 UNITTURJAWALI SATLANTAS POLRES JEMBRANA POLDA BALI (BARU)</t>
  </si>
  <si>
    <t>84120265</t>
  </si>
  <si>
    <t>I PANDE PUTU GUNG MAHARDIKA,S.H.</t>
  </si>
  <si>
    <t>BAURPROVOS 9 SIPROPAM POLRES JEMBRANA POLDA BALI (BARU)</t>
  </si>
  <si>
    <t>84120278</t>
  </si>
  <si>
    <t>I PUTU ADI SWANTARA</t>
  </si>
  <si>
    <t>BANIT 6 UNITSABHARA POLSEK SIDEMEN POLRES KARANGASEM POLDA BALI</t>
  </si>
  <si>
    <t>84120305</t>
  </si>
  <si>
    <t>I MADE WIRASTAYANA SH</t>
  </si>
  <si>
    <t>84120325</t>
  </si>
  <si>
    <t>GEDE SURIKSIAWAN, S.E.</t>
  </si>
  <si>
    <t>BANIT 1 SATTAHTI POLRES BULELENG POLDA BALI</t>
  </si>
  <si>
    <t>84120364</t>
  </si>
  <si>
    <t>84120365</t>
  </si>
  <si>
    <t>I PUTU WIRNA HARDAWAN, S.H.</t>
  </si>
  <si>
    <t>84120383</t>
  </si>
  <si>
    <t>I MADE WIADNYANA, S.H</t>
  </si>
  <si>
    <t>84120456</t>
  </si>
  <si>
    <t>I B KOMANG PARINDRA WIRANTIKA, S.H.</t>
  </si>
  <si>
    <t>BANIT 1 SUBDIT AUDIT DITPAMOBVIT POLDA BALI (BARU)</t>
  </si>
  <si>
    <t>84120474</t>
  </si>
  <si>
    <t>BANIT 1 SATINTELKAM POLRES KLUNGKUNG POLDA BALI</t>
  </si>
  <si>
    <t>84120695</t>
  </si>
  <si>
    <t>GEDE EKA PANDU WIRAWAN</t>
  </si>
  <si>
    <t>84120881</t>
  </si>
  <si>
    <t>I MADE ERIK BAYU SAPUTRA, S.H.</t>
  </si>
  <si>
    <t>84120917</t>
  </si>
  <si>
    <t>I KOMANG GEDE WIRATA</t>
  </si>
  <si>
    <t>BAMIN/BANIT 3 SUBDEN 1 DEN C PELOPOR SATBRIMOB POLDA BALI</t>
  </si>
  <si>
    <t>84120931</t>
  </si>
  <si>
    <t>I DEWA NYOMAN WARA PUTRA</t>
  </si>
  <si>
    <t>84121373</t>
  </si>
  <si>
    <t>I GUSTI PUTU SAPUTRA</t>
  </si>
  <si>
    <t>BANIT 42 UNITDALMAS SATSABHARA POLRES GIANYAR POLDA BALI (BARU)</t>
  </si>
  <si>
    <t>84121455</t>
  </si>
  <si>
    <t>I PUTU SULIANTARA</t>
  </si>
  <si>
    <t>BHAYANGKARA OPERASIONAL PELAKSANA LANJUTAN POLSEK GEROKGAK POLRES BULELENG POLDA BALI (BHABINKAMTIBMAS DESA SUMBERKELAMPOK POLSEK GEROKGAK)</t>
  </si>
  <si>
    <t>84121471</t>
  </si>
  <si>
    <t>PUTU ADI WIRATAMA</t>
  </si>
  <si>
    <t>BANIT 3 UNIT 1 SUBDIT 4 DITRESKRIMUM POLDA BALI (BARU)</t>
  </si>
  <si>
    <t>84121539</t>
  </si>
  <si>
    <t>I PUTU AGUS WIRAWAN</t>
  </si>
  <si>
    <t>BANIT 1 UNITRESKRIM POLSEK RENDANG POLRES KARANGASEM POLDA BALI</t>
  </si>
  <si>
    <t>85010024</t>
  </si>
  <si>
    <t>I GUSTI LANANG ARYA DIPUTRA</t>
  </si>
  <si>
    <t>BAURPROVOS 9 SIPROPAM POLRES KARANGASEM POLDA BALI</t>
  </si>
  <si>
    <t>85010081</t>
  </si>
  <si>
    <t>PUTU AGUS WAHYUDI</t>
  </si>
  <si>
    <t>BAURPROVOS 4 SIPROPAM POLRES KLUNGKUNG POLDA BALI</t>
  </si>
  <si>
    <t>85010115</t>
  </si>
  <si>
    <t>I MADE DEDDY KUSUMAWARDANA, S.H.</t>
  </si>
  <si>
    <t>BANIT 3 UNIT 2 SUBDIT 1 DITRESNARKOBA POLDA BALI</t>
  </si>
  <si>
    <t>85010151</t>
  </si>
  <si>
    <t>I GEDE AGUS SUPRIAWAN</t>
  </si>
  <si>
    <t>BANIT 5 SATINTELKAM POLRES BULELENG POLDA BALI</t>
  </si>
  <si>
    <t>85010170</t>
  </si>
  <si>
    <t>PUTU SUDIARTAMA SANGGING</t>
  </si>
  <si>
    <t>BAMIN 5 BAGOPS POLRES BULELENG POLDA BALI</t>
  </si>
  <si>
    <t>85010176</t>
  </si>
  <si>
    <t>ANAK AGUNG RAI WISNU, S.H</t>
  </si>
  <si>
    <t>85010187</t>
  </si>
  <si>
    <t>GEDE HENDRA HERMAWAN, S.H.</t>
  </si>
  <si>
    <t>BHAYANGKARA ADMINISTRASI PELAKSANA BIDANG LANTAS POLRES BULELENG POLDA BALI (ARAHAN PENUGASAN PADA UNITREGIDENT SIM)</t>
  </si>
  <si>
    <t>85010188</t>
  </si>
  <si>
    <t>I WAYAN PUTU EKA SAPUTRA,SH</t>
  </si>
  <si>
    <t>85010189</t>
  </si>
  <si>
    <t>I WAYAN SULASTRA</t>
  </si>
  <si>
    <t>BANIT 2 UNITRESKRIM POLSEK TEMBUKU POLRES BANGLI POLDA BALI (BARU)</t>
  </si>
  <si>
    <t>85010249</t>
  </si>
  <si>
    <t>I GEDE SUDHARMA YASA, S.H.</t>
  </si>
  <si>
    <t>BHAYANGKARA OPERASIONAL PELAKSANA POLSEK BANJAR POLRES BULELENG POLDA BALI (BHABINKAMTIBMAS DS GOBLEG POLSEK BANJAR)</t>
  </si>
  <si>
    <t>85010268</t>
  </si>
  <si>
    <t>KOMANG ADI PARYATNA</t>
  </si>
  <si>
    <t>BANIT 2 UNITRESKRIM POLSEK TEJAKULA POLRES BULELENG POLDA BALI</t>
  </si>
  <si>
    <t>85010330</t>
  </si>
  <si>
    <t>I MADE EDY MULIARTHAWAN, SH</t>
  </si>
  <si>
    <t>BANIT 3 UNITRESKRIM POLSEK SELEMADEG POLRES TABANAN POLDA BALI (BARU)</t>
  </si>
  <si>
    <t>85010348</t>
  </si>
  <si>
    <t>I KADEK UMBARA YASA</t>
  </si>
  <si>
    <t>BHAYANGKARA OPERASIONAL PELAKSANA POLSEK SAWAN POLRES BULELENG POLDA BALI (ARAHAN PENUGASAN PADA UNIT RESKRIM))</t>
  </si>
  <si>
    <t>85010451</t>
  </si>
  <si>
    <t>IDA BAGUS MADE SURYA ADNYANA</t>
  </si>
  <si>
    <t>BANIT 15 SATINTELKAM POLRES GIANYAR POLDA BALI (BARU)</t>
  </si>
  <si>
    <t>85010513</t>
  </si>
  <si>
    <t>I WAYAN SUGI PRAPANCA</t>
  </si>
  <si>
    <t>BAMIN 4 URMINTU SATINTELKAM POLRES TABANAN POLDA BALI (BARU)</t>
  </si>
  <si>
    <t>85010522</t>
  </si>
  <si>
    <t>I MADE ARTAYANA</t>
  </si>
  <si>
    <t>85010526</t>
  </si>
  <si>
    <t>KADEK YOGI SUGIANTARA</t>
  </si>
  <si>
    <t>BANIT 2 UNITPROVOS POLSEK SERIRIT POLRES BULELENG POLDA BALI</t>
  </si>
  <si>
    <t>85010594</t>
  </si>
  <si>
    <t>I NYOMAN LESTARIAWAN, S.H</t>
  </si>
  <si>
    <t>85010678</t>
  </si>
  <si>
    <t>PUTU EKO ARYAWAN</t>
  </si>
  <si>
    <t>BANIT 9 UNITRESKRIM POLSEK MENDOYO POLRES JEMBRANA POLDA BALI</t>
  </si>
  <si>
    <t>85010679</t>
  </si>
  <si>
    <t>I MADE ARIANA</t>
  </si>
  <si>
    <t>BANIT 4 UNITIDIK SATRESNARKOBA POLRES JEMBRANA POLDA BALI (BARU)</t>
  </si>
  <si>
    <t>85010683</t>
  </si>
  <si>
    <t>I KETUT UDIANA</t>
  </si>
  <si>
    <t>BAURPAMINAL 2 SIPROPAM POLRES KARANGASEM POLDA BALI</t>
  </si>
  <si>
    <t>85010684</t>
  </si>
  <si>
    <t>I GEDE AGUS FAJAR KOMALA , S.H.</t>
  </si>
  <si>
    <t>BANIT 29 UNITTURJAWALI SATLANTAS POLRES BADUNG POLDA BALI (BARU)</t>
  </si>
  <si>
    <t>85010686</t>
  </si>
  <si>
    <t>I GEDE WEDA PERMANA</t>
  </si>
  <si>
    <t>85010688</t>
  </si>
  <si>
    <t>I KADEK ALIT MAHARDIKA, S.AP</t>
  </si>
  <si>
    <t>BANIT 1 UNITSABHARA POLSEK MELAYA POLRES JEMBRANA POLDA BALI</t>
  </si>
  <si>
    <t>85010691</t>
  </si>
  <si>
    <t>I NYOMAN JANA MAWASDIRI</t>
  </si>
  <si>
    <t>BANIT 4 UNITINTELKAM POLSEK TEGALLALANG POLRES GIANYAR POLDA BALI (BARU)</t>
  </si>
  <si>
    <t>85010695</t>
  </si>
  <si>
    <t>BANIT 34 UNITTURJAWALI SATSABHARA POLRES BADUNG POLDA BALI</t>
  </si>
  <si>
    <t>85010696</t>
  </si>
  <si>
    <t>SANG PUTU MANDIA</t>
  </si>
  <si>
    <t>BHAYANGKARA OPERASIONAL PELAKSANA POLSEK PAYANGAN POLRES GIANYAR POLDA BALI</t>
  </si>
  <si>
    <t>85010984</t>
  </si>
  <si>
    <t>I PUTU GEDE EKA WEARTA YADNYA</t>
  </si>
  <si>
    <t>BAMIN/BANUM 4 SUBBAGRENMIN DITRESNARKOBA POLDA BALI</t>
  </si>
  <si>
    <t>85011096</t>
  </si>
  <si>
    <t>I WAYAN RAI WIARTA</t>
  </si>
  <si>
    <t>BRIGADIR POLSEK DENPASAR SELATAN POLRESTA DENPASAR POLDA BALI</t>
  </si>
  <si>
    <t>85011131</t>
  </si>
  <si>
    <t>COKORDA BAGUS NARAKESUMA</t>
  </si>
  <si>
    <t>BRIGADIR POLRES GIANYAR POLDA BALI (PENUGASAN PD BNK GIANYAR)</t>
  </si>
  <si>
    <t>85011159</t>
  </si>
  <si>
    <t>I PANDE KOMANG WIRAWAN</t>
  </si>
  <si>
    <t>BAMIN/BANIT 19 SUBDEN 2 DEN C PELOPOR SATBRIMOB POLDA BALI</t>
  </si>
  <si>
    <t>85011168</t>
  </si>
  <si>
    <t>I KOMANG REMAWAN</t>
  </si>
  <si>
    <t>ANGGOTA 6 TON 3 KOMPI 4 YON A PELOPOR SATBRIMOB POLDA BALI</t>
  </si>
  <si>
    <t>85011178</t>
  </si>
  <si>
    <t>I NYOMAN KARIYASA</t>
  </si>
  <si>
    <t>BANIT 24 UNITIDIK SATRESKRIM POLRES KLUNGKUNG POLDA BALI</t>
  </si>
  <si>
    <t>85011250</t>
  </si>
  <si>
    <t>I KADEK ADI MAHENDRA PUTRA</t>
  </si>
  <si>
    <t>BANIT 4 UNITPATROLI SATPOLAIR POLRES BADUNG POLDA BALI (BARU)</t>
  </si>
  <si>
    <t>85011315</t>
  </si>
  <si>
    <t>I MADE ARI TOPAN</t>
  </si>
  <si>
    <t>85011317</t>
  </si>
  <si>
    <t>KADEK DWI KUSMAWAN</t>
  </si>
  <si>
    <t>BAMIN/BANUM 4 SUBSIPALANG SILOG SATBRIMOB POLDA BALI</t>
  </si>
  <si>
    <t>85011605</t>
  </si>
  <si>
    <t>I PUTU PAHANG OKA PARTAMA</t>
  </si>
  <si>
    <t>BANIT 7 UNITSABHARA POLSEK SUKAWATI POLRES GIANYAR POLDA BALI</t>
  </si>
  <si>
    <t>85020019</t>
  </si>
  <si>
    <t>KADEK RUDI MARTANA, S.H</t>
  </si>
  <si>
    <t>85020026</t>
  </si>
  <si>
    <t>I GUSTI NGURAH ARI SUWADI PUTRA</t>
  </si>
  <si>
    <t>85020045</t>
  </si>
  <si>
    <t>I WAYAN SABDAYANA</t>
  </si>
  <si>
    <t>DANTON 4 KOMPI 3 YON B PELOPOR SATBRIMOB POLDA BALI (PERPOL 14)</t>
  </si>
  <si>
    <t>85020085</t>
  </si>
  <si>
    <t>AGUS SANDIARTHA</t>
  </si>
  <si>
    <t>BANIT 7 UNITRESKRIM POLSEK KEDIRI POLRES TABANAN POLDA BALI</t>
  </si>
  <si>
    <t>85020098</t>
  </si>
  <si>
    <t>I WAYAN EDY ARYAWAN, S.H</t>
  </si>
  <si>
    <t>85020099</t>
  </si>
  <si>
    <t>IDA BAGUS EKA BUMI SH</t>
  </si>
  <si>
    <t>85020125</t>
  </si>
  <si>
    <t>GEDE MAHENDRA</t>
  </si>
  <si>
    <t>BAURPAMINAL 4 SIPROPAM POLRES BULELENG POLDA BALI</t>
  </si>
  <si>
    <t>85020139</t>
  </si>
  <si>
    <t>GEDE TRISNA DWIPAYANA</t>
  </si>
  <si>
    <t>BANIT 14 UNITSABHARA POLSEK SERIRIT POLRES BULELENG POLDA BALI</t>
  </si>
  <si>
    <t>85020160</t>
  </si>
  <si>
    <t>KETUT PERING AYODI, S.H.</t>
  </si>
  <si>
    <t>BANIT 5 UNITTURJAWALI SATLANTAS POLRES BULELENG POLDA BALI</t>
  </si>
  <si>
    <t>85020198</t>
  </si>
  <si>
    <t>PUTU AGUS SURIADNYANA</t>
  </si>
  <si>
    <t>BANIT 10 SATINTELKAM POLRES BULELENG POLDA BALI</t>
  </si>
  <si>
    <t>85020208</t>
  </si>
  <si>
    <t>I KADEK MUJIADITA, S.H.</t>
  </si>
  <si>
    <t>BANIT 3 UNITIDIK SATRESKRIM POLRES KARANGASEM POLDA BALI</t>
  </si>
  <si>
    <t>85020225</t>
  </si>
  <si>
    <t>I MADE WIDIANTARA</t>
  </si>
  <si>
    <t>BANIT 1 UNITRESKRIM POLSEK BEBANDEM POLRES KARANGASEM POLDA BALI</t>
  </si>
  <si>
    <t>85020256</t>
  </si>
  <si>
    <t>I GUSTI AGUNG GDE BIMA SANJAYA</t>
  </si>
  <si>
    <t>BANIT 16 SATINTELKAM POLRES GIANYAR POLDA BALI (BARU)</t>
  </si>
  <si>
    <t>85020287</t>
  </si>
  <si>
    <t>NI LUH WAHYUNI</t>
  </si>
  <si>
    <t>BAMIN/BANUM 5 SUBBAGRENMIN ROOPS POLDA BALI (BARU)</t>
  </si>
  <si>
    <t>85020296</t>
  </si>
  <si>
    <t>I WAYAN WINTARA</t>
  </si>
  <si>
    <t>BAURPROVOS 2 SIPROPAM POLRES TABANAN POLDA BALI</t>
  </si>
  <si>
    <t>85020300</t>
  </si>
  <si>
    <t>NYOMAN ARYA PUTRA</t>
  </si>
  <si>
    <t>BANIT 19 UNITLAKA SATLANTAS POLRES BULELENG POLDA BALI</t>
  </si>
  <si>
    <t>85020306</t>
  </si>
  <si>
    <t>IDA BAGUS GEDE WEDA SUPARTA</t>
  </si>
  <si>
    <t>BHAYANGKARA ADMINISTRASI PELAKSANA BIDANG PROPAM POLRES BADUNG POLDA BALI</t>
  </si>
  <si>
    <t>85020321</t>
  </si>
  <si>
    <t>IDA BAGUS ADI PALGUNA, S.H</t>
  </si>
  <si>
    <t>BANIT 2 UNIT 3 SUBDIT 1 DITRESNARKOBA POLDA BALI</t>
  </si>
  <si>
    <t>85020364</t>
  </si>
  <si>
    <t>SI NGURAH PUTU KUSUMAYADI, S.H.</t>
  </si>
  <si>
    <t>BANIT 3 UNIT 4 SUBDIT 3 DITRESKRIMSUS POLDA BALI</t>
  </si>
  <si>
    <t>85020389</t>
  </si>
  <si>
    <t>I WAYAN SUNIARTHA</t>
  </si>
  <si>
    <t>BANIT 9 SPKT POLRES GIANYAR POLDA BALI (BARU)</t>
  </si>
  <si>
    <t>85020461</t>
  </si>
  <si>
    <t>NI NYOMAN ROBYANI</t>
  </si>
  <si>
    <t>PAMIN 5 SUBBAGRENMIN ROLOG POLDA BALI (PERPOL 14)</t>
  </si>
  <si>
    <t>85020479</t>
  </si>
  <si>
    <t>I NYOMAN TRI WIDIYANA</t>
  </si>
  <si>
    <t>BHAYANGKARA OPERASIONAL PELAKSANA POLSEK KUTA SELATAN POLRESTA DENPASAR POLDA BALI (UNIT LANTAS POLSEK KUTA SELATAN)</t>
  </si>
  <si>
    <t>85020557</t>
  </si>
  <si>
    <t>I MADE HENDRA WIRAYUDHA, S.H.</t>
  </si>
  <si>
    <t>BANIT 1 UNITPATROLI SATPOLAIR POLRES BULELENG POLDA BALI</t>
  </si>
  <si>
    <t>85020566</t>
  </si>
  <si>
    <t>I WAYAN SUTIRTA</t>
  </si>
  <si>
    <t>85020567</t>
  </si>
  <si>
    <t>WAYAN ANGGA KRISNA F</t>
  </si>
  <si>
    <t>BANIT 24 SUBDIT VIP DITPAMOBVIT POLDA BALI (BARU)</t>
  </si>
  <si>
    <t>85020573</t>
  </si>
  <si>
    <t>KADEK MERTADANA</t>
  </si>
  <si>
    <t>BANIT 65 UNITIDIK SATRESKRIM POLRESTA DENPASAR POLDA BALI</t>
  </si>
  <si>
    <t>85020576</t>
  </si>
  <si>
    <t>I GUSTI BAGUS NYOMAN SIDEMEN</t>
  </si>
  <si>
    <t>85020590</t>
  </si>
  <si>
    <t>I DEWA NYOMAN SUMA WISUDA</t>
  </si>
  <si>
    <t>BANIT 29 SUBDIT VIP DITPAMOBVIT POLDA BALI</t>
  </si>
  <si>
    <t>85020723</t>
  </si>
  <si>
    <t>I MADE PUTRA WIDANA</t>
  </si>
  <si>
    <t>BAMIN/BANIT 16 SUBDEN 1 DEN B PELOPOR SATBRIMOB POLDA BALI</t>
  </si>
  <si>
    <t>85020823</t>
  </si>
  <si>
    <t>I KADEK ARIANA</t>
  </si>
  <si>
    <t>BANIT 1 UNITPROVOS POLSEK MANGGIS POLRES KARANGASEM POLDA BALI</t>
  </si>
  <si>
    <t>85020825</t>
  </si>
  <si>
    <t>I PUTU ADNYANA</t>
  </si>
  <si>
    <t>BANIT 22 SUBDIT VIP DITPAMOBVIT POLDA BALI</t>
  </si>
  <si>
    <t>85020962</t>
  </si>
  <si>
    <t>I GEDE ARDANA</t>
  </si>
  <si>
    <t>BANIT 17 UNITTURJAWALI SATSABHARA POLRES BULELENG POLDA BALI</t>
  </si>
  <si>
    <t>85020967</t>
  </si>
  <si>
    <t>TOPAN FEBRIYANTO</t>
  </si>
  <si>
    <t>BANIT 11 SUBBIDPAMINAL BIDPROPAM POLDA BALI (BARU)</t>
  </si>
  <si>
    <t>85021035</t>
  </si>
  <si>
    <t>I KETUT HARINAYA</t>
  </si>
  <si>
    <t>BANIT 40 UNITTURJAWALI SATSABHARA POLRES BADUNG POLDA BALI (-)</t>
  </si>
  <si>
    <t>85021045</t>
  </si>
  <si>
    <t>GEDE BUDIARTA</t>
  </si>
  <si>
    <t>BAURPROVOS 8 SIPROPAM POLRES BULELENG POLDA BALI</t>
  </si>
  <si>
    <t>85021051</t>
  </si>
  <si>
    <t>I GEDE SUTIRKA</t>
  </si>
  <si>
    <t>BANIT PATROLI 3 POLSUBSEKTOR LEMBONGAN POLSEK NUSA PENIDA POLRES KLUNGKUNG POLDA BALI</t>
  </si>
  <si>
    <t>85021055</t>
  </si>
  <si>
    <t>SANG ALIT ASMARA PUTRA</t>
  </si>
  <si>
    <t>85021317</t>
  </si>
  <si>
    <t>I NYOMAN SATWIKA</t>
  </si>
  <si>
    <t>BANIT 4 UNITLAKA SATLANTAS POLRES BADUNG POLDA BALI</t>
  </si>
  <si>
    <t>85021318</t>
  </si>
  <si>
    <t>KETUT SUPARTA YADNYA</t>
  </si>
  <si>
    <t>BHAYANGKARA OPERASIONAL PELAKSANA BIDANG SUBDIT 3 DITRESKRIMUM POLDA BALI (BARU)</t>
  </si>
  <si>
    <t>85030015</t>
  </si>
  <si>
    <t>DEWA PUTU EKA ARIAWAN, S.H.</t>
  </si>
  <si>
    <t>BAURPROVOS 9 SIPROPAM POLRES BULELENG POLDA BALI</t>
  </si>
  <si>
    <t>85030037</t>
  </si>
  <si>
    <t>I WAYAN GEDE PUJA ASTAWA</t>
  </si>
  <si>
    <t>BHAYANGKARA OPERASIONAL PELAKSANA POLSEK DAWAN POLRES KLUNGKUNG POLDA BALI (BHABIN DESA SAMPALAN KLOD)</t>
  </si>
  <si>
    <t>85030039</t>
  </si>
  <si>
    <t>MADE AGUS ARIANTIKA</t>
  </si>
  <si>
    <t>BAMIN/BANUM 4 SUBBAGYANUM SPN POLDA BALI</t>
  </si>
  <si>
    <t>85030079</t>
  </si>
  <si>
    <t>IDA BAGUS PUTU KRISNU YUDHA A. S.H.</t>
  </si>
  <si>
    <t>85030111</t>
  </si>
  <si>
    <t>PUTU AGUS SURYANA,SH</t>
  </si>
  <si>
    <t>BHAYANGKARA OPERASIONAL PELAKSANA PEMULA POLSEK DENPASAR SELATAN POLRESTA DENPASAR POLDA BALI</t>
  </si>
  <si>
    <t>85030136</t>
  </si>
  <si>
    <t>NYOMAN TRIANA</t>
  </si>
  <si>
    <t>85030160</t>
  </si>
  <si>
    <t>I WAYAN SUTRISNA, S.H.</t>
  </si>
  <si>
    <t>BANIT 14 UNITLAKA SATLANTAS POLRES KLUNGKUNG POLDA BALI</t>
  </si>
  <si>
    <t>85030221</t>
  </si>
  <si>
    <t>EFFENDY HARTA WIJAYA, S.H.</t>
  </si>
  <si>
    <t>BANIT 11 UNITIDIK SATRESNARKOBA POLRES BULELENG POLDA BALI</t>
  </si>
  <si>
    <t>85030228</t>
  </si>
  <si>
    <t>I KETUT JUNIARTA</t>
  </si>
  <si>
    <t>BANIT 35 UNITIDIK SATRESKRIM POLRES BANGLI POLDA BALI</t>
  </si>
  <si>
    <t>85030240</t>
  </si>
  <si>
    <t>I PUTU YUDI PRASETYA, S.H.</t>
  </si>
  <si>
    <t>BANIT 3 UNIT 2 SUBDIT 3 DITRESKRIMSUS POLDA BALI</t>
  </si>
  <si>
    <t>85030242</t>
  </si>
  <si>
    <t>MADE AGUS ARIAWAN EKA PUTRA</t>
  </si>
  <si>
    <t>85030249</t>
  </si>
  <si>
    <t>I PUTU NUGRANTARA</t>
  </si>
  <si>
    <t>BHAYANGKARA OPERASIONAL PELAKSANA POLSEK GIANYAR POLRES GIANYAR POLDA BALI (UNIT 2 SABHARA)</t>
  </si>
  <si>
    <t>85030266</t>
  </si>
  <si>
    <t>NI LUH GEDE WAHYUNI, S.H.</t>
  </si>
  <si>
    <t>BAURPROVOS 10 SIPROPAM POLRES KARANGASEM POLDA BALI</t>
  </si>
  <si>
    <t>85030335</t>
  </si>
  <si>
    <t>I KADEK DIANA ARIS TIAWAN,S.H</t>
  </si>
  <si>
    <t>85030352</t>
  </si>
  <si>
    <t>I KOMANG DIANUDHYANA</t>
  </si>
  <si>
    <t>BANIT 4 SPKT POLRES KLUNGKUNG POLDA BALI</t>
  </si>
  <si>
    <t>85030412</t>
  </si>
  <si>
    <t>I GEDE MADE SUKASANA, S.H</t>
  </si>
  <si>
    <t>DANTON 5 KOMPI 3 YON B PELOPOR SATBRIMOB POLDA BALI (PERPOL 14)</t>
  </si>
  <si>
    <t>85030489</t>
  </si>
  <si>
    <t>I WAYAN JAPA</t>
  </si>
  <si>
    <t>BANIT 4 UNITRESKRIM POLSEK NUSA PENIDA POLRES KLUNGKUNG POLDA BALI</t>
  </si>
  <si>
    <t>85030710</t>
  </si>
  <si>
    <t>NYOMAN SURAMA</t>
  </si>
  <si>
    <t>BAMIN/BANIT 3 SUBDEN 1 DEN B PELOPOR SATBRIMOB POLDA BALI</t>
  </si>
  <si>
    <t>85030723</t>
  </si>
  <si>
    <t>NYOMAN BAYU ARMANA GIRI, S.A.P.</t>
  </si>
  <si>
    <t>BAMIN/BANUM 7 SUBBAGYANUM SPN POLDA BALI</t>
  </si>
  <si>
    <t>85030741</t>
  </si>
  <si>
    <t>K. DIATMIKA PRATAMA</t>
  </si>
  <si>
    <t>BANIT 9 SPKT POLRES BADUNG POLDA BALI</t>
  </si>
  <si>
    <t>85030744</t>
  </si>
  <si>
    <t>NGURAH EKA PRANAWA</t>
  </si>
  <si>
    <t>85030966</t>
  </si>
  <si>
    <t>I MADE SUGIARTA, S.H</t>
  </si>
  <si>
    <t>85031075</t>
  </si>
  <si>
    <t>PAMIN 2 SUBBAGRENMIN RO SDM POLDA BALI</t>
  </si>
  <si>
    <t>85031330</t>
  </si>
  <si>
    <t>I NYOMAN WISUDARTA</t>
  </si>
  <si>
    <t>85031412</t>
  </si>
  <si>
    <t>KOMANG SUPRIADI</t>
  </si>
  <si>
    <t>BHAYANGKARA OPERASIONAL PELAKSANA BIDANG WISATA DITPAMOBVIT POLDA BALI (LAKI-LAKI)</t>
  </si>
  <si>
    <t>85031614</t>
  </si>
  <si>
    <t>NGAKAN PUTU AGUNG MARDIKA, S.H</t>
  </si>
  <si>
    <t>BHAYANGKARA OPERASIONAL PELAKSANA PEMULA BIDANG BINMAS POLRESTA DENPASAR POLDA BALI</t>
  </si>
  <si>
    <t>85031742</t>
  </si>
  <si>
    <t>I KADEK AGUS MARDIYASA</t>
  </si>
  <si>
    <t>85031830</t>
  </si>
  <si>
    <t>I PUTU SUKARIADI</t>
  </si>
  <si>
    <t>BANUM 1 BAGSTRAJEMEN RORENA POLDA BALI</t>
  </si>
  <si>
    <t>85040012</t>
  </si>
  <si>
    <t>GDE ADI SUTRAWAN, S.H.</t>
  </si>
  <si>
    <t>BANIT 4 UNITRESKRIM POLSEK PEKUTATAN POLRES JEMBRANA POLDA BALI (BARU)</t>
  </si>
  <si>
    <t>85040086</t>
  </si>
  <si>
    <t>I GEDE WISNUJANA, S.H</t>
  </si>
  <si>
    <t>BANIT 2 UNITIDIK SATRESKRIM POLRES BANGLI POLDA BALI (BARU)</t>
  </si>
  <si>
    <t>85040115</t>
  </si>
  <si>
    <t>I KETUT AGUS KOHASEN</t>
  </si>
  <si>
    <t>85040127</t>
  </si>
  <si>
    <t>I KETUT SUTA WIJAYA, S.H.</t>
  </si>
  <si>
    <t>BANIT 2 UNITRESKRIM POLSEK MANGGIS POLRES KARANGASEM POLDA BALI</t>
  </si>
  <si>
    <t>85040133</t>
  </si>
  <si>
    <t>I DEWA PUTU SURYADI PUTRA,S.H.</t>
  </si>
  <si>
    <t>BHAYANGKARA OPERASIONAL PELAKSANA POLSEK UBUD POLRES GIANYAR POLDA BALI (UNITRESKRIM)</t>
  </si>
  <si>
    <t>85040140</t>
  </si>
  <si>
    <t>I KADEK ARIANA,S.H</t>
  </si>
  <si>
    <t>BANIT 6 UNITIDIK SATRESNARKOBA POLRESTA DENPASAR POLDA BALI</t>
  </si>
  <si>
    <t>85040151</t>
  </si>
  <si>
    <t>I NYOMAN CAKRA NATA</t>
  </si>
  <si>
    <t>BANIT 5 UNITLAKA SATLANTAS POLRES BANGLI POLDA BALI (BARU)</t>
  </si>
  <si>
    <t>85040170</t>
  </si>
  <si>
    <t>I DEWA GEDE SUDARSANA</t>
  </si>
  <si>
    <t>85040171</t>
  </si>
  <si>
    <t>I GEDE SUARDIANA</t>
  </si>
  <si>
    <t>BANIT 7 UNITRESKRIM POLSEK NEGARA POLRES JEMBRANA POLDA BALI (BARU)</t>
  </si>
  <si>
    <t>85040175</t>
  </si>
  <si>
    <t>DEWA KOMANG INDRAPARWATA</t>
  </si>
  <si>
    <t>BAURPAMINAL 3 SIPROPAM POLRES JEMBRANA POLDA BALI (BARU)</t>
  </si>
  <si>
    <t>85040210</t>
  </si>
  <si>
    <t>I WAYAN PASEK ARIKA DITHA SH</t>
  </si>
  <si>
    <t>BANIT 34 SATINTELKAM POLRES GIANYAR POLDA BALI (BARU)</t>
  </si>
  <si>
    <t>85040211</t>
  </si>
  <si>
    <t>NI LUH GEDE PUSPITA CANDRAYANI, SH</t>
  </si>
  <si>
    <t>BANIT 36 UNITIDIK SATRESKRIM POLRES TABANAN POLDA BALI</t>
  </si>
  <si>
    <t>85040216</t>
  </si>
  <si>
    <t>GEDE AGUS WISNAWA</t>
  </si>
  <si>
    <t>BAMIN/BANUM 4 BAGJARLAT SPN POLDA BALI</t>
  </si>
  <si>
    <t>85040290</t>
  </si>
  <si>
    <t>I PUTU WIDYUTA</t>
  </si>
  <si>
    <t>BAMIN 5 BAGOPS POLRES BANGLI POLDA BALI (BARU)</t>
  </si>
  <si>
    <t>85040324</t>
  </si>
  <si>
    <t>I NYOMAN DIDI ASTAWA, S.H.</t>
  </si>
  <si>
    <t>BANIT 2 UNIT PROVOS SPN POLDA BALI</t>
  </si>
  <si>
    <t>85040453</t>
  </si>
  <si>
    <t>I MADE GEDE SUARMANA</t>
  </si>
  <si>
    <t>BANIT 25 SATINTELKAM POLRES GIANYAR POLDA BALI (BARU)</t>
  </si>
  <si>
    <t>85040624</t>
  </si>
  <si>
    <t>I GEDE EKA SETIA DHARMA</t>
  </si>
  <si>
    <t>BAMIN/BANIT 26 SUBDEN 1 DEN A PELOPOR SATBRIMOB POLDA BALI</t>
  </si>
  <si>
    <t>85040629</t>
  </si>
  <si>
    <t>I GEDE ARI APRIANA</t>
  </si>
  <si>
    <t>BANIT 6 UNITINTELKAM POLSEK KAWASAN PELABUHAN GILIMANUK POLRES JEMBRANA POLDA BALI</t>
  </si>
  <si>
    <t>85040645</t>
  </si>
  <si>
    <t>BAYU AKBARA</t>
  </si>
  <si>
    <t>BANIT 22 UNITTURJAWALI SATSABHARA POLRES BULELENG POLDA BALI</t>
  </si>
  <si>
    <t>85040656</t>
  </si>
  <si>
    <t>LANANG KETUT WIDIA NEGARA</t>
  </si>
  <si>
    <t>BANIT 7 UNITTURJAWALI SATLANTAS POLRES BULELENG POLDA BALI</t>
  </si>
  <si>
    <t>85040913</t>
  </si>
  <si>
    <t>I PUTU SUMAYANA</t>
  </si>
  <si>
    <t>BANIT 18 SATINTELKAM POLRES KLUNGKUNG POLDA BALI (BARU)</t>
  </si>
  <si>
    <t>85040914</t>
  </si>
  <si>
    <t>I MADE SUMERTA SH</t>
  </si>
  <si>
    <t>85040917</t>
  </si>
  <si>
    <t>MADE BUDIARTANA</t>
  </si>
  <si>
    <t>BAMIN/BANUM 11 SUBBAGYANUM SPN POLDA BALI (BARU)</t>
  </si>
  <si>
    <t>85040986</t>
  </si>
  <si>
    <t>I GUSTI NGURAH KRIAN MANDALA</t>
  </si>
  <si>
    <t>BAMIN/BANIT 15 SUBDEN 1 DEN A PELOPOR SATBRIMOB POLDA BALI</t>
  </si>
  <si>
    <t>85040987</t>
  </si>
  <si>
    <t>GIMAS ADI PRAYITNO</t>
  </si>
  <si>
    <t>BANIT 5 UNITRESKRIM POLSEK MELAYA POLRES JEMBRANA POLDA BALI (BARU)</t>
  </si>
  <si>
    <t>85041001</t>
  </si>
  <si>
    <t>A A SAGUNG APRILIA DHAMAYANTI SH</t>
  </si>
  <si>
    <t>BAMIN/BANUM 9 URRENMIN YANMA POLDA BALI</t>
  </si>
  <si>
    <t>85041077</t>
  </si>
  <si>
    <t>KADEK SUDI ADNYANA</t>
  </si>
  <si>
    <t>85041097</t>
  </si>
  <si>
    <t>PUTU PANCA APRIANA</t>
  </si>
  <si>
    <t>BAMIN/BANUM 17 SUBBAGPAMKOLSIK YANMA POLDA BALI</t>
  </si>
  <si>
    <t>85041176</t>
  </si>
  <si>
    <t>KADEK SUANJAYA</t>
  </si>
  <si>
    <t>BANIT 1 UNITLANTAS POLSEK SUKAWATI POLRES GIANYAR POLDA BALI (BARU)</t>
  </si>
  <si>
    <t>85041287</t>
  </si>
  <si>
    <t>KADEK SUARTIKA, S.H.</t>
  </si>
  <si>
    <t>BANIT 10 UNITRESKRIM POLSEK SUKAWATI POLRES GIANYAR POLDA BALI (BARU)</t>
  </si>
  <si>
    <t>85041374</t>
  </si>
  <si>
    <t>ANAK AGUNG GEDE ARIAWAN DIATMIKA</t>
  </si>
  <si>
    <t>BAMIN/BANIT 10 SUBDEN 2 DEN A PELOPOR SATBRIMOB POLDA BALI</t>
  </si>
  <si>
    <t>85041396</t>
  </si>
  <si>
    <t>KADEK DARMA SUKRESNAJAYA</t>
  </si>
  <si>
    <t>BANIT 5 UNITGAKKUM SATPOLAIR POLRES BULELENG POLDA BALI</t>
  </si>
  <si>
    <t>85041564</t>
  </si>
  <si>
    <t>ALI AKBAR</t>
  </si>
  <si>
    <t>BANIT 7 UNITSABHARA POLSEK KAWASAN PELABUHAN CELUKAN BAWANG POLRES BULELENG POLDA BALI</t>
  </si>
  <si>
    <t>85041605</t>
  </si>
  <si>
    <t>GEDE INDRA RIADI</t>
  </si>
  <si>
    <t>BANIT 15 SATPJR DITLANTAS POLDA BALI</t>
  </si>
  <si>
    <t>85050010</t>
  </si>
  <si>
    <t>I MADE MEDIANA DWYJA, S.H</t>
  </si>
  <si>
    <t>BANIT 21 UNITIDIK SATRESNARKOBA POLRESTA DENPASAR POLDA BALI</t>
  </si>
  <si>
    <t>85050028</t>
  </si>
  <si>
    <t>PUTU DWI MAREADI SAPUTRA, SH</t>
  </si>
  <si>
    <t>BANIT 43 SATINTELKAM POLRESTA DENPASAR POLDA BALI</t>
  </si>
  <si>
    <t>85050042</t>
  </si>
  <si>
    <t>I MADE ENDRA GUNAWAN</t>
  </si>
  <si>
    <t>BAMIN/BANUM 25 SUBBAGYANUM SPN POLDA BALI</t>
  </si>
  <si>
    <t>85050061</t>
  </si>
  <si>
    <t>I DEWA KADE PURNAMA PUTRA,SH</t>
  </si>
  <si>
    <t>85050075</t>
  </si>
  <si>
    <t>I KETUT DEDI PUSPITAWAN</t>
  </si>
  <si>
    <t>BHAYANGKARA OPERASIONAL PELAKSANA BIDANG OPS POLRES KLUNGKUNG POLDA BALI (SUBBAGHUMAS)</t>
  </si>
  <si>
    <t>85050098</t>
  </si>
  <si>
    <t>I MADE ROBET KENDEDI</t>
  </si>
  <si>
    <t>BANIT 6 UNITIDIK SATRESNARKOBA POLRES BANGLI POLDA BALI (BARU)</t>
  </si>
  <si>
    <t>85050115</t>
  </si>
  <si>
    <t>I KETUT MIARSA</t>
  </si>
  <si>
    <t>BANIT 2 UNITPATROLI SATPOLAIR POLRES BANGLI POLDA BALI (BARU)</t>
  </si>
  <si>
    <t>85050172</t>
  </si>
  <si>
    <t>BANIT 6 UNITLANTAS POLSEK TABANAN POLRES TABANAN POLDA BALI (BARU)</t>
  </si>
  <si>
    <t>85050199</t>
  </si>
  <si>
    <t>GEDE JOI RAHADIKA PRIANTO</t>
  </si>
  <si>
    <t>BANIT 14 UNITIDIK SATRESNARKOBA POLRES BULELENG POLDA BALI</t>
  </si>
  <si>
    <t>85050219</t>
  </si>
  <si>
    <t>I PUTU BAYU YUDHA BHUANA, S.H.</t>
  </si>
  <si>
    <t>BHAYANGKARA ADMINISTRASI PELAKSANA BIDANG PROPAM POLRES BULELENG POLDA BALI</t>
  </si>
  <si>
    <t>85050237</t>
  </si>
  <si>
    <t>GEDE AGUS PARTA YUDANA</t>
  </si>
  <si>
    <t>BAMIN 3 URMINTU SATSABHARA POLRESTA DENPASAR POLDA BALI (BARU)</t>
  </si>
  <si>
    <t>85050270</t>
  </si>
  <si>
    <t>I GUSTI NGURAH KETUT ADI ANTARA , S.H.</t>
  </si>
  <si>
    <t>BANIT 5 UNITLANTAS POLSEK KUTA UTARA POLRES BADUNG POLDA BALI</t>
  </si>
  <si>
    <t>85050660</t>
  </si>
  <si>
    <t>MUHAMAD KOHAR</t>
  </si>
  <si>
    <t>BANIT 3 UNITHARKANKAPAL SATPOLAIR POLRES BULELENG POLDA BALI</t>
  </si>
  <si>
    <t>85050686</t>
  </si>
  <si>
    <t>I MADE KERTAYASA</t>
  </si>
  <si>
    <t>85050696</t>
  </si>
  <si>
    <t>I GEDE EKA ARIANA</t>
  </si>
  <si>
    <t>BAMIN/BANIT 47 SUBDEN 4 DEN A PELOPOR SATBRIMOB POLDA BALI</t>
  </si>
  <si>
    <t>85050709</t>
  </si>
  <si>
    <t>BAURPROVOS 4 SIPROPAM POLRES TABANAN POLDA BALI (BARU)</t>
  </si>
  <si>
    <t>85050711</t>
  </si>
  <si>
    <t>I PUTU ADI PRATAMA</t>
  </si>
  <si>
    <t>BANIT 6 UNITIDIK SATRESKRIM POLRES BANGLI POLDA BALI (BARU)</t>
  </si>
  <si>
    <t>85051015</t>
  </si>
  <si>
    <t>I MADE SATRIANA</t>
  </si>
  <si>
    <t>BANIT 6 UNITSABHARA POLSEK MENGWI POLRES BADUNG POLDA BALI</t>
  </si>
  <si>
    <t>85051017</t>
  </si>
  <si>
    <t>I GEDE AGUS MAHENDRA, S.H.</t>
  </si>
  <si>
    <t>85051043</t>
  </si>
  <si>
    <t>A. A. GEDE AGUNG TRIMANTARA</t>
  </si>
  <si>
    <t>BAMIN 2 URMINTU SATBINMAS POLRES GIANYAR POLDA BALI</t>
  </si>
  <si>
    <t>85051073</t>
  </si>
  <si>
    <t>KADEK PERI MAHENDRA, S.H.</t>
  </si>
  <si>
    <t>BANIT 3 UNIT 5 SUBDIT 2 DITRESKRIMUM POLDA BALI</t>
  </si>
  <si>
    <t>85051162</t>
  </si>
  <si>
    <t>IDA BAGUS GEDE DWI MAHENDRA, S.H</t>
  </si>
  <si>
    <t>ANGGOTA 2 TON 3 KOMPI 3 YON A PELOPOR SATBRIMOB POLDA BALI</t>
  </si>
  <si>
    <t>85051277</t>
  </si>
  <si>
    <t>I GEDE GUNENDRA</t>
  </si>
  <si>
    <t>85051298</t>
  </si>
  <si>
    <t>I NYOMAN PEBRIANA</t>
  </si>
  <si>
    <t>BANIT 5 UNIT 2 SUBDIT 2 DITRESNARKOBA POLDA BALI</t>
  </si>
  <si>
    <t>85051360</t>
  </si>
  <si>
    <t>RAHMAT ALFEN</t>
  </si>
  <si>
    <t>BHAYANGKARA OPERASIONAL PELAKSANA BIDANG WISATA DITPAMOBVIT POLDA BALI (BRI NO REK 0017-01-065394-50-6)</t>
  </si>
  <si>
    <t>85051467</t>
  </si>
  <si>
    <t>BANIT 4 SPKT POLRES BANGLI POLDA BALI</t>
  </si>
  <si>
    <t>85051687</t>
  </si>
  <si>
    <t>I GEDE MEI ARTIKA, S.H.</t>
  </si>
  <si>
    <t>BHAYANGKARA ADMINISTRASI PELAKSANA BIDANG POLAIR POLRES JEMBRANA POLDA BALI</t>
  </si>
  <si>
    <t>85051918</t>
  </si>
  <si>
    <t>I KADEK TINA MARANTIKA</t>
  </si>
  <si>
    <t>BANIT 17 UNITLAKA SATLANTAS POLRES BULELENG POLDA BALI</t>
  </si>
  <si>
    <t>85051992</t>
  </si>
  <si>
    <t>I MADE ARTAWAN, S.H.</t>
  </si>
  <si>
    <t>BAMIN/BANUM 1 SUBBAGDALOPS BAGOPS SATBRIMOB POLDA BALI</t>
  </si>
  <si>
    <t>85052168</t>
  </si>
  <si>
    <t>I MADE EKA WIJAYA S.H.</t>
  </si>
  <si>
    <t>85052172</t>
  </si>
  <si>
    <t>NYOMAN MERTAYASA, S.H.</t>
  </si>
  <si>
    <t>85052292</t>
  </si>
  <si>
    <t>NI PUTU PRAJNACITA ASTRAYANI, AM.D, S.H.</t>
  </si>
  <si>
    <t>BHAYANGKARA OPERASIONAL PELAKSANA PEMULA POLSEK KARANG ASEM POLRES KARANGASEM POLDA BALI (BHABINKAMTIBMAS KELURAHAN KARANGASEM)</t>
  </si>
  <si>
    <t>85060004</t>
  </si>
  <si>
    <t>MADE WAHYU DWIPURWANTO</t>
  </si>
  <si>
    <t>BANIT 29 UNITDALMAS SATSABHARA POLRESTA DENPASAR POLDA BALI (BARU)</t>
  </si>
  <si>
    <t>85060009</t>
  </si>
  <si>
    <t>I NENGAH PUSTIKA</t>
  </si>
  <si>
    <t>BHAYANGKARA OPERASIONAL PELAKSANA POLSEK GIANYAR POLRES GIANYAR POLDA BALI (SABHARA)</t>
  </si>
  <si>
    <t>85060010</t>
  </si>
  <si>
    <t>I PUTU SUMARTA ADI PUTRA</t>
  </si>
  <si>
    <t>85060057</t>
  </si>
  <si>
    <t>PUTU SASTRA BAYUSENA</t>
  </si>
  <si>
    <t>BANIT 22 SATINTELKAM POLRES KARANGASEM POLDA BALI (BARU)</t>
  </si>
  <si>
    <t>85060083</t>
  </si>
  <si>
    <t>I KOMANG SARJANA, S.H.</t>
  </si>
  <si>
    <t>BAMIN/BANUM SETUM POLDA BALI</t>
  </si>
  <si>
    <t>85060084</t>
  </si>
  <si>
    <t>I KOMANG YOGI SUPRIADI, S.H.</t>
  </si>
  <si>
    <t>BANIT 17 SATINTELKAM POLRES BADUNG POLDA BALI (BARU)</t>
  </si>
  <si>
    <t>85060149</t>
  </si>
  <si>
    <t>I KETUT JUNI ARTAWAN, SH</t>
  </si>
  <si>
    <t>85060192</t>
  </si>
  <si>
    <t>I MADE YUDHI BAYU AGATIS</t>
  </si>
  <si>
    <t>BANIT 3 UNIT 3 SUBDIT 2 DITRESNARKOBA POLDA BALI</t>
  </si>
  <si>
    <t>85060234</t>
  </si>
  <si>
    <t>I DEWA GEDE BRAHMANTA YUDHA, S.H.</t>
  </si>
  <si>
    <t>BANIT 3 UNIT 4 SUBDIT 3 DITRESNARKOBA POLDA BALI</t>
  </si>
  <si>
    <t>85060319</t>
  </si>
  <si>
    <t>PUTU EKA KRISTINA</t>
  </si>
  <si>
    <t>BHAYANGKARA OPERASIONAL PENYELIA POLSEK BANGLI POLRES BANGLI POLDA BALI ((BHABINKAMTIBMAS KELURAHAN KAWAN POLSEK BANGLI))</t>
  </si>
  <si>
    <t>85060323</t>
  </si>
  <si>
    <t>ANAK AGUNG ARI KRISTIAN SH</t>
  </si>
  <si>
    <t>BANIT 20 SATINTELKAM POLRES GIANYAR POLDA BALI</t>
  </si>
  <si>
    <t>85060420</t>
  </si>
  <si>
    <t>BANIT 7 UNITRESKRIM POLSEK KLUNGKUNG POLRES KLUNGKUNG POLDA BALI</t>
  </si>
  <si>
    <t>85060596</t>
  </si>
  <si>
    <t>I PUTU JAYADI S.H</t>
  </si>
  <si>
    <t>BHAYANGKARA OPERASIONAL PELAKSANA BIDANG WASTER DITPAMOBVIT POLDA BALI</t>
  </si>
  <si>
    <t>85060603</t>
  </si>
  <si>
    <t>I KADEK DWI SAPUTRA</t>
  </si>
  <si>
    <t>85060604</t>
  </si>
  <si>
    <t>I KADEK ARI SUJANA</t>
  </si>
  <si>
    <t>BHAYANGKARA OPERASIONAL PELAKSANA POLSEK KUBU POLRES KARANGASEM POLDA BALI</t>
  </si>
  <si>
    <t>85060606</t>
  </si>
  <si>
    <t>I GEDE PANDEWA PUTRA</t>
  </si>
  <si>
    <t>BANIT 26 UNITTURJAWALI SATSABHARA POLRES KARANGASEM POLDA BALI</t>
  </si>
  <si>
    <t>85060607</t>
  </si>
  <si>
    <t>I GUSTI NGURAH OKAYANA</t>
  </si>
  <si>
    <t>BHAYANGKARA OPERASIONAL PELAKSANA BIDANG PJR DITLANTAS POLDA BALI (BARU)</t>
  </si>
  <si>
    <t>85060632</t>
  </si>
  <si>
    <t>EKO NURDIYANTO,S.Pdi.</t>
  </si>
  <si>
    <t>BANIT 25 UNITIDIK SATRESKRIM POLRES JEMBRANA POLDA BALI (BARU)</t>
  </si>
  <si>
    <t>85060634</t>
  </si>
  <si>
    <t>SANG GEDE YUDA PRATIDINA</t>
  </si>
  <si>
    <t>BANIT 3 SATTAHTI POLRES BANGLI POLDA BALI</t>
  </si>
  <si>
    <t>85060855</t>
  </si>
  <si>
    <t>I KADEK JUNI ADI MARTHA</t>
  </si>
  <si>
    <t>BANIT 4 UNITINTELKAM POLSEK BANJAR POLRES BULELENG POLDA BALI</t>
  </si>
  <si>
    <t>85060932</t>
  </si>
  <si>
    <t>BANIT 8 UNITRESKRIM POLSEK UBUD POLRES GIANYAR POLDA BALI (BARU)</t>
  </si>
  <si>
    <t>85060994</t>
  </si>
  <si>
    <t>NYOMAN SUADNYANA, S.H.</t>
  </si>
  <si>
    <t>BANIT 23 UNITIDIK SATRESKRIM POLRES BULELENG POLDA BALI</t>
  </si>
  <si>
    <t>85061005</t>
  </si>
  <si>
    <t>FITRIYANI, S.H.</t>
  </si>
  <si>
    <t>BAMIN/BANUM 3 BAGBINKAR RO SDM POLDA BALI (BARU)</t>
  </si>
  <si>
    <t>85061008</t>
  </si>
  <si>
    <t>I GUSTI NGURAH SUDARSANA</t>
  </si>
  <si>
    <t>BHAYANGKARA OPERASIONAL PELAKSANA BIDANG LANTAS POLRES GIANYAR POLDA BALI (BARU)</t>
  </si>
  <si>
    <t>85061051</t>
  </si>
  <si>
    <t>I MADE YUDI SUDARMA, S.H.</t>
  </si>
  <si>
    <t>BADALMAS 4 KIDALMAS 3 SIPASDAL SUBDITDALMAS DITSAMAPTA POLDA BALI</t>
  </si>
  <si>
    <t>85061136</t>
  </si>
  <si>
    <t>I KOMANG WIRTAWAN</t>
  </si>
  <si>
    <t>BANUM 6 RENMIN SPKT POLDA BALI</t>
  </si>
  <si>
    <t>85061183</t>
  </si>
  <si>
    <t>I DEWA GEDE EKA WIDIANTARA, S.H.</t>
  </si>
  <si>
    <t>BAMIN/BANUM 18 SUBBAGPAMKOLSIK YANMA POLDA BALI</t>
  </si>
  <si>
    <t>85061208</t>
  </si>
  <si>
    <t>BANIT 3 SUBDITWASTER DITPAMOBVIT POLDA BALI (LAKI-LAKI)</t>
  </si>
  <si>
    <t>85061227</t>
  </si>
  <si>
    <t>I MADE AGUS PERMADI WIHARJA, S.H.</t>
  </si>
  <si>
    <t>85061255</t>
  </si>
  <si>
    <t>I DEWA MADE WARSANA,S.H.</t>
  </si>
  <si>
    <t>BAMIN/BANUM 2 SUBDITBINSATPAM/POLSUS DITBINMAS POLDA BALI</t>
  </si>
  <si>
    <t>85061416</t>
  </si>
  <si>
    <t>I GUSTI NGURAH AGUNG ANANTA KUSUMA,S.H</t>
  </si>
  <si>
    <t>BANIT 8 UNITGAKKUM SATPOLAIR POLRESTA DENPASAR POLDA BALI</t>
  </si>
  <si>
    <t>85061427</t>
  </si>
  <si>
    <t>I WAYAN DENI ASTIKA, S.H.</t>
  </si>
  <si>
    <t>BADALMAS 97 KIDALMAS 2 SIPASDAL SUBDITDALMAS DITSAMAPTA POLDA BALI</t>
  </si>
  <si>
    <t>85061605</t>
  </si>
  <si>
    <t>BANIT 9 UNITRESKRIM POLSEK KARANG ASEM POLRES KARANGASEM POLDA BALI</t>
  </si>
  <si>
    <t>85061623</t>
  </si>
  <si>
    <t>I KOMANG SUDIKSA</t>
  </si>
  <si>
    <t>BAMIN/BANUM 19 SUBBAGPAMKOLSIK YANMA POLDA BALI</t>
  </si>
  <si>
    <t>85061779</t>
  </si>
  <si>
    <t>I MADE OKA CAHYADI, S.H.</t>
  </si>
  <si>
    <t>BANIT 3 SPKT POLRES BADUNG POLDA BALI</t>
  </si>
  <si>
    <t>85061791</t>
  </si>
  <si>
    <t>BANIT 1 UNITHARKANKAPAL SATPOLAIR POLRES BANGLI POLDA BALI</t>
  </si>
  <si>
    <t>85062083</t>
  </si>
  <si>
    <t>FATMI SYAHRIAL M. HASAN, A.Md.Gz</t>
  </si>
  <si>
    <t>PS. PAMIN 2 SUBBARENMIN BIDDOKKES POLDA BALI</t>
  </si>
  <si>
    <t>85062119</t>
  </si>
  <si>
    <t>I GUSTI BAGUS SUSWADI, S.T.,S.S.</t>
  </si>
  <si>
    <t>85070035</t>
  </si>
  <si>
    <t>PUTU AYU JULIARTINI,SH</t>
  </si>
  <si>
    <t>BANIT 2 UNITDIKYASA SATLANTAS POLRES KLUNGKUNG POLDA BALI</t>
  </si>
  <si>
    <t>85070076</t>
  </si>
  <si>
    <t>I GEDE EKA DHARMAYASA, S.H.</t>
  </si>
  <si>
    <t>85070085</t>
  </si>
  <si>
    <t>I MADE HENDRA JULI KARTIKA SH</t>
  </si>
  <si>
    <t>85070116</t>
  </si>
  <si>
    <t>I WAYAN DODYK YULIAWAN</t>
  </si>
  <si>
    <t>BANIT 16 UNITTURJAWALI SATLANTAS POLRES BANGLI POLDA BALI</t>
  </si>
  <si>
    <t>85070139</t>
  </si>
  <si>
    <t>I KETUT BINA WARTAWAN</t>
  </si>
  <si>
    <t>PAMIN 2 SUBBAGRENMIN BIDHUMAS POLDA BALI (PERPOL 14)</t>
  </si>
  <si>
    <t>85070158</t>
  </si>
  <si>
    <t>I WAYAN SUJAYASA</t>
  </si>
  <si>
    <t>85070180</t>
  </si>
  <si>
    <t>I KADEK SUKARJA</t>
  </si>
  <si>
    <t>BANIT 6 UNITSABHARA POLSEK MARGA POLRES TABANAN POLDA BALI (BARU)</t>
  </si>
  <si>
    <t>85070208</t>
  </si>
  <si>
    <t>I WAYAN JULIARTAWAN, S.H.</t>
  </si>
  <si>
    <t>BANIT 22 UNITTURJAWALI SATLANTAS POLRES KARANGASEM POLDA BALI</t>
  </si>
  <si>
    <t>85070224</t>
  </si>
  <si>
    <t>I. B. HARI BHAWANA PIDADA, S.H.</t>
  </si>
  <si>
    <t>BAMIN 8 BAGSUMDA POLRES KARANGASEM POLDA BALI</t>
  </si>
  <si>
    <t>85070229</t>
  </si>
  <si>
    <t>I WAYAN JULIARTA , S.H.</t>
  </si>
  <si>
    <t>BAMIN 2 SIKEU POLRES BADUNG POLDA BALI (BARU)</t>
  </si>
  <si>
    <t>85070244</t>
  </si>
  <si>
    <t>I KADEK ADITYA SUGIANTIKA</t>
  </si>
  <si>
    <t>BHAYANGKARA OPERASIONAL PELAKSANA LANJUTAN POLSEK PUPUAN POLRES TABANAN POLDA BALI (BHABIN DS. PUJUNGAN )</t>
  </si>
  <si>
    <t>85070249</t>
  </si>
  <si>
    <t>I GEDE ARDI MIASA</t>
  </si>
  <si>
    <t>BANIT 15 UNITTURJAWALI SATSABHARA POLRES JEMBRANA POLDA BALI (BARU)</t>
  </si>
  <si>
    <t>85070580</t>
  </si>
  <si>
    <t>BONAVENTURA ADI KURNIAWAN</t>
  </si>
  <si>
    <t>BAMIN 1 URMINTU SATSABHARA POLRES BADUNG POLDA BALI</t>
  </si>
  <si>
    <t>85070581</t>
  </si>
  <si>
    <t>I GUSTI BAGUS NYOMAN RAI</t>
  </si>
  <si>
    <t>85070582</t>
  </si>
  <si>
    <t>DEWA KADEK JUNIAWAN</t>
  </si>
  <si>
    <t>BAMIN SIUM POLSEK SERIRIT POLRES BULELENG POLDA BALI</t>
  </si>
  <si>
    <t>85070616</t>
  </si>
  <si>
    <t>I GUSTI NGURAH AGUNG EKA PUTRA, S.H.</t>
  </si>
  <si>
    <t>BANIT 4 UNITRESKRIM POLSEK SUKAWATI POLRES GIANYAR POLDA BALI (BARU)</t>
  </si>
  <si>
    <t>85070621</t>
  </si>
  <si>
    <t>I GEDE SOMADANA</t>
  </si>
  <si>
    <t>BANIT 24 UNITTURJAWALI SATLANTAS POLRES KARANGASEM POLDA BALI</t>
  </si>
  <si>
    <t>85070808</t>
  </si>
  <si>
    <t>I PUTU JULY SUDARWIKA.SH</t>
  </si>
  <si>
    <t>BAMIN/BANUM 2 BAGWATPERS RO SDM POLDA BALI</t>
  </si>
  <si>
    <t>85070824</t>
  </si>
  <si>
    <t>I PUTU HENDRA JULIAWAN</t>
  </si>
  <si>
    <t>BANIT 5 UNITIDIK SATRESNARKOBA POLRES BULELENG POLDA BALI</t>
  </si>
  <si>
    <t>85070893</t>
  </si>
  <si>
    <t>IDA BAGUS MADE YULIANA</t>
  </si>
  <si>
    <t>BRIGADIR BAG REN POLRES BANGLI POLDA BALI</t>
  </si>
  <si>
    <t>85070950</t>
  </si>
  <si>
    <t>I PUTU ASTIKA ATMAJA</t>
  </si>
  <si>
    <t>BANIT 2 UNITDALMAS SATSABHARA POLRES TABANAN POLDA BALI</t>
  </si>
  <si>
    <t>85070965</t>
  </si>
  <si>
    <t>NI KADEK SANTRI NINGSIH</t>
  </si>
  <si>
    <t>BANIT 15 UNITHARTIB SUBBIDPROVOS BIDPROPAM POLDA BALI</t>
  </si>
  <si>
    <t>85070996</t>
  </si>
  <si>
    <t>GUSTI NGURAH MIRA SETIAWAN</t>
  </si>
  <si>
    <t>BAMIN/BANIT 46 SUBDEN 1 DEN A PELOPOR SATBRIMOB POLDA BALI</t>
  </si>
  <si>
    <t>85071073</t>
  </si>
  <si>
    <t>I PUTU GEDE ARISUTA</t>
  </si>
  <si>
    <t>BANIT 17 UNITLAKA SATLANTAS POLRES BADUNG POLDA BALI</t>
  </si>
  <si>
    <t>85071091</t>
  </si>
  <si>
    <t>I KADEK JULI ASMIKA</t>
  </si>
  <si>
    <t>BAMIN/BANUM 20 SUBBAGPAMKOLSIK YANMA POLDA BALI</t>
  </si>
  <si>
    <t>85071102</t>
  </si>
  <si>
    <t>I WAYAN EDY SEKIAWAN</t>
  </si>
  <si>
    <t>BAURIDENT 8 SATRESKRIM POLRES BADUNG POLDA BALI</t>
  </si>
  <si>
    <t>85071127</t>
  </si>
  <si>
    <t>I KADEK DWI MAHA PUTRA</t>
  </si>
  <si>
    <t>BAMIN/BANUM 21 SUBBAGPAMKOLSIK YANMA POLDA BALI</t>
  </si>
  <si>
    <t>85071161</t>
  </si>
  <si>
    <t>BAMIN/BANIT 6 SUBDEN 1 DEN C PELOPOR SATBRIMOB POLDA BALI</t>
  </si>
  <si>
    <t>85071208</t>
  </si>
  <si>
    <t>KADEK ARYA YULIARTA, S.H.</t>
  </si>
  <si>
    <t>BAMIN/BANUM 24 SUBBAGYANUM SPN POLDA BALI</t>
  </si>
  <si>
    <t>85071618</t>
  </si>
  <si>
    <t>NYOMAN SUTAMA</t>
  </si>
  <si>
    <t>BANIT 7 UNITLANTAS POLSEK GEROKGAK POLRES BULELENG POLDA BALI</t>
  </si>
  <si>
    <t>85071702</t>
  </si>
  <si>
    <t>I PUTU EKA SUWARTAMA, S.H.</t>
  </si>
  <si>
    <t>BHAYANGKARA ADMINISTRASI PELAKSANA BIDANG SUBBAGRENMIN DITLANTASPOLDA BALI</t>
  </si>
  <si>
    <t>85071797</t>
  </si>
  <si>
    <t>I PUTU ELYAS PUTRAYASA, S.H.</t>
  </si>
  <si>
    <t>BAMIN 1 SIWAS POLRES BADUNG POLDA BALI (BARU)</t>
  </si>
  <si>
    <t>85071807</t>
  </si>
  <si>
    <t>I NYOMAN SUPARTA, S.H.</t>
  </si>
  <si>
    <t>BANIT 24 UNITTURJAWALI SATSABHARA POLRES BADUNG POLDA BALI (BARU)</t>
  </si>
  <si>
    <t>85080020</t>
  </si>
  <si>
    <t>I KADEK SATRYA ANDIKA KUSUMA, S.H</t>
  </si>
  <si>
    <t>85080021</t>
  </si>
  <si>
    <t>I MADE AGUS PURWA, S.H</t>
  </si>
  <si>
    <t>BANIT 40 UNITIDIK SATRESKRIM POLRESTA DENPASAR POLDA BALI</t>
  </si>
  <si>
    <t>85080022</t>
  </si>
  <si>
    <t>KADEK AGUS YUDHI PRIMA</t>
  </si>
  <si>
    <t>BANIT 38 UNITIDIK SATRESKRIM POLRES BULELENG POLDA BALI</t>
  </si>
  <si>
    <t>85080063</t>
  </si>
  <si>
    <t>I. B. NYM.GHANA WISUDAWAN, S.H.</t>
  </si>
  <si>
    <t>PAMIN 4 SUBBAGRENMIN RORENA POLDA BALI</t>
  </si>
  <si>
    <t>85080073</t>
  </si>
  <si>
    <t>I GEDE NGURAH BUDI EKA PRAYUSA</t>
  </si>
  <si>
    <t>BANIT 20 UNITIDIK SATRESKRIM POLRES BULELENG POLDA BALI</t>
  </si>
  <si>
    <t>85080079</t>
  </si>
  <si>
    <t>I GUSTI NGURAH AGUSTINA</t>
  </si>
  <si>
    <t>BANIT 3 UNITINTELKAM POLSEK MENDOYO POLRES JEMBRANA POLDA BALI (BARU)</t>
  </si>
  <si>
    <t>85080080</t>
  </si>
  <si>
    <t>IDA KOMANG SUGIHARTA</t>
  </si>
  <si>
    <t>BANIT 3 UNITPROVOS POLSEK KUTA UTARA POLRES BADUNG POLDA BALI</t>
  </si>
  <si>
    <t>85080085</t>
  </si>
  <si>
    <t>MUHAMMAD AGUS WIYONO</t>
  </si>
  <si>
    <t>85080108</t>
  </si>
  <si>
    <t>A.A. GEDE PUTRA MAHENDRA,SH</t>
  </si>
  <si>
    <t>BA URMIN POLSUBSEKTOR LEMBONGAN POLSEK NUSA PENIDA POLRES KLUNGKUNG POLDA BALI</t>
  </si>
  <si>
    <t>85080207</t>
  </si>
  <si>
    <t>I GUSTI NGURAH MADE SURYA DIANTA, SH</t>
  </si>
  <si>
    <t>BANIT 24 SATINTELKAM POLRES TABANAN POLDA BALI (BARU)</t>
  </si>
  <si>
    <t>85080332</t>
  </si>
  <si>
    <t>I GUSTI NGURAH PUTU YOGA PRASETYAWAN S.H.,M.M</t>
  </si>
  <si>
    <t>BANIT WATTAH SATTAHTI POLRES TABANAN POLDA BALI (BARU)</t>
  </si>
  <si>
    <t>85080380</t>
  </si>
  <si>
    <t>NI PUTU INDRAYANTI, S.H.</t>
  </si>
  <si>
    <t>BANIT 16 UNITHARTIB SUBBIDPROVOS BIDPROPAM POLDA BALI (BARU)</t>
  </si>
  <si>
    <t>85080414</t>
  </si>
  <si>
    <t>I PUTU PRAMANA PUTRA</t>
  </si>
  <si>
    <t>85080444</t>
  </si>
  <si>
    <t>I DEWA NYOMAN WIRAMA, S.H.</t>
  </si>
  <si>
    <t>BAMIN 6 BAGSUMDA POLRES BADUNG POLDA BALI</t>
  </si>
  <si>
    <t>85080449</t>
  </si>
  <si>
    <t>KOMANG ERAWADI</t>
  </si>
  <si>
    <t>BAMIN 9 BAGOPS POLRES BADUNG POLDA BALI</t>
  </si>
  <si>
    <t>85080450</t>
  </si>
  <si>
    <t>BAMIN/BANUM 1 KORSIS SPN POLDA BALI</t>
  </si>
  <si>
    <t>85080480</t>
  </si>
  <si>
    <t>I DEWA PUTU GEDE BERATA KUSUMA</t>
  </si>
  <si>
    <t>85080482</t>
  </si>
  <si>
    <t>I GEDE SABUASA</t>
  </si>
  <si>
    <t>BANIT 4 SATINTELKAM POLRESTA DENPASAR POLDA BALI</t>
  </si>
  <si>
    <t>85080484</t>
  </si>
  <si>
    <t>ZULMI FADLY, S.H.</t>
  </si>
  <si>
    <t>PAOPS KOMPI 2 YON C PELOPOR SATBRIMOB POLDA BALI (PERPOL 14)</t>
  </si>
  <si>
    <t>85080779</t>
  </si>
  <si>
    <t>IDA BAGUS PUTU DARMAYASA</t>
  </si>
  <si>
    <t>BANIT 36 UNITIDIK SATRESKRIM POLRES BANGLI POLDA BALI</t>
  </si>
  <si>
    <t>85080870</t>
  </si>
  <si>
    <t>I GEDE OKA KURNIAWAN</t>
  </si>
  <si>
    <t>BANIT 24 UNITTURJAWALI SATSABHARA POLRES KLUNGKUNG POLDA BALI</t>
  </si>
  <si>
    <t>85081081</t>
  </si>
  <si>
    <t>AGUS ARIANA</t>
  </si>
  <si>
    <t>BAMIN/BANIT 3 SUBDEN 3 DEN B PELOPOR SATBRIMOB POLDA BALI</t>
  </si>
  <si>
    <t>85081137</t>
  </si>
  <si>
    <t>I MADE ARIATA</t>
  </si>
  <si>
    <t>BAMIN/BANIT 9 SUBDEN 3 DEN B PELOPOR SATBRIMOB POLDA BALI</t>
  </si>
  <si>
    <t>85081192</t>
  </si>
  <si>
    <t>GEDE SUDIANTO</t>
  </si>
  <si>
    <t>BAMIN/BANUM 23 SUBBAGPAMKOLSIK YANMA POLDA BALI</t>
  </si>
  <si>
    <t>85081194</t>
  </si>
  <si>
    <t>I MADE SUGIANTARA</t>
  </si>
  <si>
    <t>85081205</t>
  </si>
  <si>
    <t>I WAYAN MUDIARSA</t>
  </si>
  <si>
    <t>BAMIN/BANIT 21 SUBDEN 2 DEN B PELOPOR SATBRIMOB POLDA BALI</t>
  </si>
  <si>
    <t>85081358</t>
  </si>
  <si>
    <t>I KETUT MERTA ARTA</t>
  </si>
  <si>
    <t>BANIT 11 SATPJR DITLANTAS POLDA BALI</t>
  </si>
  <si>
    <t>85081691</t>
  </si>
  <si>
    <t>I WAYAN AGUS DARMAWAN , S.H.</t>
  </si>
  <si>
    <t>BANIT 8 UNITTURJAWALI SATLANTAS POLRES BADUNG POLDA BALI (BARU)</t>
  </si>
  <si>
    <t>85081892</t>
  </si>
  <si>
    <t>KADEK DEDIK SETIYADI, S.I.Kom.</t>
  </si>
  <si>
    <t>BANIT 2 UNITREGIDENT SATLANTAS POLRES BULELENG POLDA BALI</t>
  </si>
  <si>
    <t>85082130</t>
  </si>
  <si>
    <t>AGUS SURYA ARNATHA,SE</t>
  </si>
  <si>
    <t>BAMIN 2 BAGREN POLRES KLUNGKUNG POLDA BALI (BARU)</t>
  </si>
  <si>
    <t>85082139</t>
  </si>
  <si>
    <t>I PUTU AGUS PRANAJAYA, SH.</t>
  </si>
  <si>
    <t>BAMIN 1 URMINTU SATRESKRIM POLRES KARANGASEM POLDA BALI (BARU)</t>
  </si>
  <si>
    <t>85090013</t>
  </si>
  <si>
    <t>I MADE EDI SURYADI</t>
  </si>
  <si>
    <t>85090027</t>
  </si>
  <si>
    <t>I KADEK ADI SUPRIYATNA, S.H</t>
  </si>
  <si>
    <t>85090033</t>
  </si>
  <si>
    <t>WAYAN GEDE WINANA GARJITA</t>
  </si>
  <si>
    <t>BAMIN 3 SIAGA 2 BAGDALOPS ROOPS POLDA BALI</t>
  </si>
  <si>
    <t>85090059</t>
  </si>
  <si>
    <t>I GEDE ANDRAYUGA LENYEH</t>
  </si>
  <si>
    <t>BANIT 5 UNITPATROLI SATPOLAIR POLRES BANGLI POLDA BALI (BARU)</t>
  </si>
  <si>
    <t>85090209</t>
  </si>
  <si>
    <t>I PUTU AGUS HADI SUPUTRA SH</t>
  </si>
  <si>
    <t>BANIT 36 SATINTELKAM POLRES GIANYAR POLDA BALI (BARU)</t>
  </si>
  <si>
    <t>85090342</t>
  </si>
  <si>
    <t>NI PUTU SRI MAHAYANI, S.H.</t>
  </si>
  <si>
    <t>BRIGADIR DITRESKRIMUM POLDA BALI (BARU)</t>
  </si>
  <si>
    <t>85090346</t>
  </si>
  <si>
    <t>I NYOMAN SUSANTO DEDI ASTRAWAN</t>
  </si>
  <si>
    <t>BAMIN 1 URBINOPSNAL SATPOLAIR POLRES BULELENG POLDA BALI</t>
  </si>
  <si>
    <t>85090350</t>
  </si>
  <si>
    <t>I WAYAN EKA SUARTAMA</t>
  </si>
  <si>
    <t>BAMIN/BANUM 2 URMINTU SATPOLAIR POLRESTA DENPASAR POLDA BALI</t>
  </si>
  <si>
    <t>85090396</t>
  </si>
  <si>
    <t>I KOMANG PUTRA SUWARJAYA</t>
  </si>
  <si>
    <t>BANIT 31 SATINTELKAM POLRESTA DENPASAR POLDA BALI</t>
  </si>
  <si>
    <t>85090419</t>
  </si>
  <si>
    <t>I GEDE SARJANA</t>
  </si>
  <si>
    <t>BANIT 1 UNITINTELKAM POLSEK PETANG POLRES BADUNG POLDA BALI</t>
  </si>
  <si>
    <t>85090593</t>
  </si>
  <si>
    <t>KOMANG HARRY PERMANA PUTRA</t>
  </si>
  <si>
    <t>BAMIN 1 BAGOPS POLRES KARANGASEM POLDA BALI</t>
  </si>
  <si>
    <t>85090658</t>
  </si>
  <si>
    <t>I WAYAN SUWARTAWA</t>
  </si>
  <si>
    <t>BANIT 19 SUBDIT VIP DITPAMOBVIT POLDA BALI</t>
  </si>
  <si>
    <t>85090713</t>
  </si>
  <si>
    <t>I MADE DITA</t>
  </si>
  <si>
    <t>BANIT 4 UNITBINMAS POLSEK KINTAMANI POLRES BANGLI POLDA BALI (BHABINKAMTIBMAS DESA MANGGUH POLSEK KINTAMNI)</t>
  </si>
  <si>
    <t>85090769</t>
  </si>
  <si>
    <t>I KOMANG WEDA</t>
  </si>
  <si>
    <t>BAMIN 2 URMINTU SATBINMAS POLRES KLUNGKUNG POLDA BALI</t>
  </si>
  <si>
    <t>85090786</t>
  </si>
  <si>
    <t>I GEDE MAHENDRAWAN</t>
  </si>
  <si>
    <t>BHAYANGKARA OPERASIONAL PELAKSANA POLSEK NUSA PENIDA POLRES KLUNGKUNG POLDA BALI (BHABIN DESA SUANA)</t>
  </si>
  <si>
    <t>85090854</t>
  </si>
  <si>
    <t>I MADE ALIT ARTHAMA</t>
  </si>
  <si>
    <t>BAMIN/BANUM 18 SIAGA SPKT POLDA BALI</t>
  </si>
  <si>
    <t>85090855</t>
  </si>
  <si>
    <t>BADALMAS 96 KIDALMAS 3 SIPASDAL SUBDITDALMAS DITSAMAPTA POLDA BALI</t>
  </si>
  <si>
    <t>85090879</t>
  </si>
  <si>
    <t>I PUTU CANDRA VIRGANTARA</t>
  </si>
  <si>
    <t>85091008</t>
  </si>
  <si>
    <t>I KOMANG WIDARSANA, S.H.</t>
  </si>
  <si>
    <t>BANIT 1 UNIT 3 SUBDIT 3 DITRESKRIMUM POLDA BALI</t>
  </si>
  <si>
    <t>85091009</t>
  </si>
  <si>
    <t>I NYOMAN WIDIANTARA</t>
  </si>
  <si>
    <t>ANGGOTA 2 TON 2 KOMPI 3 YON A PELOPOR SATBRIMOB POLDA BALI</t>
  </si>
  <si>
    <t>85091065</t>
  </si>
  <si>
    <t>I MADE AGUS YANTARA</t>
  </si>
  <si>
    <t>BAMIN/BANIT 4 SUBDEN 3 DEN C PELOPOR SATBRIMOB POLDA BALI</t>
  </si>
  <si>
    <t>85091232</t>
  </si>
  <si>
    <t>ANAK AGUNG GEDE TIRTA GUMANA, S.H.</t>
  </si>
  <si>
    <t>85091338</t>
  </si>
  <si>
    <t>I GEDE SUMA PRAMATA ARDI</t>
  </si>
  <si>
    <t>85091472</t>
  </si>
  <si>
    <t>I. B. PUTU SEPTIANA PUTRA</t>
  </si>
  <si>
    <t>BHAYANGKARA ADMINISTRASI PELAKSANA BIDANG BINOPSNAL DITLANTAS POLDA BALI</t>
  </si>
  <si>
    <t>85091519</t>
  </si>
  <si>
    <t>I KETUT PUJA ADNYANA, S.H.</t>
  </si>
  <si>
    <t>BRIGADIR DITRESKRIMSUS POLDA BALI</t>
  </si>
  <si>
    <t>85091993</t>
  </si>
  <si>
    <t>I MADE RIANTO, AMD</t>
  </si>
  <si>
    <t>BAMIN 1 BAGREN POLRES BANGLI POLDA BALI (BARU)</t>
  </si>
  <si>
    <t>85100052</t>
  </si>
  <si>
    <t>I KADEK BENNY SUSIAWAN</t>
  </si>
  <si>
    <t>BANIT 34 UNITTURJAWALI SATSABHARA POLRES BULELENG POLDA BALI</t>
  </si>
  <si>
    <t>85100053</t>
  </si>
  <si>
    <t>I PUTU AGUS PARDI SETIAWAN,S.H.</t>
  </si>
  <si>
    <t>BAMIN 11 BAGSUMDA POLRES JEMBRANA POLDA BALI (BARU)</t>
  </si>
  <si>
    <t>85100078</t>
  </si>
  <si>
    <t>KETUT SUTRAYANA</t>
  </si>
  <si>
    <t>85100081</t>
  </si>
  <si>
    <t>85100087</t>
  </si>
  <si>
    <t>I NENGAH BAGI ARTANA</t>
  </si>
  <si>
    <t>BANIT 20 UNITTURJAWALI SATLANTAS POLRES BANGLI POLDA BALI (BARU)</t>
  </si>
  <si>
    <t>85100178</t>
  </si>
  <si>
    <t>I PUTU KAWI JAYA</t>
  </si>
  <si>
    <t>BAMIN 4 SIKEU POLRES KLUNGKUNG POLDA BALI</t>
  </si>
  <si>
    <t>85100317</t>
  </si>
  <si>
    <t>I NENGAH WIRANATA, SS</t>
  </si>
  <si>
    <t>BANIT 7 UNITIDIK SATRESNARKOBA POLRES BANGLI POLDA BALI</t>
  </si>
  <si>
    <t>85100328</t>
  </si>
  <si>
    <t>I KETUT WIDYA WIRATAMA</t>
  </si>
  <si>
    <t>BANIT 26 UNITIDIK SATRESKRIM POLRES GIANYAR POLDA BALI (BARU)</t>
  </si>
  <si>
    <t>85100334</t>
  </si>
  <si>
    <t>I NYOMAN TRISNA WIDIADA</t>
  </si>
  <si>
    <t>BAURPROVOS 5 SIPROPAM POLRES TABANAN POLDA BALI (BARU)</t>
  </si>
  <si>
    <t>85100342</t>
  </si>
  <si>
    <t>I GUSTI NGURAH AGUNG BAGUS, S.H.</t>
  </si>
  <si>
    <t>85100392</t>
  </si>
  <si>
    <t>RONALD ADRIANUS HAILITIK</t>
  </si>
  <si>
    <t>BANIT 11 UNITSABHARA POLSEK MELAYA POLRES JEMBRANA POLDA BALI (BARU)</t>
  </si>
  <si>
    <t>85100393</t>
  </si>
  <si>
    <t>GEDE EKO SURNIAWAN, S.Sos.</t>
  </si>
  <si>
    <t>85100570</t>
  </si>
  <si>
    <t>I NENGAH PURWONO</t>
  </si>
  <si>
    <t>BANIT 27 UNITTURJAWALI SATLANTAS POLRES BADUNG POLDA BALI</t>
  </si>
  <si>
    <t>85100689</t>
  </si>
  <si>
    <t>I NYOMAN OKA ARISTANA</t>
  </si>
  <si>
    <t>85100691</t>
  </si>
  <si>
    <t>A. A. AYU SRI MARIASTUTI DEWI</t>
  </si>
  <si>
    <t>PAMIN 7 SUBBAGRENMIN RORENA POLDA BALI</t>
  </si>
  <si>
    <t>85100722</t>
  </si>
  <si>
    <t>I KADEK OKA SUSILAWAN</t>
  </si>
  <si>
    <t>85100862</t>
  </si>
  <si>
    <t>I GEDE ODI SANTIKA</t>
  </si>
  <si>
    <t>BAMIN/BANUM 5 SUBBAGRENMIN DITPAMOBVIT POLDA BALI</t>
  </si>
  <si>
    <t>85100874</t>
  </si>
  <si>
    <t>NGAKAN GEDE EKA SAPUTRA</t>
  </si>
  <si>
    <t>85100988</t>
  </si>
  <si>
    <t>I NYOMAN EDY SUARSA, S.H.</t>
  </si>
  <si>
    <t>BHAYANGKARA ADMINISTRASI PELAKSANA BIDANG YANTOR YANMA POLDA BALI</t>
  </si>
  <si>
    <t>85101022</t>
  </si>
  <si>
    <t>I PUTU GEDE ANTARA, SH</t>
  </si>
  <si>
    <t>BANIT 70 UNITTURJAWALI SATLANTAS POLRESTA DENPASAR POLDA BALI (BARU)</t>
  </si>
  <si>
    <t>85101057</t>
  </si>
  <si>
    <t>GITO SANJAYA, S.H</t>
  </si>
  <si>
    <t>BAMIN 1 SIWAS POLRES GIANYAR POLDA BALI</t>
  </si>
  <si>
    <t>85101110</t>
  </si>
  <si>
    <t>GUSTI PUTU OKTA WIRAWAN,S.H.</t>
  </si>
  <si>
    <t>BA SPKT 2 POLSEK KAWASAN PELABUHAN GILIMANUK POLRES JEMBRANA POLDA BALI</t>
  </si>
  <si>
    <t>85101112</t>
  </si>
  <si>
    <t>I DW GD PRIMA PUTRA</t>
  </si>
  <si>
    <t>BANIT 44 UNITDALMAS SATSABHARA POLRES GIANYAR POLDA BALI</t>
  </si>
  <si>
    <t>85101423</t>
  </si>
  <si>
    <t>IDA BAGUS NYOMAN BASKARA , S.H.</t>
  </si>
  <si>
    <t>BANIT 22 SATINTELKAM POLRES BADUNG POLDA BALI</t>
  </si>
  <si>
    <t>85110003</t>
  </si>
  <si>
    <t>I PUTU SUASTAWA</t>
  </si>
  <si>
    <t>BANIT 2 UNITINTELKAM POLSEK NUSA PENIDA POLRES KLUNGKUNG POLDA BALI</t>
  </si>
  <si>
    <t>85110017</t>
  </si>
  <si>
    <t>KADEK ARTHA ADNYANA</t>
  </si>
  <si>
    <t>BAMIN 1 URMINTU SATLANTAS POLRES BULELENG POLDA BALI</t>
  </si>
  <si>
    <t>85110019</t>
  </si>
  <si>
    <t>I GUSTI BAGUS NGURAH WIRAUTAMA</t>
  </si>
  <si>
    <t>85110046</t>
  </si>
  <si>
    <t>I GEDE WIRASTA YUDA, S.H.</t>
  </si>
  <si>
    <t>BANIT 3 UNITRESKRIM POLSEK SIDEMEN POLRES KARANGASEM POLDA BALI</t>
  </si>
  <si>
    <t>85110051</t>
  </si>
  <si>
    <t>I PUTU EKA PRANANTARA,S.H.</t>
  </si>
  <si>
    <t>BANIT 3 UNITRESKRIM POLSEK MENDOYO POLRES JEMBRANA POLDA BALI (BARU)</t>
  </si>
  <si>
    <t>85110089</t>
  </si>
  <si>
    <t>NI MADE YUSTIARI, S.H.</t>
  </si>
  <si>
    <t>BANUM 1 SUBBAGREHABPERS BIDPROPAM POLDA BALI (BARU)</t>
  </si>
  <si>
    <t>85110131</t>
  </si>
  <si>
    <t>NI PUTU WISNU PURI NOVIANI,S.H.</t>
  </si>
  <si>
    <t>BANIT 26 UNITIDIK SATRESKRIM POLRES JEMBRANA POLDA BALI (BARU)</t>
  </si>
  <si>
    <t>85110268</t>
  </si>
  <si>
    <t>I GEDE EKA YUDIANA</t>
  </si>
  <si>
    <t>ANGGOTA 1 TON 1 KOMPI 3 YON A PELOPOR SATBRIMOB POLDA BALI</t>
  </si>
  <si>
    <t>85110271</t>
  </si>
  <si>
    <t>I MADE BUDI DHARMA</t>
  </si>
  <si>
    <t>BANIT 22 UNITTURJAWALI SATSABHARA POLRES BADUNG POLDA BALI</t>
  </si>
  <si>
    <t>85110272</t>
  </si>
  <si>
    <t>I PUTU HERI ERAJAYA</t>
  </si>
  <si>
    <t>ANGGOTA 2 TON 4 KOMPI 3 YON A PELOPOR SATBRIMOB POLDA BALI</t>
  </si>
  <si>
    <t>85110274</t>
  </si>
  <si>
    <t>I KOMANG SANDIARSA, S.H.,M.H.</t>
  </si>
  <si>
    <t>BAMIN/BANUM 4 SUBBAGRENMIN DITPAMOBVIT POLDA BALI</t>
  </si>
  <si>
    <t>85110284</t>
  </si>
  <si>
    <t>EDY WIJAYA, S.H.</t>
  </si>
  <si>
    <t>BAMIN/BANUM 5 SUBBAGRENMIN DITLANTAS POLDA BALI</t>
  </si>
  <si>
    <t>85110457</t>
  </si>
  <si>
    <t>I WAYAN EDI ADNYANA</t>
  </si>
  <si>
    <t>BANIT 38 UNITIDIK SATRESKRIM POLRES TABANAN POLDA BALI</t>
  </si>
  <si>
    <t>85110521</t>
  </si>
  <si>
    <t>I PUTU AGUS PARIANA,S.H.</t>
  </si>
  <si>
    <t>BANIT 27 UNITTURJAWALI SATLANTAS POLRES JEMBRANA POLDA BALI</t>
  </si>
  <si>
    <t>85110573</t>
  </si>
  <si>
    <t>GUSTI NGURAH ADI SANTOSA</t>
  </si>
  <si>
    <t>85110577</t>
  </si>
  <si>
    <t>A.A GD. AGUNG MUSTIKA</t>
  </si>
  <si>
    <t>BANIT 27 UNITIDIK SATRESKRIM POLRES JEMBRANA POLDA BALI (BELUM DIISI)</t>
  </si>
  <si>
    <t>85110578</t>
  </si>
  <si>
    <t>I NENGAH PALGUNA</t>
  </si>
  <si>
    <t>BANIT 2 UNITLANTAS POLSEK TEMBUKU POLRES BANGLI POLDA BALI</t>
  </si>
  <si>
    <t>85110579</t>
  </si>
  <si>
    <t>I GUSTI NGURAH ALIT ARIWISNA</t>
  </si>
  <si>
    <t>BANIT 12 SITURJAWALI SUBDITGASUM DITSAMAPTA POLDA BALI</t>
  </si>
  <si>
    <t>85110669</t>
  </si>
  <si>
    <t>GEDE NGURAH SURYANA</t>
  </si>
  <si>
    <t>BAMIN PERS YON C PELOPOR SATBRIMOB POLDA BALI</t>
  </si>
  <si>
    <t>85110681</t>
  </si>
  <si>
    <t>MADE ADI HARDIKA</t>
  </si>
  <si>
    <t>BA SPKT 3 POLSEK SUSUT POLRES BANGLI POLDA BALI</t>
  </si>
  <si>
    <t>85110686</t>
  </si>
  <si>
    <t>I GEDE BUDI YASA</t>
  </si>
  <si>
    <t>85110698</t>
  </si>
  <si>
    <t>KETUT NOVA WICAHYA</t>
  </si>
  <si>
    <t>85110710</t>
  </si>
  <si>
    <t>I KOMANG DEDY SUARIANA</t>
  </si>
  <si>
    <t>BAMIN 3 BAGSUMDA POLRES KARANGASEM POLDA BALI</t>
  </si>
  <si>
    <t>85110770</t>
  </si>
  <si>
    <t>I NENGAH ANGGI PRADNYANNA</t>
  </si>
  <si>
    <t>BAMIN/BANUM 6 SUBSIPALANG SILOG SATBRIMOB POLDA BALI</t>
  </si>
  <si>
    <t>85110818</t>
  </si>
  <si>
    <t>I GEDE MADE RUSTIKA ARYA, S.H.</t>
  </si>
  <si>
    <t>85110838</t>
  </si>
  <si>
    <t>I WAYAN WIDIATMIKA</t>
  </si>
  <si>
    <t>85110850</t>
  </si>
  <si>
    <t>I NYOMAN MARDIYASA</t>
  </si>
  <si>
    <t>BAMIN/BANUM 1 BAGBINOPSNAL DITPAMOBVIT POLDA BALI</t>
  </si>
  <si>
    <t>85110894</t>
  </si>
  <si>
    <t>85110972</t>
  </si>
  <si>
    <t>MAULANA ISKANDAR AMAN</t>
  </si>
  <si>
    <t>BHAYANGKARA ADMINISTRASI PELAKSANA LANJUTAN BIDANG GADIK SPN POLDA BALI</t>
  </si>
  <si>
    <t>85111053</t>
  </si>
  <si>
    <t>GUSTI RAI SUDIASA</t>
  </si>
  <si>
    <t>BANIT 8 UNITPATROLI SATPOLAIR POLRESTA DENPASAR POLDA BALI</t>
  </si>
  <si>
    <t>85111072</t>
  </si>
  <si>
    <t>I KOMANG ADI SUANDANA</t>
  </si>
  <si>
    <t>BHAYANGKARA OPERASIONAL PELAKSANA POLSEK SAWAN POLRES BULELENG POLDA BALI (BHABINKAMTIBMAS DESA SUWUG POLSEK SAWAN)</t>
  </si>
  <si>
    <t>85120012</t>
  </si>
  <si>
    <t>DEWA GEDE MEGA PUTRA</t>
  </si>
  <si>
    <t>85120027</t>
  </si>
  <si>
    <t>I MADE MANGKU YASA, SH</t>
  </si>
  <si>
    <t>BHAYANGKARA OPERASIONAL LANJUTAN POLSEK ABANG POLRES KARANGASEM POLDA BALI (BHABINKAMTIBMAS DESA TRIBUANA)</t>
  </si>
  <si>
    <t>85120058</t>
  </si>
  <si>
    <t>DEWA BAGUS KETUT PUTRA YASA</t>
  </si>
  <si>
    <t>BANIT 24 UNITTURJAWALI SATSABHARA POLRES BANGLI POLDA BALI</t>
  </si>
  <si>
    <t>85120180</t>
  </si>
  <si>
    <t>I PUTU ARIE WIGUNA</t>
  </si>
  <si>
    <t>BANIT 25 UNITIDIK SATRESKRIM POLRES TABANAN POLDA BALI (BARU)</t>
  </si>
  <si>
    <t>85120188</t>
  </si>
  <si>
    <t>KADEK NATA KUSUMA</t>
  </si>
  <si>
    <t>BANIT 29 SATINTELKAM POLRESTA DENPASAR POLDA BALI</t>
  </si>
  <si>
    <t>85120230</t>
  </si>
  <si>
    <t>I GEDE PARTAMA</t>
  </si>
  <si>
    <t>BAMIN 3 BAGREN POLRES BULELENG POLDA BALI</t>
  </si>
  <si>
    <t>85120234</t>
  </si>
  <si>
    <t>I PUTU EKA WIBAWA</t>
  </si>
  <si>
    <t>BANIT 33 UNITDALMAS SATSABHARA POLRES BADUNG POLDA BALI (BARU)</t>
  </si>
  <si>
    <t>85120235</t>
  </si>
  <si>
    <t>KADEK KARIANA</t>
  </si>
  <si>
    <t>BANIT 8 SPKT POLRES BANGLI POLDA BALI (BARU)</t>
  </si>
  <si>
    <t>85120237</t>
  </si>
  <si>
    <t>DEWA MADE SURYAWAN</t>
  </si>
  <si>
    <t>85120241</t>
  </si>
  <si>
    <t>I GEDE TRIADI SUDIATMIKA</t>
  </si>
  <si>
    <t>85120270</t>
  </si>
  <si>
    <t>I KADEK ARIANTA, SH</t>
  </si>
  <si>
    <t>BANIT 7 UNITSABHARA POLSEK BANJARANGKAN POLRES KLUNGKUNG POLDA BALI</t>
  </si>
  <si>
    <t>85120428</t>
  </si>
  <si>
    <t>I MADE DWIJA PUTRA, SH</t>
  </si>
  <si>
    <t>BANIT 21 UNITTURJAWALI SATLANTAS POLRES TABANAN POLDA BALI (BARU)</t>
  </si>
  <si>
    <t>85120498</t>
  </si>
  <si>
    <t>I MADE KARMA WIRYANA, SH.</t>
  </si>
  <si>
    <t>BANIT 32 UNITIDIK SATRESKRIM POLRESTA DENPASAR POLDA BALI (BARU)</t>
  </si>
  <si>
    <t>85120559</t>
  </si>
  <si>
    <t>I GEDE ADRA PARIDA EKA PUTRA</t>
  </si>
  <si>
    <t>BAMIN 2 URMINTU SATSABHARA POLRES KLUNGKUNG POLDA BALI</t>
  </si>
  <si>
    <t>85120560</t>
  </si>
  <si>
    <t>I PUTU SAHODHA PUTRA</t>
  </si>
  <si>
    <t>BAMIN/BANUM 7 SIAGA SPKT POLDA BALI</t>
  </si>
  <si>
    <t>85120562</t>
  </si>
  <si>
    <t>I NYOMAN SUDIANTARA</t>
  </si>
  <si>
    <t>BHAYANGKARA OPERASIONAL PELAKSANA POLSEK MANGGIS POLRES KARANGASEM POLDA BALI (BHABINKAMTIBMAS DESA PESEDAHAN)</t>
  </si>
  <si>
    <t>85120574</t>
  </si>
  <si>
    <t>IGEDE SUJANA PUTRA</t>
  </si>
  <si>
    <t>BANIT 10 UNITRESKRIM POLSEK UBUD POLRES GIANYAR POLDA BALI (BARU)</t>
  </si>
  <si>
    <t>85120588</t>
  </si>
  <si>
    <t>I NYOMAN DEDY ARNAWA</t>
  </si>
  <si>
    <t>BANIT 2 SPKT POLRES KARANGASEM POLDA BALI</t>
  </si>
  <si>
    <t>85120657</t>
  </si>
  <si>
    <t>I MADE ARIATMIKA</t>
  </si>
  <si>
    <t>BANIT 14 SUBDEN 1 DENGEGANA SATBRIMOB POLDA BALI</t>
  </si>
  <si>
    <t>85120747</t>
  </si>
  <si>
    <t>I MADE SUDIARSANA, S.H.</t>
  </si>
  <si>
    <t>85120789</t>
  </si>
  <si>
    <t>I PUTU MAHADEKSHA NEGARA</t>
  </si>
  <si>
    <t>BAMIN/BANIT 22 SUBDEN 3 DEN A PELOPOR SATBRIMOB POLDA BALI</t>
  </si>
  <si>
    <t>85120850</t>
  </si>
  <si>
    <t>I WAYAN SUDITHA</t>
  </si>
  <si>
    <t>ANGGOTA 3 TON 1 KOMPI 4 YON A PELOPOR SATBRIMOB POLDA BALI</t>
  </si>
  <si>
    <t>85120916</t>
  </si>
  <si>
    <t>PAMIN 6 SUBBAGRENMIN DITSAMAPTA POLDA BALI (PERPOL 14)</t>
  </si>
  <si>
    <t>85120942</t>
  </si>
  <si>
    <t>I GUSTI PUTU PANCA ADI PURWA</t>
  </si>
  <si>
    <t>BAMIN/BANUM 7 SUBSIBEKUM SISARPRAS SATBRIMOB POLDA BALI</t>
  </si>
  <si>
    <t>85120968</t>
  </si>
  <si>
    <t>I KOMANG GEDE MERTA ADNYANA</t>
  </si>
  <si>
    <t>BAMIN/BANUM 26 SUBBAGPAMKOLSIK YANMA POLDA BALI</t>
  </si>
  <si>
    <t>85120969</t>
  </si>
  <si>
    <t>BADALMAS 3 KIDALMAS 2 SIPASDAL SUBDITDALMAS DITSAMAPTA POLDA BALI</t>
  </si>
  <si>
    <t>85121175</t>
  </si>
  <si>
    <t>GEDE SWASTAWAN</t>
  </si>
  <si>
    <t>BHAYANGKARA OPERASIONAL PELAKSANA POLSEK KAWASAN PELABUHAN CELUKAN BAWANG POLRES BULELENG POLDA BALI (BHABINKAMTIBMAS DESA PENGULON POLSEK KAWASAN LAUT CELUKAN BAWANG)</t>
  </si>
  <si>
    <t>85121248</t>
  </si>
  <si>
    <t>GUSTI NGURAH NYOMAN EKA ARTA, S.H.</t>
  </si>
  <si>
    <t>BANIT 3 UNIT 3 SUBDIT 1 DITRESNARKOBA POLDA BALI</t>
  </si>
  <si>
    <t>85121272</t>
  </si>
  <si>
    <t>MADE DWIPAYANA</t>
  </si>
  <si>
    <t>BRIGADIR ROOPS POLDA BALI</t>
  </si>
  <si>
    <t>85121405</t>
  </si>
  <si>
    <t>PUTU INDRA NADIYASA</t>
  </si>
  <si>
    <t>BAMIN/BANUM 1 URMINTU SATPOLAIR POLRES BULELENG POLDA BALI</t>
  </si>
  <si>
    <t>85121492</t>
  </si>
  <si>
    <t>I NYOMAN NGURAH SUDARMA</t>
  </si>
  <si>
    <t>BAMIN 2 BAGREN POLRES GIANYAR POLDA BALI</t>
  </si>
  <si>
    <t>85121693</t>
  </si>
  <si>
    <t>I MADE HENDRA SUTRISNA, S.H.</t>
  </si>
  <si>
    <t>BAURPAMINAL 3 SIPROPAM POLRES BADUNG POLDA BALI</t>
  </si>
  <si>
    <t>86010003</t>
  </si>
  <si>
    <t>PANDE MADE DEDDY ARIMBAWA</t>
  </si>
  <si>
    <t>BANIT 7 UNITSABHARA POLSEK KARANG ASEM POLRES KARANGASEM POLDA BALI</t>
  </si>
  <si>
    <t>86010121</t>
  </si>
  <si>
    <t>MADE ARI TRISNA PUTRA, S.H.</t>
  </si>
  <si>
    <t>BANIT 28 UNITIDIK SATRESKRIM POLRES JEMBRANA POLDA BALI</t>
  </si>
  <si>
    <t>86010122</t>
  </si>
  <si>
    <t>PANDE MADE SURYA KUSUMA, SH</t>
  </si>
  <si>
    <t>86010124</t>
  </si>
  <si>
    <t>WAYAN RONI NUGROHO</t>
  </si>
  <si>
    <t>86010138</t>
  </si>
  <si>
    <t>I GEDE ADI WIGUNA</t>
  </si>
  <si>
    <t>BANIT 8 UNITLAKA SATLANTAS POLRES KLUNGKUNG POLDA BALI</t>
  </si>
  <si>
    <t>86010139</t>
  </si>
  <si>
    <t>I GUSTI AGUNG BAGUS WIRATMA</t>
  </si>
  <si>
    <t>BAURPAMINAL 1 SIPROPAM POLRES KARANGASEM POLDA BALI</t>
  </si>
  <si>
    <t>86010148</t>
  </si>
  <si>
    <t>I MADE ENGKY SURYA ATMAJA</t>
  </si>
  <si>
    <t>BANIT 56 UNITTURJAWALI SATLANTAS POLRESTA DENPASAR POLDA BALI (SPRI KAPOLRESTA)</t>
  </si>
  <si>
    <t>86010316</t>
  </si>
  <si>
    <t>IDA BAGUS GEDE ANTARA</t>
  </si>
  <si>
    <t>86010502</t>
  </si>
  <si>
    <t>I MADE DWIRATAMA</t>
  </si>
  <si>
    <t>86010516</t>
  </si>
  <si>
    <t>G.D. AGUS SASTRAWAN</t>
  </si>
  <si>
    <t>BAMIN/BANIT 31 SUBDEN 4 DEN B PELOPOR SATBRIMOB POLDA BALI</t>
  </si>
  <si>
    <t>86010584</t>
  </si>
  <si>
    <t>PUTU YASTU BUDIAWAN</t>
  </si>
  <si>
    <t>BANIT 3 SUBDEN 1 DENGEGANA SATBRIMOB POLDA BALI</t>
  </si>
  <si>
    <t>86010592</t>
  </si>
  <si>
    <t>I PUTU DARMADA</t>
  </si>
  <si>
    <t>BANIT 12 UNITSABHARA POLSEK KUTA SELATAN POLRESTA DENPASAR POLDA BALI</t>
  </si>
  <si>
    <t>86010672</t>
  </si>
  <si>
    <t>NI KADEK DEWI TASTRAINI</t>
  </si>
  <si>
    <t>BANIT 3 UNITDIKYASA SATLANTAS POLRES BADUNG POLDA BALI</t>
  </si>
  <si>
    <t>86010685</t>
  </si>
  <si>
    <t>I PUTU PRATHAMA SAPUTRA</t>
  </si>
  <si>
    <t>BADALMAS 95 KIDALMAS 2 SIPASDAL SUBDITDALMAS DITSAMAPTA POLDA BALI</t>
  </si>
  <si>
    <t>86010707</t>
  </si>
  <si>
    <t>I GEDE AGUS MAHA WISKAYANA , S.H.</t>
  </si>
  <si>
    <t>BANIT 8 UNITREGIDENT SATLANTAS POLRES BADUNG POLDA BALI (BARU)</t>
  </si>
  <si>
    <t>86010852</t>
  </si>
  <si>
    <t>I PUTU ADI MAHA PUTRA, S.H.</t>
  </si>
  <si>
    <t>BANIT 21 SATPJR DITLANTAS POLDA BALI</t>
  </si>
  <si>
    <t>86010855</t>
  </si>
  <si>
    <t>I NYOMAN KURIAWAN</t>
  </si>
  <si>
    <t>86010903</t>
  </si>
  <si>
    <t>I MADE ARTHA KESUMA, S.H</t>
  </si>
  <si>
    <t>86011013</t>
  </si>
  <si>
    <t>I WAYAN PUTU SUTARJANA SH</t>
  </si>
  <si>
    <t>BANIT 2 UNITGAKKUM SATPOLAIR POLRES KARANGASEM POLDA BALI</t>
  </si>
  <si>
    <t>86011295</t>
  </si>
  <si>
    <t>I MADE SUDIKSA ADI PUTRA, S.H.</t>
  </si>
  <si>
    <t>BAMIN/BANUM 15 SIAGA SPKT POLDA BALI</t>
  </si>
  <si>
    <t>86011397</t>
  </si>
  <si>
    <t>I KADEK ASMARA PUTRA, S.H.</t>
  </si>
  <si>
    <t>BANIT 12 SIJAGATAH SUBDITPAMTAH DITTAHTI POLDA BALI</t>
  </si>
  <si>
    <t>86011549</t>
  </si>
  <si>
    <t>I WAYAN MAEL</t>
  </si>
  <si>
    <t>86011673</t>
  </si>
  <si>
    <t>I GUSTI KADE PRIAWIDIAKSA PUSUARA, S.H.</t>
  </si>
  <si>
    <t>BANIT 4 UNITINTELKAM POLSEK MENDOYO POLRES JEMBRANA POLDA BALI (BARU)</t>
  </si>
  <si>
    <t>86020067</t>
  </si>
  <si>
    <t>PUTU GEDE PRAMITA BUANA, S.H.</t>
  </si>
  <si>
    <t>BHAYANGKARA OPERASIONAL PELAKSANA POLSEK GIANYAR POLRES GIANYAR POLDA BALI (BHABINKAMTIBMAS DESA SUMITA)</t>
  </si>
  <si>
    <t>86020070</t>
  </si>
  <si>
    <t>GEDE SEDANA UDIYANA</t>
  </si>
  <si>
    <t>PAMIN 2 SUBBAGRENMIN SATBRIMOB POLDA BALI</t>
  </si>
  <si>
    <t>86020078</t>
  </si>
  <si>
    <t>I GUSTI NGURAH EKA JAYA WIKRAMA, S.H.</t>
  </si>
  <si>
    <t>BANIT 13 UNITLAKA SATLANTAS POLRES BADUNG POLDA BALI (BARU)</t>
  </si>
  <si>
    <t>86020235</t>
  </si>
  <si>
    <t>PUTU ARLY GUS DINAMIKA, S.H.</t>
  </si>
  <si>
    <t>BANIT 2 UNIT 1 SUBDIT 2 DITRESKRIMUM POLDA BALI</t>
  </si>
  <si>
    <t>86020307</t>
  </si>
  <si>
    <t>I GEDE PUTRA WIJAYA TOBA,S.H.</t>
  </si>
  <si>
    <t>BANIT 30 UNITIDIK SATRESKRIM POLRES JEMBRANA POLDA BALI (BARU)</t>
  </si>
  <si>
    <t>86020322</t>
  </si>
  <si>
    <t>I MADE BAGUS CIPTA ADI,S.H.</t>
  </si>
  <si>
    <t>BANIT 29 UNITIDIK SATRESKRIM POLRES JEMBRANA POLDA BALI (BARU)</t>
  </si>
  <si>
    <t>86020420</t>
  </si>
  <si>
    <t>BANIT 20 SATINTELKAM POLRES JEMBRANA POLDA BALI (BARU)</t>
  </si>
  <si>
    <t>86020454</t>
  </si>
  <si>
    <t>MADE ARYA WIGUNA , S.H.</t>
  </si>
  <si>
    <t>86020486</t>
  </si>
  <si>
    <t>I KADEK PURWITA</t>
  </si>
  <si>
    <t>BANIT 3 SUBDEN 4 DENGEGANA SATBRIMOB POLDA BALI</t>
  </si>
  <si>
    <t>86020487</t>
  </si>
  <si>
    <t>I PUTU ADI PEBRIYANTO</t>
  </si>
  <si>
    <t>BAMIN/BANIT 22 SUBDEN 1 DEN B PELOPOR SATBRIMOB POLDA BALI</t>
  </si>
  <si>
    <t>86020614</t>
  </si>
  <si>
    <t>GEDE SATRYAWAN</t>
  </si>
  <si>
    <t>BANUM 1 BAGDALOPS ROOPS POLDA BALI</t>
  </si>
  <si>
    <t>86020658</t>
  </si>
  <si>
    <t>NYOMAN ADI YURIASMANA, SH</t>
  </si>
  <si>
    <t>86020730</t>
  </si>
  <si>
    <t>I KOMANG OKA SURADIARTA</t>
  </si>
  <si>
    <t>BANIT 13 UNITLAKA SATLANTAS POLRES JEMBRANA POLDA BALI</t>
  </si>
  <si>
    <t>86020930</t>
  </si>
  <si>
    <t>I DEWA GEDE WERDI PUTRA, S.H.</t>
  </si>
  <si>
    <t>BAMIN 2 BAGREN POLRES BADUNG POLDA BALI</t>
  </si>
  <si>
    <t>86020951</t>
  </si>
  <si>
    <t>BANIT 1 UNITINTELKAM POLSEK KUBU POLRES KARANGASEM POLDA BALI</t>
  </si>
  <si>
    <t>86020952</t>
  </si>
  <si>
    <t>MADE SATRIA YOGA</t>
  </si>
  <si>
    <t>BAMIN/BANUM 9 SUBBAGYANUM SPN POLDA BALI</t>
  </si>
  <si>
    <t>86021091</t>
  </si>
  <si>
    <t>PUTU GEDE OKA PRASTHA, S.H.</t>
  </si>
  <si>
    <t>BANIT 1 UNIT 5 SUBDIT 3 DITRESKRIMUM POLDA BALI (BARU)</t>
  </si>
  <si>
    <t>86021154</t>
  </si>
  <si>
    <t>I KETUT EKA WIRAWAN, S.H.</t>
  </si>
  <si>
    <t>BAMIN/BANUM 1 URMINTU SATPOLAIR POLRES BANGLI POLDA BALI</t>
  </si>
  <si>
    <t>86021378</t>
  </si>
  <si>
    <t>KADEK ADI INDRAWAN, S.H.</t>
  </si>
  <si>
    <t>86030010</t>
  </si>
  <si>
    <t>PUTU YOGA PRIMAJAYA</t>
  </si>
  <si>
    <t>BHAYANGKARA OPERASIONAL PELAKSANA BIDANG SPKT POLRESTA DENPASAR POLDA BALI (BARU)</t>
  </si>
  <si>
    <t>86030071</t>
  </si>
  <si>
    <t>BAURIDENT 3 SATRESKRIM POLRES KARANGASEM POLDA BALI</t>
  </si>
  <si>
    <t>86030072</t>
  </si>
  <si>
    <t>I KETUT PUTRAYASA</t>
  </si>
  <si>
    <t>BANIT 7 UNITSABHARA POLSEK SAWAN POLRES BULELENG POLDA BALI</t>
  </si>
  <si>
    <t>86030081</t>
  </si>
  <si>
    <t>LUTHFI ZUFRAIDY</t>
  </si>
  <si>
    <t>BAURPROVOS 6 SIPROPAM POLRES TABANAN POLDA BALI (BARU)</t>
  </si>
  <si>
    <t>86030095</t>
  </si>
  <si>
    <t>I PUTU YUDI ATMIKA, S.H.</t>
  </si>
  <si>
    <t>BANIT 12 UNITSABHARA POLSEK BEBANDEM POLRES KARANGASEM POLDA BALI</t>
  </si>
  <si>
    <t>86030301</t>
  </si>
  <si>
    <t>KADEK BUDI MINTARJA</t>
  </si>
  <si>
    <t>BHAYANGKARA OPERASIONAL PELAKSANA POLSEK ABIANSEMAL POLRES BADUNG POLDA BALI (BHABINKAMTIBMAS DESA SANGEH)</t>
  </si>
  <si>
    <t>86030304</t>
  </si>
  <si>
    <t>I WAYAN SARA YUDHA</t>
  </si>
  <si>
    <t>BANIT 9 SPKT POLRES KARANGASEM POLDA BALI</t>
  </si>
  <si>
    <t>86030357</t>
  </si>
  <si>
    <t>I MADE DWI SOMADI PUTRA SH</t>
  </si>
  <si>
    <t>BHAYANGKARA OPERASIONAL PELAKSANA POLSEK KEDIRI POLRES TABANAN POLDA BALI (BHABINKAMTIBMAS DS. BUWIT)</t>
  </si>
  <si>
    <t>86030359</t>
  </si>
  <si>
    <t>I MADE PRADNYA PUTRAWEDANTA</t>
  </si>
  <si>
    <t>86030361</t>
  </si>
  <si>
    <t>I KOMANG TRIOKA PUTRA BAWANTARA, SH</t>
  </si>
  <si>
    <t>86030362</t>
  </si>
  <si>
    <t>I GUSTI AGUNG CAHYADI</t>
  </si>
  <si>
    <t>86030363</t>
  </si>
  <si>
    <t>NYOMAN GEDE MAHARTA DHANASADU</t>
  </si>
  <si>
    <t>86030364</t>
  </si>
  <si>
    <t>KADEK PARDITA</t>
  </si>
  <si>
    <t>BANIT 3 UNITSABHARA POLSEK BUSUNGBIU POLRES BULELENG POLDA BALI</t>
  </si>
  <si>
    <t>86030366</t>
  </si>
  <si>
    <t>I DEWA KETUT OKA CATUR PUTRA</t>
  </si>
  <si>
    <t>BANIT 57 UNITTURJAWALI SATLANTAS POLRESTA DENPASAR POLDA BALI (BARU)</t>
  </si>
  <si>
    <t>86030448</t>
  </si>
  <si>
    <t>I WAYAN MISTA ADI PUTRA</t>
  </si>
  <si>
    <t>BAMIN/BANIT 10 SUBDEN 4 DEN B PELOPOR SATBRIMOB POLDA BALI</t>
  </si>
  <si>
    <t>86030510</t>
  </si>
  <si>
    <t>AGUS WIRA KUSUMA</t>
  </si>
  <si>
    <t>86030530</t>
  </si>
  <si>
    <t>I PUTU MARTIKAYASA</t>
  </si>
  <si>
    <t>BAMIN 7 BAGSUMDA POLRES BADUNG POLDA BALI</t>
  </si>
  <si>
    <t>86030608</t>
  </si>
  <si>
    <t>I NYOMAN SUDABAYU</t>
  </si>
  <si>
    <t>86030609</t>
  </si>
  <si>
    <t>I PUTU EKA SUWARDIPA</t>
  </si>
  <si>
    <t>BAMIN/BANIT 3 SUBDEN 3 DEN C PELOPOR SATBRIMOB POLDA BALI</t>
  </si>
  <si>
    <t>86030738</t>
  </si>
  <si>
    <t>ANAK AGUNG EDY SANJAYA</t>
  </si>
  <si>
    <t>BANIT 9 SPKT POLRES BANGLI POLDA BALI (BARU)</t>
  </si>
  <si>
    <t>86030772</t>
  </si>
  <si>
    <t>I NENGAH ADI SETIAWAN, SH</t>
  </si>
  <si>
    <t>BANIT 3 UNITRESKRIM POLSEK KEDIRI POLRES TABANAN POLDA BALI</t>
  </si>
  <si>
    <t>86030810</t>
  </si>
  <si>
    <t>I DEWA GEDE AGAMRIAWAN, S.H.</t>
  </si>
  <si>
    <t>BANIT 9 UNITRESKRIM POLSEK KINTAMANI POLRES BANGLI POLDA BALI (BARU)</t>
  </si>
  <si>
    <t>86030844</t>
  </si>
  <si>
    <t>A.A GD SAYANG TIRTAWAN</t>
  </si>
  <si>
    <t>BADALMAS 96 KIDALMAS 1 SIPASDAL SUBDITDALMAS DITSAMAPTA POLDA BALI</t>
  </si>
  <si>
    <t>86030883</t>
  </si>
  <si>
    <t>I KETUT DIARSA, S.H.</t>
  </si>
  <si>
    <t>BANIT 37 SATPJR DITLANTAS POLDA BALI</t>
  </si>
  <si>
    <t>86031198</t>
  </si>
  <si>
    <t>I GEDE ALIT , S.H.</t>
  </si>
  <si>
    <t>86031335</t>
  </si>
  <si>
    <t>I GEDE SUASTAWA ANTARA, S.IP.</t>
  </si>
  <si>
    <t>BANIT 5 SIJAGATAH SUBDITPAMTAH DITTAHTI POLDA BALI</t>
  </si>
  <si>
    <t>86031386</t>
  </si>
  <si>
    <t>KADEK AGUS SUPUTRA</t>
  </si>
  <si>
    <t>86031505</t>
  </si>
  <si>
    <t>A.A. NGURAH EKA PUTRA, S.H.</t>
  </si>
  <si>
    <t>BAMIN/BANIT 5 SUBDEN 3 DEN C PELOPOR SATBRIMOB POLDA BALI</t>
  </si>
  <si>
    <t>86040053</t>
  </si>
  <si>
    <t>BAGUS HENDRA PRAMANA</t>
  </si>
  <si>
    <t>BAMIN/BANIT 14 SUBDEN 1 DEN B PELOPOR SATBRIMOB POLDA BALI</t>
  </si>
  <si>
    <t>86040089</t>
  </si>
  <si>
    <t>EKA YUDI PRAMARTA, S.SOS</t>
  </si>
  <si>
    <t>BAMIN 2 BAGOPS POLRESTA DENPASAR POLDA BALI</t>
  </si>
  <si>
    <t>86040090</t>
  </si>
  <si>
    <t>I KADEK AGUS APRIANTO S.Sos</t>
  </si>
  <si>
    <t>86040091</t>
  </si>
  <si>
    <t>I DEWA GEDE KURNIAWIDI PRATAMA</t>
  </si>
  <si>
    <t>BANIT 1 UNITLANTAS POLSEK NUSA PENIDA POLRES KLUNGKUNG POLDA BALI</t>
  </si>
  <si>
    <t>86040314</t>
  </si>
  <si>
    <t>I GEDE AGUS INDRA</t>
  </si>
  <si>
    <t>BANIT 1 UNITBINTIBMAS SATBINMAS POLRES BADUNG POLDA BALI</t>
  </si>
  <si>
    <t>86040367</t>
  </si>
  <si>
    <t>FIRMAN SYAH ISHAK</t>
  </si>
  <si>
    <t>BHAYANGKARA ADMINISTRASI PELAKSANA BIDANG SUBDITREGIDENT DITLANTAS POLDA BALI</t>
  </si>
  <si>
    <t>86040451</t>
  </si>
  <si>
    <t>I WAYAN NANA SUPRIANA</t>
  </si>
  <si>
    <t>BANIT 21 UNITDALMAS SATSABHARA POLRES KLUNGKUNG POLDA BALI</t>
  </si>
  <si>
    <t>86040489</t>
  </si>
  <si>
    <t>I PUTU APRIADI YUDA</t>
  </si>
  <si>
    <t>BANIT 9 UNITSABHARA POLSEK ABIANSEMAL POLRES BADUNG POLDA BALI</t>
  </si>
  <si>
    <t>PS. PAURREN SETUM POLDA BALI</t>
  </si>
  <si>
    <t>86040565</t>
  </si>
  <si>
    <t>I MADE SUDARMIKA, S.H.</t>
  </si>
  <si>
    <t>86040593</t>
  </si>
  <si>
    <t>I KADEK BUDI PRIHATIN</t>
  </si>
  <si>
    <t>BANIT 20 UNITHARTIB SUBBIDPROVOS BIDPROPAM POLDA BALI</t>
  </si>
  <si>
    <t>86040648</t>
  </si>
  <si>
    <t>MOH ALI SODIKIN</t>
  </si>
  <si>
    <t>86040672</t>
  </si>
  <si>
    <t>I GUSTI NGURAH BAGUS PRAMANA, S.H.</t>
  </si>
  <si>
    <t>BAMIN/BANIT 5 SUBDEN 2 DEN B PELOPOR SATBRIMOB POLDA BALI</t>
  </si>
  <si>
    <t>86040758</t>
  </si>
  <si>
    <t>MADE DWI ASTARI, S.Psi, M.H.</t>
  </si>
  <si>
    <t>BHAYANGKARA OPERASIONAL PELAKSANA BIDANG RESNARKOBA POLRES GIANYAR POLDA BALI</t>
  </si>
  <si>
    <t>86040898</t>
  </si>
  <si>
    <t>I DEWA KETUT ALIT SUARBASANA ,SH.</t>
  </si>
  <si>
    <t>86040983</t>
  </si>
  <si>
    <t>I KOMANG MERTAYASA, SH</t>
  </si>
  <si>
    <t>BRIGADIR POLSEK KINTAMANI POLRES BANGLI POLDA BALI ((BHABINKAMTIBMAS DESA SONGAN A POLSEK KINTAMANI))</t>
  </si>
  <si>
    <t>86041066</t>
  </si>
  <si>
    <t>DEWA KADEK KUMALA PUTRA</t>
  </si>
  <si>
    <t>BAMIN 1 URMINTU SATBINMAS POLRES BULELENG POLDA BALI</t>
  </si>
  <si>
    <t>86041128</t>
  </si>
  <si>
    <t>I DEWA GEDE DALEM PRAWISTA</t>
  </si>
  <si>
    <t>BANIT 7 SPKT POLRES BADUNG POLDA BALI</t>
  </si>
  <si>
    <t>86041211</t>
  </si>
  <si>
    <t>AYU PUTU DIANTARI CANDRA DEWI</t>
  </si>
  <si>
    <t>BAMIN/BANUM 1 SUBBAGRENMIN SPN POLDA BALI</t>
  </si>
  <si>
    <t>86041542</t>
  </si>
  <si>
    <t>PUTU WIRAH CAHYADI, S.H.</t>
  </si>
  <si>
    <t>86050040</t>
  </si>
  <si>
    <t>NGURAH GEDE ESAPUTRA ND</t>
  </si>
  <si>
    <t>BANIT 11 UNITTURJAWALI SATSABHARA POLRES KARANGASEM POLDA BALI</t>
  </si>
  <si>
    <t>86050046</t>
  </si>
  <si>
    <t>I PUTU OKA MURDIANA</t>
  </si>
  <si>
    <t>BANIT 11 UNITSABHARA POLSEK PEKUTATAN POLRES JEMBRANA POLDA BALI</t>
  </si>
  <si>
    <t>86050055</t>
  </si>
  <si>
    <t>I MADE SUDIRA, SH</t>
  </si>
  <si>
    <t>BANIT 14 SATPJR DITLANTAS POLDA BALI</t>
  </si>
  <si>
    <t>86050321</t>
  </si>
  <si>
    <t>I DEWA GEDE WIDYA DHARMA, S.H.</t>
  </si>
  <si>
    <t>BANIT 2 UNITINTELKAM POLSEK DENPASAR TIMUR POLRESTA DENPASAR POLDA BALI</t>
  </si>
  <si>
    <t>PERSONEL IMPORT</t>
  </si>
  <si>
    <t>86050345</t>
  </si>
  <si>
    <t>G SURYA EDDIE SASMITTA</t>
  </si>
  <si>
    <t>BAMIN/BANIT 4 SUBDEN 1 DEN B PELOPOR SATBRIMOB POLDA BALI</t>
  </si>
  <si>
    <t>86050350</t>
  </si>
  <si>
    <t>DESAK PUTU STRIRATNA</t>
  </si>
  <si>
    <t>BAMIN 5 BAGREN POLRESTA DENPASAR POLDA BALI</t>
  </si>
  <si>
    <t>86050405</t>
  </si>
  <si>
    <t>I KADEK YOBI MARDIKA</t>
  </si>
  <si>
    <t>BAMIN/BANIT 15 SUBDEN 2 DEN C PELOPOR SATBRIMOB POLDA BALI</t>
  </si>
  <si>
    <t>86050406</t>
  </si>
  <si>
    <t>I PUTU JEVRI FIRMAYANA</t>
  </si>
  <si>
    <t>BANIT 14 UNITLAKA SATLANTAS POLRES BADUNG POLDA BALI</t>
  </si>
  <si>
    <t>86050478</t>
  </si>
  <si>
    <t>I KETUT ARYA KENCANA PUTRA</t>
  </si>
  <si>
    <t>BAMIN/BANUM 5 SUBSIPALANG SILOG SATBRIMOB POLDA BALI</t>
  </si>
  <si>
    <t>86050508</t>
  </si>
  <si>
    <t>KOMANG SUDIASA</t>
  </si>
  <si>
    <t>BAMIN/BANIT 3 SUBDEN 2 DEN C PELOPOR SATBRIMOB POLDA BALI</t>
  </si>
  <si>
    <t>86050529</t>
  </si>
  <si>
    <t>I PUTU IRJAYADI, S.H.</t>
  </si>
  <si>
    <t>86050634</t>
  </si>
  <si>
    <t>I WAYAN RAHMANTA</t>
  </si>
  <si>
    <t>86050766</t>
  </si>
  <si>
    <t>AGUS WIDDHI PRASTYA, S.H.,M.H</t>
  </si>
  <si>
    <t>BANIT 45 SATINTELKAM POLRESTA DENPASAR POLDA BALI</t>
  </si>
  <si>
    <t>86050774</t>
  </si>
  <si>
    <t>I WAYAN PARMADI, S.H.</t>
  </si>
  <si>
    <t>BHAYANGKARA OPERASIONAL PELAKSANA BIDANG SPKT POLRES GIANYAR POLDA BALI</t>
  </si>
  <si>
    <t>86050846</t>
  </si>
  <si>
    <t>SYAIKHUL HARI BAWANTO</t>
  </si>
  <si>
    <t>BANIT 5 UNITLANTAS POLSEK MENDOYO POLRES JEMBRANA POLDA BALI</t>
  </si>
  <si>
    <t>86051104</t>
  </si>
  <si>
    <t>I GUSTI NGURAH PUTRA WICAKSANA</t>
  </si>
  <si>
    <t>BANIT 3 UNITRESKRIM POLSEK UBUD POLRES GIANYAR POLDA BALI</t>
  </si>
  <si>
    <t>86051255</t>
  </si>
  <si>
    <t>MARZUQI HASAN, S.H.</t>
  </si>
  <si>
    <t>BAMIN/BANIT 12 SUBDEN 4 DEN B PELOPOR SATBRIMOB POLDA BALI</t>
  </si>
  <si>
    <t>86051474</t>
  </si>
  <si>
    <t>A.A. GEDE SATRIA ADI SAPUTRA, S.H.</t>
  </si>
  <si>
    <t>BAURPAMINAL 2 SIPROPAM POLRES BADUNG POLDA BALI (-)</t>
  </si>
  <si>
    <t>86051480</t>
  </si>
  <si>
    <t>MADE ADI WIJAYA, S.H.</t>
  </si>
  <si>
    <t>BANIT 19 SUBDEN 4 DEN GEGANA SATBRIMOB POLDA BALI</t>
  </si>
  <si>
    <t>86051581</t>
  </si>
  <si>
    <t>NYOMAN MEI JAYA, S.H.</t>
  </si>
  <si>
    <t>BAMIN/BANIT 20 SUBDEN 2 DEN C PELOPOR SATBRIMOB POLDA BALI</t>
  </si>
  <si>
    <t>86051948</t>
  </si>
  <si>
    <t>I PUTU EKA SETIAWAN, S.H.</t>
  </si>
  <si>
    <t>BAMIN/BANIT 15 SUBDEN 2 DEN B PELOPOR SATBRIMOB POLDA BALI</t>
  </si>
  <si>
    <t>86060047</t>
  </si>
  <si>
    <t>IDA BAGUS KADE GUNA DARMA</t>
  </si>
  <si>
    <t>ANGGOTA 1 TON 3 KOMPI 4 YON A PELOPOR SATBRIMOB POLDA BALI</t>
  </si>
  <si>
    <t>86060048</t>
  </si>
  <si>
    <t>HERMAN YOSEPH ARMANDO, S.H.</t>
  </si>
  <si>
    <t>BANIT 3 UNITBINMAS POLSEK SINGARAJA POLRES BULELENG POLDA BALI</t>
  </si>
  <si>
    <t>86060050</t>
  </si>
  <si>
    <t>I PUTU MERTA ADI PUTRA</t>
  </si>
  <si>
    <t>BASUBSIMINTU SIUM POLRES JEMBRANA POLDA BALI</t>
  </si>
  <si>
    <t>86060051</t>
  </si>
  <si>
    <t>I GUSTI NYOMAN HARY FENDY</t>
  </si>
  <si>
    <t>PAMIN KOMPI 4 YON C PELOPOR SATBRIMOB POLDA BALI (PERPOL 14)</t>
  </si>
  <si>
    <t>86060066</t>
  </si>
  <si>
    <t>I MADE MUSTANA, S.H.</t>
  </si>
  <si>
    <t>BANIT 2 UNIT 1 SUBDIT 3 DITRESNARKOBA POLDA BALI</t>
  </si>
  <si>
    <t>86060305</t>
  </si>
  <si>
    <t>MADE SUDIRA</t>
  </si>
  <si>
    <t>BHAYANGKARA OPERASIONAL PELAKSANA POLSEK BANJAR POLRES BULELENG POLDA BALI (BHABINKAMTIBMAS DESA TIRTASARI POLSEK BANJAR)</t>
  </si>
  <si>
    <t>86060306</t>
  </si>
  <si>
    <t>I PUTU ENDY DIATMIKA</t>
  </si>
  <si>
    <t>BAMIN 9 BAGOPS POLRES JEMBRANA POLDA BALI</t>
  </si>
  <si>
    <t>86060309</t>
  </si>
  <si>
    <t>I WAYAN PUTRA SUSENA</t>
  </si>
  <si>
    <t>BANIT 3 UNITINTELKAM POLSEK BATURITI POLRES TABANAN POLDA BALI</t>
  </si>
  <si>
    <t>86060310</t>
  </si>
  <si>
    <t>I MADE DWI ADNYANA</t>
  </si>
  <si>
    <t>BANIT 7 UNITSABHARA POLSEK SELEMADEG POLRES TABANAN POLDA BALI (BARU)</t>
  </si>
  <si>
    <t>86060312</t>
  </si>
  <si>
    <t>I MADE BRAHMANTA PUTRA</t>
  </si>
  <si>
    <t>BANIT 6 UNITRESKRIM POLSEK MARGA POLRES TABANAN POLDA BALI</t>
  </si>
  <si>
    <t>86060418</t>
  </si>
  <si>
    <t>I PUTU ARIANTO WIBAWA</t>
  </si>
  <si>
    <t>BAMIN/BANUM 4 SUBSIPROTOKOL SIYANMA SATBRIMOB POLDA BALI</t>
  </si>
  <si>
    <t>86060421</t>
  </si>
  <si>
    <t>MADE SUMERTANA</t>
  </si>
  <si>
    <t>BADALMAS 97 KIDALMAS 3 SIPASDAL SUBDITDALMAS DITSAMAPTA POLDA BALI</t>
  </si>
  <si>
    <t>86060436</t>
  </si>
  <si>
    <t>I PUTU EKA SATRIA PUTRA</t>
  </si>
  <si>
    <t>BANIT 9 UNITIDIK SATRESKRIM POLRES BULELENG POLDA BALI</t>
  </si>
  <si>
    <t>86060451</t>
  </si>
  <si>
    <t>I KOMANG JAYA DUARSA</t>
  </si>
  <si>
    <t>BAMIN/BANIT 36 SUBDEN 1 DEN A PELOPOR SATBRIMOB POLDA BALI</t>
  </si>
  <si>
    <t>86060664</t>
  </si>
  <si>
    <t>KADEK YUNIASTRA</t>
  </si>
  <si>
    <t>BANIT 9 UNITTURJAWALI SATSABHARA POLRES BADUNG POLDA BALI</t>
  </si>
  <si>
    <t>86060781</t>
  </si>
  <si>
    <t>I KETUT TUNAS</t>
  </si>
  <si>
    <t>BANIT 3 UNITREGIDENT SATLANTAS POLRES KARANGASEM POLDA BALI</t>
  </si>
  <si>
    <t>86060913</t>
  </si>
  <si>
    <t>I PUTU AGUS JUNIANTARA, S.H.</t>
  </si>
  <si>
    <t>BANIT 8 SIPAMMAT SUBDITGASUM DITSAMAPTA POLDA BALI</t>
  </si>
  <si>
    <t>86060940</t>
  </si>
  <si>
    <t>I MADE SIOGA</t>
  </si>
  <si>
    <t>86061036</t>
  </si>
  <si>
    <t>I KOMANG RUPAWAN, S.H.</t>
  </si>
  <si>
    <t>BANIT 9 UNITLAKA SATLANTAS POLRES KLUNGKUNG POLDA BALI</t>
  </si>
  <si>
    <t>86061232</t>
  </si>
  <si>
    <t>KADEK SUWENDRA</t>
  </si>
  <si>
    <t>86061574</t>
  </si>
  <si>
    <t>IDA BAGUS GEDE GAMA UTAMA,SH.MH</t>
  </si>
  <si>
    <t>BAMIN/BANUM 15 SUBBAGYANUM SPN POLDA BALI</t>
  </si>
  <si>
    <t>86070034</t>
  </si>
  <si>
    <t>I MADE JULI WAHYUDI</t>
  </si>
  <si>
    <t>BANIT 4 UNITTURJAWALI SATLANTAS POLRES KARANGASEM POLDA BALI</t>
  </si>
  <si>
    <t>86070038</t>
  </si>
  <si>
    <t>I PUTU DHARMA SANTOSA</t>
  </si>
  <si>
    <t>BANIT 38 UNITTURJAWALI SATSABHARA POLRES BADUNG POLDA BALI (-)</t>
  </si>
  <si>
    <t>86070039</t>
  </si>
  <si>
    <t>I KADEK AGUS SULISTIAWAN</t>
  </si>
  <si>
    <t>BANIT 1 UNITDIKYASA SATLANTAS POLRES JEMBRANA POLDA BALI (BARU)</t>
  </si>
  <si>
    <t>86070046</t>
  </si>
  <si>
    <t>I MADE ADI PALGUNA</t>
  </si>
  <si>
    <t>BAMIN/BANIT 48 SUBDEN 4 DEN A PELOPOR SATBRIMOB POLDA BALI</t>
  </si>
  <si>
    <t>86070174</t>
  </si>
  <si>
    <t>I GEDE WINADA</t>
  </si>
  <si>
    <t>PAUR SUBBAGPROGAR BAGREN POLRES KARANGASEM POLDA BALI</t>
  </si>
  <si>
    <t>86070236</t>
  </si>
  <si>
    <t>I WAYAN PRIYANA SUHANDINATA</t>
  </si>
  <si>
    <t>86070237</t>
  </si>
  <si>
    <t>PRANA MANUABA, S.H.</t>
  </si>
  <si>
    <t>BANIT 4 UNIT 3 SUBDIT 1 DITRESKRIMSUS POLDA BALI (BARU)</t>
  </si>
  <si>
    <t>86070257</t>
  </si>
  <si>
    <t>I PUTU EKA PURNAMA ATMADJA</t>
  </si>
  <si>
    <t>BHAYANGKARA ADMINISTRASI PELAKSANA BIDANG SUMDA POLRES TABANAN POLDA BALI</t>
  </si>
  <si>
    <t>86070408</t>
  </si>
  <si>
    <t>I WAYAN YULIA WIDIAYASA, S.H.</t>
  </si>
  <si>
    <t>BANIT 26 SATINTELKAM POLRES TABANAN POLDA BALI</t>
  </si>
  <si>
    <t>86070421</t>
  </si>
  <si>
    <t>I PUTU NANA KRISTIAN</t>
  </si>
  <si>
    <t>BANIT 21 SATINTELKAM POLRES JEMBRANA POLDA BALI (BARU)</t>
  </si>
  <si>
    <t>86070537</t>
  </si>
  <si>
    <t>A.A. GDE AGUNG PARTAMA LAKSANA</t>
  </si>
  <si>
    <t>86070559</t>
  </si>
  <si>
    <t>I PUTU ARTA EKAYASA</t>
  </si>
  <si>
    <t>BAMIN/BANIT 23 SUBDEN 4 DEN B PELOPOR SATBRIMOB POLDA BALI</t>
  </si>
  <si>
    <t>86070631</t>
  </si>
  <si>
    <t>BAMIN 12 BAGSUMDA POLRESTA DENPASAR POLDA BALI</t>
  </si>
  <si>
    <t>86070651</t>
  </si>
  <si>
    <t>MADE LANANG AGUS WIRAWAN</t>
  </si>
  <si>
    <t>BANIT 27 UNITTURJAWALI SATSABHARA POLRES BULELENG POLDA BALI</t>
  </si>
  <si>
    <t>86070882</t>
  </si>
  <si>
    <t>EVY IMROH AZROFAH</t>
  </si>
  <si>
    <t>BANUM 2 SUBBAGREHABPERS BIDPROPAM POLDA BALI (BARU)</t>
  </si>
  <si>
    <t>86070972</t>
  </si>
  <si>
    <t>I GEDE YUDIANTARA</t>
  </si>
  <si>
    <t>BANIT 35 SATPJR DITLANTAS POLDA BALI</t>
  </si>
  <si>
    <t>86071056</t>
  </si>
  <si>
    <t>RUSTAM ARAHMAN, S.H.</t>
  </si>
  <si>
    <t>BHAYANGKARA OPERASIONAL PELAKSANA PEMULA BIDANG SUBDIT 3 DITRESKRIMUM POLDA BALI</t>
  </si>
  <si>
    <t>86071074</t>
  </si>
  <si>
    <t>I KADEK WINATA</t>
  </si>
  <si>
    <t>BANIT 5 UNIT 4 SUBDIT 1 DITRESNARKOBA POLDA BALI</t>
  </si>
  <si>
    <t>86071088</t>
  </si>
  <si>
    <t>I PUTU JEKSEN BUDIARTANA, S.H.</t>
  </si>
  <si>
    <t>BANIT 19 SUBDEN 3 DEN GEGANA SATBRIMOB POLDA BALI</t>
  </si>
  <si>
    <t>86071294</t>
  </si>
  <si>
    <t>NI PUTU TRISNA DEWI, S.H.</t>
  </si>
  <si>
    <t>BAMIN/BANUM 2 SUBBAGRENMIN DITRESNARKOBA POLDA BALI</t>
  </si>
  <si>
    <t>86071401</t>
  </si>
  <si>
    <t>I GEDE ARYASUTA, S.H.</t>
  </si>
  <si>
    <t>BANIT 32 UNITIDIK SATRESKRIM POLRES BADUNG POLDA BALI</t>
  </si>
  <si>
    <t>86071440</t>
  </si>
  <si>
    <t>I KADEK ADI GUNAWAN, S.H.</t>
  </si>
  <si>
    <t>BANIT 7 UNITIDIK SATRESKRIM POLRES BANGLI POLDA BALI</t>
  </si>
  <si>
    <t>86071509</t>
  </si>
  <si>
    <t>I GEDE JULIARTA, S.H.</t>
  </si>
  <si>
    <t>BANIT 4 UNITLAKA SATLANTAS POLRES JEMBRANA POLDA BALI (BARU)</t>
  </si>
  <si>
    <t>86080023</t>
  </si>
  <si>
    <t>I PUTU KUSUMA WINATA, SH</t>
  </si>
  <si>
    <t>BAMIN 2 SIKEU POLRES BANGLI POLDA BALI (BARU)</t>
  </si>
  <si>
    <t>86080025</t>
  </si>
  <si>
    <t>I WAYAN AGUSTINA</t>
  </si>
  <si>
    <t>BAMIN/BANUM 6 BAGPSI RO SDM POLDA BALI</t>
  </si>
  <si>
    <t>86080210</t>
  </si>
  <si>
    <t>KOMANG AGUS TIANA</t>
  </si>
  <si>
    <t>86080257</t>
  </si>
  <si>
    <t>NI MADE DEWI AGUSTINI</t>
  </si>
  <si>
    <t>BAMIN 1 BAGSUMDA POLRES GIANYAR POLDA BALI</t>
  </si>
  <si>
    <t>86080302</t>
  </si>
  <si>
    <t>PUTU GUS PARTAMA YASA, SH</t>
  </si>
  <si>
    <t>86080321</t>
  </si>
  <si>
    <t>I GUSTI NGURAH ANGGA WIJAYA</t>
  </si>
  <si>
    <t>BHAYANGKARA OPERASIONAL PELAKSANA BIDANG WASTER DITPAMOBVIT POLDA BALI (BRI NO REK 0017-01-067336-50-4)</t>
  </si>
  <si>
    <t>86080348</t>
  </si>
  <si>
    <t>I GUSTI PUTU YUDI HARTAWAN</t>
  </si>
  <si>
    <t>BAMIN/BANIT 17 SUBDEN 1 DEN B PELOPOR SATBRIMOB POLDA BALI</t>
  </si>
  <si>
    <t>86080388</t>
  </si>
  <si>
    <t>I DEWA PUTU OKA SUBAWA</t>
  </si>
  <si>
    <t>BAMIN/BANIT 10 SUBDEN 1 DEN A PELOPOR SATBRIMOB POLDA BALI</t>
  </si>
  <si>
    <t>86080424</t>
  </si>
  <si>
    <t>I PUTU EKA YUDIA AGUSTINA</t>
  </si>
  <si>
    <t>BAMIN/BANIT 40 SUBDEN 4 DEN C PELOPOR SATBRIMOB POLDA BALI</t>
  </si>
  <si>
    <t>86080452</t>
  </si>
  <si>
    <t>I KADEK MAHAYADNYA</t>
  </si>
  <si>
    <t>BANIT 1 SPKT POLRES BADUNG POLDA BALI</t>
  </si>
  <si>
    <t>86080573</t>
  </si>
  <si>
    <t>86080580</t>
  </si>
  <si>
    <t>GAOFFRI PRATAMA MARDYANA PUTRA</t>
  </si>
  <si>
    <t>86080589</t>
  </si>
  <si>
    <t>I KADEK EKA</t>
  </si>
  <si>
    <t>BANIT 6 UNITSABHARA POLSEK BEBANDEM POLRES KARANGASEM POLDA BALI</t>
  </si>
  <si>
    <t>86080770</t>
  </si>
  <si>
    <t>KOMANG ADE NUAK CAPUTRA, S.H.</t>
  </si>
  <si>
    <t>BANIT 7 UNITGAKKUM SATPOLAIR POLRES GIANYAR POLDA BALI</t>
  </si>
  <si>
    <t>86080804</t>
  </si>
  <si>
    <t>I PUTU AGUS MIMAN DIARWIS,S.H.</t>
  </si>
  <si>
    <t>BANIT 7 UNITGAKKUM SATPOLAIR POLRES JEMBRANA POLDA BALI</t>
  </si>
  <si>
    <t>86080900</t>
  </si>
  <si>
    <t>I KOMANG ADIASA</t>
  </si>
  <si>
    <t>BAMIN/BANUM 3 SUBBAGRENMIN BIDKEU POLDA BALI</t>
  </si>
  <si>
    <t>86080917</t>
  </si>
  <si>
    <t>BANIT 3 UNITDALMAS SATSABHARA POLRESTA DENPASAR POLDA BALI</t>
  </si>
  <si>
    <t>86081283</t>
  </si>
  <si>
    <t>I PUTU AGUS ARTHA NEGARA, S.H.</t>
  </si>
  <si>
    <t>86081678</t>
  </si>
  <si>
    <t>I GEDE ADI ERAWAN, S.H.</t>
  </si>
  <si>
    <t>86090031</t>
  </si>
  <si>
    <t>AGUS PUTRA ASTAWA</t>
  </si>
  <si>
    <t>86090036</t>
  </si>
  <si>
    <t>IDA BAGUS RADITYA</t>
  </si>
  <si>
    <t>BANIT 30 SATINTELKAM POLRESTA DENPASAR POLDA BALI</t>
  </si>
  <si>
    <t>86090042</t>
  </si>
  <si>
    <t>IDA BGS GEDE SURYA YOGA SASKARA, S.H.</t>
  </si>
  <si>
    <t>BANIT 3 UNIT 2 SUBDIT 4 DITRESKRIMUM POLDA BALI</t>
  </si>
  <si>
    <t>86090119</t>
  </si>
  <si>
    <t>IDA BAGUS DWI GANGGA ARUNA</t>
  </si>
  <si>
    <t>BAURPROVOS 1 SIPROPAM POLRES GIANYAR POLDA BALI</t>
  </si>
  <si>
    <t>86090155</t>
  </si>
  <si>
    <t>BANIT 9 UNITRESKRIM POLSEK UBUD POLRES GIANYAR POLDA BALI (BARU)</t>
  </si>
  <si>
    <t>86090156</t>
  </si>
  <si>
    <t>BANIT 25 SATINTELKAM POLRES BULELENG POLDA BALI</t>
  </si>
  <si>
    <t>86090229</t>
  </si>
  <si>
    <t>I MADE SUPARTAWAN</t>
  </si>
  <si>
    <t>BANIT 1 UNITRESKRIM POLSEK ABIANSEMAL POLRES BADUNG POLDA BALI</t>
  </si>
  <si>
    <t>86090258</t>
  </si>
  <si>
    <t>DEWA MADE ANUGRAHA</t>
  </si>
  <si>
    <t>BAMIN/BANIT 44 SUBDEN 1 DEN A PELOPOR SATBRIMOB POLDA BALI</t>
  </si>
  <si>
    <t>86090290</t>
  </si>
  <si>
    <t>NI KOMANG SARI DEWI MAHAYANI</t>
  </si>
  <si>
    <t>BANIT 7 UNITREGIDENT SATLANTAS POLRES BANGLI POLDA BALI (BARU)</t>
  </si>
  <si>
    <t>86090327</t>
  </si>
  <si>
    <t>I DEWA MADE SWADHARMA</t>
  </si>
  <si>
    <t>BHAYANGKARA OPERASIONAL PELAKSANA BIDANG WISATA DITPAMOBVIT POLDA BALI (BI)</t>
  </si>
  <si>
    <t>86090367</t>
  </si>
  <si>
    <t>I GEDE PUTRA ARTA</t>
  </si>
  <si>
    <t>BAMIN/BANIT 13 SUBDEN 2 DEN B PELOPOR SATBRIMOB POLDA BALI</t>
  </si>
  <si>
    <t>86090435</t>
  </si>
  <si>
    <t>KOMANG ARYA WIBAWA</t>
  </si>
  <si>
    <t>BANIT 18 SUBDEN 1 DEN GEGANA SATBRIMOB POLDA BALI</t>
  </si>
  <si>
    <t>86090609</t>
  </si>
  <si>
    <t>I GEDE CHRISNA KUSUMA ANGGARA, S.H.</t>
  </si>
  <si>
    <t>BANIT 3 UNIT 2 SUBDIT 1 DITRESKRIMSUS POLDA BALI (BARU)</t>
  </si>
  <si>
    <t>86090777</t>
  </si>
  <si>
    <t>I WAYAN BUDI GUNANTA</t>
  </si>
  <si>
    <t>BANIT 2 UNITRESKRIM POLSEK ABANG POLRES KARANGASEM POLDA BALI</t>
  </si>
  <si>
    <t>86091013</t>
  </si>
  <si>
    <t>I WAYAN ADI KURNIAWAN, S.H.</t>
  </si>
  <si>
    <t>BANIT 30 UNITIDIK SATRESKRIM POLRES BADUNG POLDA BALI (BARU)</t>
  </si>
  <si>
    <t>86091096</t>
  </si>
  <si>
    <t>NI WAYAN SRI SARIANI, S.H.</t>
  </si>
  <si>
    <t>BAMIN/BANUM 4 BAGDALPERS RO SDM POLDA BALI (BARU)</t>
  </si>
  <si>
    <t>86091245</t>
  </si>
  <si>
    <t>I DEWA GEDE ADI DWIPAYANA, S.H.</t>
  </si>
  <si>
    <t>BHAYANGKARA OPERASIONAL PELAKSANA POLSEK GIANYAR POLRES GIANYAR POLDA BALI (BARU)</t>
  </si>
  <si>
    <t>86091472</t>
  </si>
  <si>
    <t>I KADEK HINDU KARYA, S.H.</t>
  </si>
  <si>
    <t>BAMIN 3 URMINTU SATRESKRIM POLRES KLUNGKUNG POLDA BALI</t>
  </si>
  <si>
    <t>86100016</t>
  </si>
  <si>
    <t>I PUTU ARI GUNAWAN</t>
  </si>
  <si>
    <t>BAMIN 3 SIWAS POLRES BANGLI POLDA BALI</t>
  </si>
  <si>
    <t>86100018</t>
  </si>
  <si>
    <t>I PUTU DONY LASTIKA</t>
  </si>
  <si>
    <t>BA SPKT 4 POLSEK BANGLI POLRES BANGLI POLDA BALI</t>
  </si>
  <si>
    <t>86100019</t>
  </si>
  <si>
    <t>MADE BUJE ASTRAWAN, S.IP.</t>
  </si>
  <si>
    <t>BANIT 21 UNITIDIK SATRESKRIM POLRES BULELENG POLDA BALI</t>
  </si>
  <si>
    <t>86100024</t>
  </si>
  <si>
    <t>I GUSTI NYOMAN KERTHA WIRAATMAJA , S.H.</t>
  </si>
  <si>
    <t>BAURPROVOS 9 SIPROPAM POLRES BADUNG POLDA BALI</t>
  </si>
  <si>
    <t>86100186</t>
  </si>
  <si>
    <t>NI WAYAN BUDIYANI, S.H</t>
  </si>
  <si>
    <t>BAURPROVOS 2 SIPROPAM POLRES BANGLI POLDA BALI</t>
  </si>
  <si>
    <t>86100189</t>
  </si>
  <si>
    <t>I GUSTI PUTU HERDINATA KUSUMA</t>
  </si>
  <si>
    <t>86100324</t>
  </si>
  <si>
    <t>I NYOMAN RUSMADI YANTA,S.H.</t>
  </si>
  <si>
    <t>BANIT 40 UNITDALMAS SATSABHARA POLRESTA DENPASAR POLDA BALI</t>
  </si>
  <si>
    <t>86100352</t>
  </si>
  <si>
    <t>PUTU WAHYU DARMAWAN</t>
  </si>
  <si>
    <t>BANIT 6 SITURJAWALI SUBDITGASUM DITSAMAPTA POLDA BALI</t>
  </si>
  <si>
    <t>86100377</t>
  </si>
  <si>
    <t>PUTU INDRA KUSUMA</t>
  </si>
  <si>
    <t>BAMIN/BANIT 6 SUBDEN 1 DEN B PELOPOR SATBRIMOB POLDA BALI</t>
  </si>
  <si>
    <t>86100397</t>
  </si>
  <si>
    <t>INDRA ROSYADI</t>
  </si>
  <si>
    <t>BANIT 25 UNITIDIK SATRESKRIM POLRES KARANGASEM POLDA BALI (BARU)</t>
  </si>
  <si>
    <t>86100430</t>
  </si>
  <si>
    <t>I PUTU HENDRA SUSILA</t>
  </si>
  <si>
    <t>BAMIN 2 SIWAS POLRES GIANYAR POLDA BALI</t>
  </si>
  <si>
    <t>86100523</t>
  </si>
  <si>
    <t>I MADE SUTARJANO</t>
  </si>
  <si>
    <t>86100724</t>
  </si>
  <si>
    <t>GDE EDI KURNIAWAN</t>
  </si>
  <si>
    <t>86100725</t>
  </si>
  <si>
    <t>I KADEK GUNANTI ASTIKA, S.H.</t>
  </si>
  <si>
    <t>BADALMAS 3 KIDALMAS 1 SIPASDAL SUBDITDALMAS DITSAMAPTA POLDA BALI</t>
  </si>
  <si>
    <t>86101064</t>
  </si>
  <si>
    <t>ANDY HERMANSYAH, S.H.</t>
  </si>
  <si>
    <t>86101183</t>
  </si>
  <si>
    <t>GEDE MENAKA, S.H.</t>
  </si>
  <si>
    <t>BANIT 17 UNITIDIK SATRESKRIM POLRES BULELENG POLDA BALI</t>
  </si>
  <si>
    <t>86101189</t>
  </si>
  <si>
    <t>I KETUT MASNING YUDIPRASTA, S.H.</t>
  </si>
  <si>
    <t>86110014</t>
  </si>
  <si>
    <t>I GUSTI PUTU AGUS SUDARMA, S.H.</t>
  </si>
  <si>
    <t>BHAYANGKARA ADMINISTRASI PELAKSANA PEMULA BIDANG LANTAS POLRESTA DENPASAR POLDA BALI</t>
  </si>
  <si>
    <t>86110022</t>
  </si>
  <si>
    <t>I KADEK EVA SUARDANA</t>
  </si>
  <si>
    <t>BANIT 3 UNIT 4 SUBDIT 1 DITRESKRIMUM POLDA BALI</t>
  </si>
  <si>
    <t>86110148</t>
  </si>
  <si>
    <t>PUTU GEDE PURNAYASA ANANTA GIRI</t>
  </si>
  <si>
    <t>BAMIN/BANIT 50 SUBDEN 4 DEN A PELOPOR SATBRIMOB POLDA BALI</t>
  </si>
  <si>
    <t>86110152</t>
  </si>
  <si>
    <t>LUH GEDE EKA NURWITA , S.H.</t>
  </si>
  <si>
    <t>BAMIN 4 BAGSUMDA POLRES BADUNG POLDA BALI (-)</t>
  </si>
  <si>
    <t>86110301</t>
  </si>
  <si>
    <t>KADEK SATYATAMA</t>
  </si>
  <si>
    <t>86110743</t>
  </si>
  <si>
    <t>I GEDE BARETA ALMAHERA</t>
  </si>
  <si>
    <t>86111269</t>
  </si>
  <si>
    <t>I MADE DWI ENDRA PUTRA , S.H.</t>
  </si>
  <si>
    <t>BANIT 35 UNITIDIK SATRESKRIM POLRES BADUNG POLDA BALI (BARU)</t>
  </si>
  <si>
    <t>86120012</t>
  </si>
  <si>
    <t>I PUTU HARRY SUPRIADNYANA PUTRA , S.H.</t>
  </si>
  <si>
    <t>BAMIN 1 URMINTU SATRESKRIM POLRES BADUNG POLDA BALI (BARU)</t>
  </si>
  <si>
    <t>86120014</t>
  </si>
  <si>
    <t>I GEDE WIDHARTHA , S.H.</t>
  </si>
  <si>
    <t>BANIT 16 UNITLAKA SATLANTAS POLRES BADUNG POLDA BALI (BARU)</t>
  </si>
  <si>
    <t>86120026</t>
  </si>
  <si>
    <t>GEDE DEDI PRIMA ELLYANA</t>
  </si>
  <si>
    <t>86120142</t>
  </si>
  <si>
    <t>I GEDE MADE ADI SURYA DIATMIKA</t>
  </si>
  <si>
    <t>BANIT 1 UNITINTELKAM POLSEK SELEMADEG POLRES TABANAN POLDA BALI (BARU)</t>
  </si>
  <si>
    <t>86120150</t>
  </si>
  <si>
    <t>I WAYAN KRISNA ARDIANA, S.H</t>
  </si>
  <si>
    <t>86120343</t>
  </si>
  <si>
    <t>86120373</t>
  </si>
  <si>
    <t>I KETUT SUPARTAMA</t>
  </si>
  <si>
    <t>BANIT 12 SATINTELKAM POLRES KARANGASEM POLDA BALI</t>
  </si>
  <si>
    <t>86120424</t>
  </si>
  <si>
    <t>DEWA MADE KARSENA BRAWIJAYA</t>
  </si>
  <si>
    <t>BAMIN/BANUM 2 SUBBAGRENMIN RORENA POLDA BALI</t>
  </si>
  <si>
    <t>86120463</t>
  </si>
  <si>
    <t>I WAYAN WIADNYANA</t>
  </si>
  <si>
    <t>BANIT 3 UNIT 1 SUBDIT 2 DITRESNARKOBA POLDA BALI</t>
  </si>
  <si>
    <t>86120464</t>
  </si>
  <si>
    <t>I WAYAN WIDIA ANTARA, S.H.</t>
  </si>
  <si>
    <t>BANIT 19 SATINTELKAM POLRES BADUNG POLDA BALI</t>
  </si>
  <si>
    <t>86120467</t>
  </si>
  <si>
    <t>MADE SUTRAMA</t>
  </si>
  <si>
    <t>BHAYANGKARA ADMINISTRASI PELAKSANA BIDANG LANTAS POLRES BULELENG POLDA BALI (ARAHAN PENUGASAN PADA UNIT REGIDENT)</t>
  </si>
  <si>
    <t>86120480</t>
  </si>
  <si>
    <t>I NYOMAN HERY WIDIASTU PARIANA, S.H.</t>
  </si>
  <si>
    <t>86120551</t>
  </si>
  <si>
    <t>I KOMANG SURYA ATMAJA P., S.H.</t>
  </si>
  <si>
    <t>BAMIN/BANUM 3 SUBBAGRENMIN ROOPS POLDA BALI</t>
  </si>
  <si>
    <t>86120564</t>
  </si>
  <si>
    <t>I GEDE MADE SURYA WIRAWAN</t>
  </si>
  <si>
    <t>BANIT 1 SATTAHTI POLRES TABANAN POLDA BALI</t>
  </si>
  <si>
    <t>86120584</t>
  </si>
  <si>
    <t>I PUTU ARSANA</t>
  </si>
  <si>
    <t>BANIT 12 SATPJR DITLANTAS POLDA BALI</t>
  </si>
  <si>
    <t>86120681</t>
  </si>
  <si>
    <t>DEDE SUGITHA, SH</t>
  </si>
  <si>
    <t>BANIT 3 SATINTELKAM POLRES GIANYAR POLDA BALI</t>
  </si>
  <si>
    <t>86120725</t>
  </si>
  <si>
    <t>I KADEK DEDI IRAWAN, SH</t>
  </si>
  <si>
    <t>BHAYANGKARA OPERASIONAL PELAKSANA BIDANG INTELKAM POLRES GIANYAR POLDA BALI</t>
  </si>
  <si>
    <t>86120728</t>
  </si>
  <si>
    <t>KOMANG SUKERAI</t>
  </si>
  <si>
    <t>87010054</t>
  </si>
  <si>
    <t>I GEDE LIANA AGUS JAYA</t>
  </si>
  <si>
    <t>BAMIN/BANUM 7 URRENMIN YANMA POLDA BALI</t>
  </si>
  <si>
    <t>87010158</t>
  </si>
  <si>
    <t>R.P PRAMANDANI SATYA MAHARDIKA P, S.H.</t>
  </si>
  <si>
    <t>BANIT 24 UNITIDIK SATRESNARKOBA POLRESTA DENPASAR POLDA BALI</t>
  </si>
  <si>
    <t>87010191</t>
  </si>
  <si>
    <t>I PUTU SUARDIASA</t>
  </si>
  <si>
    <t>BANIT 5 UNITLANTAS POLSEK SERIRIT POLRES BULELENG POLDA BALI</t>
  </si>
  <si>
    <t>87010258</t>
  </si>
  <si>
    <t>BAYU RESTU MULYO, S.H.</t>
  </si>
  <si>
    <t>BANIT 4 UNIT 3 SUBDIT 3 DITRESKRIMUM POLDA BALI</t>
  </si>
  <si>
    <t>87010279</t>
  </si>
  <si>
    <t>I MADE SASTRAWAN, S.H.</t>
  </si>
  <si>
    <t>87010297</t>
  </si>
  <si>
    <t>PUTU AGUS PERDIAWAN</t>
  </si>
  <si>
    <t>BANIT 5 UNITRESKRIM POLSEK BANJARANGKAN POLRES KLUNGKUNG POLDA BALI</t>
  </si>
  <si>
    <t>87010308</t>
  </si>
  <si>
    <t>I GUSTI PUTU ADI SANJAYA, S.H.</t>
  </si>
  <si>
    <t>BAMIN/BANUM 2 BAGDALPERS RO SDM POLDA BALI</t>
  </si>
  <si>
    <t>87010309</t>
  </si>
  <si>
    <t>I PUTU GEDE EKA TIRTAYASA</t>
  </si>
  <si>
    <t>BHAYANGKARA OPERASIONAL PELAKSANA LANJUTAN BIDANG SUBDIT 2 DITRESNARKOBA POLDA BALI</t>
  </si>
  <si>
    <t>87010322</t>
  </si>
  <si>
    <t>HERY PRASETYO</t>
  </si>
  <si>
    <t>BAMIN 5 BAGOPS POLRES JEMBRANA POLDA BALI</t>
  </si>
  <si>
    <t>87010339</t>
  </si>
  <si>
    <t>ADI SURYA PURNAWAN, S.H.</t>
  </si>
  <si>
    <t>BADALMAS 5 KIDALMAS 1 SIPASDAL SUBDITDALMAS DITSAMAPTA POLDA BALI</t>
  </si>
  <si>
    <t>87010359</t>
  </si>
  <si>
    <t>I PUTU BAYU SADEWA</t>
  </si>
  <si>
    <t>BANIT 46 UNITDALMAS SATSABHARA POLRES GIANYAR POLDA BALI</t>
  </si>
  <si>
    <t>87010362</t>
  </si>
  <si>
    <t>NGAKAN KETUT GEDE WITANTRA, SH</t>
  </si>
  <si>
    <t>BANIT 3 UNITREGIDENT SATLANTAS POLRES BANGLI POLDA BALI</t>
  </si>
  <si>
    <t>87010437</t>
  </si>
  <si>
    <t>I MADE ADI DWIPRAMANA, S.H.</t>
  </si>
  <si>
    <t>BANIT 7 SITURJAWALI SUBDITGASUM DITSAMAPTA POLDA BALI</t>
  </si>
  <si>
    <t>87010438</t>
  </si>
  <si>
    <t>I PUTU PARAMARTA RADIANA, S.H.</t>
  </si>
  <si>
    <t>87010491</t>
  </si>
  <si>
    <t>JAMES BONDY MATAYANE, S.H.</t>
  </si>
  <si>
    <t>BANUM 1 ITBID 1 ITWASDA POLDA BALI</t>
  </si>
  <si>
    <t>87010503</t>
  </si>
  <si>
    <t>I WAYAN SUPUTRADANA, S.H.</t>
  </si>
  <si>
    <t>BAMIN 7 BAGSUMDA POLRES BULELENG POLDA BALI</t>
  </si>
  <si>
    <t>87010593</t>
  </si>
  <si>
    <t>PUTU HENRY SAPUTRA, S.H.</t>
  </si>
  <si>
    <t>BANIT 7 SUBDIT 1 DITINTELKAM POLDA BALI (BARU)</t>
  </si>
  <si>
    <t>87010850</t>
  </si>
  <si>
    <t>I GUSTI PUTU ARNAMA YASA , S.H.</t>
  </si>
  <si>
    <t>BANIT 2 UNITRESKRIM POLSEK KUTA UTARA POLRES BADUNG POLDA BALI</t>
  </si>
  <si>
    <t>87010972</t>
  </si>
  <si>
    <t>I PUTU BOTIK ARISMAYA, S.H.</t>
  </si>
  <si>
    <t>BAMIN/BANUM 10 SPK SPKT POLDA BALI</t>
  </si>
  <si>
    <t>87010985</t>
  </si>
  <si>
    <t>I PUTU BAGUS ADITIYA</t>
  </si>
  <si>
    <t>87011067</t>
  </si>
  <si>
    <t>FAJAR KURNIAWAN</t>
  </si>
  <si>
    <t>87020123</t>
  </si>
  <si>
    <t>I MADE WEDA PUTRA.SH</t>
  </si>
  <si>
    <t>87020155</t>
  </si>
  <si>
    <t>I KOMANG WIGUNA ARIMBAWA, S.H</t>
  </si>
  <si>
    <t>BANIT 5 UNITRESKRIM POLSEK BANGLI POLRES BANGLI POLDA BALI</t>
  </si>
  <si>
    <t>87020251</t>
  </si>
  <si>
    <t>WAYAN PRIMA WARMADIKAYASA, S.H.</t>
  </si>
  <si>
    <t>BANIT 3 UNIT 1 SUBDIT 1 DITRESKRIMUM POLDA BALI</t>
  </si>
  <si>
    <t>87020538</t>
  </si>
  <si>
    <t>I MADE SUPRAYOGI SURYA PRATAMA, SH</t>
  </si>
  <si>
    <t>BATAHTI 1 SIUM POLSEK KUTA UTARA POLRES BADUNG POLDA BALI</t>
  </si>
  <si>
    <t>87020603</t>
  </si>
  <si>
    <t>I PUTU MAHENDRA PUTRA, S.H.</t>
  </si>
  <si>
    <t>BANIT 3 UNITINTELKAM POLSEK ABIANSEMAL POLRES BADUNG POLDA BALI</t>
  </si>
  <si>
    <t>87020745</t>
  </si>
  <si>
    <t>I MADE DIARTA, S.H.</t>
  </si>
  <si>
    <t>BHAYANGKARA OPERASIONAL PELAKSANA BIDANG HARBANGLING YANMA POLDA BALI</t>
  </si>
  <si>
    <t>87020985</t>
  </si>
  <si>
    <t>G. ABIPRAYOGA G. PAWALANG, S.H.</t>
  </si>
  <si>
    <t>BAURIDENT 3 SATRESKRIM POLRES BULELENG POLDA BALI</t>
  </si>
  <si>
    <t>87030056</t>
  </si>
  <si>
    <t>I PUTU HENDRA</t>
  </si>
  <si>
    <t>BANIT PATROLI 2 POLSUBSEKTOR TANAH LOT POLSEK KEDIRI POLRES TABANAN POLDA BALI</t>
  </si>
  <si>
    <t>87030073</t>
  </si>
  <si>
    <t>I PUTU MEGA ADI SASTRAWAN, S.H.</t>
  </si>
  <si>
    <t>BAURPROVOS 3 SIPROPAM POLRES BADUNG POLDA BALI</t>
  </si>
  <si>
    <t>87030169</t>
  </si>
  <si>
    <t>I GDE MARTIKA YASA, S.Kom.</t>
  </si>
  <si>
    <t>PAMIN 1 SUBBAGRENMIN BIDHUMAS POLDA BALI</t>
  </si>
  <si>
    <t>87030170</t>
  </si>
  <si>
    <t>I GUSTI NGURAH MEKAYANA, S.H.</t>
  </si>
  <si>
    <t>87030178</t>
  </si>
  <si>
    <t>ANOM THREE MAHARDANA</t>
  </si>
  <si>
    <t>BANIT 11 UNITSABHARA POLSEK KUBUTAMBAHAN POLRES BULELENG POLDA BALI</t>
  </si>
  <si>
    <t>87030179</t>
  </si>
  <si>
    <t>BAYU PUJA PERMANA</t>
  </si>
  <si>
    <t>BANIT 9 SINEGO SUBDITDALMAS DITSAMAPTA POLDA BALI</t>
  </si>
  <si>
    <t>87030265</t>
  </si>
  <si>
    <t>I DEWA MADE SATRIA MARGUNA, SH</t>
  </si>
  <si>
    <t>PS. PAUR SUBBAGDALGAR BAGREN POLRES BANGLI POLDA BALI</t>
  </si>
  <si>
    <t>87030284</t>
  </si>
  <si>
    <t>I MADE DWI ARITANAYA, S.H.</t>
  </si>
  <si>
    <t>BANIT 4 UNIT 4 SUBDIT 2 DITRESKRIMSUS POLDA BALI (CTOC/TIM ANALIS)</t>
  </si>
  <si>
    <t>87030324</t>
  </si>
  <si>
    <t>DEWA PUTU WIRADI PUTRA</t>
  </si>
  <si>
    <t>BANIT 2 UNIT 4 SUBDIT 4 DITRESKRIMSUS POLDA BALI</t>
  </si>
  <si>
    <t>87030343</t>
  </si>
  <si>
    <t>I PUTU AGUS WIRA DHARMA</t>
  </si>
  <si>
    <t>87030369</t>
  </si>
  <si>
    <t>NI KOMANG ERIK TRISNAWATI</t>
  </si>
  <si>
    <t>BANIT 31 UNITIDIK SATRESKRIM POLRES JEMBRANA POLDA BALI (BARU)</t>
  </si>
  <si>
    <t>87030376</t>
  </si>
  <si>
    <t>NI PUTU TANJUNG EKA WIJAYANI, S.H.</t>
  </si>
  <si>
    <t>BANUM 2 RENMIN SPKT POLDA BALI</t>
  </si>
  <si>
    <t>87030396</t>
  </si>
  <si>
    <t>AGUNG INDRA WIJAYA, S.H.</t>
  </si>
  <si>
    <t>BANIT 7 UNITIDIK SATRESNARKOBA POLRES BADUNG POLDA BALI</t>
  </si>
  <si>
    <t>87030454</t>
  </si>
  <si>
    <t>I KOMANG BUDI UTAMA, S.H.</t>
  </si>
  <si>
    <t>BANIT 13 SUBDEN 1 DENGEGANA SATBRIMOB POLDA BALI</t>
  </si>
  <si>
    <t>87030455</t>
  </si>
  <si>
    <t>I PUTU SUWEDARMA, SH</t>
  </si>
  <si>
    <t>BHAYANGKARA ADMINISTRASI PELAKSANA PEMULA BIDANG SUMDA POLRES BANGLI POLDA BALI (PENUGASAN PD BNNK GIANYAR)</t>
  </si>
  <si>
    <t>87030579</t>
  </si>
  <si>
    <t>I MADE DEDY KRESNA NUGRAHA. S.H</t>
  </si>
  <si>
    <t>BANIT 9 SUBDEN 1 DEN GEGANA SATBRIMOB POLDA BALI</t>
  </si>
  <si>
    <t>87030614</t>
  </si>
  <si>
    <t>I MADE INDRA LESMANA, S.H.</t>
  </si>
  <si>
    <t>BANIT 4 SUBDEN 1 DEN GEGANA SATBRIMOB POLDA BALI</t>
  </si>
  <si>
    <t>87030651</t>
  </si>
  <si>
    <t>NI LUH PUTU MARESSI WITYASWARI, S.H.</t>
  </si>
  <si>
    <t>BANUM 3 BAGKERMA ROOPS POLDA BALI (BARU)</t>
  </si>
  <si>
    <t>87030707</t>
  </si>
  <si>
    <t>I PUTU DWIJA PUTRA, S.H.</t>
  </si>
  <si>
    <t>BA SPKT 2 POLSEK ABIANSEMAL POLRES BADUNG POLDA BALI (BARU)</t>
  </si>
  <si>
    <t>87030737</t>
  </si>
  <si>
    <t>DEWA PUTU HENDRA WIDIATMIKA, S.H.</t>
  </si>
  <si>
    <t>BANIT 3 UNIT 2 SUBDIT 2 DITRESKRIMUM POLDA BALI</t>
  </si>
  <si>
    <t>87040054</t>
  </si>
  <si>
    <t>I MADE SUYANA, S.AP</t>
  </si>
  <si>
    <t>BANIT 26 SATINTELKAM POLRES KLUNGKUNG POLDA BALI</t>
  </si>
  <si>
    <t>87040071</t>
  </si>
  <si>
    <t>I WAYAN PANCA SILAWANTARA, S.H.</t>
  </si>
  <si>
    <t>BANIT 1 UNITRESKRIM POLSEK MANGGIS POLRES KARANGASEM POLDA BALI</t>
  </si>
  <si>
    <t>87040130</t>
  </si>
  <si>
    <t>BANIT 4 UNITSABHARA POLSEK DAWAN POLRES KLUNGKUNG POLDA BALI</t>
  </si>
  <si>
    <t>87040156</t>
  </si>
  <si>
    <t>I GEDE ARSA ADI</t>
  </si>
  <si>
    <t>87040244</t>
  </si>
  <si>
    <t>NI PUTU ARI PUSPITA DEWI, S.H.</t>
  </si>
  <si>
    <t>BAMIN/BANUM 5 BAGPSI RO SDM POLDA BALI (BARU)</t>
  </si>
  <si>
    <t>87040254</t>
  </si>
  <si>
    <t>I WAYAN KARUNIA, S.H.</t>
  </si>
  <si>
    <t>BANIT 2 UNITRESKRIM POLSEK SELAT POLRES KARANGASEM POLDA BALI</t>
  </si>
  <si>
    <t>87040267</t>
  </si>
  <si>
    <t>I MADE AGUS DWIPAYANA PUTRA</t>
  </si>
  <si>
    <t>BHAYANGKARA OPERASIONAL PELAKSANA BIDANG PAMWAL SPRIPIM POLDA BALI (ADC WAKAPOLDA BALI)</t>
  </si>
  <si>
    <t>87040292</t>
  </si>
  <si>
    <t>DECKY APRYANTO, S.H.</t>
  </si>
  <si>
    <t>BANIT 28 SATPJR DITLANTAS POLDA BALI</t>
  </si>
  <si>
    <t>87040332</t>
  </si>
  <si>
    <t>IDA BAGUS PUTU EBTA SUARTANA</t>
  </si>
  <si>
    <t>BANIT 1 UNITLANTAS POLSEK BANJAR POLRES BULELENG POLDA BALI</t>
  </si>
  <si>
    <t>87040425</t>
  </si>
  <si>
    <t>I GEDE PUTU SUDARMA, S.H.</t>
  </si>
  <si>
    <t>BANIT 29 UNITIDIK SATRESKRIM POLRES KARANGASEM POLDA BALI (BARU)</t>
  </si>
  <si>
    <t>87040477</t>
  </si>
  <si>
    <t>I WAYAN DANU ARYADIPA, S.H.</t>
  </si>
  <si>
    <t>BANIT 4 UNIT 1 SUBDIT 1 DITRESKRIMSUS POLDA BALI</t>
  </si>
  <si>
    <t>87040491</t>
  </si>
  <si>
    <t>IDA BAGUS WIADNYANA PUTRA</t>
  </si>
  <si>
    <t>BAMIN/BANUM 4 SUBBAGRENMIN SPN POLDA BALI</t>
  </si>
  <si>
    <t>87040690</t>
  </si>
  <si>
    <t>I MADE WIGUNA YOGASWARA</t>
  </si>
  <si>
    <t>BANUM 1 BAG RBP RORENA POLDA BALI</t>
  </si>
  <si>
    <t>87040691</t>
  </si>
  <si>
    <t>NI LUH PUTU APRINAYANTI, S.H.</t>
  </si>
  <si>
    <t>BINTARA POLRES BADUNG POLDA BALI</t>
  </si>
  <si>
    <t>87040701</t>
  </si>
  <si>
    <t>PANDE PUTU ANTIKA UTAMA , S.H.</t>
  </si>
  <si>
    <t>BANIT 31 UNITIDIK SATRESKRIM POLRES BADUNG POLDA BALI (CTOCS/TIM SIDIK)</t>
  </si>
  <si>
    <t>87041172</t>
  </si>
  <si>
    <t>BANIT GAKKUM SATLANTAS POLRES GIANYAR</t>
  </si>
  <si>
    <t>87041210</t>
  </si>
  <si>
    <t>GUSTI NGURAH ARYAWAN,S.H.</t>
  </si>
  <si>
    <t>BANIT 4 UNITRESKRIM POLSEK BANJARANGKAN POLRES KLUNGKUNG POLDA BALI</t>
  </si>
  <si>
    <t>87050033</t>
  </si>
  <si>
    <t>I GUSTI AGUNG NATA KUSUMA</t>
  </si>
  <si>
    <t>87050071</t>
  </si>
  <si>
    <t>87050183</t>
  </si>
  <si>
    <t>PUTU EKA SURYADI PUTRA, S.H.</t>
  </si>
  <si>
    <t>87050365</t>
  </si>
  <si>
    <t>GEDE SRESTHA DHARMA, S.H.</t>
  </si>
  <si>
    <t>BHAYANGKARA OPERASIONAL PELAKSANA POLSEK BUSUNGBIU POLRES BULELENG POLDA BALI (BHABINKAMTIBMAS DS KEKERAN POLSEK BUSUNGBIU)</t>
  </si>
  <si>
    <t>87050375</t>
  </si>
  <si>
    <t>I PUTU HERI ADITIYA</t>
  </si>
  <si>
    <t>BANIT 6 UNITRESKRIM POLSEK ABIANSEMAL POLRES BADUNG POLDA BALI</t>
  </si>
  <si>
    <t>87050472</t>
  </si>
  <si>
    <t>I NYOMAN EDI WIBAWA, S.H.</t>
  </si>
  <si>
    <t>BAMIN 2 BAGSUMDA POLRES BADUNG POLDA BALI (BARU)</t>
  </si>
  <si>
    <t>87050476</t>
  </si>
  <si>
    <t>NI LUH KOMANG YENI PATMAWATI, S.H.</t>
  </si>
  <si>
    <t>BANIT 1 UNIT 1 SUBDIT 3 DITRESNARKOBA POLDA BALI</t>
  </si>
  <si>
    <t>87050646</t>
  </si>
  <si>
    <t>BANIT 11 UNITGAKKUM SATPOLAIR POLRESTA DENPASAR POLDA BALI</t>
  </si>
  <si>
    <t>87050745</t>
  </si>
  <si>
    <t>I GUSTI NGURAH BAYU HANDAKA, S.H.</t>
  </si>
  <si>
    <t>BHAYANGKARA OPERASIONAL PELAKSANA BIDANG RESKRIM POLRES BADUNG POLDA BALI (BARU)</t>
  </si>
  <si>
    <t>87050756</t>
  </si>
  <si>
    <t>COK ANOM DWI SAPUTRA</t>
  </si>
  <si>
    <t>BANIT 7 UNITGAKKUM SATPOLAIR POLRES KLUNGKUNG POLDA BALI</t>
  </si>
  <si>
    <t>87050787</t>
  </si>
  <si>
    <t>I MADE SUITNO PARASARA, S.H.</t>
  </si>
  <si>
    <t>BAMIN/BANUM 3 SUBSIKESLAP SIKESJAS SATBRIMOB POLDA BALI</t>
  </si>
  <si>
    <t>87051152</t>
  </si>
  <si>
    <t>KADEK GEDE YOGA CAHYADI, S.H.</t>
  </si>
  <si>
    <t>BAMIN/BANUM 2 SILOG DENGEGANA SATBRIMOB POLDA BALI</t>
  </si>
  <si>
    <t>87060080</t>
  </si>
  <si>
    <t>I KETUT SUPUTRA, S.H.</t>
  </si>
  <si>
    <t>BANIT 38 SATPJR DITLANTAS POLDA BALI</t>
  </si>
  <si>
    <t>IDA AYU LAKSMI YUNIASTUTI, S.H.</t>
  </si>
  <si>
    <t>BANUM 2 URRENMIN SETUM POLDA BALI</t>
  </si>
  <si>
    <t>87060128</t>
  </si>
  <si>
    <t>I KETUT DONA</t>
  </si>
  <si>
    <t>BAMIN/BANUM 1 SUBBAGYANUM SPN POLDA BALI</t>
  </si>
  <si>
    <t>87060139</t>
  </si>
  <si>
    <t>I KOMANG SURYAWAN</t>
  </si>
  <si>
    <t>BANUM 2 SUBDIT 3 DITRESKRIMUM POLDA BALI</t>
  </si>
  <si>
    <t>87060274</t>
  </si>
  <si>
    <t>I MADE ANDIKA DWI UTHAMA, S.H.</t>
  </si>
  <si>
    <t>BANIT 3 UNIT 2 SUBDIT 2 DITRESKRIMSUS POLDA BALI</t>
  </si>
  <si>
    <t>87060275</t>
  </si>
  <si>
    <t>I MADE RUDIARTA, S.H</t>
  </si>
  <si>
    <t>87060329</t>
  </si>
  <si>
    <t>I WAYAN JUNI ARTA, S.H., M.H.</t>
  </si>
  <si>
    <t>BANIT 3 SUBDEN 1 DEN GEGANA SATBRIMOB POLDA BALI</t>
  </si>
  <si>
    <t>87070038</t>
  </si>
  <si>
    <t>I WAYAN AGUS ADITYA , S.H.</t>
  </si>
  <si>
    <t>BANIT 27 UNITIDIK SATRESKRIM POLRES BADUNG POLDA BALI (BARU)</t>
  </si>
  <si>
    <t>87070046</t>
  </si>
  <si>
    <t>I PUTU HARTAWAN S.H.</t>
  </si>
  <si>
    <t>BANIT 42 SATPJR DITLANTAS POLDA BALI</t>
  </si>
  <si>
    <t>87070166</t>
  </si>
  <si>
    <t>I GEDE JULIARTA</t>
  </si>
  <si>
    <t>BADALMAS 7 KIDALMAS 2 SIPASDAL SUBDITDALMAS DITSAMAPTA POLDA BALI</t>
  </si>
  <si>
    <t>87070188</t>
  </si>
  <si>
    <t>I GUSTI AYU SOMA ERMANINGSIH, S.S</t>
  </si>
  <si>
    <t>BATAUD SIUM POLSEK DENPASAR SELATAN POLRESTA DENPASAR POLDA BALI</t>
  </si>
  <si>
    <t>87070288</t>
  </si>
  <si>
    <t>I GUSTI AGUNG DEWI YULIANDARI, S.H.</t>
  </si>
  <si>
    <t>BA SIM UNIT REGIDENT POLRES BADUNG POLDA BALI</t>
  </si>
  <si>
    <t>87070306</t>
  </si>
  <si>
    <t>PUTU AMBARA YULI ADNYANA, S.H.</t>
  </si>
  <si>
    <t>87070388</t>
  </si>
  <si>
    <t>I PUTU WANDA PRASTYAWAN, S.H.</t>
  </si>
  <si>
    <t>BANIT 12 UNITIDIK SATRESKRIM POLRES BULELENG POLDA BALI</t>
  </si>
  <si>
    <t>87070656</t>
  </si>
  <si>
    <t>A.A. GD BAGUS HENDRA KUMALAYANA, S.H.</t>
  </si>
  <si>
    <t>BANIT 2 SUBDEN 3 DEN GEGANA SATBRIMOB POLDA BALI</t>
  </si>
  <si>
    <t>87070663</t>
  </si>
  <si>
    <t>I PUTU AGUS ADI ANGGARA, S.H.</t>
  </si>
  <si>
    <t>87070747</t>
  </si>
  <si>
    <t>I PUTU AGUS ANANDA KUSUMA, S.H.</t>
  </si>
  <si>
    <t>87070757</t>
  </si>
  <si>
    <t>I MADE SURYA PUTRA, S.H.</t>
  </si>
  <si>
    <t>87071198</t>
  </si>
  <si>
    <t>I PUTU GEDE ANDDY SUPRIADI P, S.H.</t>
  </si>
  <si>
    <t>BANIT 26 SATINTELKAM POLRES BADUNG POLDA BALI (BARU)</t>
  </si>
  <si>
    <t>87080100</t>
  </si>
  <si>
    <t>I PUTU AGUS T PALASRAYA</t>
  </si>
  <si>
    <t>87080124</t>
  </si>
  <si>
    <t>I GEDE SURYA WIJAYA</t>
  </si>
  <si>
    <t>87080199</t>
  </si>
  <si>
    <t>I MADE DEDIK SETIAWAN, S.H.</t>
  </si>
  <si>
    <t>BANIT 23 SATINTELKAM POLRES BADUNG POLDA BALI (BARU)</t>
  </si>
  <si>
    <t>87080212</t>
  </si>
  <si>
    <t>87080340</t>
  </si>
  <si>
    <t>I WAYAN RUDI AGUSTINA, S.H.</t>
  </si>
  <si>
    <t>BANIT 4 SUBDEN 4 DEN GEGANA SATBRIMOB POLDA BALI</t>
  </si>
  <si>
    <t>87080350</t>
  </si>
  <si>
    <t>I MADE DWI PAGUNA, S.H.</t>
  </si>
  <si>
    <t>BANUM 2 SUBBAGYANDUAN BIDPROPAM POLDA BALI (BARU)</t>
  </si>
  <si>
    <t>87080517</t>
  </si>
  <si>
    <t>I MADE SUTAWIJAYA, S.H.</t>
  </si>
  <si>
    <t>BAMIN/BANIT 18 SUBDEN 4 DEN B PELOPOR SATBRIMOB POLDA BALI</t>
  </si>
  <si>
    <t>87080518</t>
  </si>
  <si>
    <t>I PUTU ARIF SANTIKA, S.H.</t>
  </si>
  <si>
    <t>BANIT 39 UNITIDIK SATRESKRIM POLRES JEMBRANA POLDA BALI</t>
  </si>
  <si>
    <t>87080659</t>
  </si>
  <si>
    <t>NI WAYAN SRI AGUSTIAWATI, S.H., M.H.</t>
  </si>
  <si>
    <t>BANIT 5 UNIT 3 SUBDIT 2 DITRESNARKOBA POLDA BALI (CTOCS/TIM ANALIS)</t>
  </si>
  <si>
    <t>87080721</t>
  </si>
  <si>
    <t>DEDI WIRA PRATAMA, S.H.</t>
  </si>
  <si>
    <t>BAMIN/BANIT 30 SUBDEN 3 DEN A PELOPOR SATBRIMOB POLDA BALI</t>
  </si>
  <si>
    <t>87090099</t>
  </si>
  <si>
    <t>I GUSTI NGURAH AGUNG URIASA</t>
  </si>
  <si>
    <t>BAMIN 3 SIUM POLRES BADUNG POLDA BALI</t>
  </si>
  <si>
    <t>87090146</t>
  </si>
  <si>
    <t>IDA BAGUS AGUNG MAHAYANA MANUABA,S.H</t>
  </si>
  <si>
    <t>BANIT 65 UNITTURJAWALI SATLANTAS POLRESTA DENPASAR POLDA BALI</t>
  </si>
  <si>
    <t>87090147</t>
  </si>
  <si>
    <t>NGAKAN MADE SISWADI PUTRA</t>
  </si>
  <si>
    <t>87090186</t>
  </si>
  <si>
    <t>I WAYAN MULIAWAN, S.H.</t>
  </si>
  <si>
    <t>BHAYANGKARA ADMINISTRASI PELAKSANA BIDANG RESKRIM POLRESTA DENPASAR POLDA BALI</t>
  </si>
  <si>
    <t>87090273</t>
  </si>
  <si>
    <t>I PUTU ASTAWAN, S.H.</t>
  </si>
  <si>
    <t>BAMIN/BANUM 26 SUBBAGYANUM SPN POLDA BALI (BARU)</t>
  </si>
  <si>
    <t>87090749</t>
  </si>
  <si>
    <t>I KOMANG SULASTRA, S.H.</t>
  </si>
  <si>
    <t>BAMIN/BANIT 7 SUBDEN 3 DEN A PELOPOR SATBRIMOB POLDA BALI</t>
  </si>
  <si>
    <t>87090830</t>
  </si>
  <si>
    <t>I DEWA MADE GUNAWAN ADI SASTRA</t>
  </si>
  <si>
    <t>87100020</t>
  </si>
  <si>
    <t>I MADE DWI SASMITA PUTRA</t>
  </si>
  <si>
    <t>BANIT 32 UNITIDIK SATRESKRIM POLRES JEMBRANA POLDA BALI (BARU)</t>
  </si>
  <si>
    <t>87100086</t>
  </si>
  <si>
    <t>KADEK SURIADNYANA, S.H.</t>
  </si>
  <si>
    <t>BANIT 22 UNITIDIK SATRESKRIM POLRES BULELENG POLDA BALI</t>
  </si>
  <si>
    <t>87100176</t>
  </si>
  <si>
    <t>I WAYAN SASTRA PRASETYAWAN , S.H.</t>
  </si>
  <si>
    <t>BANIT 3 UNITREGIDENT SATLANTAS POLRES BADUNG POLDA BALI</t>
  </si>
  <si>
    <t>87100208</t>
  </si>
  <si>
    <t>MADE ARI PARTAJAYA, S.H.</t>
  </si>
  <si>
    <t>BANIT 1 UNITBINMAS POLSEK NEGARA POLRES JEMBRANA POLDA BALI</t>
  </si>
  <si>
    <t>87100349</t>
  </si>
  <si>
    <t>I GEDE OKTA ENDRA SURATNO</t>
  </si>
  <si>
    <t>87100366</t>
  </si>
  <si>
    <t>MADE YUDI GUNAWAN, S.H.</t>
  </si>
  <si>
    <t>BANIT 6 UNITINTELKAM POLSEK KUTA UTARA POLRES BADUNG POLDA BALI</t>
  </si>
  <si>
    <t>87100591</t>
  </si>
  <si>
    <t>PUTU DEDY SUWANTARA</t>
  </si>
  <si>
    <t>87100687</t>
  </si>
  <si>
    <t>I WAYAN CITRAWAN, S.H.</t>
  </si>
  <si>
    <t>BANUM 2 ITBID 2 ITWASDA POLDA BALI</t>
  </si>
  <si>
    <t>87110077</t>
  </si>
  <si>
    <t>I WAYAN OKA SEMARA JANA, S.H.</t>
  </si>
  <si>
    <t>BANIT 12 UNITLAKA SATLANTAS POLRES BADUNG POLDA BALI</t>
  </si>
  <si>
    <t>87110099</t>
  </si>
  <si>
    <t>PUTU ADI PRADIPTA, S.AP</t>
  </si>
  <si>
    <t>BANIT 3 SUBBIDPAMINAL BIDPROPAM POLDA BALI</t>
  </si>
  <si>
    <t>87110163</t>
  </si>
  <si>
    <t>I MADE ARTADI, S.H.</t>
  </si>
  <si>
    <t>BAMIN/BANIT 13 SUBDEN 4 DEN B PELOPOR SATBRIMOB POLDA BALI</t>
  </si>
  <si>
    <t>87110228</t>
  </si>
  <si>
    <t>I KOMANG ARIANTO, S.H.</t>
  </si>
  <si>
    <t>87110247</t>
  </si>
  <si>
    <t>BANIT 27 UNITIDIK SATRESKRIM POLRES KLUNGKUNG POLDA BALI</t>
  </si>
  <si>
    <t>87110309</t>
  </si>
  <si>
    <t>KADEK KUSMALA GIRI, S.H.</t>
  </si>
  <si>
    <t>BANIT 28 UNITTURJAWALI SATLANTAS POLRES BADUNG POLDA BALI (BARU)</t>
  </si>
  <si>
    <t>87110552</t>
  </si>
  <si>
    <t>I WAYAN HENDI EPAYANA, S.H.</t>
  </si>
  <si>
    <t>BANIT 31 UNITIDIK SATRESKRIM POLRES KARANGASEM POLDA BALI (BARU)</t>
  </si>
  <si>
    <t>87110668</t>
  </si>
  <si>
    <t>I KADEK WIRA JAYA BHUANA, S.H.</t>
  </si>
  <si>
    <t>BAMIN/BANUM 2 SUBBAGDALOPS BAGOPS SATBRIMOB POLDA BALI</t>
  </si>
  <si>
    <t>87110836</t>
  </si>
  <si>
    <t>I KADEK PANDE YOGIARTA , S.H.</t>
  </si>
  <si>
    <t>BANIT 1 UNITPATROLI SATPOLAIR POLRES BADUNG POLDA BALI</t>
  </si>
  <si>
    <t>87120045</t>
  </si>
  <si>
    <t>I KADEK DWI ENDRAYANA, SH</t>
  </si>
  <si>
    <t>BANIT 6 UNITRESKRIM POLSEK KUTA SELATAN POLRESTA DENPASAR POLDA BALI</t>
  </si>
  <si>
    <t>87120046</t>
  </si>
  <si>
    <t>IDA BAGUS MADE PUTRA SUARNATA</t>
  </si>
  <si>
    <t>87120369</t>
  </si>
  <si>
    <t>AGUS PUTU SUGIANTARA, S.H.</t>
  </si>
  <si>
    <t>BAMIN/BANIT 7 SUBDEN 2 DEN B PELOPOR SATBRIMOB POLDA BALI</t>
  </si>
  <si>
    <t>87120459</t>
  </si>
  <si>
    <t>GUSTI LANANG DANA PUTRA,S.H.</t>
  </si>
  <si>
    <t>87120648</t>
  </si>
  <si>
    <t>I DEWA AYU PUTU WAHYU KRISTINA,S.H.</t>
  </si>
  <si>
    <t>BANIT 33 UNITIDIK SATRESKRIM POLRES JEMBRANA POLDA BALI (BARU)</t>
  </si>
  <si>
    <t>87120649</t>
  </si>
  <si>
    <t>I MADE DESY ARY SETIAWAN, S.H.</t>
  </si>
  <si>
    <t>87120662</t>
  </si>
  <si>
    <t>ANAK AGUNG GDE PERMANA PUTRA, S.H.</t>
  </si>
  <si>
    <t>BINTARA SPKT POLDA BALI</t>
  </si>
  <si>
    <t>87120696</t>
  </si>
  <si>
    <t>I PUTU ADNYANA, S.E.</t>
  </si>
  <si>
    <t>BAMIN/BANUM 4 SUBBID PID BIDHUMAS POLDA BALI</t>
  </si>
  <si>
    <t>87120708</t>
  </si>
  <si>
    <t>I MADE SUARMADA, S.H.</t>
  </si>
  <si>
    <t>BHAYANGKARA ADMINISTRASI PELAKSANA PEMULA BIDANG BINKAR RO SDM POLDA BALI</t>
  </si>
  <si>
    <t>87120838</t>
  </si>
  <si>
    <t>I GEDE BAYU BIMANTARA, S.H.</t>
  </si>
  <si>
    <t>BAMIN 1 URBINOPSNAL SATPOLAIR POLRES TABANAN POLDA BALI</t>
  </si>
  <si>
    <t>88010095</t>
  </si>
  <si>
    <t>I NYOMAN AGUS EKA SAPUTRA, S.H.</t>
  </si>
  <si>
    <t>BANIT 23 UNITIDIK SATRESKRIM POLRES BADUNG POLDA BALI (BARU)</t>
  </si>
  <si>
    <t>88010227</t>
  </si>
  <si>
    <t>I WAYAN PUTRA PRINDUSTRIANTA, S.E.</t>
  </si>
  <si>
    <t>BANIT 34 UNITIDIK SATRESKRIM POLRES KARANGASEM POLDA BALI</t>
  </si>
  <si>
    <t>88010310</t>
  </si>
  <si>
    <t>EKA ARI WIRJANA, S.H.</t>
  </si>
  <si>
    <t>88010362</t>
  </si>
  <si>
    <t>KOMANG EDY PERMANA P.</t>
  </si>
  <si>
    <t>BANIT 13 SUBDIT 1 DITINTELKAM POLDA BALI (-)</t>
  </si>
  <si>
    <t>88020075</t>
  </si>
  <si>
    <t>I GEDE KUSUMA PUTRA</t>
  </si>
  <si>
    <t>BANIT 1 UNITDIKYASA SATLANTAS POLRES KARANGASEM POLDA BALI</t>
  </si>
  <si>
    <t>88020082</t>
  </si>
  <si>
    <t>I PUTU EDDY IRAWAN, S.H.</t>
  </si>
  <si>
    <t>BANIT 12 SUBDEN 4 DEN GEGANA SATBRIMOB POLDA BALI</t>
  </si>
  <si>
    <t>88020211</t>
  </si>
  <si>
    <t>KOMANG TRISNA JAYA SETIAWAN, S.H.</t>
  </si>
  <si>
    <t>BANIT 28 SATINTELKAM POLRES BADUNG POLDA BALI (BARU)</t>
  </si>
  <si>
    <t>88020232</t>
  </si>
  <si>
    <t>I GUSTI BAGUS EDY RATNANDA,S.H.</t>
  </si>
  <si>
    <t>88020251</t>
  </si>
  <si>
    <t>I WAYAN AGUS ARTAWAN, S.H.</t>
  </si>
  <si>
    <t>88020275</t>
  </si>
  <si>
    <t>KADEK DEDI KUMARA ATMAJA, S.H</t>
  </si>
  <si>
    <t>BANIT 4 UNITINTELKAM POLSEK BLAHBATUH POLRES GIANYAR POLDA BALI</t>
  </si>
  <si>
    <t>88020345</t>
  </si>
  <si>
    <t>I WAYAN MEGANJAYA, S.H.</t>
  </si>
  <si>
    <t>BAMIN/BANUM 2 SUBBAGRENMIN ITWASDA POLDA BALI</t>
  </si>
  <si>
    <t>88020369</t>
  </si>
  <si>
    <t>I MADE WARDIKA, S.H.</t>
  </si>
  <si>
    <t>BAMIN/BANUM 8 SUBBAGPAMKOLSIK YANMA POLDA BALI</t>
  </si>
  <si>
    <t>88030108</t>
  </si>
  <si>
    <t>KOMANG ARDITIA PERMANA, S.H.</t>
  </si>
  <si>
    <t>BAMIN/BANUM 6 SIAGA SPKT POLDA BALI (BARU)</t>
  </si>
  <si>
    <t>88030333</t>
  </si>
  <si>
    <t>DEWA MADE OKA ADHI INDRAYANA,S.H.</t>
  </si>
  <si>
    <t>88030425</t>
  </si>
  <si>
    <t>DEWA GEDE PUTRA ASTAWA, S.H.</t>
  </si>
  <si>
    <t>BAMIN/BANIT 41 SUBDEN 3 DEN A PELOPOR SATBRIMOB POLDA BALI</t>
  </si>
  <si>
    <t>88030541</t>
  </si>
  <si>
    <t>A.A PUTU SETYA MEGANTARA</t>
  </si>
  <si>
    <t xml:space="preserve">BANIT 8 UNITREGIDENT SATLANTAS POLRES TABANAN POLDA BALI </t>
  </si>
  <si>
    <t>88040056</t>
  </si>
  <si>
    <t>I MADE SADHU LAKSANA</t>
  </si>
  <si>
    <t>BAURPAMINAL 3 SIPROPAM POLRES TABANAN POLDA BALI (BARU)</t>
  </si>
  <si>
    <t>88040119</t>
  </si>
  <si>
    <t>MADE BAYU ARYAWAN, S.H.</t>
  </si>
  <si>
    <t>BANIT 25 UNITIDIK SATRESKRIM POLRES BULELENG POLDA BALI</t>
  </si>
  <si>
    <t>88040149</t>
  </si>
  <si>
    <t>IDA BAGUS MADE ADI KRISNAWANA,S.H.</t>
  </si>
  <si>
    <t>BAURIDENT 4 SATRESKRIM POLRES JEMBRANA POLDA BALI</t>
  </si>
  <si>
    <t>88040220</t>
  </si>
  <si>
    <t>I MADE SUSIANTARA, S.H</t>
  </si>
  <si>
    <t>88040251</t>
  </si>
  <si>
    <t>MOCH ARIE SURAHMAN, S.H.</t>
  </si>
  <si>
    <t>88040353</t>
  </si>
  <si>
    <t>I WAYAN BENI SASTRAWAN, S.H.</t>
  </si>
  <si>
    <t>BAMIN/BANIT 19 SUBDEN 3 DEN A PELOPOR SATBRIMOB POLDA BALI</t>
  </si>
  <si>
    <t>88040470</t>
  </si>
  <si>
    <t>I MADE ARIE SUGANDHI, S.H.</t>
  </si>
  <si>
    <t>88050132</t>
  </si>
  <si>
    <t>DODY PURWITA, S.H.</t>
  </si>
  <si>
    <t>BANIT 23 SATINTELKAM POLRESTA DENPASAR POLDA BALI</t>
  </si>
  <si>
    <t>88050180</t>
  </si>
  <si>
    <t>PUTU GEDE WIRA ATMAJA, S.H.</t>
  </si>
  <si>
    <t>BAMIN/BANIT 6 SUBDEN 3 DEN C PELOPOR SATBRIMOB POLDA BALI</t>
  </si>
  <si>
    <t>88050191</t>
  </si>
  <si>
    <t>WAYAN PUTRA WANDIRA, S.H.</t>
  </si>
  <si>
    <t>BANIT 2 UNIT 1 SUBDIT 4 DITRESKRIMUM POLDA BALI</t>
  </si>
  <si>
    <t>88050257</t>
  </si>
  <si>
    <t>ANAK AGUNG GDE OKA YUDARA, S.H.</t>
  </si>
  <si>
    <t>BANUM 4 RENMIN SPKT POLDA BALI</t>
  </si>
  <si>
    <t>88050258</t>
  </si>
  <si>
    <t>ANAK AGUNG NARENDRA KARANG, S.H.</t>
  </si>
  <si>
    <t>BAMIN/BANUM 12 URRENMIN YANMA POLDA BALI</t>
  </si>
  <si>
    <t>88050272</t>
  </si>
  <si>
    <t>ANAK AGUNG TEDDY SANTIKA, S.H.</t>
  </si>
  <si>
    <t>BANIT 14 SATINTELKAM POLRES BANGLI POLDA BALI</t>
  </si>
  <si>
    <t>88050339</t>
  </si>
  <si>
    <t>I KADEK SUWIDIA PUTRA, S.H.</t>
  </si>
  <si>
    <t>BHAYANGKARA ADMINISTRASI PELAKSANA PEMULA BIDANG SUBDIT 3 DITRESKRIMUM POLDA BALI (BARU)</t>
  </si>
  <si>
    <t>88050374</t>
  </si>
  <si>
    <t>I GEDE MADE BAGIA ADI ARTAWAN,S.H.</t>
  </si>
  <si>
    <t>BANIT 3 UNITINTELKAM POLSEK KERAMBITAN POLRES TABANAN POLDA BALI (BARU)</t>
  </si>
  <si>
    <t>88050375</t>
  </si>
  <si>
    <t>I NYOMAN YUDIANTARA, S.H.</t>
  </si>
  <si>
    <t>88060078</t>
  </si>
  <si>
    <t>I MADE MULIARTA, S.I.P.</t>
  </si>
  <si>
    <t>BA POLRES BADUNG POLDA BALI (PENUGASAN PD BNNK BADUNG)</t>
  </si>
  <si>
    <t>88060173</t>
  </si>
  <si>
    <t>I MADE PURNAYASA, S.H.</t>
  </si>
  <si>
    <t>BAMIN 5 BAGSUMDA POLRES BADUNG POLDA BALI</t>
  </si>
  <si>
    <t>88060200</t>
  </si>
  <si>
    <t>LUCY BACHTIAR, S.H.</t>
  </si>
  <si>
    <t>88060353</t>
  </si>
  <si>
    <t>AGUS YOGI PANDE, S.H.</t>
  </si>
  <si>
    <t>BHAYANGKARA OPERASIONAL PELAKSANA PEMULA BIDANG INTELKAM POLRESTA DENPASAR POLDA BALI</t>
  </si>
  <si>
    <t>88060423</t>
  </si>
  <si>
    <t>NI PUTU MAS DWI BINTARI, S.H.</t>
  </si>
  <si>
    <t>BAMIN 2 URMINTU SATBINMAS POLRES BADUNG POLDA BALI (BARU)</t>
  </si>
  <si>
    <t>88060454</t>
  </si>
  <si>
    <t>ANAK AGUNG IRMA YUNDA FALENTINA,S.H</t>
  </si>
  <si>
    <t>BANIT 1 UNITBINMAS POLSEK DENPASAR SELATAN POLRESTA DENPASAR POLDA BALI</t>
  </si>
  <si>
    <t>88070090</t>
  </si>
  <si>
    <t>ADE HARY MINGGANA, S.H.</t>
  </si>
  <si>
    <t>BANIT 24 SATINTELKAM POLRESTA DENPASAR POLDA BALI</t>
  </si>
  <si>
    <t>88070142</t>
  </si>
  <si>
    <t>KOMANG SRI WULANDARI, S.H.</t>
  </si>
  <si>
    <t>BANIT 12 UNITIDIK SATRESNARKOBA POLRES BADUNG POLDA BALI (BARU)</t>
  </si>
  <si>
    <t>88070156</t>
  </si>
  <si>
    <t>M. IDHAM CHOLID .T</t>
  </si>
  <si>
    <t>88070232</t>
  </si>
  <si>
    <t>KADEK ARIK NURAHMAN, S.H.</t>
  </si>
  <si>
    <t>BHAYANGKARA ADMINISTRASI PELAKSANA BIDANG DALPERS RO SDM POLDA BALI</t>
  </si>
  <si>
    <t>88070235</t>
  </si>
  <si>
    <t>I PUTU AGUS GUNAWAN, S.H.</t>
  </si>
  <si>
    <t>88070431</t>
  </si>
  <si>
    <t>I GST NGR AGUNG MAHENDRA UDAYANA, S.H</t>
  </si>
  <si>
    <t>BA SATLANTAS POLRES GIANYAR POLDA BALI</t>
  </si>
  <si>
    <t>88070631</t>
  </si>
  <si>
    <t>I WAYAN PUTRA ARYAWAN, S.H.</t>
  </si>
  <si>
    <t>BANIT 24 SUBDEN 2 DEN GEGANA SATBRIMOB POLDA BALI</t>
  </si>
  <si>
    <t>88080225</t>
  </si>
  <si>
    <t>I NYOMAN BUDI ARJANA, S.H.</t>
  </si>
  <si>
    <t>88080360</t>
  </si>
  <si>
    <t>I KOMANG LEO GALIH DARMAWAN, S.H.</t>
  </si>
  <si>
    <t>BAMIN/BANIT 4 SUBDEN 3 DEN B PELOPOR SATBRIMOB POLDA BALI</t>
  </si>
  <si>
    <t>88090043</t>
  </si>
  <si>
    <t>NI MADE RATNA SEPTIARI, S.H.</t>
  </si>
  <si>
    <t>BANIT 18 UNITIDIK SATRESNARKOBA POLRESTA DENPASAR POLDA BALI</t>
  </si>
  <si>
    <t>88090165</t>
  </si>
  <si>
    <t>I PUTU HERY NATA SAPUTRA, S.H.</t>
  </si>
  <si>
    <t>BANIT 20 SATINTELKAM POLRES TABANAN POLDA BALI (BARU)</t>
  </si>
  <si>
    <t>88090209</t>
  </si>
  <si>
    <t>I KADEK DENY PRAKASA, S.H.</t>
  </si>
  <si>
    <t>88090230</t>
  </si>
  <si>
    <t>I MADE RUDY SUWANDA PUTRA, S.H.</t>
  </si>
  <si>
    <t>BANIT 8 UNITRESKRIM POLSEK KAWASAN PELABUHAN GILIMANUK POLRES JEMBRANA POLDA BALI (BARU)</t>
  </si>
  <si>
    <t>88100075</t>
  </si>
  <si>
    <t>A.A NGR. SATRIA PRASAJA, S.H.</t>
  </si>
  <si>
    <t>BANIT 42 SATINTELKAM POLRESTA DENPASAR POLDA BALI</t>
  </si>
  <si>
    <t>88110046</t>
  </si>
  <si>
    <t>PUTU GEDE HADI SUHENDRA, S.H.</t>
  </si>
  <si>
    <t>BAMIN 12 BAGSUMDA POLRES TABANAN POLDA BALI (BARU)</t>
  </si>
  <si>
    <t>88110132</t>
  </si>
  <si>
    <t>I PUTU HENDRA ADI KARSA, S.H.</t>
  </si>
  <si>
    <t>BANIT 17 SATINTELKAM POLRES BANGLI POLDA BALI</t>
  </si>
  <si>
    <t>88120077</t>
  </si>
  <si>
    <t>I WAYAN ADI SUKANTA YASA, S.H.</t>
  </si>
  <si>
    <t>BAMIN/BANUM 5 SUBBAGPAMKOLSIK YANMA POLDA BALI</t>
  </si>
  <si>
    <t>88120139</t>
  </si>
  <si>
    <t>PUTU BELLY, S.H.</t>
  </si>
  <si>
    <t>BHAYANGKARA OPERASIONAL PELAKSANA BIDANG SUMDA POLRES BULELENG POLDA BALI (PENUGASAN PD BNNP BALI)</t>
  </si>
  <si>
    <t>88120154</t>
  </si>
  <si>
    <t>ANAK AGUNG EKA WIDYAWARISTA,S.H.</t>
  </si>
  <si>
    <t>BHAYANGKARA ADMINISTRASI PELAKSANA BIDANG BINKAR RO SDM POLDA BALI (SPRI KARO SDM)</t>
  </si>
  <si>
    <t>88120183</t>
  </si>
  <si>
    <t>I GEDE SAGITA</t>
  </si>
  <si>
    <t>I GEDE EDI MUDIASA, S.H., M.H.</t>
  </si>
  <si>
    <t>89030008</t>
  </si>
  <si>
    <t>I NYOMAN TRIOKA ADNYANA, S,H.M,H.</t>
  </si>
  <si>
    <t>BAMIN/BANUM 3 SUBBAGDALOPS BAGOPS SATBRIMOB POLDA BALI</t>
  </si>
  <si>
    <t>I PUTU AGUS ARTA SANJAYA, S.H.</t>
  </si>
  <si>
    <t>PS. PAMIN PRODOK SPRIPIM POLDA BALI</t>
  </si>
  <si>
    <t>89090222</t>
  </si>
  <si>
    <t>PUTU PRIMAS SUSANTO, S.H.</t>
  </si>
  <si>
    <t>BA SISANDI DITINTELKAM POLDA BALI</t>
  </si>
  <si>
    <t>64050310</t>
  </si>
  <si>
    <t>I WAYAN PUASA</t>
  </si>
  <si>
    <t>BHAYANGKARA OPERASIONAL PELAKSANA POLSEK ABIANSEMAL POLRES BADUNG POLDA BALI (BHABIKAMTINMAS DESA AYUNAN)</t>
  </si>
  <si>
    <t>64120210</t>
  </si>
  <si>
    <t>I WAYAN DWI JENDRA</t>
  </si>
  <si>
    <t>65040109</t>
  </si>
  <si>
    <t>I KETUT SUDASTRA</t>
  </si>
  <si>
    <t>BANIT 16 UNITTURJAWALI SATSABHARA POLRES JEMBRANA POLDA BALI (BARU)</t>
  </si>
  <si>
    <t>65040110</t>
  </si>
  <si>
    <t>I WAYAN SWASTIKA</t>
  </si>
  <si>
    <t>BANIT 19 UNITLAKA SATLANTAS POLRES BADUNG POLDA BALI (BARU)</t>
  </si>
  <si>
    <t>65100005</t>
  </si>
  <si>
    <t>I WAYAN KAPLOG WIDIANA</t>
  </si>
  <si>
    <t>BHAYANGKARA OPERASIONAL PELAKSANA LANJUTAN POLSEK KUBU POLRES KARANGASEM POLDA BALI (BHABINKAMTIBMAS DESA BATURINGGIT )</t>
  </si>
  <si>
    <t>68090291</t>
  </si>
  <si>
    <t>I KETUT SUTASMAN</t>
  </si>
  <si>
    <t>BHAYANGKARA ADMINISTRASI PELAKSANA BIDANG TIPOL POLRESTA DENPASAR POLDA BALI (BARU)</t>
  </si>
  <si>
    <t>71090277</t>
  </si>
  <si>
    <t>I GUSTI PUTU SAPTO ADI WIJAYA</t>
  </si>
  <si>
    <t>BANIT 5 SPKT POLRES TABANAN POLDA BALI (BARU)</t>
  </si>
  <si>
    <t>72120021</t>
  </si>
  <si>
    <t>GUSTI NGURAH KOMANG NARIANA</t>
  </si>
  <si>
    <t>BASUBSIYANMA SIUM POLRES JEMBRANA POLDA BALI (BARU)</t>
  </si>
  <si>
    <t>73100289</t>
  </si>
  <si>
    <t>BANIT 14 UNITSABHARA POLSEK KUTA SELATAN POLRESTA DENPASAR POLDA BALI</t>
  </si>
  <si>
    <t>73100455</t>
  </si>
  <si>
    <t>YUDO EKO</t>
  </si>
  <si>
    <t>BAMIN 9 BAGSUMDA POLRES TABANAN POLDA BALI (BARU)</t>
  </si>
  <si>
    <t>73120270</t>
  </si>
  <si>
    <t>I KETUT SARIADA</t>
  </si>
  <si>
    <t>BANIT PATROLI 4 POLSUBSEKTOR CANDIDASA POLSEK KARANG ASEM POLRES KARANGASEM POLDA BALI</t>
  </si>
  <si>
    <t>74020174</t>
  </si>
  <si>
    <t>I KOMANG RAI PUSPA</t>
  </si>
  <si>
    <t>74030215</t>
  </si>
  <si>
    <t>DEWA NYOMAN DARMA</t>
  </si>
  <si>
    <t>BANIT 2 UNITPROVOS POLSEK SUSUT POLRES BANGLI POLDA BALI (BARU)</t>
  </si>
  <si>
    <t>74070568</t>
  </si>
  <si>
    <t>74080395</t>
  </si>
  <si>
    <t>WAYAN ARIARTA</t>
  </si>
  <si>
    <t>BANIT 1 SATPJR DITLANTAS POLDA BALI</t>
  </si>
  <si>
    <t>75030302</t>
  </si>
  <si>
    <t>I WAYAN SUKARJA</t>
  </si>
  <si>
    <t>BHAYANGKARA OPERASIONAL PELAKSANA POLSEK PEKUTATAN POLRES JEMBRANA POLDA BALI (BARU)</t>
  </si>
  <si>
    <t>75040437</t>
  </si>
  <si>
    <t>BANIT 4 UNITSABHARA POLSEK NUSA PENIDA POLRES KLUNGKUNG POLDA BALI</t>
  </si>
  <si>
    <t>75050399</t>
  </si>
  <si>
    <t>75070913</t>
  </si>
  <si>
    <t>GEDE ADNYANA</t>
  </si>
  <si>
    <t>BANIT 10 UNITSABHARA POLSEK SERIRIT POLRES BULELENG POLDA BALI</t>
  </si>
  <si>
    <t>75080490</t>
  </si>
  <si>
    <t>DOMINGGUS SONBAI</t>
  </si>
  <si>
    <t>BHAYANGKARA OPERASIONAL PELAKSANA PEMULA BIDANG SABHARA POLRESTA DENPASAR POLDA BALI</t>
  </si>
  <si>
    <t>75091010</t>
  </si>
  <si>
    <t>I GEDE MADE KURNIADI</t>
  </si>
  <si>
    <t>BANIT 3 UNITINTELKAM POLSEK GIANYAR POLRES GIANYAR POLDA BALI (UNITSABHARA)</t>
  </si>
  <si>
    <t>76020039</t>
  </si>
  <si>
    <t>I WAYAN BALIK JAYA</t>
  </si>
  <si>
    <t>BANUM 2 SUBBIDSUNLUHKUM BIDKUM POLDA BALI</t>
  </si>
  <si>
    <t>76020135</t>
  </si>
  <si>
    <t>PARSAORAN SIMANJUNTAK, S.H.</t>
  </si>
  <si>
    <t>BAMIN/BANIT 11 SUBDEN 3 DEN C PELOPOR SATBRIMOB POLDA BALI</t>
  </si>
  <si>
    <t>76030765</t>
  </si>
  <si>
    <t>ANAK AGUNG GEDE AGUNG</t>
  </si>
  <si>
    <t>BAURPROVOS 10 SIPROPAM POLRES GIANYAR POLDA BALI</t>
  </si>
  <si>
    <t>76050928</t>
  </si>
  <si>
    <t>I MADE ARIANTO</t>
  </si>
  <si>
    <t>76070886</t>
  </si>
  <si>
    <t>I GUSTI NGURAH SUASTAWAN</t>
  </si>
  <si>
    <t>BANIT 6 UNITTURJAWALI SATLANTAS POLRES KARANGASEM POLDA BALI</t>
  </si>
  <si>
    <t>76081001</t>
  </si>
  <si>
    <t>I WAYAN YUDANA YASA</t>
  </si>
  <si>
    <t>76090929</t>
  </si>
  <si>
    <t>A.A. GEDE PUTRA ASTAWA</t>
  </si>
  <si>
    <t>BAMIN/BANIT 5 SUBDEN 2 DEN A PELOPOR SATBRIMOB POLDA BALI</t>
  </si>
  <si>
    <t>76100099</t>
  </si>
  <si>
    <t>I GEDE KARDANA</t>
  </si>
  <si>
    <t>BANIT 29 UNITTURJAWALI SATSABHARA POLRES KARANGASEM POLDA BALI</t>
  </si>
  <si>
    <t>76100115</t>
  </si>
  <si>
    <t>I KOMANG BUDIARTHA</t>
  </si>
  <si>
    <t>BANIT 1 UNIT 3 SUBDIT 3 DITRESNARKOBA POLDA BALI</t>
  </si>
  <si>
    <t>76101039</t>
  </si>
  <si>
    <t>I WAYAN SUWISTRA</t>
  </si>
  <si>
    <t>BHAYANGKARA OPERASIONAL PELAKSANA POLSEK NUSA PENIDA POLRES KLUNGKUNG POLDA BALI (BHABIN DESA LEMBONGAN )</t>
  </si>
  <si>
    <t>76120825</t>
  </si>
  <si>
    <t>I KOMANG DIANA</t>
  </si>
  <si>
    <t>BAMIN 5 BAGOPS POLRES KLUNGKUNG POLDA BALI (BARU)</t>
  </si>
  <si>
    <t>76120857</t>
  </si>
  <si>
    <t>I MADE ALIT TENAYA</t>
  </si>
  <si>
    <t>BAMIN/BANUM 30 SUBBAGPAMKOLSIK YANMA POLDA BALI</t>
  </si>
  <si>
    <t>77010724</t>
  </si>
  <si>
    <t>I MADE ARDANA</t>
  </si>
  <si>
    <t>BANIT 18 UNITSABHARA POLSEK KUTA UTARA POLRES BADUNG POLDA BALI</t>
  </si>
  <si>
    <t>77020051</t>
  </si>
  <si>
    <t>IDA BAGUS KETUT SURIAWAN</t>
  </si>
  <si>
    <t>BAMIN 10 BAGSUMDA POLRES TABANAN POLDA BALI (BARU)</t>
  </si>
  <si>
    <t>77020081</t>
  </si>
  <si>
    <t>GREGORIUS FALLO</t>
  </si>
  <si>
    <t>BAMIN/BANIT 100 SUBDEN 1 DEN A PELOPOR SATBRIMOB POLDA BALI</t>
  </si>
  <si>
    <t>77020646</t>
  </si>
  <si>
    <t>I WAYAN WIARSA</t>
  </si>
  <si>
    <t>BHAYANGKARA OPERASIONAL PELAKSANA BIDANG YANTOR YANMA POLDA BALI</t>
  </si>
  <si>
    <t>77020688</t>
  </si>
  <si>
    <t>I WAYAN MULIASTRA</t>
  </si>
  <si>
    <t>ANGGOTA 4 TON 5 KOMPI 3 YON A PELOPOR SATBRIMOB POLDA BALI</t>
  </si>
  <si>
    <t>77040863</t>
  </si>
  <si>
    <t>I GUSTI NGURAH PUTU DARSANAYASA</t>
  </si>
  <si>
    <t>BHAYANGKARA OPERASIONAL PELAKSANA LANJUTAN POLSEK BEBANDEM POLRES KARANGASEM POLDA BALI (BHABIN DESA BUDA KELING)</t>
  </si>
  <si>
    <t>77050634</t>
  </si>
  <si>
    <t>PUTU SUWECA</t>
  </si>
  <si>
    <t>BANIT 2 UNITINTELKAM POLSEK DENPASAR BARAT POLRESTA DENPASAR POLDA BALI</t>
  </si>
  <si>
    <t>77050847</t>
  </si>
  <si>
    <t>BANIT 4 UNITLANTAS POLSEK MENDOYO POLRES JEMBRANA POLDA BALI (BARU)</t>
  </si>
  <si>
    <t>77050946</t>
  </si>
  <si>
    <t>I MADE WARTU</t>
  </si>
  <si>
    <t>77050947</t>
  </si>
  <si>
    <t>I WAYAN SEKEN</t>
  </si>
  <si>
    <t>77060901</t>
  </si>
  <si>
    <t>EKO EDI WITORO S.SOS</t>
  </si>
  <si>
    <t>BANIT 69 UNITTURJAWALI SATLANTAS POLRESTA DENPASAR POLDA BALI</t>
  </si>
  <si>
    <t>77070979</t>
  </si>
  <si>
    <t>I KETUT SUTEJA ASTAWA</t>
  </si>
  <si>
    <t>BANIT 14 UNITSABHARA POLSEK MELAYA POLRES JEMBRANA POLDA BALI (BARU)</t>
  </si>
  <si>
    <t>77071005</t>
  </si>
  <si>
    <t>I WAYAN ARTAWA</t>
  </si>
  <si>
    <t>BANIT 18 UNITSABHARA POLSEK DENPASAR TIMUR POLRESTA DENPASAR POLDA BALI</t>
  </si>
  <si>
    <t>77071255</t>
  </si>
  <si>
    <t>I PUTU ARDIKA</t>
  </si>
  <si>
    <t>BAMIN 2 URBINOPSNAL SATPOLAIR POLRES JEMBRANA POLDA BALI</t>
  </si>
  <si>
    <t>77071277</t>
  </si>
  <si>
    <t>I KOMANG BILENDRA WIRAWAN</t>
  </si>
  <si>
    <t>77080517</t>
  </si>
  <si>
    <t>I KETUT AGUS BUDIARTHA</t>
  </si>
  <si>
    <t>BANIT 2 UNITBINPOLMAS SATBINMAS POLRES JEMBRANA POLDA BALI (BARU)</t>
  </si>
  <si>
    <t>77080781</t>
  </si>
  <si>
    <t>I KETUT JASMARA</t>
  </si>
  <si>
    <t>77080821</t>
  </si>
  <si>
    <t>I WAYAN SUMADA</t>
  </si>
  <si>
    <t>BANIT 6 UNITRESKRIM POLSEK BANGLI POLRES BANGLI POLDA BALI (BARU)</t>
  </si>
  <si>
    <t>77090935</t>
  </si>
  <si>
    <t>MADE RUPAWAN</t>
  </si>
  <si>
    <t>BHAYANGKARA OPERASIONAL PELAKSANA POLSEK KINTAMANI POLRES BANGLI POLDA BALI (BHABINKAMTIBMAS DESA BELANTIH)</t>
  </si>
  <si>
    <t>77091047</t>
  </si>
  <si>
    <t>AGUS DWI RIYADI, SH</t>
  </si>
  <si>
    <t>BAMIN/BANIT 4 SUBDEN 2 DEN C PELOPOR SATBRIMOB POLDA BALI</t>
  </si>
  <si>
    <t>77100631</t>
  </si>
  <si>
    <t>I KETUT SUDIASTU</t>
  </si>
  <si>
    <t>BANIT 4 UNIT 4 SUBDIT 1 DITRESNARKOBA POLDA BALI</t>
  </si>
  <si>
    <t>77110617</t>
  </si>
  <si>
    <t>77110641</t>
  </si>
  <si>
    <t>I GEDE ARTA</t>
  </si>
  <si>
    <t>BANIT 3 UNIT 2 SUBDIT 3 DITRESNARKOBA POLDA BALI</t>
  </si>
  <si>
    <t>77120634</t>
  </si>
  <si>
    <t>DEWA PUTU SUARDIKA</t>
  </si>
  <si>
    <t>BAURIDENT 6 SATRESKRIM POLRESTA DENPASAR POLDA BALI</t>
  </si>
  <si>
    <t>78010451</t>
  </si>
  <si>
    <t>BAMIN 2 KOMPI 2 YON A PELOPOR SATBRIMOB POLDA BALI</t>
  </si>
  <si>
    <t>78010876</t>
  </si>
  <si>
    <t>BANIT 12 UNITGAKKUM SATPOLAIR POLRESTA DENPASAR POLDA BALI</t>
  </si>
  <si>
    <t>78020375</t>
  </si>
  <si>
    <t>BAMIN 9 BAGSUMDA POLRES KLUNGKUNG POLDA BALI (BARU)</t>
  </si>
  <si>
    <t>78020418</t>
  </si>
  <si>
    <t>BANIT 2 UNIT 3 SUBDIT 3 DITRESNARKOBA POLDA BALI</t>
  </si>
  <si>
    <t>78020736</t>
  </si>
  <si>
    <t>EKO PRASETIYO</t>
  </si>
  <si>
    <t>BHAYANGKARA OPERASIONAL PELAKSANA PEMULA POLSEK NEGARA POLRES JEMBRANA POLDA BALI (BHABIN DS PENGAMBENGAN)</t>
  </si>
  <si>
    <t>78020859</t>
  </si>
  <si>
    <t>PURWA WIDIANA</t>
  </si>
  <si>
    <t>78030520</t>
  </si>
  <si>
    <t>I WAYAN SUPANCA ARIASA</t>
  </si>
  <si>
    <t>BHAYANGKARA OPERASIONAL PELAKSANA LANJUTAN POLSEK NUSA PENIDA POLRES KLUNGKUNG POLDA BALI (BHABIN DESA SEKARTAJI)</t>
  </si>
  <si>
    <t>78030536</t>
  </si>
  <si>
    <t>I KADEK SUKASTA</t>
  </si>
  <si>
    <t>78030932</t>
  </si>
  <si>
    <t>I NYOMAN LIU</t>
  </si>
  <si>
    <t>BANIT 1 UNITINTELKAM POLSEK TEGALLALANG POLRES GIANYAR POLDA BALI</t>
  </si>
  <si>
    <t>78030985</t>
  </si>
  <si>
    <t>I PUTU SUKERTA</t>
  </si>
  <si>
    <t>78031079</t>
  </si>
  <si>
    <t>SUWONDO ADI SUWANTO</t>
  </si>
  <si>
    <t>BAMIN/BANUM 6 SUBSIHARTIB SIPROVOS SATBRIMOB POLDA BALI</t>
  </si>
  <si>
    <t>78031106</t>
  </si>
  <si>
    <t>PRASETYONO</t>
  </si>
  <si>
    <t>BAMIN/BANUM 5 SITEKKOM SATBRIMOB POLDA BALI</t>
  </si>
  <si>
    <t>78040516</t>
  </si>
  <si>
    <t>78040531</t>
  </si>
  <si>
    <t>I KOMANG ARIANA</t>
  </si>
  <si>
    <t>BANIT 54 UNITIDIK SATRESKRIM POLRESTA DENPASAR POLDA BALI</t>
  </si>
  <si>
    <t>78040538</t>
  </si>
  <si>
    <t>BANIT 8 UNITIDIK SATRESNARKOBA POLRES TABANAN POLDA BALI</t>
  </si>
  <si>
    <t>78040590</t>
  </si>
  <si>
    <t>I WAYAN SUKANA</t>
  </si>
  <si>
    <t>BANIT 29 UNITTURJAWALI SATSABHARA POLRES BULELENG POLDA BALI</t>
  </si>
  <si>
    <t>78050469</t>
  </si>
  <si>
    <t>I WAYAN EKA SUARDIKA</t>
  </si>
  <si>
    <t>BHAYANGKARA ADMINISTRASI PELAKSANA BIDANG YANTOR YANMA POLDA BALI (BARU)</t>
  </si>
  <si>
    <t>78050516</t>
  </si>
  <si>
    <t>MARTHEN EDUARD NDOLO</t>
  </si>
  <si>
    <t>BANIT 9 UNITPATROLI SATPOLAIR POLRESTA DENPASAR POLDA BALI</t>
  </si>
  <si>
    <t>78050530</t>
  </si>
  <si>
    <t>I GEDE SIMON SURYONO</t>
  </si>
  <si>
    <t>BANIT 6 SPKT POLRES JEMBRANA POLDA BALI (BARU)</t>
  </si>
  <si>
    <t>78060555</t>
  </si>
  <si>
    <t>I NYOMAN MIASA</t>
  </si>
  <si>
    <t>BHAYANGKARA OPERASIONAL PELAKSANA POLSEK RENDANG POLRES KARANGASEM POLDA BALI (BHABINKAMTIBMAS DESA RENDANG)</t>
  </si>
  <si>
    <t>78060615</t>
  </si>
  <si>
    <t>I KETUT SUARSA, SH.</t>
  </si>
  <si>
    <t>BANIT 12 SIKAWALTAH SUBDITPAMTAH DITTAHTI POLDA BALI</t>
  </si>
  <si>
    <t>78061100</t>
  </si>
  <si>
    <t>I WAYAN JAYABRATA</t>
  </si>
  <si>
    <t>BHAYANGKARA OPERASIONAL PELAKSANA POLSEK KINTAMANI POLRES BANGLI POLDA BALI (BHABINKAMTIBMAS DESA SUTER)</t>
  </si>
  <si>
    <t>78070492</t>
  </si>
  <si>
    <t>I NENGAH SUDIATMIKA, S.H.</t>
  </si>
  <si>
    <t>BANIT 30 UNITIDIK SATRESKRIM POLRES KARANGASEM POLDA BALI (BARU)</t>
  </si>
  <si>
    <t>78071045</t>
  </si>
  <si>
    <t>I NYOMAN WIASTRA KUSUMA</t>
  </si>
  <si>
    <t>BANIT 26 UNITTURJAWALI SATLANTAS POLRES BANGLI POLDA BALI (BARU)</t>
  </si>
  <si>
    <t>78080515</t>
  </si>
  <si>
    <t>BANIT 15 UNITSABHARA POLSEK KAWASAN PELABUHAN GILIMANUK POLRES JEMBRANA POLDA BALI (BARU)</t>
  </si>
  <si>
    <t>78080955</t>
  </si>
  <si>
    <t>I KADE SUANTAKA</t>
  </si>
  <si>
    <t>BANIT 3 UNITHARKANKAPAL SATPOLAIR POLRES JEMBRANA POLDA BALI</t>
  </si>
  <si>
    <t>78081157</t>
  </si>
  <si>
    <t>AGUS WIJAYA SAPUTRA</t>
  </si>
  <si>
    <t>BAMIN/BANIT 8 SUBDEN 1 DEN A PELOPOR SATBRIMOB POLDA BALI</t>
  </si>
  <si>
    <t>78090344</t>
  </si>
  <si>
    <t>I WAYAN MODES</t>
  </si>
  <si>
    <t>BHAYANGKARA OPERASIONAL PELAKSANA POLSEK KINTAMANI POLRES BANGLI POLDA BALI (BHABINKAMTIBMAS DESA BANUA)</t>
  </si>
  <si>
    <t>78100319</t>
  </si>
  <si>
    <t>I MADE SUPARNATA</t>
  </si>
  <si>
    <t>78100373</t>
  </si>
  <si>
    <t>BANIT PATROLI 5 POLSUBSEKTOR DIPONOGORO POLSEK DENPASAR BARAT POLRESTA DENPASAR POLDA BALI (BARU)</t>
  </si>
  <si>
    <t>78110326</t>
  </si>
  <si>
    <t>I KETUT SERINAMA</t>
  </si>
  <si>
    <t>78110654</t>
  </si>
  <si>
    <t>A.A. GEDE PUTRA DWIJAWARSA</t>
  </si>
  <si>
    <t>BANIT 7 SPKT POLRES JEMBRANA POLDA BALI</t>
  </si>
  <si>
    <t>78110664</t>
  </si>
  <si>
    <t>BANIT 5 UNITSABHARA POLSEK NUSA PENIDA POLRES KLUNGKUNG POLDA BALI</t>
  </si>
  <si>
    <t>78120790</t>
  </si>
  <si>
    <t>I KOMANG ASTAWA YASA</t>
  </si>
  <si>
    <t>BANIT 17 UNITTURJAWALI SATSABHARA POLRES JEMBRANA POLDA BALI (BARU)</t>
  </si>
  <si>
    <t>78120800</t>
  </si>
  <si>
    <t>I KOMANG SUJANA</t>
  </si>
  <si>
    <t>BAMIN/BANIT 7 SUBDEN 1 DEN B PELOPOR SATBRIMOB POLDA BALI</t>
  </si>
  <si>
    <t>78120891</t>
  </si>
  <si>
    <t>SUWARDI</t>
  </si>
  <si>
    <t>BANIT 5 UNITPATROLI SATPOLAIR POLRES JEMBRANA POLDA BALI</t>
  </si>
  <si>
    <t>79010696</t>
  </si>
  <si>
    <t>SUTIA AJI</t>
  </si>
  <si>
    <t>ANGGOTA 5 TON 4 KOMPI 3 YON A PELOPOR SATBRIMOB POLDA BALI</t>
  </si>
  <si>
    <t>79010799</t>
  </si>
  <si>
    <t>I MADE GEJER</t>
  </si>
  <si>
    <t>BANIT 11 SUBDEN 1 DEN GEGANA SATBRIMOB POLDA BALI</t>
  </si>
  <si>
    <t>79020235</t>
  </si>
  <si>
    <t>I NENGAH PADMAYASA, S.H</t>
  </si>
  <si>
    <t>BANIT 3 UNITBINMAS POLSEK BANGLI POLRES BANGLI POLDA BALI ((BHABINKAMTIBMAS DESA BUNUTIN POLSEK BANGLI))</t>
  </si>
  <si>
    <t>79020258</t>
  </si>
  <si>
    <t>I NYOMAN SUDIRA</t>
  </si>
  <si>
    <t>BAURPROVOS 9 SIPROPAM POLRES GIANYAR POLDA BALI</t>
  </si>
  <si>
    <t>79020569</t>
  </si>
  <si>
    <t>AGUS SETIAWAN</t>
  </si>
  <si>
    <t>79030227</t>
  </si>
  <si>
    <t>I KADEK SUASTIKA</t>
  </si>
  <si>
    <t>79030228</t>
  </si>
  <si>
    <t>I NYOMAN SUARTIKA</t>
  </si>
  <si>
    <t>BANIT 8 UNITSABHARA POLSEK BEBANDEM POLRES KARANGASEM POLDA BALI</t>
  </si>
  <si>
    <t>79040092</t>
  </si>
  <si>
    <t>I KADEK ARTANA</t>
  </si>
  <si>
    <t>79040288</t>
  </si>
  <si>
    <t>I WAYAN DANA</t>
  </si>
  <si>
    <t>BAMIN/BANUM 8 URRENMIN YANMA POLDA BALI</t>
  </si>
  <si>
    <t>79040766</t>
  </si>
  <si>
    <t>I KOMANG WARDANA</t>
  </si>
  <si>
    <t>BANIT 4 UNITSABHARA POLSEK KAWASAN PELABUHAN GILIMANUK POLRES JEMBRANA POLDA BALI (BARU)</t>
  </si>
  <si>
    <t>79040868</t>
  </si>
  <si>
    <t>I WAYAN SUPARDIKA</t>
  </si>
  <si>
    <t>BANIT 21 UNITTURJAWALI SATLANTAS POLRES KARANGASEM POLDA BALI</t>
  </si>
  <si>
    <t>79050791</t>
  </si>
  <si>
    <t>BANIT 1 UNITRESKRIM POLSEK KUBU POLRES KARANGASEM POLDA BALI</t>
  </si>
  <si>
    <t>79051547</t>
  </si>
  <si>
    <t>MARYONO</t>
  </si>
  <si>
    <t>79060250</t>
  </si>
  <si>
    <t>I KADEK MULIARTA</t>
  </si>
  <si>
    <t>BANIT 6 UNITRESKRIM POLSEK KUBU POLRES KARANGASEM POLDA BALI</t>
  </si>
  <si>
    <t>79060625</t>
  </si>
  <si>
    <t>I GUSTI KETUT SURIANA</t>
  </si>
  <si>
    <t>BANIT 24 UNITTURJAWALI SATLANTAS POLRES JEMBRANA POLDA BALI</t>
  </si>
  <si>
    <t>79060852</t>
  </si>
  <si>
    <t>I KADEK JUNI ARTA</t>
  </si>
  <si>
    <t>BANIT 17 UNITSABHARA POLSEK KUTA SELATAN POLRESTA DENPASAR POLDA BALI</t>
  </si>
  <si>
    <t>79070055</t>
  </si>
  <si>
    <t>I MADE SUKRAWAN</t>
  </si>
  <si>
    <t>BANIT 2 UNITSABHARA POLSEK SAWAN POLRES BULELENG POLDA BALI</t>
  </si>
  <si>
    <t>79070210</t>
  </si>
  <si>
    <t>KOMANG RUDI ARTANA</t>
  </si>
  <si>
    <t>BHAYANGKARA OPERASIONAL PELAKSANA POLSEK TEJAKULA POLRES BULELENG POLDA BALI (BHABINKAMTIBMAS DS BONDALEM POLSEK TEJAKULA)</t>
  </si>
  <si>
    <t>79070229</t>
  </si>
  <si>
    <t>I WAYAN RUDI ARTONO</t>
  </si>
  <si>
    <t>79070860</t>
  </si>
  <si>
    <t>LUKMAN HAKIM, S.H.</t>
  </si>
  <si>
    <t>BAMIN/BANUM 9 SUBBAGRENMIN SATBRIMOB POLDA BALI</t>
  </si>
  <si>
    <t>79070878</t>
  </si>
  <si>
    <t>I GUSTI PUTU AGUS WIDIASA</t>
  </si>
  <si>
    <t>79071517</t>
  </si>
  <si>
    <t>I PUTU SEDANA YOGA</t>
  </si>
  <si>
    <t>BAMIN/BANUM 1 SUBDITBINTIBSOS DITBINMAS POLDA BALI</t>
  </si>
  <si>
    <t>79071546</t>
  </si>
  <si>
    <t>79080638</t>
  </si>
  <si>
    <t>I NENGAH DARWATA</t>
  </si>
  <si>
    <t>BAMIN 11 BAGSUMDA POLRES BANGLI POLDA BALI</t>
  </si>
  <si>
    <t>79080673</t>
  </si>
  <si>
    <t>I KETUT SUANDI</t>
  </si>
  <si>
    <t>79090606</t>
  </si>
  <si>
    <t>I PUTU EDI SUJAYA</t>
  </si>
  <si>
    <t>BHAYANGKARA ADMINISTRASI PELAKSANA PEMULA BIDANG POLAIR POLRES BULELENG POLDA BALI</t>
  </si>
  <si>
    <t>79100131</t>
  </si>
  <si>
    <t>PUTU RUDIANA</t>
  </si>
  <si>
    <t>BAMIN/BANIT 42 SUBDEN 4 DEN A PELOPOR SATBRIMOB POLDA BALI</t>
  </si>
  <si>
    <t>79110456</t>
  </si>
  <si>
    <t>I GEDE PUTRIYASA</t>
  </si>
  <si>
    <t>BAMIN 4 SITIPOL POLRES KARANGASEM POLDA BALI</t>
  </si>
  <si>
    <t>79120148</t>
  </si>
  <si>
    <t>I WAYAN SUDANA, S.H.</t>
  </si>
  <si>
    <t>79120718</t>
  </si>
  <si>
    <t>79121310</t>
  </si>
  <si>
    <t>I KETUT WIRKA</t>
  </si>
  <si>
    <t>BANIT 2 UNITRESKRIM POLSEK ABIANSEMAL POLRES BADUNG POLDA BALI</t>
  </si>
  <si>
    <t>80010079</t>
  </si>
  <si>
    <t>I WAYAN SUMAJAYA</t>
  </si>
  <si>
    <t>BANIT 4 UNIT 2 SUBDIT 1 DITRESNARKOBA POLDA BALI</t>
  </si>
  <si>
    <t>80010399</t>
  </si>
  <si>
    <t>SUSANTO, SH</t>
  </si>
  <si>
    <t>BAMIN 2 KOMPI 3 YON A PELOPOR SATBRIMOB POLDA BALI</t>
  </si>
  <si>
    <t>80020306</t>
  </si>
  <si>
    <t>BANIT 1 UNITGAKKUM SATPOLAIR POLRES TABANAN POLDA BALI</t>
  </si>
  <si>
    <t>80020341</t>
  </si>
  <si>
    <t>IDA BAGUS ARI PERBANGKARA</t>
  </si>
  <si>
    <t>BANIT 3 UNITIDIK SATRESKRIM POLRES KLUNGKUNG POLDA BALI</t>
  </si>
  <si>
    <t>80020448</t>
  </si>
  <si>
    <t>I PUTU SUARNATA</t>
  </si>
  <si>
    <t>BANIT 3 UNIT 3 SUBDIT 4 DITRESKRIMSUS POLDA BALI</t>
  </si>
  <si>
    <t>80030074</t>
  </si>
  <si>
    <t>I MADE NGASEP</t>
  </si>
  <si>
    <t>BHAYANGKARA OPERASIONAL PELAKSANA PEMULA POLSEK RENDANG POLRES KARANGASEM POLDA BALI (BHABINKAMTIBMAS DESA BESAKIH)</t>
  </si>
  <si>
    <t>80030439</t>
  </si>
  <si>
    <t>MOH.MUJIARTO</t>
  </si>
  <si>
    <t>80040068</t>
  </si>
  <si>
    <t>I WAYAN GEDE AGUS APRAYANA EKA</t>
  </si>
  <si>
    <t>80040416</t>
  </si>
  <si>
    <t>I NYOMAN SUPARDIARTA</t>
  </si>
  <si>
    <t>BANIT 10 UNITGAKKUM SATPOLAIR POLRESTA DENPASAR POLDA BALI</t>
  </si>
  <si>
    <t>80040506</t>
  </si>
  <si>
    <t>I KETUT SANGGRA</t>
  </si>
  <si>
    <t>BA SPKT 2 POLSEK PEKUTATAN POLRES JEMBRANA POLDA BALI</t>
  </si>
  <si>
    <t>80040512</t>
  </si>
  <si>
    <t>IDA BAGUS MADE SUYASA</t>
  </si>
  <si>
    <t>BANIT 4 UNITRESKRIM POLSEK BLAHBATUH POLRES GIANYAR POLDA BALI (BARU)</t>
  </si>
  <si>
    <t>80050073</t>
  </si>
  <si>
    <t>I KADEK AGUS SUADNYANA</t>
  </si>
  <si>
    <t>BANIT 4 UNITTURJAWALI SATSABHARA POLRES BULELENG POLDA BALI</t>
  </si>
  <si>
    <t>80050074</t>
  </si>
  <si>
    <t>PUTU YASA</t>
  </si>
  <si>
    <t>BANIT PATROLI 5 POLSUBSEKTOR YEH MALET POLSEK MANGGIS POLRES KARANGASEM POLDA BALI</t>
  </si>
  <si>
    <t>80050330</t>
  </si>
  <si>
    <t>PANDE PUTU SUARSANA</t>
  </si>
  <si>
    <t>BANIT 4 UNITPATROLI SATPOLAIR POLRES BANGLI POLDA BALI</t>
  </si>
  <si>
    <t>80050397</t>
  </si>
  <si>
    <t>BANIT 15 UNITSABHARA POLSEK KUTA SELATAN POLRESTA DENPASAR POLDA BALI</t>
  </si>
  <si>
    <t>80050405</t>
  </si>
  <si>
    <t>A A GEDE ADI PURNAMA, S.H.</t>
  </si>
  <si>
    <t>BANIT 2 UNIT 1 SUBDIT 2 DITRESNARKOBA POLDA BALI</t>
  </si>
  <si>
    <t>80060069</t>
  </si>
  <si>
    <t>80060379</t>
  </si>
  <si>
    <t>I KETUT WIRANATA DENES</t>
  </si>
  <si>
    <t>BATAUD SIUM POLSEK GEROKGAK POLRES BULELENG POLDA BALI</t>
  </si>
  <si>
    <t>80060505</t>
  </si>
  <si>
    <t>I KOMANG YULIARTA</t>
  </si>
  <si>
    <t>BAMIN/BANUM 12 SUBDITREGIDENT DITLANTAS POLDA BALI</t>
  </si>
  <si>
    <t>80070391</t>
  </si>
  <si>
    <t>ANDY SARIUTOMO</t>
  </si>
  <si>
    <t>BANIT 13 SUBDEN 4 DEN GEGANA SATBRIMOB POLDA BALI</t>
  </si>
  <si>
    <t>80070447</t>
  </si>
  <si>
    <t>I NENGAH WIJANA</t>
  </si>
  <si>
    <t>BAMIN 1 BAGSUMDA POLRES KLUNGKUNG POLDA BALI</t>
  </si>
  <si>
    <t>80070474</t>
  </si>
  <si>
    <t>I KETUT WIDIARTANA</t>
  </si>
  <si>
    <t>BAMIN/BANIT 18 SUBDEN 1 DEN B PELOPOR SATBRIMOB POLDA BALI</t>
  </si>
  <si>
    <t>80080398</t>
  </si>
  <si>
    <t>I DEWA GD ANOM SURIATMAJA</t>
  </si>
  <si>
    <t>BANIT 3 SUBDEN 3 DEN GEGANA SATBRIMOB POLDA BALI</t>
  </si>
  <si>
    <t>80100223</t>
  </si>
  <si>
    <t>I GEDE SANTIKA YASA</t>
  </si>
  <si>
    <t>80100292</t>
  </si>
  <si>
    <t>IDA BAGUS SUDA SUWARNA</t>
  </si>
  <si>
    <t>ANGGOTA 4 TON 2 KOMPI 4 YON A PELOPOR SATBRIMOB POLDA BALI</t>
  </si>
  <si>
    <t>80101201</t>
  </si>
  <si>
    <t>BHAYANGKARA OPERASIONAL PELAKSANA POLSEK TEGALLALANG POLRES GIANYAR POLDA BALI (UNIT PROVOS)</t>
  </si>
  <si>
    <t>80120241</t>
  </si>
  <si>
    <t>CHOIRUL ARIF</t>
  </si>
  <si>
    <t>BANUM UNITGAKKUM SATPOLAIR POLRES JEMBRANA POLDA BALI</t>
  </si>
  <si>
    <t>81010193</t>
  </si>
  <si>
    <t>JONO</t>
  </si>
  <si>
    <t>81010237</t>
  </si>
  <si>
    <t>ARI SUGIYONO</t>
  </si>
  <si>
    <t>BANIT 1 UNITGAKKUM SATPOLAIR POLRES BULELENG POLDA BALI</t>
  </si>
  <si>
    <t>81010820</t>
  </si>
  <si>
    <t>SANG PUTU MUJA</t>
  </si>
  <si>
    <t>BANIT 2 UNITSABHARA POLSEK TEMBUKU POLRES BANGLI POLDA BALI</t>
  </si>
  <si>
    <t>81011084</t>
  </si>
  <si>
    <t>I GEDE MARWAN ARDIKA</t>
  </si>
  <si>
    <t>81020613</t>
  </si>
  <si>
    <t>MUCHSIN ROSIDI</t>
  </si>
  <si>
    <t>81030106</t>
  </si>
  <si>
    <t>I KADEK BUDIYASA</t>
  </si>
  <si>
    <t>81031112</t>
  </si>
  <si>
    <t>81031183</t>
  </si>
  <si>
    <t>ALFI MARTONO</t>
  </si>
  <si>
    <t>81040851</t>
  </si>
  <si>
    <t>PUTU EKA PRADNYANA</t>
  </si>
  <si>
    <t>81050158</t>
  </si>
  <si>
    <t>I PUTU GUNADI</t>
  </si>
  <si>
    <t>BANIT 12 UNITSABHARA POLSEK PEKUTATAN POLRES JEMBRANA POLDA BALI (BARU)</t>
  </si>
  <si>
    <t>81050169</t>
  </si>
  <si>
    <t>IKWAN SANTOSA</t>
  </si>
  <si>
    <t>BAMIN/BANIT 17 SUBDEN 1 DEN A PELOPOR SATBRIMOB POLDA BALI</t>
  </si>
  <si>
    <t>81050170</t>
  </si>
  <si>
    <t>AGUS SUPRIYANTO</t>
  </si>
  <si>
    <t>BANIT 3 UNITGAKKUM SATPOLAIR POLRES KLUNGKUNG POLDA BALI</t>
  </si>
  <si>
    <t>81050796</t>
  </si>
  <si>
    <t>AHMAD BAIDOWI</t>
  </si>
  <si>
    <t>BANIT 4 UNITGAKKUM SATPOLAIR POLRES JEMBRANA POLDA BALI</t>
  </si>
  <si>
    <t>81060547</t>
  </si>
  <si>
    <t>IKSANNUDIN</t>
  </si>
  <si>
    <t>BHAYANGKARA ADMINISTRASI PELAKSANA PEMULA BIDANG PROPAM POLRES BULELENG POLDA BALI</t>
  </si>
  <si>
    <t>81061049</t>
  </si>
  <si>
    <t>BANIT 2 UNITPATROLI SATPOLAIR POLRES KLUNGKUNG POLDA BALI</t>
  </si>
  <si>
    <t>81061079</t>
  </si>
  <si>
    <t>I KETUT SUANTARA YASA</t>
  </si>
  <si>
    <t>81061152</t>
  </si>
  <si>
    <t>81070016</t>
  </si>
  <si>
    <t>I KADEK SUDARTA</t>
  </si>
  <si>
    <t>BATAHTI 1 SIUM POLSEK KAWASAN PELABUHAN GILIMANUK POLRES JEMBRANA POLDA BALI</t>
  </si>
  <si>
    <t>81070991</t>
  </si>
  <si>
    <t>A.A BAGUS ENDIKAYANA</t>
  </si>
  <si>
    <t>81080026</t>
  </si>
  <si>
    <t>I KOMANG GEDE ARTA</t>
  </si>
  <si>
    <t>BAMIN/BANIT 30 SUBDEN 4 DEN A PELOPOR SATBRIMOB POLDA BALI</t>
  </si>
  <si>
    <t>81090519</t>
  </si>
  <si>
    <t>UJANG SYARIFUDIN</t>
  </si>
  <si>
    <t>81090905</t>
  </si>
  <si>
    <t>I MADE PRADNYANA</t>
  </si>
  <si>
    <t>BANIT 5 UNITPATROLI SATPOLAIR POLRES KARANGASEM POLDA BALI</t>
  </si>
  <si>
    <t>81100517</t>
  </si>
  <si>
    <t>I DEWA GEDE DARMAJA</t>
  </si>
  <si>
    <t>81120811</t>
  </si>
  <si>
    <t>I KADEK SUDARSA</t>
  </si>
  <si>
    <t>82010876</t>
  </si>
  <si>
    <t>I GUSTI NGURAH SUANTARA</t>
  </si>
  <si>
    <t>82020004</t>
  </si>
  <si>
    <t>ANAK AGUNG KOMPIANG CITA</t>
  </si>
  <si>
    <t>82020008</t>
  </si>
  <si>
    <t>I WAYAN SUKRAWAN</t>
  </si>
  <si>
    <t>ANGGOTA 5 TON 2 KOMPI 4 YON A PELOPOR SATBRIMOB POLDA BALI</t>
  </si>
  <si>
    <t>82020779</t>
  </si>
  <si>
    <t>KOMANG REDIASA</t>
  </si>
  <si>
    <t>82030006</t>
  </si>
  <si>
    <t>I GUSTI PUTU SUBAGIARTA</t>
  </si>
  <si>
    <t>BAURPROVOS 4 SIPROPAM POLRES BANGLI POLDA BALI</t>
  </si>
  <si>
    <t>82060652</t>
  </si>
  <si>
    <t>I NYOMAN GEDE YUDIANA</t>
  </si>
  <si>
    <t>BAMIN/BANUM 2 SUBBAGHARBANGLING YANMA POLDA BALI</t>
  </si>
  <si>
    <t>82070864</t>
  </si>
  <si>
    <t>I KETUT DARPA</t>
  </si>
  <si>
    <t>BANIT 4 UNITPATROLI SATPOLAIR POLRES KLUNGKUNG POLDA BALI</t>
  </si>
  <si>
    <t>82080802</t>
  </si>
  <si>
    <t>BANIT 3 UNITPATROLI SATPOLAIR POLRES KLUNGKUNG POLDA BALI</t>
  </si>
  <si>
    <t>82090580</t>
  </si>
  <si>
    <t>I DEWA GEDE MADE SUPIANA</t>
  </si>
  <si>
    <t>82090873</t>
  </si>
  <si>
    <t>I GUSTI NGURAH KD WARDANA P., S.H.</t>
  </si>
  <si>
    <t>BANIT 15 UNITIDIK SATRESNARKOBA POLRES BADUNG POLDA BALI (BARU)</t>
  </si>
  <si>
    <t>82100089</t>
  </si>
  <si>
    <t>AHMADI</t>
  </si>
  <si>
    <t>82100730</t>
  </si>
  <si>
    <t>I NENGAH SUKERENA SUKAWATI</t>
  </si>
  <si>
    <t>BANIT 5 UNITGAKKUM SATPOLAIR POLRES KLUNGKUNG POLDA BALI</t>
  </si>
  <si>
    <t>82120452</t>
  </si>
  <si>
    <t>SANG BAGUS KETUT SUASTIKA</t>
  </si>
  <si>
    <t>83020002</t>
  </si>
  <si>
    <t>I PT NGR SUMADIARTA</t>
  </si>
  <si>
    <t>83020004</t>
  </si>
  <si>
    <t>I MADE SUARNEGARA</t>
  </si>
  <si>
    <t>83020594</t>
  </si>
  <si>
    <t>GEDE DHARMA PUTRA</t>
  </si>
  <si>
    <t>83021132</t>
  </si>
  <si>
    <t>83031502</t>
  </si>
  <si>
    <t>I KOMANG AGUS SUARTIKA</t>
  </si>
  <si>
    <t>BRIGADIR DITINTELKAM POLDA BALI (CTOCS/TIM INTROGRATOR)</t>
  </si>
  <si>
    <t>83040391</t>
  </si>
  <si>
    <t>I GUSTI LANANG AGUNG ARTANAYA</t>
  </si>
  <si>
    <t>83050346</t>
  </si>
  <si>
    <t>BANIT 30 SUBDIT VIP DITPAMOBVIT POLDA BALI</t>
  </si>
  <si>
    <t>83051378</t>
  </si>
  <si>
    <t>I KADEK SUDIANTARA</t>
  </si>
  <si>
    <t>83070748</t>
  </si>
  <si>
    <t>I PUTU TEKRI NAWAN PUTRA</t>
  </si>
  <si>
    <t>83080383</t>
  </si>
  <si>
    <t>I NYOMAN ARIAWAN</t>
  </si>
  <si>
    <t>BANIT 10 UNITPATROLI SATPOLAIR POLRESTA DENPASAR POLDA BALI</t>
  </si>
  <si>
    <t>83081143</t>
  </si>
  <si>
    <t>I NYOMAN SELAMET</t>
  </si>
  <si>
    <t>83100523</t>
  </si>
  <si>
    <t>MOHAMMAD DODY IMAM ALI WAHYUDI</t>
  </si>
  <si>
    <t>BANIT 8 UNITSABHARA POLSEK BUSUNGBIU POLRES BULELENG POLDA BALI</t>
  </si>
  <si>
    <t>83101394</t>
  </si>
  <si>
    <t>I KADEK SWADHARMA</t>
  </si>
  <si>
    <t>83120021</t>
  </si>
  <si>
    <t>KOMANG AGUS SATANG</t>
  </si>
  <si>
    <t>83120398</t>
  </si>
  <si>
    <t>I GUSTI BAGUS WIRAPUTRA</t>
  </si>
  <si>
    <t>84020223</t>
  </si>
  <si>
    <t>I PUTU GEDE ABDI CAHYADI, S.H.</t>
  </si>
  <si>
    <t>BAMIN/BANUM 7 SUBBAGRENMIN DITTAHTI POLDA BALI</t>
  </si>
  <si>
    <t>84021373</t>
  </si>
  <si>
    <t>TAUFAN HIDAYAT</t>
  </si>
  <si>
    <t>BAMIN/BANIT 23 SUBDEN 1 DEN B PELOPOR SATBRIMOB POLDA BALI</t>
  </si>
  <si>
    <t>84041768</t>
  </si>
  <si>
    <t>DEWA NYOMAN BUDIYASA</t>
  </si>
  <si>
    <t>BAMIN/BANIT 34 SUBDEN 4 DEN B PELOPOR SATBRIMOB POLDA BALI</t>
  </si>
  <si>
    <t>84050751</t>
  </si>
  <si>
    <t>NOBERTUS ARY PRATAMA</t>
  </si>
  <si>
    <t>BANIT 12 UNITIDIK SATRESKRIM POLRES BANGLI POLDA BALI (BARU)</t>
  </si>
  <si>
    <t>84051771</t>
  </si>
  <si>
    <t>I NYOMAN DARMAWAN,S.Pd</t>
  </si>
  <si>
    <t>84060152</t>
  </si>
  <si>
    <t>I PUTU EKA ADNYANA</t>
  </si>
  <si>
    <t>84060241</t>
  </si>
  <si>
    <t>ARI YADI</t>
  </si>
  <si>
    <t>84070121</t>
  </si>
  <si>
    <t>I NYOMAN SUTISNA</t>
  </si>
  <si>
    <t>BANIT 6 UNITSABHARA POLSEK KAWASAN PELABUHAN CELUKAN BAWANG POLRES BULELENG POLDA BALI</t>
  </si>
  <si>
    <t>84071737</t>
  </si>
  <si>
    <t>JUNAEDI</t>
  </si>
  <si>
    <t>84100076</t>
  </si>
  <si>
    <t>I GEDE KARANG</t>
  </si>
  <si>
    <t>84101807</t>
  </si>
  <si>
    <t>I MADE YUDHI PARTADIPUTRA</t>
  </si>
  <si>
    <t>BANIT 5 SATINTELKAM POLRESTA DENPASAR POLDA BALI</t>
  </si>
  <si>
    <t>84111648</t>
  </si>
  <si>
    <t>I WAYAN EKA NOVA KRISTYAWAN,A.MD</t>
  </si>
  <si>
    <t>BANIT 42 UNITTURJAWALI SATSABHARA POLRESTA DENPASAR POLDA BALI (BARU)</t>
  </si>
  <si>
    <t>85030251</t>
  </si>
  <si>
    <t>KADEK LANANG PERBAWA YASMADI</t>
  </si>
  <si>
    <t>BANIT 5 UNITINTELKAM POLSEK SERIRIT POLRES BULELENG POLDA BALI</t>
  </si>
  <si>
    <t>85031953</t>
  </si>
  <si>
    <t>KOMANG GEDE ARYASTHIKA</t>
  </si>
  <si>
    <t>BAMIN/BANUM 2 SUBBAGRENMIN BIDHUMAS POLDA BALI</t>
  </si>
  <si>
    <t>85051909</t>
  </si>
  <si>
    <t>I DEWA GEDE EKA PARWATHA</t>
  </si>
  <si>
    <t>BINTARA DITBINMAS POLDA BALI</t>
  </si>
  <si>
    <t>85052035</t>
  </si>
  <si>
    <t>I MADE PASEK DWI ADNYANA</t>
  </si>
  <si>
    <t>BANIT 1 SPKT POLRES BANGLI POLDA BALI</t>
  </si>
  <si>
    <t>85062077</t>
  </si>
  <si>
    <t>KETUT YUDI MAHENDRA PUTRA</t>
  </si>
  <si>
    <t>85070576</t>
  </si>
  <si>
    <t>I KETUT LANDRA YASA, S.H</t>
  </si>
  <si>
    <t>85071933</t>
  </si>
  <si>
    <t>DEWA PUTU SEDANA ALIT</t>
  </si>
  <si>
    <t>85072067</t>
  </si>
  <si>
    <t>KOMANG ROBI RAWAN, AMD.</t>
  </si>
  <si>
    <t>BHAYANGKARA OPERASIONAL PELAKSANA BIDANG SABHARA POLRES GIANYAR POLDA BALI (UNITTURJAWALI)</t>
  </si>
  <si>
    <t>85081467</t>
  </si>
  <si>
    <t>I NYOMAN SUPARSANA ADHI SANAR</t>
  </si>
  <si>
    <t>BANIT 16 UNITSABHARA POLSEK KUTA SELATAN POLRESTA DENPASAR POLDA BALI</t>
  </si>
  <si>
    <t>85081812</t>
  </si>
  <si>
    <t>I KOMANG CITRAYANA</t>
  </si>
  <si>
    <t>85091374</t>
  </si>
  <si>
    <t>I DEWA GEDE DODI JUSMANI</t>
  </si>
  <si>
    <t>BANIT 1 UNITPROVOS POLSEK TEMBUKU POLRES BANGLI POLDA BALI</t>
  </si>
  <si>
    <t>85091767</t>
  </si>
  <si>
    <t>NGAKAN MADE SATIYA WICAKSANA</t>
  </si>
  <si>
    <t>BHAYANGKARA ADMINISTRASI PELAKSANA BIDANG BINKAR RO SDM POLDA BALI</t>
  </si>
  <si>
    <t>85101401</t>
  </si>
  <si>
    <t>I MADE ENDRA SAPUTRA</t>
  </si>
  <si>
    <t>BAMIN/BANUM 2 SUBBAGRENMIN RO SDM POLDA BALI</t>
  </si>
  <si>
    <t>85101498</t>
  </si>
  <si>
    <t>KETUT DIANG SUGIARTANA</t>
  </si>
  <si>
    <t>85101575</t>
  </si>
  <si>
    <t>BAMIN/BANIT 17 SUBDEN 4 DEN B PELOPOR SATBRIMOB POLDA BALI</t>
  </si>
  <si>
    <t>85101579</t>
  </si>
  <si>
    <t>I MADE RAI SUGIANA</t>
  </si>
  <si>
    <t>85102001</t>
  </si>
  <si>
    <t>WAYAN ARTHA</t>
  </si>
  <si>
    <t>BANIT 15 SATINTELKAM POLRES BANGLI POLDA BALI</t>
  </si>
  <si>
    <t>85111396</t>
  </si>
  <si>
    <t>I KETUT SATIYANA</t>
  </si>
  <si>
    <t>BHAYANGKARA ADMINISTRASI PELAKSANA BIDANG SUMDA POLRES KLUNGKUNG POLDA BALI (PENUGASAN DI BNNP BALI)</t>
  </si>
  <si>
    <t>85111482</t>
  </si>
  <si>
    <t>I GUSTI KADEK ARDANA</t>
  </si>
  <si>
    <t>BANIT 4 UNIT 1 SUBDIT 1 DITRESNARKOBA POLDA BALI</t>
  </si>
  <si>
    <t>85111704</t>
  </si>
  <si>
    <t>I WAYAN EDI ASTRAWAN</t>
  </si>
  <si>
    <t>85120730</t>
  </si>
  <si>
    <t>I KETUT GEDE HENDRA YANA</t>
  </si>
  <si>
    <t>BANIT 16 UNITDALMAS SATSABHARA POLRES KLUNGKUNG POLDA BALI</t>
  </si>
  <si>
    <t>85121242</t>
  </si>
  <si>
    <t>PUTU MAS SEDANA</t>
  </si>
  <si>
    <t>BHAYANGKARA OPERASIONAL PELAKSANA POLSEK BANJAR POLRES BULELENG POLDA BALI (BHABINKAMTIBMAS DESA BANJAR POLSEK BANJAR)</t>
  </si>
  <si>
    <t>85121624</t>
  </si>
  <si>
    <t>I NENGAH YARDANA</t>
  </si>
  <si>
    <t>BHAYANGKARA OPERASIONAL PELAKSANA POLSEK PETANG POLRES BADUNG POLDA BALI (BHABINKAMTIBMAS DESA BELOK / SIDAN)</t>
  </si>
  <si>
    <t>85121668</t>
  </si>
  <si>
    <t>BANIT 24 SATINTELKAM POLRES KARANGASEM POLDA BALI (BARU)</t>
  </si>
  <si>
    <t>85121763</t>
  </si>
  <si>
    <t>I MADE BUDI SETIAWAN</t>
  </si>
  <si>
    <t>BANIT 24 SATINTELKAM POLRES BADUNG POLDA BALI (BARU)</t>
  </si>
  <si>
    <t>85121890</t>
  </si>
  <si>
    <t>GEDE DARMIKA</t>
  </si>
  <si>
    <t>BANIT 3 SIJAGATAH SUBDITPAMTAH DITTAHTI POLDA BALI</t>
  </si>
  <si>
    <t>85122030</t>
  </si>
  <si>
    <t>I NYOMAN ANOM SANJAYA, AMD.KEP</t>
  </si>
  <si>
    <t>86011678</t>
  </si>
  <si>
    <t>I NENGAH ABDIKA</t>
  </si>
  <si>
    <t>BRIGADIR SUBBAG SARPRAS BAG SUMDA POLRES BANGLI POLDA BALI</t>
  </si>
  <si>
    <t>86030337</t>
  </si>
  <si>
    <t>I NYOMAN GEDE SWASTIKA SANJAYA</t>
  </si>
  <si>
    <t>BATAHTI 2 SIUM POLSEK KUTA UTARA POLRES BADUNG POLDA BALI</t>
  </si>
  <si>
    <t>86031295</t>
  </si>
  <si>
    <t>IDA BAGUS PUTU DARMAWAN</t>
  </si>
  <si>
    <t>BANIT 8 SUBDITWISATA DITPAMOBVIT POLDA BALI</t>
  </si>
  <si>
    <t>86031311</t>
  </si>
  <si>
    <t>I MADE YUDHI DARMAWAN</t>
  </si>
  <si>
    <t>BANIT 28 UNITTURJAWALI SATSABHARA POLRES BULELENG POLDA BALI</t>
  </si>
  <si>
    <t>86031556</t>
  </si>
  <si>
    <t>BANUM 2 BAGOPS POLRES BANGLI POLDA BALI</t>
  </si>
  <si>
    <t>86031635</t>
  </si>
  <si>
    <t>I PUTU MARTANA,S.E., Ak.</t>
  </si>
  <si>
    <t>86031675</t>
  </si>
  <si>
    <t>DWI AMIR SETYAWAN</t>
  </si>
  <si>
    <t>86040660</t>
  </si>
  <si>
    <t>I NYOMAN BAGUS GIRI SUPUTRA</t>
  </si>
  <si>
    <t>86041495</t>
  </si>
  <si>
    <t>I GEDE OKA WIBAWA</t>
  </si>
  <si>
    <t>BAMIN/BANIT 11 SUBDEN 4 DEN B PELOPOR SATBRIMOB POLDA BALI</t>
  </si>
  <si>
    <t>86041571</t>
  </si>
  <si>
    <t>DEWA AYU DEWI YADNYAWATI, S.PSI</t>
  </si>
  <si>
    <t>BAMIN/BANUM 1 BAGPSI RO SDM POLDA BALI (BARU)</t>
  </si>
  <si>
    <t>86041924</t>
  </si>
  <si>
    <t>KETUT BUDA SUKRIAWAN</t>
  </si>
  <si>
    <t>BAMIN/BANIT 14 SUBDEN 4 DEN B PELOPOR SATBRIMOB POLDA BALI</t>
  </si>
  <si>
    <t>86041929</t>
  </si>
  <si>
    <t>NI WAYAN ARSINI</t>
  </si>
  <si>
    <t>BAMIN/BANUM 2 BAGBINOPSNAL DITLANTAS POLDA BALI (BARU)</t>
  </si>
  <si>
    <t>86051114</t>
  </si>
  <si>
    <t>IDA BAGUS MADE PURNAMA YASA</t>
  </si>
  <si>
    <t>86051222</t>
  </si>
  <si>
    <t>I KETUT EKA PAYADNYA</t>
  </si>
  <si>
    <t>BANIT 15 SUBDIT VIP DITPAMOBVIT POLDA BALI</t>
  </si>
  <si>
    <t>86051576</t>
  </si>
  <si>
    <t>I PUTU INDRA WINATA</t>
  </si>
  <si>
    <t>BADALMAS 5 KIDALMAS 2 SIPASDAL SUBDITDALMAS DITSAMAPTA POLDA BALI</t>
  </si>
  <si>
    <t>86051665</t>
  </si>
  <si>
    <t>KOMANG ARIF SANJAYA</t>
  </si>
  <si>
    <t>BAMIN 4 URMINTU SATINTELKAM POLRES KLUNGKUNG POLDA BALI (BARU)</t>
  </si>
  <si>
    <t>86051748</t>
  </si>
  <si>
    <t>I NENGAH ASTIANA MEILYASTAWA</t>
  </si>
  <si>
    <t>BANIT 4 UNITINTELKAM POLSEK SELEMADEG BARAT POLRES TABANAN POLDA BALI</t>
  </si>
  <si>
    <t>86061159</t>
  </si>
  <si>
    <t>I PUTU JUNIARTA</t>
  </si>
  <si>
    <t>86061375</t>
  </si>
  <si>
    <t>GUSTI NGURAH AGUNG WISNU ARDANA</t>
  </si>
  <si>
    <t>86061724</t>
  </si>
  <si>
    <t>I NYOMAN RAI ARTA</t>
  </si>
  <si>
    <t>BHAYANGKARA OPERASIONAL PELAKSANA LANJUTAN BIDANG SUBDIT 2 DITRESNARKOBA POLDA BALI (GASSUS BNNP BALI)</t>
  </si>
  <si>
    <t>86061764</t>
  </si>
  <si>
    <t>I WAYAN ARYA BAWA</t>
  </si>
  <si>
    <t>BANIT 5 UNITLANTAS POLSEK SELEMADEG POLRES TABANAN POLDA BALI (BARU)</t>
  </si>
  <si>
    <t>86071075</t>
  </si>
  <si>
    <t>I NYOMAN BODI GOUTAMA</t>
  </si>
  <si>
    <t>BANIT 5 SIIDENT DITRESKRIMUM POLDA BALI</t>
  </si>
  <si>
    <t>86071103</t>
  </si>
  <si>
    <t>I KADEK JULIANTIKA</t>
  </si>
  <si>
    <t>86071640</t>
  </si>
  <si>
    <t>I PUTU AGUS SURYA ATMAJA</t>
  </si>
  <si>
    <t>BHAYANGKARA ADMINISTRASI PELAKSANA BIDANG SUBDIT 1 DITRESKRIMUM POLDA BALI</t>
  </si>
  <si>
    <t>86080671</t>
  </si>
  <si>
    <t>I NENGAH PARSA</t>
  </si>
  <si>
    <t>BANIT 6 UNITLAKA SATLANTAS POLRES BADUNG POLDA BALI</t>
  </si>
  <si>
    <t>86081480</t>
  </si>
  <si>
    <t>I GEDE MULIAWAN</t>
  </si>
  <si>
    <t>BATAUD SIUM POLSEK KINTAMANI POLRES BANGLI POLDA BALI (BARU)</t>
  </si>
  <si>
    <t>86081667</t>
  </si>
  <si>
    <t>I GEDE AGUSTAMA</t>
  </si>
  <si>
    <t>86081738</t>
  </si>
  <si>
    <t>I WAYAN SUARKA</t>
  </si>
  <si>
    <t>BANIT 23 UNITTURJAWALI SATSABHARA POLRES BADUNG POLDA BALI</t>
  </si>
  <si>
    <t>86081745</t>
  </si>
  <si>
    <t>GEDE AGUS DEDDY SETIAWAN</t>
  </si>
  <si>
    <t>86081806</t>
  </si>
  <si>
    <t>AGUNG NELIZA RAHMAN</t>
  </si>
  <si>
    <t>BANIT 6 UNITIDIK SATRESNARKOBA POLRES JEMBRANA POLDA BALI (BARU)</t>
  </si>
  <si>
    <t>86091033</t>
  </si>
  <si>
    <t>I GUSTI NGURAH ADI ANDIKA PUTRA</t>
  </si>
  <si>
    <t>BHAYANGKARA OPERASIONAL PELAKSANA POLSEK GIANYAR POLRES GIANYAR POLDA BALI (UNITRESKRIM)</t>
  </si>
  <si>
    <t>86091164</t>
  </si>
  <si>
    <t>GEDE ILLAL BAYUDA</t>
  </si>
  <si>
    <t>BANIT 10 SUBDEN 1 DEN GEGANA SATBRIMOB POLDA BALI</t>
  </si>
  <si>
    <t>86091310</t>
  </si>
  <si>
    <t>BHAYANGKARA OPERASIONAL PELAKSANA POLSEK BANJARANGKAN POLRES KLUNGKUNG POLDA BALI (BHABINKAMTIBMAS DESA GETAKAN)</t>
  </si>
  <si>
    <t>86091324</t>
  </si>
  <si>
    <t>I KADEK DWI ANTARA</t>
  </si>
  <si>
    <t>BANIT 4 UNIT 1 SUBDIT 3 DITRESNARKOBA POLDA BALI</t>
  </si>
  <si>
    <t>86091336</t>
  </si>
  <si>
    <t>I DEWA AYU RATIH MISTIARI, S.H.</t>
  </si>
  <si>
    <t>BAMIN 10 BAGSUMDA POLRES KARANGASEM POLDA BALI</t>
  </si>
  <si>
    <t>86091337</t>
  </si>
  <si>
    <t>I KETUT ARI WISUDA</t>
  </si>
  <si>
    <t>BANIT 2 UNITBINPOLMAS SATBINMAS POLRES BULELENG POLDA BALI</t>
  </si>
  <si>
    <t>86091362</t>
  </si>
  <si>
    <t>ARY VIRGIANTO</t>
  </si>
  <si>
    <t>BANIT 6 UNITINTELKAM POLSEK MELAYA POLRES JEMBRANA POLDA BALI</t>
  </si>
  <si>
    <t>86091461</t>
  </si>
  <si>
    <t>I GUSTI NGURAH YUDA WIBAWA</t>
  </si>
  <si>
    <t>BANIT 30 SATINTELKAM POLRES GIANYAR POLDA BALI (CTOCS/TIM SURVEILLANCE)</t>
  </si>
  <si>
    <t>86091532</t>
  </si>
  <si>
    <t>I GUSTI NGURAH BAGUS MAHENDRA, SH</t>
  </si>
  <si>
    <t>BAMIN/BANUM 3 BAGWASSIDIK DITRESKRIMUM POLDA BALI</t>
  </si>
  <si>
    <t>86101078</t>
  </si>
  <si>
    <t>BAMIN 4 BAGOPS POLRES BADUNG POLDA BALI (BARU)</t>
  </si>
  <si>
    <t>86101188</t>
  </si>
  <si>
    <t>I GEDE ANOM WISNATA JAYA</t>
  </si>
  <si>
    <t>BANIT 11 UNITLAKA SATLANTAS POLRES JEMBRANA POLDA BALI</t>
  </si>
  <si>
    <t>86101358</t>
  </si>
  <si>
    <t>IDA BAGUS KADEK SISWA KESUMA</t>
  </si>
  <si>
    <t>86101414</t>
  </si>
  <si>
    <t>I WAYAN GEDE TIRTAYASA</t>
  </si>
  <si>
    <t>BANIT 17 UNITIDIK SATRESKRIM POLRES KARANGASEM POLDA BALI</t>
  </si>
  <si>
    <t>86101836</t>
  </si>
  <si>
    <t>A.A. BAGUS ANDIKA PRABAWA</t>
  </si>
  <si>
    <t>BANIT YANMAS 1 POLSUBSEKTOR LEMBONGAN POLSEK NUSA PENIDA POLRES KLUNGKUNG POLDA BALI</t>
  </si>
  <si>
    <t>86101837</t>
  </si>
  <si>
    <t>I DEWA GEDE OKA WIRAWAN</t>
  </si>
  <si>
    <t>BAMIN/BANIT 8 SUBDEN 1 DEN B PELOPOR SATBRIMOB POLDA BALI</t>
  </si>
  <si>
    <t>86110940</t>
  </si>
  <si>
    <t>I WAYAN SUKARTHA</t>
  </si>
  <si>
    <t>BAURTEKINFO SITIPOL POLRES TABANAN POLDA BALI</t>
  </si>
  <si>
    <t>86111172</t>
  </si>
  <si>
    <t>IDA BAGUS GEDE TRISNA ADI PUTRA</t>
  </si>
  <si>
    <t>BAMIN 7 BAGOPS POLRES BANGLI POLDA BALI</t>
  </si>
  <si>
    <t>86111321</t>
  </si>
  <si>
    <t>PUTU TIMOR HARTAWAN</t>
  </si>
  <si>
    <t>86111418</t>
  </si>
  <si>
    <t>IDA AYU NYOMAN KUSUMADEWI</t>
  </si>
  <si>
    <t>BAMIN/BANUM 1 SUBBIDPENMAS BIDHUMAS POLDA BALI</t>
  </si>
  <si>
    <t>86111581</t>
  </si>
  <si>
    <t>I NYOMAN GEDE PAWANA PUTERA, S.H.</t>
  </si>
  <si>
    <t>BAMIN/BANUM 8 SUBBAGRENMIN SATBRIMOB POLDA BALI</t>
  </si>
  <si>
    <t>86111678</t>
  </si>
  <si>
    <t>AKHMAD SULTON FAHLEWI</t>
  </si>
  <si>
    <t>BANIT 4 UNITREGIDENT SATLANTAS POLRES JEMBRANA POLDA BALI (BARU)</t>
  </si>
  <si>
    <t>86120449</t>
  </si>
  <si>
    <t>I GEDE EDY WARDANA</t>
  </si>
  <si>
    <t>BANIT 6 UNITRESKRIM POLSEK MELAYA POLRES JEMBRANA POLDA BALI</t>
  </si>
  <si>
    <t>86120791</t>
  </si>
  <si>
    <t>KOMANG AGUS BUDIASA</t>
  </si>
  <si>
    <t>BANIT 7 UNITSABHARA POLSEK MELAYA POLRES JEMBRANA POLDA BALI</t>
  </si>
  <si>
    <t>86121582</t>
  </si>
  <si>
    <t>MADE YOGI RANEM</t>
  </si>
  <si>
    <t>BAURMIN SITIPOL POLRES BULELENG POLDA BALI</t>
  </si>
  <si>
    <t>87010228</t>
  </si>
  <si>
    <t>I KETUT ALIT MAHARDIKA</t>
  </si>
  <si>
    <t>BANIT 40 UNITDALMAS SATSABHARA POLRES KLUNGKUNG POLDA BALI</t>
  </si>
  <si>
    <t>87010685</t>
  </si>
  <si>
    <t>I NYOMAN KARIASA, S.H.</t>
  </si>
  <si>
    <t>87010785</t>
  </si>
  <si>
    <t>I KADEK DWI PARTAWAN</t>
  </si>
  <si>
    <t>BAMIN/BANUM 5 SIAGA SPKT POLDA BALI</t>
  </si>
  <si>
    <t>87010794</t>
  </si>
  <si>
    <t>I KADEK ARDIASA</t>
  </si>
  <si>
    <t>BANIT 5 UNITIDIK SATRESNARKOBA POLRES JEMBRANA POLDA BALI</t>
  </si>
  <si>
    <t>87010860</t>
  </si>
  <si>
    <t>I KADEK WISNAWA</t>
  </si>
  <si>
    <t>BAMIN 1 SITIPOL POLRES BADUNG POLDA BALI</t>
  </si>
  <si>
    <t>87010963</t>
  </si>
  <si>
    <t>NI LUH WAYAN SATRYANI</t>
  </si>
  <si>
    <t>BAMIN 4 SIKEU POLRES GIANYAR POLDA BALI</t>
  </si>
  <si>
    <t>87010971</t>
  </si>
  <si>
    <t>I GUSTI NGURAH BRAHMANTARA PUTRA</t>
  </si>
  <si>
    <t>87010997</t>
  </si>
  <si>
    <t>BANIT 1 UNIT 2 SUBDIT 1 DITRESKRIMUM POLDA BALI</t>
  </si>
  <si>
    <t>87011056</t>
  </si>
  <si>
    <t>KADEK ARTANA</t>
  </si>
  <si>
    <t>BANIT 1 UNITRESKRIM POLSEK GEROKGAK POLRES BULELENG POLDA BALI</t>
  </si>
  <si>
    <t>87011279</t>
  </si>
  <si>
    <t>I GEDE WIDIANTARA</t>
  </si>
  <si>
    <t>BAMIN 2 URMINTU SATRESKRIM POLRES BADUNG POLDA BALI (BARU)</t>
  </si>
  <si>
    <t>87011347</t>
  </si>
  <si>
    <t>HERU SHOFWAN HADI</t>
  </si>
  <si>
    <t>87011398</t>
  </si>
  <si>
    <t>I MADE GEDE WIJAYA,S.H</t>
  </si>
  <si>
    <t>BAMIN/BANUM 1 URTU DEN GEGANA SATBRIMOB POLDA BALI</t>
  </si>
  <si>
    <t>87020746</t>
  </si>
  <si>
    <t>I WAYAN GEDE SUDIARTA</t>
  </si>
  <si>
    <t>87020776</t>
  </si>
  <si>
    <t>I GUSTI PUTU ARTA WIBAWA</t>
  </si>
  <si>
    <t>BAMIN/BANUM 6 SUBBAGRENMIN RORENA POLDA BALI</t>
  </si>
  <si>
    <t>87021156</t>
  </si>
  <si>
    <t>WISNU WARDANA</t>
  </si>
  <si>
    <t>BANIT 7 SUBDITWASTER DITPAMOBVIT POLDA BALI (BARU)</t>
  </si>
  <si>
    <t>87021180</t>
  </si>
  <si>
    <t>NYOMAN TRIS ADNYA SAPUTRA, S.H.</t>
  </si>
  <si>
    <t>87030417</t>
  </si>
  <si>
    <t>YUDHO MANGGOLO KERTOLEKSONO</t>
  </si>
  <si>
    <t>87030440</t>
  </si>
  <si>
    <t>HARRY WORSI HENDRA BUDIMAN</t>
  </si>
  <si>
    <t>BANIT 26 UNITIDIK SATRESKRIM POLRES KARANGASEM POLDA BALI (BARU)</t>
  </si>
  <si>
    <t>87030522</t>
  </si>
  <si>
    <t>I NYOMAN RAMAYASA</t>
  </si>
  <si>
    <t>BAMIN 11 BAGSUMDA POLRES BADUNG POLDA BALI (BARU)</t>
  </si>
  <si>
    <t>87030554</t>
  </si>
  <si>
    <t>I NYOMAN MARTANA PUTRA</t>
  </si>
  <si>
    <t>87030876</t>
  </si>
  <si>
    <t>I GEDE AGUS STAYAYANA</t>
  </si>
  <si>
    <t>ANGGOTA 5 TON 1 KOMPI 3 YON A PELOPOR SATBRIMOB POLDA BALI</t>
  </si>
  <si>
    <t>87030955</t>
  </si>
  <si>
    <t>ARIS MARGIONO</t>
  </si>
  <si>
    <t>BANIT 26 SATINTELKAM POLRES BULELENG POLDA BALI</t>
  </si>
  <si>
    <t>87030960</t>
  </si>
  <si>
    <t>KOMANG ADI RIMBAWAN</t>
  </si>
  <si>
    <t>BINTARA POLDA BALI (PDHN POLDA NTT)</t>
  </si>
  <si>
    <t>87030981</t>
  </si>
  <si>
    <t>I KETUT GEDE WIDIARSANA</t>
  </si>
  <si>
    <t>87031050</t>
  </si>
  <si>
    <t>I PUTU EKA NGURAH TASTRAWAN</t>
  </si>
  <si>
    <t>BAMIN 5 SIAGA 2 BAGDALOPS ROOPS POLDA BALI</t>
  </si>
  <si>
    <t>87031111</t>
  </si>
  <si>
    <t>I KOMANG AGUS SRI UTAMA</t>
  </si>
  <si>
    <t>BANIT 21 UNITTURJAWALI SATSABHARA POLRES BULELENG POLDA BALI</t>
  </si>
  <si>
    <t>87031150</t>
  </si>
  <si>
    <t>I GEDE PUTRA ADNYANA, S.H.</t>
  </si>
  <si>
    <t>BANIT 25 SATINTELKAM POLRES KARANGASEM POLDA BALI</t>
  </si>
  <si>
    <t>87031213</t>
  </si>
  <si>
    <t>I KADEK YOGA ASTAWA,SH</t>
  </si>
  <si>
    <t>BANIT 12 SUBDEN 3 DEN GEGANA SATBRIMOB POLDA BALI</t>
  </si>
  <si>
    <t>87031281</t>
  </si>
  <si>
    <t>I MADE OKA MARDITA KURNIAWAN</t>
  </si>
  <si>
    <t>BHAYANGKARA OPERASIONAL PELAKSANA PEMULA BIDANG SABHARA POLRES BULELENG POLDA BALI (UNIT DALMAS)</t>
  </si>
  <si>
    <t>87031334</t>
  </si>
  <si>
    <t>ARIFUL HIDAYAT, S.H.</t>
  </si>
  <si>
    <t>BAMIN/BANIT 5 SUBDEN 4 DEN A PELOPOR SATBRIMOB POLDA BALI</t>
  </si>
  <si>
    <t>87031402</t>
  </si>
  <si>
    <t>DWI WAHYUDI, S.H.</t>
  </si>
  <si>
    <t>BAMIN/BANUM 11 SUBDITREGIDENT DITLANTAS POLDA BALI</t>
  </si>
  <si>
    <t>87031507</t>
  </si>
  <si>
    <t>ROY INDRIYATNO</t>
  </si>
  <si>
    <t>BHAYANGKARA OPERASIONAL PELAKSANA PEMULA BIDANG PROPAM POLRESTA DENPASAR POLDA BALI</t>
  </si>
  <si>
    <t>87040492</t>
  </si>
  <si>
    <t>IDA NYOMAN ADNYANA WIBAWA</t>
  </si>
  <si>
    <t>BHAYANGKARA OPERASIONAL PELAKSANA PEMULA BIDANG KEU POLRES KARANGASEM POLDA BALI</t>
  </si>
  <si>
    <t>87040509</t>
  </si>
  <si>
    <t>I MADE WISNAWA</t>
  </si>
  <si>
    <t>BANIT 5 UNITIDIK SATRESKRIM POLRES KARANGASEM POLDA BALI</t>
  </si>
  <si>
    <t>87040647</t>
  </si>
  <si>
    <t>I KOMANG ANGGA TRIANA ADI PUTRA</t>
  </si>
  <si>
    <t>BANIT 12 SUBBIDPAMINAL BIDPROPAM POLDA BALI</t>
  </si>
  <si>
    <t>87040852</t>
  </si>
  <si>
    <t>I PUTU ARIANA</t>
  </si>
  <si>
    <t>87040882</t>
  </si>
  <si>
    <t>I KOMANG EGA DITYA</t>
  </si>
  <si>
    <t>ANGGOTA 5 TON 2 KOMPI 3 YON A PELOPOR SATBRIMOB POLDA BALI</t>
  </si>
  <si>
    <t>87041047</t>
  </si>
  <si>
    <t>I MADE YUDHA MAHARASTRA</t>
  </si>
  <si>
    <t>BAMIN/BANIT 35 SUBDEN 4 DEN A PELOPOR SATBRIMOB POLDA BALI</t>
  </si>
  <si>
    <t>87041199</t>
  </si>
  <si>
    <t>WIDIYASTUTI</t>
  </si>
  <si>
    <t>BANIT 21 UNITIDIK SATRESKRIM POLRES KLUNGKUNG POLDA BALI</t>
  </si>
  <si>
    <t>87041302</t>
  </si>
  <si>
    <t>I NYOMAN SUKMA, SH</t>
  </si>
  <si>
    <t>BANIT 30 UNITIDIK SATRESKRIM POLRES BANGLI POLDA BALI (BARU)</t>
  </si>
  <si>
    <t>87041625</t>
  </si>
  <si>
    <t>DIAN ANGGRENI, S.H.</t>
  </si>
  <si>
    <t>BAMIN/BANUM 6 SUBDITREGIDENT DITLANTAS POLDA BALI</t>
  </si>
  <si>
    <t>87041642</t>
  </si>
  <si>
    <t>I MADE SUBARGAYASA, S.H.</t>
  </si>
  <si>
    <t>BANIT 9 UNITIDIK SATRESNARKOBA POLRES TABANAN POLDA BALI (BARU)</t>
  </si>
  <si>
    <t>87050556</t>
  </si>
  <si>
    <t>I GEDE PUTU MAHARDIKA</t>
  </si>
  <si>
    <t>BANIT 2 UNITSABHARA POLSEK SELEMADEG BARAT POLRES TABANAN POLDA BALI</t>
  </si>
  <si>
    <t>87050612</t>
  </si>
  <si>
    <t>I PUTU SURYADI</t>
  </si>
  <si>
    <t>BANIT 28 SATINTELKAM POLRES TABANAN POLDA BALI</t>
  </si>
  <si>
    <t>87050711</t>
  </si>
  <si>
    <t>I GEDE MADE WIRA ASTAMA</t>
  </si>
  <si>
    <t>BAMIN/BANIT 19 SUBDEN 4 DEN B PELOPOR SATBRIMOB POLDA BALI</t>
  </si>
  <si>
    <t>87050775</t>
  </si>
  <si>
    <t>SANG PUTU KRISNU MAYANA</t>
  </si>
  <si>
    <t>BANUM 3 RENMIN SPKT POLDA BALI</t>
  </si>
  <si>
    <t>87050827</t>
  </si>
  <si>
    <t>I PUTU AGUS HERMANTO</t>
  </si>
  <si>
    <t>BAMIN 1 URMINTU SATBINMAS POLRES BANGLI POLDA BALI (SI UM)</t>
  </si>
  <si>
    <t>87050956</t>
  </si>
  <si>
    <t>I PUTU GEDE ARYA YASA</t>
  </si>
  <si>
    <t>BANIT 29 SATPJR DITLANTAS POLDA BALI</t>
  </si>
  <si>
    <t>87050991</t>
  </si>
  <si>
    <t>I MADE WIRA ADITYA PRATAMA</t>
  </si>
  <si>
    <t>BANIT 9 UNITIDIK SATRESNARKOBA POLRES KARANGASEM POLDA BALI</t>
  </si>
  <si>
    <t>87051151</t>
  </si>
  <si>
    <t>I WAYAN GANDA WIRAGUNA</t>
  </si>
  <si>
    <t>87051284</t>
  </si>
  <si>
    <t>I KETUT MEI CANDRA ARDADINATA</t>
  </si>
  <si>
    <t>BAMIN/BANIT 43 SUBDEN 1 DEN A PELOPOR SATBRIMOB POLDA BALI</t>
  </si>
  <si>
    <t>87051690</t>
  </si>
  <si>
    <t>I KOMANG RUDIARTA</t>
  </si>
  <si>
    <t>BAURIDENT 2 SATRESKRIM POLRES KARANGASEM POLDA BALI (BARU)</t>
  </si>
  <si>
    <t>87051694</t>
  </si>
  <si>
    <t>IDA BAGUS MADE DWI SAPUTRA, S.H</t>
  </si>
  <si>
    <t>BAMIN 7 BAGOPS POLRES GIANYAR POLDA BALI (BARU)</t>
  </si>
  <si>
    <t>87051789</t>
  </si>
  <si>
    <t>I GUSTI MADE SUPARDI, S.H.</t>
  </si>
  <si>
    <t>BA SPKT 1 POLSEK ABIANSEMAL POLRES BADUNG POLDA BALI</t>
  </si>
  <si>
    <t>87060522</t>
  </si>
  <si>
    <t>I GUSTI PUTU PERDANA PUTRA</t>
  </si>
  <si>
    <t>BAMIN SIUM POLSEK BATURITI POLRES TABANAN POLDA BALI</t>
  </si>
  <si>
    <t>87060656</t>
  </si>
  <si>
    <t>PANDE PUTU SUKA WIRYA DINATA</t>
  </si>
  <si>
    <t>BRIGADIR DITINTELKAM POLDA BALI (CTOC/TIM SURVEILLANCE)</t>
  </si>
  <si>
    <t>87060826</t>
  </si>
  <si>
    <t>PUTU SUWITRA JAYA</t>
  </si>
  <si>
    <t>BANIT 3 SUBDIT VIP DITPAMOBVIT POLDA BALI (BI)</t>
  </si>
  <si>
    <t>87060846</t>
  </si>
  <si>
    <t>87060899</t>
  </si>
  <si>
    <t>ANGGA WIYANA</t>
  </si>
  <si>
    <t>PS. PAMIN 6 SUBBAGRENMIN BIDKEU POLDA BALI</t>
  </si>
  <si>
    <t>87060908</t>
  </si>
  <si>
    <t>87061030</t>
  </si>
  <si>
    <t>I MADE ARTA SUTYAWAN</t>
  </si>
  <si>
    <t>BAMIN/BANUM 9 SIAGA SPKT POLDA BALI (BARU)</t>
  </si>
  <si>
    <t>87061043</t>
  </si>
  <si>
    <t>I PUTU HERRY ANDRIYANTO</t>
  </si>
  <si>
    <t>BANIT 6 UNIT 4 SUBDIT 1 DITRESNARKOBA POLDA BALI</t>
  </si>
  <si>
    <t>87061116</t>
  </si>
  <si>
    <t>AHMAD ZAINI EFFENDI, S.H</t>
  </si>
  <si>
    <t>BANIT 41 UNITIDIK SATRESKRIM POLRESTA DENPASAR POLDA BALI</t>
  </si>
  <si>
    <t>87061335</t>
  </si>
  <si>
    <t>I WAYAN ADE YUSTRAWAN</t>
  </si>
  <si>
    <t>BADALMAS 95 KIDALMAS 3 SIPASDAL SUBDITDALMAS DITSAMAPTA POLDA BALI</t>
  </si>
  <si>
    <t>87061411</t>
  </si>
  <si>
    <t>AHMAD SAIFULLAH</t>
  </si>
  <si>
    <t>BANIT 21 SUBDEN 3 DEN GEGANA SATBRIMOB POLDA BALI</t>
  </si>
  <si>
    <t>87061524</t>
  </si>
  <si>
    <t>I KETUT SRINADA, S.H.</t>
  </si>
  <si>
    <t>BANIT 9 UNITPAMOBVIT SATSABHARA POLRES KARANGASEM POLDA BALI</t>
  </si>
  <si>
    <t>87061606</t>
  </si>
  <si>
    <t>I WAYAN JUNI ARTAWAN</t>
  </si>
  <si>
    <t>BANIT 15 SATINTELKAM POLRES KLUNGKUNG POLDA BALI</t>
  </si>
  <si>
    <t>87070315</t>
  </si>
  <si>
    <t>I KETUT SUWIDI</t>
  </si>
  <si>
    <t>BANIT 1 UNITHARKANKAPAL SATPOLAIR POLRES BULELENG POLDA BALI</t>
  </si>
  <si>
    <t>87070593</t>
  </si>
  <si>
    <t>I DEWA KOMANG DHARMA YUDIANA PUTRA</t>
  </si>
  <si>
    <t>BAMIN/BANUM 9 SUBBIDKESPOL BIDDOKKES POLDA BALI (BARU)</t>
  </si>
  <si>
    <t>87070603</t>
  </si>
  <si>
    <t>I MADE KRISHNA DWIPAYANA, S.Sos.</t>
  </si>
  <si>
    <t>BANIT 18 UNITSABHARA POLSEK MENGWI POLRES BADUNG POLDA BALI (BARU)</t>
  </si>
  <si>
    <t>87070624</t>
  </si>
  <si>
    <t>I PUTU AGUS TRISNA ADI PUTRA</t>
  </si>
  <si>
    <t>87070758</t>
  </si>
  <si>
    <t>I PUTU EKA JULIADI</t>
  </si>
  <si>
    <t>BANIT 8 SPKT POLRES JEMBRANA POLDA BALI (BARU)</t>
  </si>
  <si>
    <t>87070802</t>
  </si>
  <si>
    <t>I WAYAN YULIANA</t>
  </si>
  <si>
    <t>BANIT 4 UNITINTELKAM POLSEK SELEMADEG POLRES TABANAN POLDA BALI (BARU)</t>
  </si>
  <si>
    <t>87070816</t>
  </si>
  <si>
    <t>I GUSTI NYOMAN DHARMAYASA</t>
  </si>
  <si>
    <t>BANIT 1 UNITRESKRIM POLSEK SERIRIT POLRES BULELENG POLDA BALI (BARU)</t>
  </si>
  <si>
    <t>87070926</t>
  </si>
  <si>
    <t>KOMANG AGUS SUHARDIKA</t>
  </si>
  <si>
    <t>BANIT 3 UNITTURJAWALI SATLANTAS POLRES BULELENG POLDA BALI</t>
  </si>
  <si>
    <t>87071348</t>
  </si>
  <si>
    <t>I MADE JULI RATAMA PUTRA, S.H.</t>
  </si>
  <si>
    <t>87071593</t>
  </si>
  <si>
    <t>MUHAMMAD ZULYANI</t>
  </si>
  <si>
    <t>BHAYANGKARA OPERASIONAL PELAKSANA POLSEK NUSA PENIDA POLRES KLUNGKUNG POLDA BALI (BHABIN DESA TOYA PAKEH)</t>
  </si>
  <si>
    <t>87080115</t>
  </si>
  <si>
    <t>AGUS ITAK PURWITA</t>
  </si>
  <si>
    <t>87080354</t>
  </si>
  <si>
    <t>AGUS ARYA SANTOSA</t>
  </si>
  <si>
    <t>BAMIN 1 KOMPI 3 YON A PELOPOR SATBRIMOB POLDA BALI</t>
  </si>
  <si>
    <t>87080423</t>
  </si>
  <si>
    <t>I DEWA PUTU DANAYASA</t>
  </si>
  <si>
    <t>BAMIN 10 BAGSUMDA POLRES GIANYAR POLDA BALI</t>
  </si>
  <si>
    <t>87080516</t>
  </si>
  <si>
    <t>I MADE AGUS PRAYUDI PERMANA</t>
  </si>
  <si>
    <t>BANIT 11 UNITSABHARA POLSEK MENDOYO POLRES JEMBRANA POLDA BALI</t>
  </si>
  <si>
    <t>87080668</t>
  </si>
  <si>
    <t>I MADE PURWANTA</t>
  </si>
  <si>
    <t>BHAYANGKARA ADMINISTRASI PELAKSANA BIDANG REN POLRES BANGLI POLDA BALI</t>
  </si>
  <si>
    <t>87080851</t>
  </si>
  <si>
    <t>I GEDE AGUSTINA</t>
  </si>
  <si>
    <t>BAMIN/BANUM 3 BAGWATPERS RO SDM POLDA BALI</t>
  </si>
  <si>
    <t>87080925</t>
  </si>
  <si>
    <t>I PUTU AGUS EKA NEGARA</t>
  </si>
  <si>
    <t>BAMIN 3 BAGSUMDA POLRES BADUNG POLDA BALI</t>
  </si>
  <si>
    <t>87080990</t>
  </si>
  <si>
    <t>KADEK LEO ERNANTO</t>
  </si>
  <si>
    <t>BANIT 6 UNITREGIDENT SATLANTAS POLRES BULELENG POLDA BALI (ARAHAN PENUGASAN PD SIM)</t>
  </si>
  <si>
    <t>87081106</t>
  </si>
  <si>
    <t>I KADEK YUDHA PERBAWA, S.H.</t>
  </si>
  <si>
    <t>BAMIN/BANUM 4 SIYANMIN DITINTELKAM POLDA BALI</t>
  </si>
  <si>
    <t>87081191</t>
  </si>
  <si>
    <t>KETUT ARIAWAN, S.H.</t>
  </si>
  <si>
    <t>BAMIN/BANIT 10 SUBDEN 4 DEN A PELOPOR SATBRIMOB POLDA BALI</t>
  </si>
  <si>
    <t>87081194</t>
  </si>
  <si>
    <t>I MADE MUDIARSA</t>
  </si>
  <si>
    <t>BAMIN 2 SIUM POLSEK SELEMADEG BARAT POLRES TABANAN POLDA BALI</t>
  </si>
  <si>
    <t>87081318</t>
  </si>
  <si>
    <t>I PUTU AGUS TRIADI ERLAMBANG, S.H.</t>
  </si>
  <si>
    <t>BRIGADIR DITINTELKAM POLDA BALI (CTOC/TIM ANALIS)</t>
  </si>
  <si>
    <t>87081467</t>
  </si>
  <si>
    <t>I MADE SUKA ADA</t>
  </si>
  <si>
    <t>BANIT 6 UNITRESKRIM POLSEK SUSUT POLRES BANGLI POLDA BALI (BARU)</t>
  </si>
  <si>
    <t>87081586</t>
  </si>
  <si>
    <t>I KADEK KERTHA PAYADNYA, S.H.</t>
  </si>
  <si>
    <t>BANIT 33 UNITIDIK SATRESKRIM POLRES KARANGASEM POLDA BALI (BARU)</t>
  </si>
  <si>
    <t>87081612</t>
  </si>
  <si>
    <t>I GUSTI KADE DWI ARDANA, S.H.</t>
  </si>
  <si>
    <t>BANIT 30 SATINTELKAM POLRES BULELENG POLDA BALI</t>
  </si>
  <si>
    <t>87090360</t>
  </si>
  <si>
    <t>BANIT 3 UNITLAKA SATLANTAS POLRES BANGLI POLDA BALI</t>
  </si>
  <si>
    <t>87090427</t>
  </si>
  <si>
    <t>I. GST. P. EKA YUDAWINATA</t>
  </si>
  <si>
    <t>87090538</t>
  </si>
  <si>
    <t>BHAYANGKARA ADMINISTRASI PELAKSANA POLSEK ABANG POLRES KARANGASEM POLDA BALI (BHABINKAMTIBMAS DESA PURWAKERTHI )</t>
  </si>
  <si>
    <t>87090633</t>
  </si>
  <si>
    <t>WAYAN SUARDANA</t>
  </si>
  <si>
    <t>BANIT 29 SATINTELKAM POLRES GIANYAR POLDA BALI (BARU)</t>
  </si>
  <si>
    <t>87090655</t>
  </si>
  <si>
    <t>NGAKAN PUTU AMBARA YUDA</t>
  </si>
  <si>
    <t>BANIT 4 SUBDIT 1 DITINTELKAM POLDA BALI</t>
  </si>
  <si>
    <t>87090666</t>
  </si>
  <si>
    <t>I PUTU VINDI MAHENDRADANA</t>
  </si>
  <si>
    <t>BHAYANGKARA OPERASIONAL PELAKSANA PEMULA BIDANG VIP DITPAMOBVIT POLDA BALI (LAKI-LAKI)</t>
  </si>
  <si>
    <t>87090721</t>
  </si>
  <si>
    <t>I KADEK DWIJA SUANTARA</t>
  </si>
  <si>
    <t>87090876</t>
  </si>
  <si>
    <t>AHMAD MUTTAQIN</t>
  </si>
  <si>
    <t>BAMIN/BANUM 3 URRENMIN YANMA POLDA BALI</t>
  </si>
  <si>
    <t>87090887</t>
  </si>
  <si>
    <t>PANDE I GEDE SUNIANTARA</t>
  </si>
  <si>
    <t>BANIT 13 SUBDIT 3 DITINTELKAM POLDA BALI (-)</t>
  </si>
  <si>
    <t>87090895</t>
  </si>
  <si>
    <t>WAYAN RESTAPA</t>
  </si>
  <si>
    <t>BAMIN 4 BAGSUMDA POLRES BULELENG POLDA BALI</t>
  </si>
  <si>
    <t>87090908</t>
  </si>
  <si>
    <t>I GUSTI NGURAH SUKA ATMAJA</t>
  </si>
  <si>
    <t>BHAYANGKARA OPERASIONAL LANJUTAN BIDANG RESKRIM POLRES KARANGASEM POLDA BALI (BARU)</t>
  </si>
  <si>
    <t>87091024</t>
  </si>
  <si>
    <t>I KOMANG SURIAWAN</t>
  </si>
  <si>
    <t>BAMIN/BANUM 1 SUBBAGRENMIN DITINTELKAM POLDA BALI</t>
  </si>
  <si>
    <t>87091078</t>
  </si>
  <si>
    <t>IDA BAGUS GIRI PARAMARTHA</t>
  </si>
  <si>
    <t>87091117</t>
  </si>
  <si>
    <t>I NYOMAN WIRA SANTIKA JAYA, S.H.</t>
  </si>
  <si>
    <t>BANIT 20 UNITLAKA SATLANTAS POLRES BADUNG POLDA BALI</t>
  </si>
  <si>
    <t>87091317</t>
  </si>
  <si>
    <t>DEWA MASJOKO, S.H.</t>
  </si>
  <si>
    <t>BANIT 2 UNITRESKRIM POLSEK MENGWI POLRES BADUNG POLDA BALI</t>
  </si>
  <si>
    <t>87100367</t>
  </si>
  <si>
    <t>AGUS TRI SETIAWAN</t>
  </si>
  <si>
    <t>BANIT 27 SATINTELKAM POLRES BULELENG POLDA BALI</t>
  </si>
  <si>
    <t>87100447</t>
  </si>
  <si>
    <t>I KADEK SUCITRA</t>
  </si>
  <si>
    <t>BANIT 21 UNITHARTIB SUBBIDPROVOS BIDPROPAM POLDA BALI</t>
  </si>
  <si>
    <t>87100465</t>
  </si>
  <si>
    <t>PUTU WAHYU OKAJANA</t>
  </si>
  <si>
    <t>BANIT 3 UNITPROVOS POLSEK MENDOYO POLRES JEMBRANA POLDA BALI</t>
  </si>
  <si>
    <t>87100671</t>
  </si>
  <si>
    <t>BANIT 33 UNITIDIK SATRESKRIM POLRES KLUNGKUNG POLDA BALI</t>
  </si>
  <si>
    <t>87100688</t>
  </si>
  <si>
    <t>I WAYAN SUARBAWA</t>
  </si>
  <si>
    <t>87101027</t>
  </si>
  <si>
    <t>I WAYAN RASMIKA,SH</t>
  </si>
  <si>
    <t>BAMIN 1 URMINTU SATRESNARKOBA POLRES KARANGASEM POLDA BALI (BARU)</t>
  </si>
  <si>
    <t>87101109</t>
  </si>
  <si>
    <t>KOMANG BUDI DHARMAWAN, S.H.</t>
  </si>
  <si>
    <t>BAMIN/BANUM 10 SUBBAGRENMIN SATBRIMOB POLDA BALI</t>
  </si>
  <si>
    <t>87101213</t>
  </si>
  <si>
    <t>PUTU AGUS YUDIANTARA, SH</t>
  </si>
  <si>
    <t>ANGGOTA 6 TON 2 KOMPI 4 YON A PELOPOR SATBRIMOB POLDA BALI</t>
  </si>
  <si>
    <t>87101455</t>
  </si>
  <si>
    <t>I GEDE ADI SUSANTA,S.H.</t>
  </si>
  <si>
    <t>BANIT 22 SATINTELKAM POLRES JEMBRANA POLDA BALI (BARU)</t>
  </si>
  <si>
    <t>87110180</t>
  </si>
  <si>
    <t>AGUS YUDA WIRANATA</t>
  </si>
  <si>
    <t>BANIT 3 UNITTURJAWALI SATLANTAS POLRES KLUNGKUNG POLDA BALI</t>
  </si>
  <si>
    <t>87110183</t>
  </si>
  <si>
    <t>IDA BAGUS GEDE SUWASTINA</t>
  </si>
  <si>
    <t>87110257</t>
  </si>
  <si>
    <t>I GUSTI BAGUS WINDU SAPUTRA</t>
  </si>
  <si>
    <t>BANIT 1 UNITBINMAS POLSEK SELAT POLRES KARANGASEM POLDA BALI</t>
  </si>
  <si>
    <t>87110546</t>
  </si>
  <si>
    <t>PUTU BOY SANJAYA PARAMITHA</t>
  </si>
  <si>
    <t>BANIT 2 UNITBINMAS POLSEK KUTA UTARA POLRES BADUNG POLDA BALI</t>
  </si>
  <si>
    <t>87110702</t>
  </si>
  <si>
    <t>I KETUT BIMANTARA</t>
  </si>
  <si>
    <t>BANIT 6 UNITINTELKAM POLSEK MANGGIS POLRES KARANGASEM POLDA BALI</t>
  </si>
  <si>
    <t>87110745</t>
  </si>
  <si>
    <t>I KETUT MANDIAWAN</t>
  </si>
  <si>
    <t>BANIT 5 SUBDIT 1 DITINTELKAM POLDA BALI</t>
  </si>
  <si>
    <t>87110831</t>
  </si>
  <si>
    <t>I GEDE MANTUNI HARISOMA, SH</t>
  </si>
  <si>
    <t>BANIT 2 SUBDEN 2 DENGEGANA SATBRIMOB POLDA BALI</t>
  </si>
  <si>
    <t>87110845</t>
  </si>
  <si>
    <t>I KOMANG DARMA PUTRA , S.H.</t>
  </si>
  <si>
    <t>BANIT 37 UNITIDIK SATRESKRIM POLRES BADUNG POLDA BALI (CTOCS/TIM INTROGATOR)</t>
  </si>
  <si>
    <t>87110968</t>
  </si>
  <si>
    <t>I GUSTI NGURAH MUDITA, SH</t>
  </si>
  <si>
    <t>BANIT 7 SPKT POLRES BANGLI POLDA BALI (BARU)</t>
  </si>
  <si>
    <t>87110975</t>
  </si>
  <si>
    <t>YOSAFAT GDE DARMAJI , S.H.</t>
  </si>
  <si>
    <t>BANIT 49 UNITDALMAS SATSABHARA POLRES BADUNG POLDA BALI</t>
  </si>
  <si>
    <t>87111010</t>
  </si>
  <si>
    <t>DEWA AGUNG ADI PUTRA , S.H.</t>
  </si>
  <si>
    <t>BANIT 14 UNITIDIK SATRESNARKOBA POLRES BADUNG POLDA BALI (BARU)</t>
  </si>
  <si>
    <t>87111077</t>
  </si>
  <si>
    <t>GUS GEDE ARTA PUTRA BUJANGGA</t>
  </si>
  <si>
    <t>BANIT 71 UNITTURJAWALI SATLANTAS POLRESTA DENPASAR POLDA BALI (BARU)</t>
  </si>
  <si>
    <t>87111093</t>
  </si>
  <si>
    <t>I WAYAN NOVA SETYABUDI</t>
  </si>
  <si>
    <t>BANIT PATROLI 2 POLSUBSEKTOR LEMBONGAN POLSEK NUSA PENIDA POLRES KLUNGKUNG POLDA BALI</t>
  </si>
  <si>
    <t>87120293</t>
  </si>
  <si>
    <t>NYOMAN TRI JAYA PUTRA,S.Psi</t>
  </si>
  <si>
    <t>PS. PAURPSIPERS BAGPSIKOLOGI ROSDM POLDA BALI</t>
  </si>
  <si>
    <t>87120488</t>
  </si>
  <si>
    <t>BANIT 14 SUBDIT 1 DITINTELKAM POLDA BALI</t>
  </si>
  <si>
    <t>87120779</t>
  </si>
  <si>
    <t>GEDE MULIAWAN , S.H.</t>
  </si>
  <si>
    <t>BANIT 1 UNITIDIK SATRESNARKOBA POLRES BADUNG POLDA BALI</t>
  </si>
  <si>
    <t>87120952</t>
  </si>
  <si>
    <t>SANY PUTRAWAN , S.H.</t>
  </si>
  <si>
    <t>BHAYANGKARA ADMINISTRASI PELAKSANA BIDANG PROPAM POLRES BADUNG POLDA BALI (BARU)</t>
  </si>
  <si>
    <t>87121036</t>
  </si>
  <si>
    <t>NI LUH PUTU DEWI PRAWITASARI</t>
  </si>
  <si>
    <t>88010081</t>
  </si>
  <si>
    <t>DEWA PUTU BUDI JUNAEDI</t>
  </si>
  <si>
    <t>BANIT 2 UNITINTELKAM POLSEK BUSUNGBIU POLRES BULELENG POLDA BALI</t>
  </si>
  <si>
    <t>88010457</t>
  </si>
  <si>
    <t>I MADE SURYA ATMAJA</t>
  </si>
  <si>
    <t>BAMIN 3 SIOPS DEN B PELOPOR SATBRIMOB POLDA BALI</t>
  </si>
  <si>
    <t>88010471</t>
  </si>
  <si>
    <t>IDA BAGUS ADI WIDARSA</t>
  </si>
  <si>
    <t>BAMIN/BANIT 32 SUBDEN 4 DEN B PELOPOR SATBRIMOB POLDA BALI</t>
  </si>
  <si>
    <t>88010555</t>
  </si>
  <si>
    <t>I MADE SANTIKA DWI PUTRA</t>
  </si>
  <si>
    <t>BANIT 5 UNITGAKKUM SATPOLAIR POLRESTA DENPASAR POLDA BALI (DIARAHKAN SEBAGAI ABK XI-2004)</t>
  </si>
  <si>
    <t>88010614</t>
  </si>
  <si>
    <t>I PUTU EKA SUDARMA</t>
  </si>
  <si>
    <t>BANIT 12 SUBDIT 2 DITINTELKAM POLDA BALI</t>
  </si>
  <si>
    <t>88010667</t>
  </si>
  <si>
    <t>PUTU JAYA SANTOSA</t>
  </si>
  <si>
    <t>BANIT 11 SUBDEN 1 DENGEGANA SATBRIMOB POLDA BALI</t>
  </si>
  <si>
    <t>88010931</t>
  </si>
  <si>
    <t>PUTU UNTARIANA</t>
  </si>
  <si>
    <t>88020032</t>
  </si>
  <si>
    <t>I KETUT VERI SATRIAWAN</t>
  </si>
  <si>
    <t>BAMIN 5 BAGSUMDA POLRES KARANGASEM POLDA BALI</t>
  </si>
  <si>
    <t>88020195</t>
  </si>
  <si>
    <t>ASMAYADI</t>
  </si>
  <si>
    <t>88020250</t>
  </si>
  <si>
    <t>I GUSTI PUTU ARI PURNAWAN</t>
  </si>
  <si>
    <t>88020361</t>
  </si>
  <si>
    <t>I PUTU SUWARDHANA. M.</t>
  </si>
  <si>
    <t>BAMIN/BANUM 2 SUBBID PID BIDHUMAS POLDA BALI</t>
  </si>
  <si>
    <t>88020366</t>
  </si>
  <si>
    <t>ANAK AGUNG PUTU WIRA WIGUNA, S.H.</t>
  </si>
  <si>
    <t>BANIT 1 UNIT 1 SUBDIT 4 DITRESKRIMUM POLDA BALI</t>
  </si>
  <si>
    <t>88020404</t>
  </si>
  <si>
    <t>I PUTU ARIK SENA PUTRA</t>
  </si>
  <si>
    <t>BANIT 12 UNITIDIK SATRESKRIM POLRES BADUNG POLDA BALI</t>
  </si>
  <si>
    <t>88020434</t>
  </si>
  <si>
    <t>I GEDE FEBRI ARIAWAN, S.H.</t>
  </si>
  <si>
    <t>BAMIN/BANIT 20 SUBDEN 3 DEN A PELOPOR SATBRIMOB POLDA BALI</t>
  </si>
  <si>
    <t>88020478</t>
  </si>
  <si>
    <t>I KADEK SUDANA</t>
  </si>
  <si>
    <t>ANGGOTA 3 TON 1 KOMPI 2 YON A PELOPOR SATBRIMOB POLDA BALI</t>
  </si>
  <si>
    <t>88020592</t>
  </si>
  <si>
    <t>I GDE DHARSANA YASA, S.H.</t>
  </si>
  <si>
    <t>BAURPROVOS 1 SIPROPAM POLRES BADUNG POLDA BALI (-)</t>
  </si>
  <si>
    <t>88020602</t>
  </si>
  <si>
    <t>IDA BAGUS SURYA MAHARDIKA</t>
  </si>
  <si>
    <t>BANIT 37 UNITIDIK SATRESKRIM POLRES BANGLI POLDA BALI</t>
  </si>
  <si>
    <t>88020691</t>
  </si>
  <si>
    <t>PUTU ANDY MAHARDIKA</t>
  </si>
  <si>
    <t>BANIT 6 UNITTURJAWALI SATSABHARA POLRES KARANGASEM POLDA BALI</t>
  </si>
  <si>
    <t>88021006</t>
  </si>
  <si>
    <t>BRILYAN RIZKI FIBRYANTO,S.H</t>
  </si>
  <si>
    <t>BANIT 48 UNITIDIK SATRESKRIM POLRESTA DENPASAR POLDA BALI</t>
  </si>
  <si>
    <t>88030152</t>
  </si>
  <si>
    <t>I GUSTI AGUNG MANIK PARAMARTHA</t>
  </si>
  <si>
    <t>BANIT 34 UNITIDIK SATRESKRIM POLRES JEMBRANA POLDA BALI (BARU)</t>
  </si>
  <si>
    <t>88030182</t>
  </si>
  <si>
    <t>I DEWA GEDE SURYA UTAMA, S.H.</t>
  </si>
  <si>
    <t>BANIT 5 UNIT 1 SUBDIT 1 DITRESNARKOBA POLDA BALI</t>
  </si>
  <si>
    <t>88030218</t>
  </si>
  <si>
    <t>DEWA GEDE HADDI PRAHATHA</t>
  </si>
  <si>
    <t>88030253</t>
  </si>
  <si>
    <t>I WAYAN BUDARSANA</t>
  </si>
  <si>
    <t>88030258</t>
  </si>
  <si>
    <t>RIDZKY LUTHFI SIREGAR</t>
  </si>
  <si>
    <t>BAMIN 1 BAGOPS POLRES BULELENG POLDA BALI</t>
  </si>
  <si>
    <t>88030289</t>
  </si>
  <si>
    <t>I GEDE WAHYU DIPAYANA</t>
  </si>
  <si>
    <t>BAMIN/BANUM 3 SUBBAGRENMIN ITWASDA POLDA BALI</t>
  </si>
  <si>
    <t>88030324</t>
  </si>
  <si>
    <t>I MADE ASTRA WIBAWA GITA</t>
  </si>
  <si>
    <t>BAMIN/BANUM 2 SUBBAGRENMIN BIDKEU POLDA BALI</t>
  </si>
  <si>
    <t>88030354</t>
  </si>
  <si>
    <t>I GEDE BAYU PERMANA PUTRA ARYA</t>
  </si>
  <si>
    <t>BANIT 2 UNITTURJAWALI SATSABHARA POLRES BULELENG POLDA BALI</t>
  </si>
  <si>
    <t>88030372</t>
  </si>
  <si>
    <t>I WAYAN KARIAYASA</t>
  </si>
  <si>
    <t>BANIT 27 SATINTELKAM POLRES BADUNG POLDA BALI (BARU)</t>
  </si>
  <si>
    <t>88030382</t>
  </si>
  <si>
    <t>KOMANG GEDE ADI SANDITA</t>
  </si>
  <si>
    <t>BANIT 5 UNITPAMOBVIT SATSABHARA POLRES TABANAN POLDA BALI</t>
  </si>
  <si>
    <t>88030398</t>
  </si>
  <si>
    <t>I WAYAN PARIYANTO</t>
  </si>
  <si>
    <t>BANIT 16 UNITIDIK SATRESNARKOBA POLRES BADUNG POLDA BALI</t>
  </si>
  <si>
    <t>88030485</t>
  </si>
  <si>
    <t>BHAYANGKARA OPERASIONAL PELAKSANA POLSEK KUTA SELATAN POLRESTA DENPASAR POLDA BALI (BARU)</t>
  </si>
  <si>
    <t>88030505</t>
  </si>
  <si>
    <t>I NYOMAN SUTRISNA, S.H.</t>
  </si>
  <si>
    <t>ANGGOTA 5 TON 1 KOMPI 4 YON A PELOPOR SATBRIMOB POLDA BALI</t>
  </si>
  <si>
    <t>88030532</t>
  </si>
  <si>
    <t>I MADE SENTAYA</t>
  </si>
  <si>
    <t>BHAYANGKARA OPERASIONAL PELAKSANA PEMULA POLSEK UBUD POLRES GIANYAR POLDA BALI (UNITRESKRIM)</t>
  </si>
  <si>
    <t>88030593</t>
  </si>
  <si>
    <t>ACHMAD NIZHAR DZUL ILMI</t>
  </si>
  <si>
    <t>BAMIN 4 BAGREN POLRES BULELENG POLDA BALI</t>
  </si>
  <si>
    <t>88030708</t>
  </si>
  <si>
    <t>MANI HARTO</t>
  </si>
  <si>
    <t>ANGGOTA KOMPI 2 YON A PELOPOR SATBRIMOB POLDA BALI</t>
  </si>
  <si>
    <t>88030716</t>
  </si>
  <si>
    <t>I NYOMAN JATMIKA</t>
  </si>
  <si>
    <t>88030754</t>
  </si>
  <si>
    <t>I GEDE INDRA KURYAWAN SANTOSA , SH.</t>
  </si>
  <si>
    <t>88030813</t>
  </si>
  <si>
    <t>PUTU ARIK MARDIARSA, S.H.</t>
  </si>
  <si>
    <t>BANIT 38 UNITIDIK SATRESKRIM POLRES BADUNG POLDA BALI (BARU)</t>
  </si>
  <si>
    <t>88030920</t>
  </si>
  <si>
    <t>I GUSTI MADE AGUS TENA</t>
  </si>
  <si>
    <t>BAMIN/BANUM 5 SUBSIKESLAP SIKESJAS SATBRIMOB POLDA BALI</t>
  </si>
  <si>
    <t>88030944</t>
  </si>
  <si>
    <t>I MADE RAHMADI WINATHA JAYA</t>
  </si>
  <si>
    <t>BANIT 33 UNITIDIK SATRESKRIM POLRES TABANAN POLDA BALI (CTOC/TIM ANALIS)</t>
  </si>
  <si>
    <t>88031070</t>
  </si>
  <si>
    <t>IDA BAGUS KETUT ASTAWA, S.H.</t>
  </si>
  <si>
    <t>BHAYANGKARA ADMINISTRASI PELAKSANA PEMULA BIDANG LANTAS POLRES KARANGASEM POLDA BALI</t>
  </si>
  <si>
    <t>88031083</t>
  </si>
  <si>
    <t>PUTU GEDE WIJAYA PUTRA SH</t>
  </si>
  <si>
    <t>BANIT 31 UNITIDIK SATRESKRIM POLRES TABANAN POLDA BALI (BARU)</t>
  </si>
  <si>
    <t>88031089</t>
  </si>
  <si>
    <t>PUTU AGUS ARYAWAN,S. H</t>
  </si>
  <si>
    <t>BANIT 10 UNITDALMAS SATSABHARA POLRES JEMBRANA POLDA BALI (BARU)</t>
  </si>
  <si>
    <t>88031120</t>
  </si>
  <si>
    <t>I GEDE EKA SURYADANA</t>
  </si>
  <si>
    <t>BANIT 7 UNITRESKRIM POLSEK SERIRIT POLRES BULELENG POLDA BALI</t>
  </si>
  <si>
    <t>88040050</t>
  </si>
  <si>
    <t>BOBY PRATAMA</t>
  </si>
  <si>
    <t>BAMIN 12 BAGSUMDA POLRES JEMBRANA POLDA BALI</t>
  </si>
  <si>
    <t>88040167</t>
  </si>
  <si>
    <t>NINDI VIRA ELVILANI MONGI</t>
  </si>
  <si>
    <t>BAMIN/BANUM 1 SUBBAGRENMIN RO SDM POLDA BALI</t>
  </si>
  <si>
    <t>88040206</t>
  </si>
  <si>
    <t>I KADEK DYASMADI</t>
  </si>
  <si>
    <t>88040328</t>
  </si>
  <si>
    <t>I PUTU ALIT EKA YASA</t>
  </si>
  <si>
    <t>BANIT 3 UNITINTELKAM POLSEK NEGARA POLRES JEMBRANA POLDA BALI (BARU)</t>
  </si>
  <si>
    <t>88040464</t>
  </si>
  <si>
    <t>I MADE WIDIAPURMAN</t>
  </si>
  <si>
    <t>BAMIN/BANIT 11 SUBDEN 3 DEN B PELOPOR SATBRIMOB POLDA BALI</t>
  </si>
  <si>
    <t>88040542</t>
  </si>
  <si>
    <t>I PUTU INDRA SURYAWAN,S.H.</t>
  </si>
  <si>
    <t>BANIT 17 UNITDALMAS SATSABHARA POLRES KLUNGKUNG POLDA BALI</t>
  </si>
  <si>
    <t>88040715</t>
  </si>
  <si>
    <t>I MADE SUARDINATHA, S.H.</t>
  </si>
  <si>
    <t>BAMIN/BANUM 1 SUBBAGBINLATOPS BAGOPS SATBRIMOB POLDA BALI</t>
  </si>
  <si>
    <t>88040873</t>
  </si>
  <si>
    <t>KADEK ADITYA SADEWA, S.H.</t>
  </si>
  <si>
    <t>BHAYANGKARA OPERASIONAL PELAKSANA PEMULA BIDANG SABHARA POLRES GIANYAR POLDA BALI</t>
  </si>
  <si>
    <t>88040925</t>
  </si>
  <si>
    <t>I GEDE PANCA MARIADA, S.H.</t>
  </si>
  <si>
    <t>BANIT 4 UNITRESKRIM POLSEK BANJAR POLRES BULELENG POLDA BALI</t>
  </si>
  <si>
    <t>88041049</t>
  </si>
  <si>
    <t>I WAYAN REDANA, S.H.</t>
  </si>
  <si>
    <t>BANIT 13 UNITLAKA SATLANTAS POLRES KARANGASEM POLDA BALI</t>
  </si>
  <si>
    <t>88041053</t>
  </si>
  <si>
    <t>PUTU BUDI TASTRAWAN</t>
  </si>
  <si>
    <t>BANIT 18 UNITIDIK SATRESKRIM POLRES BULELENG POLDA BALI</t>
  </si>
  <si>
    <t>88050069</t>
  </si>
  <si>
    <t>I PUTU INDRA SURYADANA</t>
  </si>
  <si>
    <t>BHAYANGKARA ADMINISTRASI PELAKSANA BIDANG KEU POLRES JEMBRANA POLDA BALI</t>
  </si>
  <si>
    <t>88050106</t>
  </si>
  <si>
    <t>88050107</t>
  </si>
  <si>
    <t>I WAYAN TANGKAS HENDRAWAN</t>
  </si>
  <si>
    <t>BANIT 28 UNITTURJAWALI SATLANTAS POLRES BANGLI POLDA BALI</t>
  </si>
  <si>
    <t>88050263</t>
  </si>
  <si>
    <t>KADEK GITA PERMANA</t>
  </si>
  <si>
    <t>88050323</t>
  </si>
  <si>
    <t>BRIGADIR DITPAMOBVIT POLDA BALI</t>
  </si>
  <si>
    <t>88050393</t>
  </si>
  <si>
    <t>I PUTU EKA SUSRAWAN PUTRA</t>
  </si>
  <si>
    <t>BANIT 10 UNITLAKA SATLANTAS POLRES TABANAN POLDA BALI</t>
  </si>
  <si>
    <t>88050445</t>
  </si>
  <si>
    <t>HARIADI RAMADHAN,SH</t>
  </si>
  <si>
    <t>BANIT 13 SATINTELKAM POLRESTA DENPASAR POLDA BALI</t>
  </si>
  <si>
    <t>88050486</t>
  </si>
  <si>
    <t>DW GD REDY OKARAIADY, SH</t>
  </si>
  <si>
    <t>BAMIN/BANIT 6 SUBDEN 4 DEN B PELOPOR SATBRIMOB POLDA BALI</t>
  </si>
  <si>
    <t>88050488</t>
  </si>
  <si>
    <t>I WAYAN METRA JAYA</t>
  </si>
  <si>
    <t>BANIT 13 SUBDEN 1 DEN GEGANA SATBRIMOB POLDA BALI</t>
  </si>
  <si>
    <t>88050493</t>
  </si>
  <si>
    <t>PUTU MAS PUNAR HARIMBAWA,SH</t>
  </si>
  <si>
    <t>BANIT 29 UNITTURJAWALI SATSABHARA POLRES KLUNGKUNG POLDA BALI</t>
  </si>
  <si>
    <t>88050614</t>
  </si>
  <si>
    <t>I MADE TEGUH DWI PUTRA, S,H</t>
  </si>
  <si>
    <t>88050643</t>
  </si>
  <si>
    <t>I KADEK MESTER ARIAWAN,SH</t>
  </si>
  <si>
    <t>BANIT 2 SUBDEN 1 DENGEGANA SATBRIMOB POLDA BALI</t>
  </si>
  <si>
    <t>88050659</t>
  </si>
  <si>
    <t>NI LUH PUTU YULIAWATI</t>
  </si>
  <si>
    <t>BAMIN/BANUM 6 SUBBAGRENMIN DITINTELKAM POLDA BALI</t>
  </si>
  <si>
    <t>88050934</t>
  </si>
  <si>
    <t>I GEDE PRIMA SUARLASMANA</t>
  </si>
  <si>
    <t>BAMIN 1 BAGREN POLRES BULELENG POLDA BALI</t>
  </si>
  <si>
    <t>88051031</t>
  </si>
  <si>
    <t>I KETUT SANTIKA,S.H.</t>
  </si>
  <si>
    <t>BAMIN 5 BAGSUMDA POLRES JEMBRANA POLDA BALI</t>
  </si>
  <si>
    <t>88051040</t>
  </si>
  <si>
    <t>I GEDE SUARTANA PUTRA</t>
  </si>
  <si>
    <t>BANIT 17 SATINTELKAM POLRES TABANAN POLDA BALI (BARU)</t>
  </si>
  <si>
    <t>88051090</t>
  </si>
  <si>
    <t>I MADE BUDIASA,S.H</t>
  </si>
  <si>
    <t>BANIT 6 UNITGAKKUM SATPOLAIR POLRESTA DENPASAR POLDA BALI</t>
  </si>
  <si>
    <t>88060077</t>
  </si>
  <si>
    <t>I DEWA GEDE EKA HARIYADNYA, S.H.</t>
  </si>
  <si>
    <t>88060185</t>
  </si>
  <si>
    <t>I PUTU YOGI MAHADATA</t>
  </si>
  <si>
    <t>BAMIN SIUM POLSEK KUTA UTARA POLRES BADUNG POLDA BALI</t>
  </si>
  <si>
    <t>88060199</t>
  </si>
  <si>
    <t>I KETUT YOGA SAPUTRA</t>
  </si>
  <si>
    <t>88060219</t>
  </si>
  <si>
    <t>MADE TEGAR JAGAT UTAMA PARSUA</t>
  </si>
  <si>
    <t>88060394</t>
  </si>
  <si>
    <t>I KADEK ARDIKAYASA , S.H.</t>
  </si>
  <si>
    <t>BANIT 10 UNITRESKRIM POLSEK ABIANSEMAL POLRES BADUNG POLDA BALI</t>
  </si>
  <si>
    <t>88060405</t>
  </si>
  <si>
    <t>I GEDE ERIX JHUNIAWAN, S.H.</t>
  </si>
  <si>
    <t>BANIT 1 UNITLAKA SATLANTAS POLRES TABANAN POLDA BALI</t>
  </si>
  <si>
    <t>88060427</t>
  </si>
  <si>
    <t>COK BAGUS AMBARA PUTRA,S.H</t>
  </si>
  <si>
    <t>BHAYANGKARA OPERASIONAL PELAKSANA PEMULA BIDANG RESKRIM POLRESTA DENPASAR POLDA BALI</t>
  </si>
  <si>
    <t>88060486</t>
  </si>
  <si>
    <t>I KOMANG RULY MAHARDIKA, S.H.</t>
  </si>
  <si>
    <t>BANIT 11 UNITIDIK SATRESNARKOBA POLRES BADUNG POLDA BALI</t>
  </si>
  <si>
    <t>88060525</t>
  </si>
  <si>
    <t>NI NYOMAN WAHYU DEWI , SH.</t>
  </si>
  <si>
    <t>BAURMIN SATTAHTI POLRES BADUNG POLDA BALI (BARU)</t>
  </si>
  <si>
    <t>88060534</t>
  </si>
  <si>
    <t>KADEK ADI SUGIARTA</t>
  </si>
  <si>
    <t>BANIT 5 SUBDEN 1 DEN GEGANA SATBRIMOB POLDA BALI</t>
  </si>
  <si>
    <t>88060560</t>
  </si>
  <si>
    <t>I GUSTI BAGUS RUCITA</t>
  </si>
  <si>
    <t>BANIT 12 SATINTELKAM POLRES BULELENG POLDA BALI</t>
  </si>
  <si>
    <t>88060580</t>
  </si>
  <si>
    <t>I MADE HENDRA KUSUMA PERMANA, S.H.</t>
  </si>
  <si>
    <t>BANIT 3 SUBDIT 1 DITINTELKAM POLDA BALI</t>
  </si>
  <si>
    <t>88060835</t>
  </si>
  <si>
    <t>I WAYAN TOYANA</t>
  </si>
  <si>
    <t>BHAYANGKARA ADMINISTRASI PELAKSANA PEMULA BIDANG LANTAS POLRES GIANYAR POLDA BALI (BARU)</t>
  </si>
  <si>
    <t>88060887</t>
  </si>
  <si>
    <t>I PUTU GDE ASMARA PERDANA, S.H.</t>
  </si>
  <si>
    <t>BANIT 6 SUBDEN 1 DEN GEGANA SATBRIMOB POLDA BALI</t>
  </si>
  <si>
    <t>88060914</t>
  </si>
  <si>
    <t>I MADE PUDYAR HINDRAYANA</t>
  </si>
  <si>
    <t>88061009</t>
  </si>
  <si>
    <t>NI PUTU AYU SRI UTAMI DEWI,S.H.</t>
  </si>
  <si>
    <t>88070017</t>
  </si>
  <si>
    <t>I PUTU AGUNG BAGUS SANTIKA</t>
  </si>
  <si>
    <t>BANIT 22 UNITDALMAS SATSABHARA POLRES KLUNGKUNG POLDA BALI</t>
  </si>
  <si>
    <t>88070069</t>
  </si>
  <si>
    <t>I KADEK DARMA PUTRA</t>
  </si>
  <si>
    <t>88070140</t>
  </si>
  <si>
    <t>I KADEK ALMINDA RIWANTA</t>
  </si>
  <si>
    <t>BANIT 6 UNITRESKRIM POLSEK MENDOYO POLRES JEMBRANA POLDA BALI</t>
  </si>
  <si>
    <t>88070141</t>
  </si>
  <si>
    <t>I PUTU NGURAH WISNAWA</t>
  </si>
  <si>
    <t>88070230</t>
  </si>
  <si>
    <t>I GEDE JULIAWAN</t>
  </si>
  <si>
    <t>BANIT 11 SIJAGATAH SUBDITPAMTAH DITTAHTI POLDA BALI</t>
  </si>
  <si>
    <t>88070406</t>
  </si>
  <si>
    <t>I PUTU YUDA ADNYANA PUTRA</t>
  </si>
  <si>
    <t>BANIT 8 SPKT POLRES TABANAN POLDA BALI (BARU)</t>
  </si>
  <si>
    <t>88070691</t>
  </si>
  <si>
    <t>I KETUT YUDANA, S.H.</t>
  </si>
  <si>
    <t>88070771</t>
  </si>
  <si>
    <t>SI NGURAH WIDNYANA</t>
  </si>
  <si>
    <t>BAMIN 5 BAGOPS POLRES BADUNG POLDA BALI (BARU)</t>
  </si>
  <si>
    <t>88070837</t>
  </si>
  <si>
    <t>RINO ANDRIAWAN</t>
  </si>
  <si>
    <t>88070918</t>
  </si>
  <si>
    <t>I GEDE ERI SUMERTAYASA</t>
  </si>
  <si>
    <t>BANIT 2 UNITLANTAS POLSEK TEJAKULA POLRES BULELENG POLDA BALI</t>
  </si>
  <si>
    <t>88070938</t>
  </si>
  <si>
    <t>I KETUT JULI ARTAWA</t>
  </si>
  <si>
    <t>BANIT 48 UNITDALMAS SATSABHARA POLRES GIANYAR POLDA BALI (BARU)</t>
  </si>
  <si>
    <t>88070997</t>
  </si>
  <si>
    <t>PUTU HENDY LESMANA,S.H.</t>
  </si>
  <si>
    <t>BANIT 17 SATINTELKAM POLRES KLUNGKUNG POLDA BALI</t>
  </si>
  <si>
    <t>88071032</t>
  </si>
  <si>
    <t>AGUNG KUSUMAJAYA, S.H.</t>
  </si>
  <si>
    <t>88080017</t>
  </si>
  <si>
    <t>KADEK SURYA ADNYANA, S.H.</t>
  </si>
  <si>
    <t>88080060</t>
  </si>
  <si>
    <t>GUSTI AGUNG PUTRA SASMITA</t>
  </si>
  <si>
    <t>88080078</t>
  </si>
  <si>
    <t>I PUTU AGUS PUTRA MAHARDIKA</t>
  </si>
  <si>
    <t>88080110</t>
  </si>
  <si>
    <t>MADE HENDRAYANA</t>
  </si>
  <si>
    <t>BATAUD SIUM POLSEK SINGARAJA POLRES BULELENG POLDA BALI</t>
  </si>
  <si>
    <t>88080224</t>
  </si>
  <si>
    <t>I GEDE MIKA</t>
  </si>
  <si>
    <t>BANIT 25 SATINTELKAM POLRES BADUNG POLDA BALI</t>
  </si>
  <si>
    <t>88080282</t>
  </si>
  <si>
    <t>I NYOMAN ANDIKA PUTRA</t>
  </si>
  <si>
    <t>BANIT 1 UNITINTELKAM POLSEK SELEMADEG TIMUR POLRES TABANAN POLDA BALI</t>
  </si>
  <si>
    <t>88080321</t>
  </si>
  <si>
    <t>GEDE WIRYAWAN</t>
  </si>
  <si>
    <t>BHAYANGKARA OPERASIONAL PELAKSANA BIDANG LANTAS POLRES BULELENG POLDA BALI (UNIT REGIDENT)</t>
  </si>
  <si>
    <t>88080399</t>
  </si>
  <si>
    <t>KETUT AGUNG HENDRA KUSUMA</t>
  </si>
  <si>
    <t>BHAYANGKARA ADMINISTRASI PELAKSANA PEMULA BIDANG LANTAS POLRES BULELENG POLDA BALI (UNIT REGIDENT)</t>
  </si>
  <si>
    <t>88080412</t>
  </si>
  <si>
    <t>I PUTU HARISANDY MAHAYUDA</t>
  </si>
  <si>
    <t>BHAYANGKARA OPERASIONAL PELAKSANA POLSEK SAWAN POLRES BULELENG POLDA BALI (BHABINKAMTIBMAS DS BUNGKULAN POLSEK SAWAN)</t>
  </si>
  <si>
    <t>88080478</t>
  </si>
  <si>
    <t>I NYOMAN TRI SULISTIA PUTRA, S.H.</t>
  </si>
  <si>
    <t>88080488</t>
  </si>
  <si>
    <t>I GEDE AGOES HARI SANJAYA, S.H.</t>
  </si>
  <si>
    <t>88080494</t>
  </si>
  <si>
    <t>I PUTU GEDE RIKA WITARSA</t>
  </si>
  <si>
    <t>BAMIN/BANIT 33 SUBDEN 2 DEN A PELOPOR SATBRIMOB POLDA BALI</t>
  </si>
  <si>
    <t>88080548</t>
  </si>
  <si>
    <t>I KOMANG HERA JULIASA, SH</t>
  </si>
  <si>
    <t>BANIT 27 UNITTURJAWALI SATLANTAS POLRES BANGLI POLDA BALI</t>
  </si>
  <si>
    <t>88080569</t>
  </si>
  <si>
    <t>I PUTU EKA MARI YASA , S.H.</t>
  </si>
  <si>
    <t>BANIT 34 SATINTELKAM POLRES BADUNG POLDA BALI (BARU)</t>
  </si>
  <si>
    <t>88080586</t>
  </si>
  <si>
    <t>I KOMANG KARIYASA, S.H.</t>
  </si>
  <si>
    <t>BANIT 20 UNITIDIK SATRESKRIM POLRES KLUNGKUNG POLDA BALI (BARU)</t>
  </si>
  <si>
    <t>88080606</t>
  </si>
  <si>
    <t>KETUT EKA JAYA</t>
  </si>
  <si>
    <t>BHAYANGKARA OPERASIONAL PELAKSANA PEMULA BIDANG RESKRIM POLRES BULELENG POLDA BALI</t>
  </si>
  <si>
    <t>88080651</t>
  </si>
  <si>
    <t>I KADEK DIANA</t>
  </si>
  <si>
    <t>BHAYANGKARA OPERASIONAL PELAKSANA PEMULA BIDANG RESNARKOBA POLRESTA DENPASAR POLDA BALI</t>
  </si>
  <si>
    <t>88080854</t>
  </si>
  <si>
    <t>ANAK AGUNG GEDE DODI HENDRA, S.H.</t>
  </si>
  <si>
    <t>BHAYANGKARA ADMINISTRASI PELAKSANA BIDANG LANTAS POLRES GIANYAR POLDA BALI (UNIT REGIDENT)</t>
  </si>
  <si>
    <t>88080874</t>
  </si>
  <si>
    <t>BHAYANGKARA OPERASIONAL PELAKSANA PEMULA POLSEK KINTAMANI POLRES BANGLI POLDA BALI (BHABINKAMTIBMAS DESA BATUR UTARA)</t>
  </si>
  <si>
    <t>88080958</t>
  </si>
  <si>
    <t>AGUS PRAYUDI ARTHA, S.H</t>
  </si>
  <si>
    <t>88080972</t>
  </si>
  <si>
    <t>I KADEK AGUS TRESNA DANA</t>
  </si>
  <si>
    <t>BANIT 5 UNITTURJAWALI SATLANTAS POLRES KARANGASEM POLDA BALI</t>
  </si>
  <si>
    <t>88080978</t>
  </si>
  <si>
    <t>I WAYAN AGUS ARIBAWA</t>
  </si>
  <si>
    <t>88090094</t>
  </si>
  <si>
    <t>I KADEK ALIT SUTRISNA</t>
  </si>
  <si>
    <t>BANIT 8 UNITRESKRIM POLSEK MENDOYO POLRES JEMBRANA POLDA BALI</t>
  </si>
  <si>
    <t>88090095</t>
  </si>
  <si>
    <t>I PUTU DEDY SETIAWAN</t>
  </si>
  <si>
    <t>BANIT 4 SIJAGATAH SUBDITPAMTAH DITTAHTI POLDA BALI</t>
  </si>
  <si>
    <t>88090144</t>
  </si>
  <si>
    <t>DEWA GEDE DWI KRISNA JAYA</t>
  </si>
  <si>
    <t>BAMIN/BANUM 5 SUBBAGRENMIN RORENA POLDA BALI</t>
  </si>
  <si>
    <t>88090254</t>
  </si>
  <si>
    <t>PUTU ARI SEPTIAWAN, S.H.</t>
  </si>
  <si>
    <t>BANIT 16 UNITIDIK SATRESNARKOBA POLRES BULELENG POLDA BALI</t>
  </si>
  <si>
    <t>88090383</t>
  </si>
  <si>
    <t>NYOMAN SEPTIANA WIDAYANI, S.H.</t>
  </si>
  <si>
    <t>BAMIN 1 URMINTU SATBINMAS POLRES BADUNG POLDA BALI (BARU)</t>
  </si>
  <si>
    <t>88090385</t>
  </si>
  <si>
    <t>I PUTU YOGI KARISMAWAN</t>
  </si>
  <si>
    <t>BAURIDENT 6 SATRESKRIM POLRES BULELENG POLDA BALI</t>
  </si>
  <si>
    <t>88090600</t>
  </si>
  <si>
    <t>I MADE DEVI SANTIKA,SH</t>
  </si>
  <si>
    <t>BAMIN 1 URMINTU SATSABHARA POLRES TABANAN POLDA BALI (BARU)</t>
  </si>
  <si>
    <t>88090632</t>
  </si>
  <si>
    <t>I PUTU ADHI SAPUTRA SH</t>
  </si>
  <si>
    <t>BANIT 11 UNITIDIK SATRESKRIM POLRES TABANAN POLDA BALI (BARU)</t>
  </si>
  <si>
    <t>88090780</t>
  </si>
  <si>
    <t>GEDE SUKANDITA PRANATA</t>
  </si>
  <si>
    <t>BHAYANGKARA ADMINISTRASI PELAKSANA BIDANG SUMDA POLRES BULELENG POLDA BALI (ARAHAN PENUGASAN PADA URLOG)</t>
  </si>
  <si>
    <t>88090801</t>
  </si>
  <si>
    <t>I NYOMAN ALIT ASTAWA, S.H.</t>
  </si>
  <si>
    <t>BANIT 9 UNITIDIK SATRESNARKOBA POLRES BADUNG POLDA BALI</t>
  </si>
  <si>
    <t>88090842</t>
  </si>
  <si>
    <t>PUTU SUARJAYA</t>
  </si>
  <si>
    <t>BANIT 5 UNITRESKRIM POLSEK BUSUNGBIU POLRES BULELENG POLDA BALI</t>
  </si>
  <si>
    <t>88090963</t>
  </si>
  <si>
    <t>I MADE WIRAYUDA</t>
  </si>
  <si>
    <t>88100063</t>
  </si>
  <si>
    <t>I GUSTI NGURAH OKTAVIADI</t>
  </si>
  <si>
    <t>BHAYANGKARA ADMINISTRASI PELAKSANA LANJUTAN BIDANG WATPERS RO SDM POLDA BALI</t>
  </si>
  <si>
    <t>88100252</t>
  </si>
  <si>
    <t>I WAYAN PONTI WIDANA,S.H.</t>
  </si>
  <si>
    <t>BAMIN 4 SIKEU POLRES JEMBRANA POLDA BALI (BARU)</t>
  </si>
  <si>
    <t>88100302</t>
  </si>
  <si>
    <t>GEDE SUJANA , SH.</t>
  </si>
  <si>
    <t>BANIT 5 UNITRESKRIM POLSEK PETANG POLRES BADUNG POLDA BALI</t>
  </si>
  <si>
    <t>88100476</t>
  </si>
  <si>
    <t>I MADE ANGGA SENTANA, S.H</t>
  </si>
  <si>
    <t>88100500</t>
  </si>
  <si>
    <t>I MADE WIRA FANDY TAMA, S.H.</t>
  </si>
  <si>
    <t>ANGGOTA 6 TON 1 KOMPI 3 YON A PELOPOR SATBRIMOB POLDA BALI</t>
  </si>
  <si>
    <t>88100636</t>
  </si>
  <si>
    <t>PUTU JAYA ANTIKA</t>
  </si>
  <si>
    <t>BANIT PATROLI 4 POLSUBSEKTOR TEGAL ASIH POLSEK BUSUNGBIU POLRES BULELENG POLDA BALI (ARAHAN PENUGASAN UNITLANTAS POLSEK BUSUNGBIU)</t>
  </si>
  <si>
    <t>88100717</t>
  </si>
  <si>
    <t>I KOMANG PUTRA SANJAYA, S.H</t>
  </si>
  <si>
    <t>BANIT 8 UNITTURJAWALI SATSABHARA POLRES TABANAN POLDA BALI</t>
  </si>
  <si>
    <t>88100755</t>
  </si>
  <si>
    <t>I MADE SUANDITA, S.H.</t>
  </si>
  <si>
    <t>BAMIN 3 BAGREN POLRES GIANYAR POLDA BALI (BARU)</t>
  </si>
  <si>
    <t>88110108</t>
  </si>
  <si>
    <t>TODEIN CLARANA</t>
  </si>
  <si>
    <t>BANIT 5 SUBDIT VIP DITPAMOBVIT POLDA BALI (BI)</t>
  </si>
  <si>
    <t>88110139</t>
  </si>
  <si>
    <t>GUSTI NGURAH PUTU ARFISKA NOVANTA</t>
  </si>
  <si>
    <t>BAMIN/BANUM 6 BAGDALPERS RO SDM POLDA BALI (SUBBAGSAHLUR)</t>
  </si>
  <si>
    <t>88110189</t>
  </si>
  <si>
    <t>GUSTI AGUNG GEDE SURYA DINATA, S.H.</t>
  </si>
  <si>
    <t>BANIT 7 UNITIDIK SATRESNARKOBA POLRES JEMBRANA POLDA BALI (BARU)</t>
  </si>
  <si>
    <t>88110342</t>
  </si>
  <si>
    <t>I PUTU TAGUS DHARMADI PUTRA, S.H.</t>
  </si>
  <si>
    <t>BAMIN 5 BAGOPS POLRES TABANAN POLDA BALI</t>
  </si>
  <si>
    <t>88110413</t>
  </si>
  <si>
    <t>I KADEK GUSTRAWAN, S.H.</t>
  </si>
  <si>
    <t>BANIT 4 UNIT 4 SUBDIT 3 DITRESNARKOBA POLDA BALI</t>
  </si>
  <si>
    <t>88110457</t>
  </si>
  <si>
    <t>I DEWA GEDE HARY CAHYADI, S.H.</t>
  </si>
  <si>
    <t>BANIT 4 UNITRESKRIM POLSEK TEJAKULA POLRES BULELENG POLDA BALI</t>
  </si>
  <si>
    <t>88110489</t>
  </si>
  <si>
    <t>I GEDE EKA SUMARDIANA</t>
  </si>
  <si>
    <t>BANIT 8 UNITRESKRIM POLSEK KARANG ASEM POLRES KARANGASEM POLDA BALI</t>
  </si>
  <si>
    <t>88110616</t>
  </si>
  <si>
    <t>IDA BAGUS PUTU GEDE AGUNG, S.H.</t>
  </si>
  <si>
    <t>BANIT 7 UNITLAKA SATLANTAS POLRES BADUNG POLDA BALI (BARU)</t>
  </si>
  <si>
    <t>88110647</t>
  </si>
  <si>
    <t>DEWA PUTU HENDRA DARMAWAN, S.H.</t>
  </si>
  <si>
    <t>BANIT 19 UNITTURJAWALI SATSABHARA POLRES JEMBRANA POLDA BALI (BARU)</t>
  </si>
  <si>
    <t>88110673</t>
  </si>
  <si>
    <t>I KETUT SUARDI ADI GUNA, S.H.</t>
  </si>
  <si>
    <t>BANIT 3 UNITINTELKAM POLSEK SIDEMEN POLRES KARANGASEM POLDA BALI</t>
  </si>
  <si>
    <t>88110691</t>
  </si>
  <si>
    <t>I WAYAN GUNUNG MEGA TEMAJA</t>
  </si>
  <si>
    <t>BANIT 4 UNITGAKKUM SATPOLAIR POLRESTA DENPASAR POLDA BALI</t>
  </si>
  <si>
    <t>88110700</t>
  </si>
  <si>
    <t>I MADE CITRA DHERMAWAN, S.H.</t>
  </si>
  <si>
    <t>BAURIDENT 7 SATRESKRIM POLRES BULELENG POLDA BALI</t>
  </si>
  <si>
    <t>88110740</t>
  </si>
  <si>
    <t>A.A. GEDE WIDYASA</t>
  </si>
  <si>
    <t>BANIT 2 SUBDIT 1 DITINTELKAM POLDA BALI</t>
  </si>
  <si>
    <t>88110799</t>
  </si>
  <si>
    <t>I GEDE NOVI PRAYATNA, S.H.</t>
  </si>
  <si>
    <t>88110800</t>
  </si>
  <si>
    <t>I WAYAN ADI SUARTAMA, S.H.</t>
  </si>
  <si>
    <t>88120035</t>
  </si>
  <si>
    <t>SANG MADE AGUS JUENDRA</t>
  </si>
  <si>
    <t>BINTARA POLDA BALI (PDHN POLDA MALUKU)</t>
  </si>
  <si>
    <t>88120048</t>
  </si>
  <si>
    <t>I MD RIKO SURYADNYA</t>
  </si>
  <si>
    <t>BANIT 7 UNITRESKRIM POLSEK BANJAR POLRES BULELENG POLDA BALI</t>
  </si>
  <si>
    <t>88120118</t>
  </si>
  <si>
    <t>DEK OMANG YOGA PERMANA</t>
  </si>
  <si>
    <t>BAMIN/BANUM 4 BAGWATPERS RO SDM POLDA BALI</t>
  </si>
  <si>
    <t>88120124</t>
  </si>
  <si>
    <t>I GEDE RAI SUARJANA</t>
  </si>
  <si>
    <t>BAMIN 2 BAGOPS POLRES BULELENG POLDA BALI</t>
  </si>
  <si>
    <t>88120169</t>
  </si>
  <si>
    <t>I PUTU SAPUTRA , S.H.</t>
  </si>
  <si>
    <t>BANIT 16 UNITTURJAWALI SATSABHARA POLRES KARANGASEM POLDA BALI</t>
  </si>
  <si>
    <t>88120272</t>
  </si>
  <si>
    <t>I NYOMAN SUWERTA</t>
  </si>
  <si>
    <t>BANIT 4 UNIT 1 SUBDIT 3 DITRESKRIMUM POLDA BALI</t>
  </si>
  <si>
    <t>88120374</t>
  </si>
  <si>
    <t>I GEDE HENDRA SUCIPTA, S.H.</t>
  </si>
  <si>
    <t>BAMIN/BANIT 14 SUBDEN 2 DEN B PELOPOR SATBRIMOB POLDA BALI</t>
  </si>
  <si>
    <t>88120575</t>
  </si>
  <si>
    <t>KETUT NGURAH PUTRA WIDNYANA , S.H.</t>
  </si>
  <si>
    <t>BANIT 36 UNITIDIK SATRESKRIM POLRES BADUNG POLDA BALI (BARU)</t>
  </si>
  <si>
    <t>88120619</t>
  </si>
  <si>
    <t>I KADEK AGUS LASTAWAN,S.H.</t>
  </si>
  <si>
    <t>BANIT 4 UNITTURJAWALI SATSABHARA POLRES KARANGASEM POLDA BALI (BARU)</t>
  </si>
  <si>
    <t>88120676</t>
  </si>
  <si>
    <t>I GEDE EKA PRATAMA , S.H.</t>
  </si>
  <si>
    <t>BHAYANGKARA OPERASIONAL PELAKSANA POLSEK KUTA UTARA POLRES BADUNG POLDA BALI (BHABINKAMTIBMAS KEL KEROBOKAN KAJA)</t>
  </si>
  <si>
    <t>88120696</t>
  </si>
  <si>
    <t>KADEK SUARTANA</t>
  </si>
  <si>
    <t>BAMIN/BANIT 21 SUBDEN 3 DEN C PELOPOR SATBRIMOB POLDA BALI</t>
  </si>
  <si>
    <t>88120889</t>
  </si>
  <si>
    <t>I MADE DWI KARISAPUTRA</t>
  </si>
  <si>
    <t>BINTARA POLDA BALI (PDHN KORBRIMOB POLRI)</t>
  </si>
  <si>
    <t>89010061</t>
  </si>
  <si>
    <t>PUTU WIDAYANA MAHA PUTRA, S.H.</t>
  </si>
  <si>
    <t>BAMIN/BANIT 41 SUBDEN 4 DEN C PELOPOR SATBRIMOB POLDA BALI</t>
  </si>
  <si>
    <t>89010130</t>
  </si>
  <si>
    <t>KADEK DIMIT PRAYOGA, S.H.</t>
  </si>
  <si>
    <t>BHAYANGKARA OPERASIONAL PELAKSANA PEMULA BIDANG LANTAS POLRES BULELENG POLDA BALI (UNIT TURJAWALI)</t>
  </si>
  <si>
    <t>89010171</t>
  </si>
  <si>
    <t>PUTU EDY YULIAWAN, S.H.</t>
  </si>
  <si>
    <t>BANIT 17 SUBDEN 2 DEN GEGANA SATBRIMOB POLDA BALI</t>
  </si>
  <si>
    <t>89010280</t>
  </si>
  <si>
    <t>I KOMANG KASPAR JANUARTA, S.H.</t>
  </si>
  <si>
    <t>BAMIN 4 URMINTU SATSABHARA POLRES KARANGASEM POLDA BALI</t>
  </si>
  <si>
    <t>89010297</t>
  </si>
  <si>
    <t>I MADE SUDARMAWAN</t>
  </si>
  <si>
    <t>BAMIN/BANIT 46 SUBDEN 3 DEN A PELOPOR SATBRIMOB POLDA BALI</t>
  </si>
  <si>
    <t>89010304</t>
  </si>
  <si>
    <t>I KADEK DARMAYASA</t>
  </si>
  <si>
    <t>89010315</t>
  </si>
  <si>
    <t>I KADEK DWI ARIAWAN, S.H</t>
  </si>
  <si>
    <t>89010320</t>
  </si>
  <si>
    <t>BAGUS SIGIT NUGROHO, S.H., M.H.</t>
  </si>
  <si>
    <t>89010398</t>
  </si>
  <si>
    <t>I PUTU HENDRA YUDHA MAHARDIKA SH</t>
  </si>
  <si>
    <t>BANIT 8 UNITSABHARA POLSEK DAWAN POLRES KLUNGKUNG POLDA BALI</t>
  </si>
  <si>
    <t>89010413</t>
  </si>
  <si>
    <t>KETUT SUKRAWAN</t>
  </si>
  <si>
    <t>BANIT 4 UNITLANTAS POLSEK GEROKGAK POLRES BULELENG POLDA BALI</t>
  </si>
  <si>
    <t>89010454</t>
  </si>
  <si>
    <t>IDA BAGUS GEDE AGUNG DHARMA PUTRA</t>
  </si>
  <si>
    <t>BANIT 22 UNITIDIK SATRESKRIM POLRES KLUNGKUNG POLDA BALI</t>
  </si>
  <si>
    <t>89010463</t>
  </si>
  <si>
    <t>I WAYAN AGUS SUDARMAWAN, S.H.</t>
  </si>
  <si>
    <t>BANIT 15 SUBDIT 2 DITINTELKAM POLDA BALI</t>
  </si>
  <si>
    <t>89020072</t>
  </si>
  <si>
    <t>I PUTU OKO YUDO WIBOWO</t>
  </si>
  <si>
    <t>BAMIN/BANIT 27 SUBDEN 3 DEN C PELOPOR SATBRIMOB POLDA BALI</t>
  </si>
  <si>
    <t>89020124</t>
  </si>
  <si>
    <t>I MADE HERMAN WICAKSANA</t>
  </si>
  <si>
    <t>89020126</t>
  </si>
  <si>
    <t>KADEK WIRAT NOVA</t>
  </si>
  <si>
    <t>BANIT 1 UNITLAKA SATLANTAS POLRES KLUNGKUNG POLDA BALI</t>
  </si>
  <si>
    <t>89020175</t>
  </si>
  <si>
    <t>PUTU ADITYA YUDANDARA, SH</t>
  </si>
  <si>
    <t>BANIT 10 SUBDEN 2 DEN GEGANA SATBRIMOB POLDA BALI</t>
  </si>
  <si>
    <t>89020221</t>
  </si>
  <si>
    <t>NGAKAN MADE ADHI PURNAWAN, S.H.</t>
  </si>
  <si>
    <t>BANIT 25 SUBDEN 2 DEN GEGANA SATBRIMOB POLDA BALI</t>
  </si>
  <si>
    <t>89020236</t>
  </si>
  <si>
    <t>I GEDE SURYA DHARMA, SH</t>
  </si>
  <si>
    <t>89020250</t>
  </si>
  <si>
    <t>I DEWA MADE PUTRA ARIADI SH</t>
  </si>
  <si>
    <t>BANIT 26 UNITIDIK SATRESKRIM POLRES TABANAN POLDA BALI (BARU)</t>
  </si>
  <si>
    <t>89020335</t>
  </si>
  <si>
    <t>IDA BAGUS PRAMAGUNA, S.H.</t>
  </si>
  <si>
    <t>BAMIN 8 BAGSUMDA POLRES BULELENG POLDA BALI</t>
  </si>
  <si>
    <t>89020476</t>
  </si>
  <si>
    <t>PUTU FEBRY SUSANTI SH</t>
  </si>
  <si>
    <t>89020572</t>
  </si>
  <si>
    <t>I PUTU ADI PERMANA, S.H.</t>
  </si>
  <si>
    <t>I NYOMAN WIDIATMIKA</t>
  </si>
  <si>
    <t>BAMIN/BANIT 63 SUBDEN 4 DEN A PELOPOR SATBRIMOB POLDA BALI</t>
  </si>
  <si>
    <t>89030032</t>
  </si>
  <si>
    <t>SANTIKA ASTITI MARYANTI</t>
  </si>
  <si>
    <t>BAMIN 8 BAGSUMDA POLRES JEMBRANA POLDA BALI</t>
  </si>
  <si>
    <t>89030170</t>
  </si>
  <si>
    <t>I KADEK ARYA ARIASA , S.H.</t>
  </si>
  <si>
    <t>BAMIN 4 URMINTU SATINTELKAM POLRES BADUNG POLDA BALI</t>
  </si>
  <si>
    <t>89030177</t>
  </si>
  <si>
    <t>I KADEK DWI ADI SAPUTRA, S.H.</t>
  </si>
  <si>
    <t>BANIT 13 SUBDEN 3 DEN GEGANA SATBRIMOB POLDA BALI</t>
  </si>
  <si>
    <t>89030197</t>
  </si>
  <si>
    <t>GUSTI AGUNG BAGUS GIRIYASA, S.H</t>
  </si>
  <si>
    <t>89030321</t>
  </si>
  <si>
    <t>I KETUT SUWASTA WIARTA</t>
  </si>
  <si>
    <t>BANIT 31 UNITIDIK SATRESKRIM POLRES BANGLI POLDA BALI (BARU)</t>
  </si>
  <si>
    <t>89030324</t>
  </si>
  <si>
    <t>A.A. EKA KRISNAWAN</t>
  </si>
  <si>
    <t>BANIT 2 UNITRESKRIM POLSEK BANGLI POLRES BANGLI POLDA BALI (BARU)</t>
  </si>
  <si>
    <t>89030347</t>
  </si>
  <si>
    <t>KADEK YUDIANTARA, S.H.</t>
  </si>
  <si>
    <t>BAMIN 4 SIKEU POLRES KARANGASEM POLDA BALI (BARU)</t>
  </si>
  <si>
    <t>89030349</t>
  </si>
  <si>
    <t>NGAKAN PUTU MARDIANA TARSIKA, S.H</t>
  </si>
  <si>
    <t>DRIVER IBU KETUA BHAYANGKARI</t>
  </si>
  <si>
    <t>89030358</t>
  </si>
  <si>
    <t>WAHID NURMANTO, S.H.</t>
  </si>
  <si>
    <t>89030370</t>
  </si>
  <si>
    <t>I GUSTI AYU DEWININGRAT SH</t>
  </si>
  <si>
    <t>BAMIN/BANUM 7 SUBBAGRENMIN ROOPS POLDA BALI</t>
  </si>
  <si>
    <t>89030508</t>
  </si>
  <si>
    <t>MERIZA DWI AMNESTI</t>
  </si>
  <si>
    <t>BHAYANGKARA OPERASIONAL PELAKSANA PEMULA BIDANG LANTAS POLRESTA DENPASAR POLDA BALI (ADC IBU KA BIN)</t>
  </si>
  <si>
    <t>89030522</t>
  </si>
  <si>
    <t>I GEDE ADI DARMA PUTRA PANDE, SH</t>
  </si>
  <si>
    <t>BAMIN 4 SIKEU POLRES TABANAN POLDA BALI (BARU)</t>
  </si>
  <si>
    <t>89030566</t>
  </si>
  <si>
    <t>I GEDE AGUS ARIAWAN,S.H.</t>
  </si>
  <si>
    <t>BAMIN 2 URMINTU SATRESKRIM POLRES KARANGASEM POLDA BALI (BARU)</t>
  </si>
  <si>
    <t>89030659</t>
  </si>
  <si>
    <t>I NYOMAN SUDIANA SH</t>
  </si>
  <si>
    <t>BAURPROVOS 10 SIPROPAM POLRES JEMBRANA POLDA BALI</t>
  </si>
  <si>
    <t>89030678</t>
  </si>
  <si>
    <t>NI MADE DWI SRI MARYATI, S.H.</t>
  </si>
  <si>
    <t>BAMIN/BANUM 6 SUBBAGRENMIN SPN POLDA BALI</t>
  </si>
  <si>
    <t>89040043</t>
  </si>
  <si>
    <t>I WAYAN DIYANA, S.H.</t>
  </si>
  <si>
    <t>BAMIN/BANUM 1 SIMIN YON A PELOPOR SATBRIMOB POLDA BALI</t>
  </si>
  <si>
    <t>89040056</t>
  </si>
  <si>
    <t>I DEWA GEDE RAI EKA PUTRA SH</t>
  </si>
  <si>
    <t>BANIT 21 SATINTELKAM POLRES GIANYAR POLDA BALI (BARU)</t>
  </si>
  <si>
    <t>89040063</t>
  </si>
  <si>
    <t>I GEDE OKA SANJAYA, S.H.</t>
  </si>
  <si>
    <t>89040084</t>
  </si>
  <si>
    <t>I WAYAN EKA BAWA SETIAWAN, S.H.</t>
  </si>
  <si>
    <t>89040094</t>
  </si>
  <si>
    <t>I NYOMAN PERMANA KUSUMA</t>
  </si>
  <si>
    <t>89040235</t>
  </si>
  <si>
    <t>I MADE YUDHI ASMARA</t>
  </si>
  <si>
    <t>BAMIN/BANIT 24 SUBDEN 3 DEN B PELOPOR SATBRIMOB POLDA BALI</t>
  </si>
  <si>
    <t>89040294</t>
  </si>
  <si>
    <t>KOMANG TRIATMA YUDHA,S.H.</t>
  </si>
  <si>
    <t>BANIT 35 UNITIDIK SATRESKRIM POLRES JEMBRANA POLDA BALI</t>
  </si>
  <si>
    <t>89040333</t>
  </si>
  <si>
    <t>I DEWA KETUT YOBI PRIAMBAWAN, S.H.</t>
  </si>
  <si>
    <t>89040398</t>
  </si>
  <si>
    <t>I MADE SUAMBARA</t>
  </si>
  <si>
    <t>BANIT 26 UNITTURJAWALI SATLANTAS POLRES TABANAN POLDA BALI (BARU)</t>
  </si>
  <si>
    <t>89040458</t>
  </si>
  <si>
    <t>I MADE PRIANTHO YUDISAPUTRA, S.H.</t>
  </si>
  <si>
    <t>BAMIN 8 BAGSUMDA POLRES TABANAN POLDA BALI (BARU)</t>
  </si>
  <si>
    <t>89040498</t>
  </si>
  <si>
    <t>I GEDE SATYA MUDASTAWAN</t>
  </si>
  <si>
    <t>BANIT 13 UNITTURJAWALI SATLANTAS POLRES JEMBRANA POLDA BALI</t>
  </si>
  <si>
    <t>89040531</t>
  </si>
  <si>
    <t>IDA BAGUS PUTU YUDA UDAYANA,S.H.</t>
  </si>
  <si>
    <t>BANIT 9 UNITIDIK SATRESNARKOBA POLRES JEMBRANA POLDA BALI (BARU)</t>
  </si>
  <si>
    <t>89040537</t>
  </si>
  <si>
    <t>I NYOMAN AGUSTYA SURYA PUTRA, S.H.</t>
  </si>
  <si>
    <t>BAMIN 3 URMINTU SATRESKRIM POLRES KARANGASEM POLDA BALI (BARU)</t>
  </si>
  <si>
    <t>89040559</t>
  </si>
  <si>
    <t>I NENGAH DWI WIRA UTAMA</t>
  </si>
  <si>
    <t>BANIT 7 UNITLANTAS POLSEK DENPASAR TIMUR POLRESTA DENPASAR POLDA BALI</t>
  </si>
  <si>
    <t>89040616</t>
  </si>
  <si>
    <t>I MADE GEDE SUPARTA</t>
  </si>
  <si>
    <t>89040681</t>
  </si>
  <si>
    <t>I MADE KARTANA</t>
  </si>
  <si>
    <t>BAMIN 12 BAGSUMDA POLRES BANGLI POLDA BALI (BARU)</t>
  </si>
  <si>
    <t>89050052</t>
  </si>
  <si>
    <t>I KOMANG ADI WIBAWA, S.H.</t>
  </si>
  <si>
    <t>BAMIN/BANUM 3 SUBBAGRENMIN DITRESNARKOBA POLDA BALI</t>
  </si>
  <si>
    <t>89050200</t>
  </si>
  <si>
    <t>MADE DEDI CAHYADI, S.H.</t>
  </si>
  <si>
    <t>BAMIN/BANIT 12 SUBDEN 1 DEN C PELOPOR SATBRIMOB POLDA BALI</t>
  </si>
  <si>
    <t>89050266</t>
  </si>
  <si>
    <t>AMBAR DIAN PRASTYAJI, S.H.</t>
  </si>
  <si>
    <t>BHAYANGKARA OPERASIONAL PELAKSANA PEMULA BIDANG SABHARA POLRESTA DENPASAR POLDA BALI (BARU)</t>
  </si>
  <si>
    <t>89050322</t>
  </si>
  <si>
    <t>I WAYAN MEGARIAWAN</t>
  </si>
  <si>
    <t>BANIT 1 UNIT 2 SUBDIT VIP DITPAMOBVIT POLDA BALI</t>
  </si>
  <si>
    <t>89050460</t>
  </si>
  <si>
    <t>BANIT 2 UNITGAKKUM SATPOLAIR POLRES JEMBRANA POLDA BALI</t>
  </si>
  <si>
    <t>89050489</t>
  </si>
  <si>
    <t>PUTU TEGUH MAHENDRA</t>
  </si>
  <si>
    <t>BAMIN/BANUM 7 SITEKKOM SATBRIMOB POLDA BALI</t>
  </si>
  <si>
    <t>89050537</t>
  </si>
  <si>
    <t>LUH MADE AYU RUPINI SH</t>
  </si>
  <si>
    <t>BANIT 6 UNITLAKA SATLANTAS POLRES KLUNGKUNG POLDA BALI</t>
  </si>
  <si>
    <t>89050635</t>
  </si>
  <si>
    <t>NI MADE MITA ROSIANA DEWI, S.H.</t>
  </si>
  <si>
    <t>BANIT 3 UNIT 5 SUBDIT 3 DITRESKRIMUM POLDA BALI</t>
  </si>
  <si>
    <t>89060036</t>
  </si>
  <si>
    <t>I PUTU BRAHMA WIRA PRATAMA, S.H.</t>
  </si>
  <si>
    <t>BANIT 16 SUBDEN 4 DEN GEGANA SATBRIMOB POLDA BALI</t>
  </si>
  <si>
    <t>89060191</t>
  </si>
  <si>
    <t>DEWA GEDE ARIASA PUTRA</t>
  </si>
  <si>
    <t>BANIT 29 SATINTELKAM POLRES KARANGASEM POLDA BALI (BARU)</t>
  </si>
  <si>
    <t>89060237</t>
  </si>
  <si>
    <t>BAGUS MADE HANGGA WIGUNA, S.H.</t>
  </si>
  <si>
    <t>ANGGOTA 7 TON 2 KOMPI 4 YON A PELOPOR SATBRIMOB POLDA BALI</t>
  </si>
  <si>
    <t>89060250</t>
  </si>
  <si>
    <t>I GEDE PUTU IKA ARDYNATHA MARASTIKA, S.H.</t>
  </si>
  <si>
    <t>BANIT 13 SATINTELKAM POLRES TABANAN POLDA BALI (BARU)</t>
  </si>
  <si>
    <t>89060392</t>
  </si>
  <si>
    <t>I DEWA GEDE YOGA SETIAWAN, SH</t>
  </si>
  <si>
    <t>BANIT 39 UNITIDIK SATRESKRIM POLRES TABANAN POLDA BALI</t>
  </si>
  <si>
    <t>89060453</t>
  </si>
  <si>
    <t>I WAYAN WISNU PRADANA,SH</t>
  </si>
  <si>
    <t>BANIT 32 UNITIDIK SATRESKRIM POLRES TABANAN POLDA BALI (BARU)</t>
  </si>
  <si>
    <t>89060596</t>
  </si>
  <si>
    <t>I PUTU JUNIAWAN, S.H.</t>
  </si>
  <si>
    <t>BANIT 3 UNITGAKKUM SATPOLAIR POLRES KARANGASEM POLDA BALI</t>
  </si>
  <si>
    <t>89070110</t>
  </si>
  <si>
    <t>PUTU WISNU ARTAYA</t>
  </si>
  <si>
    <t>BANIT 3 UNITGAKKUM SATPOLAIR POLRESTA DENPASAR POLDA BALI</t>
  </si>
  <si>
    <t>89070223</t>
  </si>
  <si>
    <t>I GEDE PUTRA ARJAWA WIBOWO SH</t>
  </si>
  <si>
    <t>89070224</t>
  </si>
  <si>
    <t>BHAYANGKARA OPERASIONAL PELAKSANA BIDANG LANTAS POLRES BULELENG POLDA BALI (ARAHAN PENUGASAN PADA UNIT REGIDENT)</t>
  </si>
  <si>
    <t>89070350</t>
  </si>
  <si>
    <t>I KETUT ASTRAWAN, S.H.</t>
  </si>
  <si>
    <t>89070401</t>
  </si>
  <si>
    <t>GEDE PUTRA INDRAWAN</t>
  </si>
  <si>
    <t>BAMIN/BANIT 24 SUBDEN 4 DEN B PELOPOR SATBRIMOB POLDA BALI</t>
  </si>
  <si>
    <t>89070471</t>
  </si>
  <si>
    <t>I MADE AGUS WIRAJAYA, S.H.</t>
  </si>
  <si>
    <t>BINTARA POLSEK DENPASAR SELATAN POLRESTA DENPASAR POLDA BALI</t>
  </si>
  <si>
    <t>89070480</t>
  </si>
  <si>
    <t>BANIT 9 UNITLAKA SATLANTAS POLRES KARANGASEM POLDA BALI</t>
  </si>
  <si>
    <t>89070591</t>
  </si>
  <si>
    <t>I PUTU JULIANA, S.H.</t>
  </si>
  <si>
    <t>89080035</t>
  </si>
  <si>
    <t>I GEDE DENY AGUS GUNAWAN, S.H.</t>
  </si>
  <si>
    <t>89080064</t>
  </si>
  <si>
    <t>I WAYAN AGUS WIRA ADNYANA</t>
  </si>
  <si>
    <t>BAMIN 2 BAGREN POLRES TABANAN POLDA BALI (BARU)</t>
  </si>
  <si>
    <t>89080073</t>
  </si>
  <si>
    <t>GUSTI PUTU HENDRAYANA, S.H.</t>
  </si>
  <si>
    <t>BAMIN 3 BAGREN POLRES BADUNG POLDA BALI</t>
  </si>
  <si>
    <t>89080084</t>
  </si>
  <si>
    <t>IDA AYU TRI SANTI DEWI, S.H.</t>
  </si>
  <si>
    <t>BAMIN/BANUM 5 BAGBINKAR RO SDM POLDA BALI</t>
  </si>
  <si>
    <t>89080119</t>
  </si>
  <si>
    <t>BAYU NUGRAHA LEO ANDIKA</t>
  </si>
  <si>
    <t>BANIT 7 SATINTELKAM POLRES GIANYAR POLDA BALI</t>
  </si>
  <si>
    <t>89080158</t>
  </si>
  <si>
    <t>I KOMANG MULIARTA, S.H.</t>
  </si>
  <si>
    <t>BAMIN 1 KOMPI 4 YON A PELOPOR SATBRIMOB POLDA BALI</t>
  </si>
  <si>
    <t>89080321</t>
  </si>
  <si>
    <t>I GEDE MADE LEO SAPUTRA, S.H.</t>
  </si>
  <si>
    <t>BHAYANGKARA ADMINISTRASI PELAKSANA PEMULA BIDANG LANTAS POLRES TABANAN POLDA BALI</t>
  </si>
  <si>
    <t>89080408</t>
  </si>
  <si>
    <t>KADEK YOGA ASTAWA</t>
  </si>
  <si>
    <t>BAMIN 2 SIHUMAS POLSEK KINTAMANI POLRES BANGLI POLDA BALI (BARU)</t>
  </si>
  <si>
    <t>89080595</t>
  </si>
  <si>
    <t>KETUT AYU SUGIADNYANI, S.H.</t>
  </si>
  <si>
    <t>BAMIN 2 URMINTU SATRESNARKOBA POLRES BADUNG POLDA BALI</t>
  </si>
  <si>
    <t>89090056</t>
  </si>
  <si>
    <t>I GUSTI MADE OKA WIJAYA,S.H.</t>
  </si>
  <si>
    <t>89090085</t>
  </si>
  <si>
    <t>DEWA PUTU WISNU WARDANA, S.H.</t>
  </si>
  <si>
    <t>BANIT 10 SUBDEN 1 DENGEGANA SATBRIMOB POLDA BALI</t>
  </si>
  <si>
    <t>89090089</t>
  </si>
  <si>
    <t>SI PUTU AGUS SURYA DIPUTRA, S.H.</t>
  </si>
  <si>
    <t>ANGGOTA 6 TON 2 KOMPI 3 YON A PELOPOR SATBRIMOB POLDA BALI</t>
  </si>
  <si>
    <t>89090120</t>
  </si>
  <si>
    <t>GEDE ERRY SUDIANTARA, S.H.</t>
  </si>
  <si>
    <t>BHAYANGKARA OPERASIONAL PELAKSANA BIDANG SUMDA POLRES BULELENG POLDA BALI (PENUGASAN SBG AJUDAN WAKIL BUPATI BULELENG)</t>
  </si>
  <si>
    <t>89090145</t>
  </si>
  <si>
    <t>NI LUH PUTU RITA WULANDARI, S.H.</t>
  </si>
  <si>
    <t>BAMIN/BANUM 6 SUBBAGRENMIN DITTAHTI POLDA BALI</t>
  </si>
  <si>
    <t>89090220</t>
  </si>
  <si>
    <t>KOMANG NGURAH AGUNG</t>
  </si>
  <si>
    <t>89090313</t>
  </si>
  <si>
    <t>I PUTU GEDE SUGIHARTA EKA PUTRA, S.H.</t>
  </si>
  <si>
    <t>89090371</t>
  </si>
  <si>
    <t>I NGURAH AGUS DWI WIDIATMIKA PUTRA K.,S.H.</t>
  </si>
  <si>
    <t>BAMIN 4 BAGSUMDA POLRES JEMBRANA POLDA BALI (BARU)</t>
  </si>
  <si>
    <t>89090413</t>
  </si>
  <si>
    <t>MADE ANDI YUSTIANA</t>
  </si>
  <si>
    <t>BAMIN 2 SIUM POLSEK TEJAKULA POLRES BULELENG POLDA BALI</t>
  </si>
  <si>
    <t>89090641</t>
  </si>
  <si>
    <t>NI PUTU VERA PRATIWI UTAMI, S.H.</t>
  </si>
  <si>
    <t>BAMIN/BANUM 2 BAGBINKAR RO SDM POLDA BALI</t>
  </si>
  <si>
    <t>89100020</t>
  </si>
  <si>
    <t>GD BUDI OKA ARBAWA, S.H.</t>
  </si>
  <si>
    <t>BAMIN/BANIT 31 SUBDEN 2 DEN B PELOPOR SATBRIMOB POLDA BALI</t>
  </si>
  <si>
    <t>89100029</t>
  </si>
  <si>
    <t>PUTU NGURAH DONI SURYAWAN, S.H.</t>
  </si>
  <si>
    <t>89100074</t>
  </si>
  <si>
    <t>NI WAYAN WAHYUNI, S.H.</t>
  </si>
  <si>
    <t>89100128</t>
  </si>
  <si>
    <t>ARIA WIRYADINATA, S.H.</t>
  </si>
  <si>
    <t>89100284</t>
  </si>
  <si>
    <t>I KADEK WIRATMA DWI PUTRA,S.H.</t>
  </si>
  <si>
    <t>BANIT 13 UNITIDIK SATRESKRIM POLRES KLUNGKUNG POLDA BALI</t>
  </si>
  <si>
    <t>89100341</t>
  </si>
  <si>
    <t>I DEWA GEDE PUTRA ADI WIGUNA,S.H</t>
  </si>
  <si>
    <t>BANIT 36 UNITIDIK SATRESKRIM POLRESTA DENPASAR POLDA BALI (BARU)</t>
  </si>
  <si>
    <t>89100375</t>
  </si>
  <si>
    <t>I KETUT DHARMAYANA, S.H.</t>
  </si>
  <si>
    <t>BANIT 7 UNITRESKRIM POLSEK BANGLI POLRES BANGLI POLDA BALI (BARU)</t>
  </si>
  <si>
    <t>89100386</t>
  </si>
  <si>
    <t>I GUSTI PUTU WIRAJAYA , S.H.</t>
  </si>
  <si>
    <t>BAURPROVOS 4 SIPROPAM POLRES BADUNG POLDA BALI (BARU)</t>
  </si>
  <si>
    <t>89100387</t>
  </si>
  <si>
    <t>I KADEK SURYA DHARMA, S.H</t>
  </si>
  <si>
    <t>BAMIN 6 BAGOPS POLRES BANGLI POLDA BALI (BARU)</t>
  </si>
  <si>
    <t>89100400</t>
  </si>
  <si>
    <t>I GEDE SUCITA PUTRA,S.H</t>
  </si>
  <si>
    <t>BAMIN 4 BAGREN POLRESTA DENPASAR POLDA BALI</t>
  </si>
  <si>
    <t>89110083</t>
  </si>
  <si>
    <t>IDA BAGUS WISNU WARDANA, S.H.</t>
  </si>
  <si>
    <t>89110245</t>
  </si>
  <si>
    <t>BANIT 33 UNITIDIK SATRESKRIM POLRES BADUNG POLDA BALI (BARU)</t>
  </si>
  <si>
    <t>89110284</t>
  </si>
  <si>
    <t>I GUSTI BAGUS WIRA SANJAYA, S.H.</t>
  </si>
  <si>
    <t>BAMIN 2 BAGREN POLRES JEMBRANA POLDA BALI</t>
  </si>
  <si>
    <t>89110304</t>
  </si>
  <si>
    <t>I GEDE AGUS CASANOVA WIRYANATA</t>
  </si>
  <si>
    <t>89110465</t>
  </si>
  <si>
    <t>NI PUTU WINDA WIANDARI</t>
  </si>
  <si>
    <t>BANIT 7 SUBDITWISATA DITPAMOBVIT POLDA BALI</t>
  </si>
  <si>
    <t>89110513</t>
  </si>
  <si>
    <t>SANG NYOMAN WIRAWAN, S.H</t>
  </si>
  <si>
    <t>BHAYANGKARA OPERASIONAL PELAKSANA PEMULA BIDANG RESKRIM POLRES GIANYAR POLDA BALI</t>
  </si>
  <si>
    <t>89120007</t>
  </si>
  <si>
    <t>ANAK AGUNG NGURAH GEDE KEMALA YUDHA</t>
  </si>
  <si>
    <t>BANIT 20 UNITDALMAS SATSABHARA POLRES BADUNG POLDA BALI</t>
  </si>
  <si>
    <t>89120199</t>
  </si>
  <si>
    <t>I GUSTI AYU PUTU EKA SANISTYAWATI, S.H.</t>
  </si>
  <si>
    <t>89120214</t>
  </si>
  <si>
    <t>PUTU RATMI DESININGRUM, S.H.</t>
  </si>
  <si>
    <t>BANIT 2 UNIT 5 SUBDIT 4 DITRESKRIMUM POLDA BALI (BARU)</t>
  </si>
  <si>
    <t>89120226</t>
  </si>
  <si>
    <t>KADE BUMI ADI SUMBARA, S.E.</t>
  </si>
  <si>
    <t>BAMIN 3 SIKEU POLRES JEMBRANA POLDA BALI (BARU)</t>
  </si>
  <si>
    <t>90010057</t>
  </si>
  <si>
    <t>BOY ARYA SAPUTRA</t>
  </si>
  <si>
    <t>BAMIN/BANIT 35 SUBDEN 2 DEN A PELOPOR SATBRIMOB POLDA BALI</t>
  </si>
  <si>
    <t>90010067</t>
  </si>
  <si>
    <t>I GUSTI NGURAH DIAN GIRI KESUMA, S.H.</t>
  </si>
  <si>
    <t>BANIT 7 UNITRESKRIM POLSEK ABIANSEMAL POLRES BADUNG POLDA BALI (BARU)</t>
  </si>
  <si>
    <t>90020158</t>
  </si>
  <si>
    <t>NI LUH GEDE PUTRI WANDRIANI, S.H.</t>
  </si>
  <si>
    <t>BAMIN/BANUM 1 SUBBAGRENMIN DITRESKRIMUM POLDA BALI</t>
  </si>
  <si>
    <t>90020256</t>
  </si>
  <si>
    <t>AYU PRIMA WIDAYANTI, S.H.</t>
  </si>
  <si>
    <t>BHAYANGKARA OPERASIONAL PELAKSANA BIDANG WASTER DITPAMOBVIT POLDA BALI (BARU)</t>
  </si>
  <si>
    <t>90030017</t>
  </si>
  <si>
    <t>I DEWA GEDE MARTAWAN, S.H</t>
  </si>
  <si>
    <t>BHAYANGKARA OPERASIONAL PELAKSANA POLSEK NUSA PENIDA POLRES KLUNGKUNG POLDA BALI (BHABIN DESA SAKTI)</t>
  </si>
  <si>
    <t>90030072</t>
  </si>
  <si>
    <t>I WAYAN RANGGA DITA DIPUTRA</t>
  </si>
  <si>
    <t>BANIT 4 UNITDALMAS SATSABHARA POLRES TABANAN POLDA BALI (BARU)</t>
  </si>
  <si>
    <t>90030296</t>
  </si>
  <si>
    <t>ANAK AGUNG PUTU ARIMAS WIRADNYANA</t>
  </si>
  <si>
    <t>90050098</t>
  </si>
  <si>
    <t>KOMANG SINTA PURNAMA SARI, S.H.</t>
  </si>
  <si>
    <t>BAMIN/BANUM 5 BAGDALPERS RO SDM POLDA BALI</t>
  </si>
  <si>
    <t>90050099</t>
  </si>
  <si>
    <t>PUTU HERI SUKARNITA</t>
  </si>
  <si>
    <t>BAMIN 2 BAGSUMDA POLRES BULELENG POLDA BALI</t>
  </si>
  <si>
    <t>90050211</t>
  </si>
  <si>
    <t>I WAYAN SUANTARA, S.H.</t>
  </si>
  <si>
    <t>BANIT 39 UNITIDIK SATRESKRIM POLRES BADUNG POLDA BALI (-)</t>
  </si>
  <si>
    <t>90070022</t>
  </si>
  <si>
    <t>I MADE SETIAWAN, S.H.</t>
  </si>
  <si>
    <t>BANIT 6 UNIT 1 SUBDIT 1 DITRESNARKOBA POLDA BALI</t>
  </si>
  <si>
    <t>90070098</t>
  </si>
  <si>
    <t>I GEDE MADE YUSDIANA PUTRA, S.H.</t>
  </si>
  <si>
    <t>BANIT 1 UNITIDIK SATRESNARKOBA POLRES TABANAN POLDA BALI</t>
  </si>
  <si>
    <t>90080228</t>
  </si>
  <si>
    <t>NI MADE SARIDEWI, S.H.</t>
  </si>
  <si>
    <t>90090080</t>
  </si>
  <si>
    <t>I MADE ARYA SUARDANA, S.H.</t>
  </si>
  <si>
    <t>BANIT 3 UNIT 3 SUBDIT 3 DITRESNARKOBA POLDA BALI</t>
  </si>
  <si>
    <t>90100005</t>
  </si>
  <si>
    <t>KADEK ARBI WIDIANTARA</t>
  </si>
  <si>
    <t>BANIT 33 UNITIDIK SATRESKRIM POLRES BANGLI POLDA BALI (BARU)</t>
  </si>
  <si>
    <t>90100137</t>
  </si>
  <si>
    <t>GUSTI AYU FEBYGIA TUNGGA DEWI, S.H.</t>
  </si>
  <si>
    <t>90100164</t>
  </si>
  <si>
    <t>I PUTU SATRIA YUDHA PRAMANA</t>
  </si>
  <si>
    <t>BAMIN 6 BAGOPS POLRES JEMBRANA POLDA BALI (BARU)</t>
  </si>
  <si>
    <t>90110068</t>
  </si>
  <si>
    <t>DEWA AYU MAS KANILLA MOLLIDA</t>
  </si>
  <si>
    <t>90120153</t>
  </si>
  <si>
    <t>I PUTU AGUS EKA PUTRA, S.H.</t>
  </si>
  <si>
    <t>BHAYANGKARA OPERASIONAL PELAKSANA POLSEK PAYANGAN POLRES GIANYAR POLDA BALI (UNITSABHARA)</t>
  </si>
  <si>
    <t>91020073</t>
  </si>
  <si>
    <t>AGUNG SATRIA NARADHA, S.H.</t>
  </si>
  <si>
    <t>BAMIN/BANUM 3 SUBBAGRENMIN SPN POLDA BALI</t>
  </si>
  <si>
    <t>91020084</t>
  </si>
  <si>
    <t>PUTU SISKA AQRARI ANDEWI, S.H.</t>
  </si>
  <si>
    <t>BANIT 23 SATINTELKAM POLRES JEMBRANA POLDA BALI (BELUM DIISI)</t>
  </si>
  <si>
    <t>91030149</t>
  </si>
  <si>
    <t>LUH PUTU NURTAMI INDRIANI, S.H.</t>
  </si>
  <si>
    <t>BRIGADIR ROOPS POLDA BALI (BARU)</t>
  </si>
  <si>
    <t>91050194</t>
  </si>
  <si>
    <t>NI LUH GEDE MIA ADRIANI</t>
  </si>
  <si>
    <t>BANIT 4 SUBDITWISATA DITPAMOBVIT POLDA BALI</t>
  </si>
  <si>
    <t>91060031</t>
  </si>
  <si>
    <t>NI NYOMAN YUNI ELTARI, S.H.</t>
  </si>
  <si>
    <t>BAMIN 1 SIUM POLRES BADUNG POLDA BALI</t>
  </si>
  <si>
    <t>91060154</t>
  </si>
  <si>
    <t>IDA BAGUS PUTU WIJAYA, S.H.</t>
  </si>
  <si>
    <t>91070056</t>
  </si>
  <si>
    <t>NI LUH PUTU AYU WULANDARI, S.H.</t>
  </si>
  <si>
    <t>BAMIN/BANUM 1 SUBBAGRENMIN BIDHUMAS POLDA BALI</t>
  </si>
  <si>
    <t>91070066</t>
  </si>
  <si>
    <t>ANAK AGUNG BAGUS WIDYADIKRAMA, S.H.</t>
  </si>
  <si>
    <t>91080032</t>
  </si>
  <si>
    <t>MADE LESTARI DEWI, S.H.</t>
  </si>
  <si>
    <t>91100110</t>
  </si>
  <si>
    <t>KOMANG AYU RATNASARI, S.H.</t>
  </si>
  <si>
    <t>BHAYANGKARA OPERASIONAL PELAKSANA PEMULA BIDANG LANTAS POLRES GIANYAR POLDA BALI</t>
  </si>
  <si>
    <t>91100122</t>
  </si>
  <si>
    <t>I GEDE AGUS SUADHARMA S.H</t>
  </si>
  <si>
    <t>BANIT 35 UNITIDIK SATRESKRIM POLRESTA DENPASAR POLDA BALI</t>
  </si>
  <si>
    <t>91120001</t>
  </si>
  <si>
    <t>LYANA, S.H</t>
  </si>
  <si>
    <t>BANUM 1 SUBBAGDUMASANWAS ITWASDA POLDA BALI</t>
  </si>
  <si>
    <t>91120054</t>
  </si>
  <si>
    <t>KRISTIANI WOLOKS</t>
  </si>
  <si>
    <t>BAMIN/BANUM 3 SUBDITBINSATPAM/POLSUS DITBINMAS POLDA BALI</t>
  </si>
  <si>
    <t>92020266</t>
  </si>
  <si>
    <t>I PUTU SUKARYA YASA</t>
  </si>
  <si>
    <t>BAMIN/BANUM 7 SUBSIBINJAS SIKESJAS SATBRIMOB POLDA BALI</t>
  </si>
  <si>
    <t>92070331</t>
  </si>
  <si>
    <t>I KADEK IVAN PRAMANA , S.H., M.H.</t>
  </si>
  <si>
    <t>BANIT 40 UNITIDIK SATRESKRIM POLRES BADUNG POLDA BALI (BARU)</t>
  </si>
  <si>
    <t>92090001</t>
  </si>
  <si>
    <t>AYU REZEKI DWI RASTI</t>
  </si>
  <si>
    <t>BANIT 6 UNITREGIDENT SATLANTAS POLRESTA DENPASAR POLDA BALI</t>
  </si>
  <si>
    <t>93030164</t>
  </si>
  <si>
    <t>COKORDA BAGUS YUDHA PERMANA,S.H., M.H.</t>
  </si>
  <si>
    <t>BHAYANGKARA OPERASIONAL PELAKSANA PEMULA BIDANG INTELKAM POLRES GIANYAR POLDA BALI</t>
  </si>
  <si>
    <t>93050342</t>
  </si>
  <si>
    <t>I DEWA GEDE HENRY PERTAMA ARTA, S.H., M.H</t>
  </si>
  <si>
    <t>BAMIN 1 SIMIN YON A PELOPOR SATBRIMOB POLDA BALI (BAIK)</t>
  </si>
  <si>
    <t>77070614</t>
  </si>
  <si>
    <t>I WAYAN MURDA</t>
  </si>
  <si>
    <t>86111028</t>
  </si>
  <si>
    <t>GDE MADE ARDHANA</t>
  </si>
  <si>
    <t>88050202</t>
  </si>
  <si>
    <t>PUTU MUSTARTA KRISNA PUTRA</t>
  </si>
  <si>
    <t>90070333</t>
  </si>
  <si>
    <t>I PUTU DEDY SUYANA, S.Pd</t>
  </si>
  <si>
    <t>90100294</t>
  </si>
  <si>
    <t>I WAYAN AGUS WIRA ASTIKA, S.Or</t>
  </si>
  <si>
    <t>90120275</t>
  </si>
  <si>
    <t>PANDE I PUTU CAHYA WIDYANTARA, SH</t>
  </si>
  <si>
    <t>91030208</t>
  </si>
  <si>
    <t>PUTU ARIES DWIPAYANA</t>
  </si>
  <si>
    <t>91030250</t>
  </si>
  <si>
    <t>I GUSTI MADE PAGEH WIADI, S.H.</t>
  </si>
  <si>
    <t>91030258</t>
  </si>
  <si>
    <t>I WAYAN HADI KHARISMA DINATA</t>
  </si>
  <si>
    <t>91040283</t>
  </si>
  <si>
    <t>I GUSTI NGURAH EDY DARMA PUTRA</t>
  </si>
  <si>
    <t>91050316</t>
  </si>
  <si>
    <t>GEDE BANGUN ADI GUNAWAN</t>
  </si>
  <si>
    <t>91060392</t>
  </si>
  <si>
    <t>I WAYAN GEDE ARI GUNAWIJAYA, S.Pd.</t>
  </si>
  <si>
    <t>91080188</t>
  </si>
  <si>
    <t>I KADEK AGUS PANDE SASTRAWAN</t>
  </si>
  <si>
    <t>91080323</t>
  </si>
  <si>
    <t>I PUTU AGUS EDDY ERLAN HERMAWAN</t>
  </si>
  <si>
    <t>91100335</t>
  </si>
  <si>
    <t>I KOMANG YUDA WISASTRA</t>
  </si>
  <si>
    <t>91120281</t>
  </si>
  <si>
    <t>I GEDE EDY SETIAWAN , S.H.</t>
  </si>
  <si>
    <t>91120534</t>
  </si>
  <si>
    <t>I GEDE BAGUS PUTU KRISNA DARMAPUTRA, S.E.</t>
  </si>
  <si>
    <t>92010144</t>
  </si>
  <si>
    <t>NGAKAN PUTU GDE GARBA</t>
  </si>
  <si>
    <t>92020111</t>
  </si>
  <si>
    <t>KADEK SUARDANA ADI GUNA</t>
  </si>
  <si>
    <t>92020227</t>
  </si>
  <si>
    <t>I GUSTI NGURAH BAGUS DWIPA MULIADI</t>
  </si>
  <si>
    <t>92020452</t>
  </si>
  <si>
    <t>I WAYAN BAYU PUTRA PRATAMA, S.E.</t>
  </si>
  <si>
    <t>92030150</t>
  </si>
  <si>
    <t>I GEDE HADI PRASETYA</t>
  </si>
  <si>
    <t>92030157</t>
  </si>
  <si>
    <t>I PUTU GEDE MERTAWAN</t>
  </si>
  <si>
    <t>92040089</t>
  </si>
  <si>
    <t>KADEK INDAH SWARI, S.H.</t>
  </si>
  <si>
    <t>92040207</t>
  </si>
  <si>
    <t>I WAYAN KERTAYASA</t>
  </si>
  <si>
    <t>92040296</t>
  </si>
  <si>
    <t>I GEDE BAGOES RATU, S.H.</t>
  </si>
  <si>
    <t>92040564</t>
  </si>
  <si>
    <t>I KOMANG SUARSIKA, S.Pd.</t>
  </si>
  <si>
    <t>92050252</t>
  </si>
  <si>
    <t>I GUSTI AGUNG PANDJI</t>
  </si>
  <si>
    <t>92050615</t>
  </si>
  <si>
    <t>SURYA RAI PATA</t>
  </si>
  <si>
    <t>92060486</t>
  </si>
  <si>
    <t>I WAYAN PUTU ARYANTO</t>
  </si>
  <si>
    <t>92060590</t>
  </si>
  <si>
    <t>MADE DAMAS CENDRIYANINGRAHANATA TANGKAS, S.H.</t>
  </si>
  <si>
    <t>92060660</t>
  </si>
  <si>
    <t>RIZKY YUDHA PRATAMA</t>
  </si>
  <si>
    <t>92060767</t>
  </si>
  <si>
    <t>AYU MAS JUNIARI, A.Md. Kep.</t>
  </si>
  <si>
    <t>92060802</t>
  </si>
  <si>
    <t>I GUSTI AGUNG AYU VINDIA DARMAYANTI C., S.S.T.Ak.</t>
  </si>
  <si>
    <t>92060822</t>
  </si>
  <si>
    <t>KADEK YUDA PRASETYA</t>
  </si>
  <si>
    <t>92060830</t>
  </si>
  <si>
    <t>PUTU WINDA WIDNYANI, S.Pd.</t>
  </si>
  <si>
    <t>92070083</t>
  </si>
  <si>
    <t>I KADE JULIARTHA</t>
  </si>
  <si>
    <t>92070491</t>
  </si>
  <si>
    <t>PUTU BAGUS DEVI UDIYANA, S.H.</t>
  </si>
  <si>
    <t>92070534</t>
  </si>
  <si>
    <t>I KOMANG ARDIK PUTRA</t>
  </si>
  <si>
    <t>92070669</t>
  </si>
  <si>
    <t>I KETUT ADI SETIA ANTIKA</t>
  </si>
  <si>
    <t>92070762</t>
  </si>
  <si>
    <t>COKORDE GEDE SURYA DARMA, A.MD.KL</t>
  </si>
  <si>
    <t>92070763</t>
  </si>
  <si>
    <t>PANDE MADE DEDY SUWARTINA</t>
  </si>
  <si>
    <t>92070868</t>
  </si>
  <si>
    <t>KOMANG HENDRA JULINATA, ST</t>
  </si>
  <si>
    <t>92070876</t>
  </si>
  <si>
    <t>I KOMANG ADI MARDIANA, S.H.</t>
  </si>
  <si>
    <t>92080079</t>
  </si>
  <si>
    <t>I NYOMAN DHARMA SANTOSA</t>
  </si>
  <si>
    <t>92080306</t>
  </si>
  <si>
    <t>I DEWA GEDE MAESA INDRA PRAMANA</t>
  </si>
  <si>
    <t>92080537</t>
  </si>
  <si>
    <t>IDA BAGUS NANDA ERIKA</t>
  </si>
  <si>
    <t>92080616</t>
  </si>
  <si>
    <t>ALEXANDER NORMAN RIHI MONE</t>
  </si>
  <si>
    <t>92080876</t>
  </si>
  <si>
    <t>RYANZO CHRISTIAN ELLESSY NAPITUPULU</t>
  </si>
  <si>
    <t>92080892</t>
  </si>
  <si>
    <t>IDA BAGUS KADE YUDIARTA</t>
  </si>
  <si>
    <t>92080911</t>
  </si>
  <si>
    <t>GUSTI PUTU AGUS ARIANTA, S.H.</t>
  </si>
  <si>
    <t>92090534</t>
  </si>
  <si>
    <t>SANG MADE ARDI WIDIANA, S.H.</t>
  </si>
  <si>
    <t>92090546</t>
  </si>
  <si>
    <t>AGUNG HADI MAS LAKSMANA PUTRA, S.H.</t>
  </si>
  <si>
    <t>92090571</t>
  </si>
  <si>
    <t>NGAKAN MADE RAKA DWI SAPUTRA</t>
  </si>
  <si>
    <t>92090697</t>
  </si>
  <si>
    <t>I KADEK AGUS ADI GUNA</t>
  </si>
  <si>
    <t>92090730</t>
  </si>
  <si>
    <t>I MADE BAGUS PRAMANA</t>
  </si>
  <si>
    <t>92090872</t>
  </si>
  <si>
    <t>I KADEK DWIPALGUNA</t>
  </si>
  <si>
    <t>92090925</t>
  </si>
  <si>
    <t>YUDAWIRA PRATAMA, S.KEP.NERS</t>
  </si>
  <si>
    <t>92100061</t>
  </si>
  <si>
    <t>KOMANG ADE SAPUTRA</t>
  </si>
  <si>
    <t>92100218</t>
  </si>
  <si>
    <t>I WAYAN FAJAR SATRYA SENTANA UTAMA</t>
  </si>
  <si>
    <t>92100247</t>
  </si>
  <si>
    <t>I WAYAN KESUMA PUTRA</t>
  </si>
  <si>
    <t>92100494</t>
  </si>
  <si>
    <t>GEDE BERI PRADITA, SH</t>
  </si>
  <si>
    <t>92100683</t>
  </si>
  <si>
    <t>TEGUH SANTOSO</t>
  </si>
  <si>
    <t>92100880</t>
  </si>
  <si>
    <t>DIAH PARAMITHA SAVITRI, S.Pd.</t>
  </si>
  <si>
    <t>92100961</t>
  </si>
  <si>
    <t>I KADEK OKA WIJAYA, S.H.</t>
  </si>
  <si>
    <t>92110048</t>
  </si>
  <si>
    <t>I GUSTI KETUT GADA WISNAYA</t>
  </si>
  <si>
    <t>92110067</t>
  </si>
  <si>
    <t>NI PUTU NOVIE SETYA DEWI</t>
  </si>
  <si>
    <t>92110343</t>
  </si>
  <si>
    <t>I GEDE ANTARA</t>
  </si>
  <si>
    <t>92110472</t>
  </si>
  <si>
    <t>SANG KOMPIANG SUARDIANTARA</t>
  </si>
  <si>
    <t>92110630</t>
  </si>
  <si>
    <t>I GUSTI NGURAH GEDE SATRIA WIGUNA</t>
  </si>
  <si>
    <t>92110632</t>
  </si>
  <si>
    <t>KADEK NOPITAYANTI, S.Pd.</t>
  </si>
  <si>
    <t>92110653</t>
  </si>
  <si>
    <t>I PUTU YUDA ARTAWAN, S.Pd.</t>
  </si>
  <si>
    <t>92110685</t>
  </si>
  <si>
    <t>DEWA AGUNG NOPRIANUS FRANATHA</t>
  </si>
  <si>
    <t>92110773</t>
  </si>
  <si>
    <t>I MADE ASTA ADI GUNAWAN</t>
  </si>
  <si>
    <t>92110781</t>
  </si>
  <si>
    <t>I MADE PASEK NOVA ANTARA</t>
  </si>
  <si>
    <t>92110785</t>
  </si>
  <si>
    <t>SANG N. ARIF PRATIDINA, S.H.</t>
  </si>
  <si>
    <t>92110845</t>
  </si>
  <si>
    <t>I KADEK ARIDANA</t>
  </si>
  <si>
    <t>92120591</t>
  </si>
  <si>
    <t>I PUTU RISGA MANGANTIKA, S.H.</t>
  </si>
  <si>
    <t>92120626</t>
  </si>
  <si>
    <t>MADE SUMAHADI PUTRA WAISNU</t>
  </si>
  <si>
    <t>92120650</t>
  </si>
  <si>
    <t>I GUSTI PUTU HARDI YAWAN</t>
  </si>
  <si>
    <t>92120673</t>
  </si>
  <si>
    <t>SANG GEDE AGUS MAHA PUTRAWAN</t>
  </si>
  <si>
    <t>92120717</t>
  </si>
  <si>
    <t>92120757</t>
  </si>
  <si>
    <t>KADEK AGUS CIPTA DARMA</t>
  </si>
  <si>
    <t>92120779</t>
  </si>
  <si>
    <t>KADEK AGUS ARI PRATAMA</t>
  </si>
  <si>
    <t>92120839</t>
  </si>
  <si>
    <t>KADEK DEDY SUSIAWAN, A.MD.KEP</t>
  </si>
  <si>
    <t>92120851</t>
  </si>
  <si>
    <t>I NYOMAN MULIARTA SENTANA</t>
  </si>
  <si>
    <t>93010031</t>
  </si>
  <si>
    <t>I GEDE PASEK SUARBAWA, S.H.</t>
  </si>
  <si>
    <t>93010158</t>
  </si>
  <si>
    <t>I GUSTI AGUNG DONY ARYA WIGUNA, S.H.</t>
  </si>
  <si>
    <t>93010182</t>
  </si>
  <si>
    <t>DEWA MADE YOGI PRANATA</t>
  </si>
  <si>
    <t>93010323</t>
  </si>
  <si>
    <t>I GUSTI NGURAH ARIS KURNIAWAN, S.H.</t>
  </si>
  <si>
    <t>93010546</t>
  </si>
  <si>
    <t>I GUSTI NGURAH YUDI ANDIKA</t>
  </si>
  <si>
    <t>93010547</t>
  </si>
  <si>
    <t>I PUTU ADITYA ASMARAJAYA</t>
  </si>
  <si>
    <t>93010563</t>
  </si>
  <si>
    <t>I NENGAH ARSENA</t>
  </si>
  <si>
    <t>93010702</t>
  </si>
  <si>
    <t>I PUTU YOGA ADI PUTRA SANJAYA</t>
  </si>
  <si>
    <t>93010782</t>
  </si>
  <si>
    <t>IDA BAGUS YOGI PRAMANA PUTRA</t>
  </si>
  <si>
    <t>93010868</t>
  </si>
  <si>
    <t>KADEK ARI SUTRISNO, S.H.</t>
  </si>
  <si>
    <t>93010905</t>
  </si>
  <si>
    <t>SATRIA MAHANDIKA</t>
  </si>
  <si>
    <t>93020025</t>
  </si>
  <si>
    <t>NI PUTU SONIA DEWI</t>
  </si>
  <si>
    <t>93020068</t>
  </si>
  <si>
    <t>DEWA SANG PUTU MAHENDRA PUTRA SH</t>
  </si>
  <si>
    <t>93020157</t>
  </si>
  <si>
    <t>I MADE FEBRYANTO PUTRA SANJAYA, S.H.</t>
  </si>
  <si>
    <t>93020226</t>
  </si>
  <si>
    <t>I KOMANG TRIADI</t>
  </si>
  <si>
    <t>93020383</t>
  </si>
  <si>
    <t>I GEDE ANGGA WIBAWA</t>
  </si>
  <si>
    <t>93020577</t>
  </si>
  <si>
    <t>I KADEK ALIT PUTRA</t>
  </si>
  <si>
    <t>93020578</t>
  </si>
  <si>
    <t>I MADE PUTRA WIDYATMA</t>
  </si>
  <si>
    <t>93020673</t>
  </si>
  <si>
    <t>NI LUH HENI YULIANTARI</t>
  </si>
  <si>
    <t>93020688</t>
  </si>
  <si>
    <t>I MADE YUDI PRADIKSA</t>
  </si>
  <si>
    <t>93020767</t>
  </si>
  <si>
    <t>I PUTU ODIK SUGIANTARA</t>
  </si>
  <si>
    <t>93020805</t>
  </si>
  <si>
    <t>NI LUH GEDE ERA PUSPA AMBARINI,S.H.</t>
  </si>
  <si>
    <t>93020813</t>
  </si>
  <si>
    <t>I MADE HERWAN MUSFIARTA</t>
  </si>
  <si>
    <t>93020832</t>
  </si>
  <si>
    <t>ANAK AGUNG FEBY DIACH MANIKAN</t>
  </si>
  <si>
    <t>93020846</t>
  </si>
  <si>
    <t>IDA BAGUS GDE YOGA SUANDITHA, S.H.</t>
  </si>
  <si>
    <t>93030198</t>
  </si>
  <si>
    <t>IDA BAGUS GAGA BIMANTARA</t>
  </si>
  <si>
    <t>93030334</t>
  </si>
  <si>
    <t>I GUSTI NGURAH YOFI HARDIAKSA PERMANA</t>
  </si>
  <si>
    <t>93030451</t>
  </si>
  <si>
    <t>I KOMANG AGUS TRI GUNA</t>
  </si>
  <si>
    <t>93030453</t>
  </si>
  <si>
    <t>KETUT JULI SUSANTO</t>
  </si>
  <si>
    <t>93030533</t>
  </si>
  <si>
    <t>KADEK DEDI LAKSAMANA</t>
  </si>
  <si>
    <t>93030534</t>
  </si>
  <si>
    <t>KOMANG PRIMER MAHENDRA PUTRA, S.H.</t>
  </si>
  <si>
    <t>93030625</t>
  </si>
  <si>
    <t>TEGUH SURYADANA</t>
  </si>
  <si>
    <t>93030760</t>
  </si>
  <si>
    <t>DEWA PUTU KRISNA WIGUNA</t>
  </si>
  <si>
    <t>93030784</t>
  </si>
  <si>
    <t>CAREL IMMANUEL WINATA</t>
  </si>
  <si>
    <t>93030786</t>
  </si>
  <si>
    <t>I KETUT MARTIASA</t>
  </si>
  <si>
    <t>93030834</t>
  </si>
  <si>
    <t>I MADE GANDI SUPUTRA, S.Pd.</t>
  </si>
  <si>
    <t>93031021</t>
  </si>
  <si>
    <t>I GUSTI PUTU UTAMA PUTRA</t>
  </si>
  <si>
    <t>93031022</t>
  </si>
  <si>
    <t>NI PUTU ENI MARIANTINI</t>
  </si>
  <si>
    <t>93040294</t>
  </si>
  <si>
    <t>I GUSTI NGURAH AGUNG RAJENDRA SANJAYA, S.H.</t>
  </si>
  <si>
    <t>93040305</t>
  </si>
  <si>
    <t>I GUSTI ARYA MAHASTIAWAN ARI SUDANA</t>
  </si>
  <si>
    <t>93040484</t>
  </si>
  <si>
    <t>MADE ARYA SAPUTRA</t>
  </si>
  <si>
    <t>93040558</t>
  </si>
  <si>
    <t>WAHYU SURYA ARTHA</t>
  </si>
  <si>
    <t>93040655</t>
  </si>
  <si>
    <t>I KETUT PUTRA ADNYANA</t>
  </si>
  <si>
    <t>93040727</t>
  </si>
  <si>
    <t>KADEK DENNY HARITONA</t>
  </si>
  <si>
    <t>93040744</t>
  </si>
  <si>
    <t>DEWA PUTU BAYU WIRA UTAMA PUTRA</t>
  </si>
  <si>
    <t>93040798</t>
  </si>
  <si>
    <t>KRESNA DWIPAYANA</t>
  </si>
  <si>
    <t>93040933</t>
  </si>
  <si>
    <t>93040950</t>
  </si>
  <si>
    <t>NI KADEK ITA DWI SUSANTI , A.Md.Kep.</t>
  </si>
  <si>
    <t>93040964</t>
  </si>
  <si>
    <t>I GEDE DODO ADI SASTRAWAN</t>
  </si>
  <si>
    <t>93041030</t>
  </si>
  <si>
    <t>I PUTU GEDE WAWAN SAPUTRA, S.Pd.</t>
  </si>
  <si>
    <t>93041052</t>
  </si>
  <si>
    <t>I PUTU FAJAR ADITYA KAMESHWARA</t>
  </si>
  <si>
    <t>93050013</t>
  </si>
  <si>
    <t>MAHINDRA SUGIH IDEP RAHARJA GIRI</t>
  </si>
  <si>
    <t>93050182</t>
  </si>
  <si>
    <t>I DEWA MADE SUTISNA NIDA</t>
  </si>
  <si>
    <t>93050357</t>
  </si>
  <si>
    <t>I GEDE RYAN CAHYADI PRASETYA</t>
  </si>
  <si>
    <t>93050607</t>
  </si>
  <si>
    <t>I KADEK AGUS WIRAWAN</t>
  </si>
  <si>
    <t>93050620</t>
  </si>
  <si>
    <t>ROCKY AQBAL TAWAQAL</t>
  </si>
  <si>
    <t>93050636</t>
  </si>
  <si>
    <t>DICKY DRAJAT SANTOSO</t>
  </si>
  <si>
    <t>93050640</t>
  </si>
  <si>
    <t>I MADE DIDIK SURYANATA</t>
  </si>
  <si>
    <t>93050684</t>
  </si>
  <si>
    <t>I PUTU ADI SUMARYANA</t>
  </si>
  <si>
    <t>93050722</t>
  </si>
  <si>
    <t>I MADE ANGGA MASTRAWAN</t>
  </si>
  <si>
    <t>93050764</t>
  </si>
  <si>
    <t>I MADE JAYANTARA</t>
  </si>
  <si>
    <t>93050828</t>
  </si>
  <si>
    <t>I KOMANG PARIARTA</t>
  </si>
  <si>
    <t>93050887</t>
  </si>
  <si>
    <t>I DEWA MADE ADI PUTRA</t>
  </si>
  <si>
    <t>93051029</t>
  </si>
  <si>
    <t>MERI ANTIKA</t>
  </si>
  <si>
    <t>93051030</t>
  </si>
  <si>
    <t>NI UMA DEWANTI KINTAMI</t>
  </si>
  <si>
    <t>93051092</t>
  </si>
  <si>
    <t>I WAYAN ADI WIJAYA</t>
  </si>
  <si>
    <t>93060443</t>
  </si>
  <si>
    <t>I WAYAN CANDRA RAMAYOGA</t>
  </si>
  <si>
    <t>93060472</t>
  </si>
  <si>
    <t>I KM JONI ARTHA WISMAYA</t>
  </si>
  <si>
    <t>93060597</t>
  </si>
  <si>
    <t>93060656</t>
  </si>
  <si>
    <t>GEDE ADY SAPUTRA, S.H.</t>
  </si>
  <si>
    <t>93060728</t>
  </si>
  <si>
    <t>I KADEK DWI SUSANA</t>
  </si>
  <si>
    <t>93060769</t>
  </si>
  <si>
    <t>KADEK GUNAYASA</t>
  </si>
  <si>
    <t>93060847</t>
  </si>
  <si>
    <t>I GEDE AGUS PUTRA DARMA, S.H.</t>
  </si>
  <si>
    <t>93060994</t>
  </si>
  <si>
    <t>I MADE PASEK TANGKAS KORI NATA</t>
  </si>
  <si>
    <t>93061067</t>
  </si>
  <si>
    <t>KADEK ADI SUWANDANA, S.E.</t>
  </si>
  <si>
    <t>93061083</t>
  </si>
  <si>
    <t>I PUTU DEBBY DAANANDA, S.H.</t>
  </si>
  <si>
    <t>93070099</t>
  </si>
  <si>
    <t>PUTU GEDE TEDY PRATIDINA, S.H.</t>
  </si>
  <si>
    <t>93070299</t>
  </si>
  <si>
    <t>I MADE DWI PRABAWA ARISTA</t>
  </si>
  <si>
    <t>93070505</t>
  </si>
  <si>
    <t>I GEDE JULIANTARA</t>
  </si>
  <si>
    <t>93070550</t>
  </si>
  <si>
    <t>I MADE WIADNYANA</t>
  </si>
  <si>
    <t>93070642</t>
  </si>
  <si>
    <t>I KADEK WAWAN DWI SETIAWAN</t>
  </si>
  <si>
    <t>93070854</t>
  </si>
  <si>
    <t>KOMANG WAHYU BUDIMAN</t>
  </si>
  <si>
    <t>NI LUH PUTU ASRI WULANDARI, .S.E.</t>
  </si>
  <si>
    <t>93070910</t>
  </si>
  <si>
    <t>I KETUT EDI SUKAWAN</t>
  </si>
  <si>
    <t>93070983</t>
  </si>
  <si>
    <t>FAHMI ROBBITA</t>
  </si>
  <si>
    <t>93071059</t>
  </si>
  <si>
    <t>KOMANG DARMA PUTRA, S.H.</t>
  </si>
  <si>
    <t>93080012</t>
  </si>
  <si>
    <t>AGUS JAYA ANATHASIA,S.H.</t>
  </si>
  <si>
    <t>93080166</t>
  </si>
  <si>
    <t>DEWA MADE DWIRA PUTRA</t>
  </si>
  <si>
    <t>93080339</t>
  </si>
  <si>
    <t>I KADEK YOGI AMBARA PUTRA, S.H.</t>
  </si>
  <si>
    <t>93080576</t>
  </si>
  <si>
    <t>I NENGAH RAGEN JAYADI</t>
  </si>
  <si>
    <t>93080665</t>
  </si>
  <si>
    <t>I KADEK KRISNA</t>
  </si>
  <si>
    <t>93080888</t>
  </si>
  <si>
    <t>I DEWA GEDE WIRA WIBAWA</t>
  </si>
  <si>
    <t>93081055</t>
  </si>
  <si>
    <t>GUSTI NGURAH AGUNG MAHENDRA</t>
  </si>
  <si>
    <t>93081070</t>
  </si>
  <si>
    <t>I KOMANG SONA ADITYA, S.H.</t>
  </si>
  <si>
    <t>93081086</t>
  </si>
  <si>
    <t>I GST. NGR. AGUS EKA YUDHA PRATAMA</t>
  </si>
  <si>
    <t>93081097</t>
  </si>
  <si>
    <t>IDA AYU KOMANG ANGGI DEWI, S.E.</t>
  </si>
  <si>
    <t>93081106</t>
  </si>
  <si>
    <t>NI PUTU EKA SURYANI, A.Md.Kom.</t>
  </si>
  <si>
    <t>93090120</t>
  </si>
  <si>
    <t>I NYOMAN SISWANTA,SH</t>
  </si>
  <si>
    <t>93090219</t>
  </si>
  <si>
    <t>I PUTU SUARDIANA</t>
  </si>
  <si>
    <t>93090520</t>
  </si>
  <si>
    <t>CHANDRA ARGA DINATA</t>
  </si>
  <si>
    <t>93090534</t>
  </si>
  <si>
    <t>I N BRILIANTA BRAHMANDA</t>
  </si>
  <si>
    <t>93090574</t>
  </si>
  <si>
    <t>I KADEK ARIC SUPARTA</t>
  </si>
  <si>
    <t>93090586</t>
  </si>
  <si>
    <t>I KADEK ADI SAPUTRA</t>
  </si>
  <si>
    <t>93090620</t>
  </si>
  <si>
    <t>I MADE SEPTIANA DWIGUNA</t>
  </si>
  <si>
    <t>93090678</t>
  </si>
  <si>
    <t>I GEDE EKA PUTRA ARYA DININGRAT</t>
  </si>
  <si>
    <t>93090681</t>
  </si>
  <si>
    <t>PUTU DEDY KHARISMA PANGESTU</t>
  </si>
  <si>
    <t>93090736</t>
  </si>
  <si>
    <t>SEPTIAN LIBRANANDA PUTRA G</t>
  </si>
  <si>
    <t>93090853</t>
  </si>
  <si>
    <t>I NYOMAN MANTARA WIJANATA</t>
  </si>
  <si>
    <t>93090873</t>
  </si>
  <si>
    <t>GUSTI LANANG WIJAYASA</t>
  </si>
  <si>
    <t>93090878</t>
  </si>
  <si>
    <t>KADEK ADI ERAWAN</t>
  </si>
  <si>
    <t>93091135</t>
  </si>
  <si>
    <t>MOCH. FAIZAL DWI SOBIRIN, S.H.</t>
  </si>
  <si>
    <t>93100031</t>
  </si>
  <si>
    <t>I PANDE NYOMAN GDE NUGRAHA, S.H.</t>
  </si>
  <si>
    <t>93100400</t>
  </si>
  <si>
    <t>I PUTU BUDI YUSMADI</t>
  </si>
  <si>
    <t>93100414</t>
  </si>
  <si>
    <t>I PUTU ARYA EKANANDA SAPUTRA</t>
  </si>
  <si>
    <t>93100458</t>
  </si>
  <si>
    <t>I MADE OKA MARDIYANA</t>
  </si>
  <si>
    <t>93100474</t>
  </si>
  <si>
    <t>I KADEK ARTAGUNA</t>
  </si>
  <si>
    <t>93100519</t>
  </si>
  <si>
    <t>93100549</t>
  </si>
  <si>
    <t>I GEDE BUDA ARIASA</t>
  </si>
  <si>
    <t>93100561</t>
  </si>
  <si>
    <t>ANAK AGUNG ADITYA NEGARA</t>
  </si>
  <si>
    <t>93100582</t>
  </si>
  <si>
    <t>I GEDE GIRI YASA</t>
  </si>
  <si>
    <t>93100583</t>
  </si>
  <si>
    <t>I WAYAN RAKA</t>
  </si>
  <si>
    <t>93100639</t>
  </si>
  <si>
    <t>I GEDE OKTA SAPUTRA</t>
  </si>
  <si>
    <t>93100660</t>
  </si>
  <si>
    <t>KADEK YOGI KRISNA PUTRA</t>
  </si>
  <si>
    <t>93100669</t>
  </si>
  <si>
    <t>ANAK AGUNG GDE ARI PUTRAWAN</t>
  </si>
  <si>
    <t>93100673</t>
  </si>
  <si>
    <t>GEDE HERI HERMAWAN, S.H.</t>
  </si>
  <si>
    <t>93100674</t>
  </si>
  <si>
    <t>I GEDE MADE WIDYATMIKA</t>
  </si>
  <si>
    <t>93100689</t>
  </si>
  <si>
    <t>93100739</t>
  </si>
  <si>
    <t>PUTU EKA PUTRA KARMAYASA</t>
  </si>
  <si>
    <t>93100882</t>
  </si>
  <si>
    <t>NI MADE OKTAVIANA</t>
  </si>
  <si>
    <t>93100898</t>
  </si>
  <si>
    <t>OCTAVIANO PUTRAYANA</t>
  </si>
  <si>
    <t>93100926</t>
  </si>
  <si>
    <t>I GEDE EKA PALGUNA</t>
  </si>
  <si>
    <t>93101042</t>
  </si>
  <si>
    <t>NI MADE HAPPY HERLINA</t>
  </si>
  <si>
    <t>93110174</t>
  </si>
  <si>
    <t>I DEWA GEDE DIARTA PUTRA, S.H.</t>
  </si>
  <si>
    <t>93110356</t>
  </si>
  <si>
    <t>ADITYA WISNU PRABOWO</t>
  </si>
  <si>
    <t>93110360</t>
  </si>
  <si>
    <t>I WAYAN RESTU ARIMBAWA</t>
  </si>
  <si>
    <t>93110571</t>
  </si>
  <si>
    <t>I KETUT SUKARIARTA</t>
  </si>
  <si>
    <t>93110580</t>
  </si>
  <si>
    <t>WAYAN PUTRA EKA DHARMA YUDHA</t>
  </si>
  <si>
    <t>93110601</t>
  </si>
  <si>
    <t>I GUSTI ALIT DWI PRATAMA, S.H.</t>
  </si>
  <si>
    <t>93110673</t>
  </si>
  <si>
    <t>GEDE KRISNA ADI PUTRA</t>
  </si>
  <si>
    <t>93110724</t>
  </si>
  <si>
    <t>KOMANG TRIADY PRASTIYAWAN</t>
  </si>
  <si>
    <t>93110760</t>
  </si>
  <si>
    <t>BAGUS WAHYU SETIAWAN, S.H.</t>
  </si>
  <si>
    <t>93110764</t>
  </si>
  <si>
    <t>I PANDE PUTU PARIS ANDIKA</t>
  </si>
  <si>
    <t>93110934</t>
  </si>
  <si>
    <t>I PUTU NARAYANA, S.H.</t>
  </si>
  <si>
    <t>93120279</t>
  </si>
  <si>
    <t>NGAKAN GDE ASWIN STEFANO,SH</t>
  </si>
  <si>
    <t>93120391</t>
  </si>
  <si>
    <t>KOMANG EDI ANDIKA,S.H</t>
  </si>
  <si>
    <t>93120495</t>
  </si>
  <si>
    <t>I WAYAN RICO SANJAYA</t>
  </si>
  <si>
    <t>93120507</t>
  </si>
  <si>
    <t>AYU INTAN PRADNYANI</t>
  </si>
  <si>
    <t>93120511</t>
  </si>
  <si>
    <t>93120660</t>
  </si>
  <si>
    <t>BHARADA WAJA</t>
  </si>
  <si>
    <t>93120717</t>
  </si>
  <si>
    <t>I WAYAN YUDI ANTARA</t>
  </si>
  <si>
    <t>93120767</t>
  </si>
  <si>
    <t>I KADEK GUNARYA</t>
  </si>
  <si>
    <t>93120768</t>
  </si>
  <si>
    <t>IDA BAGUS SASTRAWAN</t>
  </si>
  <si>
    <t>93120783</t>
  </si>
  <si>
    <t>I KADEK EVA ADI PUTRA</t>
  </si>
  <si>
    <t>93120838</t>
  </si>
  <si>
    <t>I GDE DEANGGA DIPA</t>
  </si>
  <si>
    <t>93120840</t>
  </si>
  <si>
    <t>I KADEK ENDRA PANDE ARTA</t>
  </si>
  <si>
    <t>93120851</t>
  </si>
  <si>
    <t>DEWA KOMANG WAHYU C. PURNAMA</t>
  </si>
  <si>
    <t>94010148</t>
  </si>
  <si>
    <t>I KADEK AGUS ADI MAHARDIKA</t>
  </si>
  <si>
    <t>94010157</t>
  </si>
  <si>
    <t>I PUTU HARTHA WIGUNA</t>
  </si>
  <si>
    <t>94010197</t>
  </si>
  <si>
    <t>MUHAMMAD ARIFANDY SUSANTO,SH</t>
  </si>
  <si>
    <t>94010342</t>
  </si>
  <si>
    <t>RADAR SERAYA SURYA DARMA</t>
  </si>
  <si>
    <t>94010373</t>
  </si>
  <si>
    <t>I PUTU BUDA ASTAWA</t>
  </si>
  <si>
    <t>94010392</t>
  </si>
  <si>
    <t>I PUTU EKA BUANA PUTRA,S.H</t>
  </si>
  <si>
    <t>94010420</t>
  </si>
  <si>
    <t>I KETUT PENDIASA</t>
  </si>
  <si>
    <t>94010421</t>
  </si>
  <si>
    <t>I KOMANG JANUARSA</t>
  </si>
  <si>
    <t>94010481</t>
  </si>
  <si>
    <t>I PUTU RISA ADI PUTRA</t>
  </si>
  <si>
    <t>94010584</t>
  </si>
  <si>
    <t>SANG MADE SUGIHARTA</t>
  </si>
  <si>
    <t>94010610</t>
  </si>
  <si>
    <t>I KOMANG PUTRA YASA</t>
  </si>
  <si>
    <t>94010688</t>
  </si>
  <si>
    <t>I GEDE HENDRA ADI SAPUTRA</t>
  </si>
  <si>
    <t>94010689</t>
  </si>
  <si>
    <t>I KADEK SUPARWATA</t>
  </si>
  <si>
    <t>94010691</t>
  </si>
  <si>
    <t>I NYOMAN TRIMANTARA, S.H.</t>
  </si>
  <si>
    <t>94010740</t>
  </si>
  <si>
    <t>I WAYAN BAGUS SETIAWAN</t>
  </si>
  <si>
    <t>94010773</t>
  </si>
  <si>
    <t>94010824</t>
  </si>
  <si>
    <t>I GUSTI AYU TRISNA DHARMAPATNI</t>
  </si>
  <si>
    <t>94010957</t>
  </si>
  <si>
    <t>I GUSTI PUTU BAGUS SUNURBAWA</t>
  </si>
  <si>
    <t>94010972</t>
  </si>
  <si>
    <t>NI KADEK TIRTA KARUNIASIH</t>
  </si>
  <si>
    <t>94011000</t>
  </si>
  <si>
    <t>I PUTU ARYA RESTU WIDIAWAN, S.H.</t>
  </si>
  <si>
    <t>94020054</t>
  </si>
  <si>
    <t>I PUTU AGUS SURYA DHARMA R.</t>
  </si>
  <si>
    <t>94020263</t>
  </si>
  <si>
    <t>MADE IRSA MAHAYUSA GIRI</t>
  </si>
  <si>
    <t>94020294</t>
  </si>
  <si>
    <t>I DEWA KADEK MAHESTU YUSMANA,S.H</t>
  </si>
  <si>
    <t>94020320</t>
  </si>
  <si>
    <t>MADE EVY ARIANTI, S.H.</t>
  </si>
  <si>
    <t>94020340</t>
  </si>
  <si>
    <t>I MADE DWI ARYA SUSILA</t>
  </si>
  <si>
    <t>94020367</t>
  </si>
  <si>
    <t>I GEDE PUTU ADI PEBRIANA</t>
  </si>
  <si>
    <t>94020385</t>
  </si>
  <si>
    <t>LUH MADE DIAH WINADEWI RATSUKO</t>
  </si>
  <si>
    <t>94020442</t>
  </si>
  <si>
    <t>PUTU AGUS FEBRI ANDIKA</t>
  </si>
  <si>
    <t>94020488</t>
  </si>
  <si>
    <t>I WAYAN RAY ARDANA</t>
  </si>
  <si>
    <t>94020505</t>
  </si>
  <si>
    <t>KADEK PEBRI ARYANTARA</t>
  </si>
  <si>
    <t>94020532</t>
  </si>
  <si>
    <t>I MADE BAYU SATRIA MAHA PUTRA</t>
  </si>
  <si>
    <t>94020544</t>
  </si>
  <si>
    <t>I MADE TOMI ARTHA</t>
  </si>
  <si>
    <t>94020570</t>
  </si>
  <si>
    <t>RICKY DEO PRAYOGA</t>
  </si>
  <si>
    <t>94020584</t>
  </si>
  <si>
    <t>OKA WIDYA DIPUTRA,S.H</t>
  </si>
  <si>
    <t>94020594</t>
  </si>
  <si>
    <t>I PUTU ALIT PUTRA SUANJAYA</t>
  </si>
  <si>
    <t>94020612</t>
  </si>
  <si>
    <t>I GEDE MEGA ADI GUNAWAN</t>
  </si>
  <si>
    <t>94020630</t>
  </si>
  <si>
    <t>I GEDE WANSAPUTRA</t>
  </si>
  <si>
    <t>94020631</t>
  </si>
  <si>
    <t>I KADEK ARTA PRAYOGI GUNAWAN, S.H</t>
  </si>
  <si>
    <t>94020632</t>
  </si>
  <si>
    <t>I KOMANG ADI PRANATA</t>
  </si>
  <si>
    <t>94020661</t>
  </si>
  <si>
    <t>I GUSTI AGUNG WIRABUANA</t>
  </si>
  <si>
    <t>94020674</t>
  </si>
  <si>
    <t>I PUTU GEDE SUGIANA</t>
  </si>
  <si>
    <t>94020775</t>
  </si>
  <si>
    <t>WAYAN EDY PRANATHA</t>
  </si>
  <si>
    <t>94020782</t>
  </si>
  <si>
    <t>I PUTU GANDI WIRAWAN, S.H.</t>
  </si>
  <si>
    <t>94020866</t>
  </si>
  <si>
    <t>NI PUTU YOGI KARTIKA FEBRIANI</t>
  </si>
  <si>
    <t>94021060</t>
  </si>
  <si>
    <t>I PUTU ARI WIJANADIPA, S.Si.</t>
  </si>
  <si>
    <t>94030315</t>
  </si>
  <si>
    <t>I GUSTI NGURAH AGUNG JATI PRAMANA SH</t>
  </si>
  <si>
    <t>94030420</t>
  </si>
  <si>
    <t>ANGGARA EKA PRASETYA</t>
  </si>
  <si>
    <t>94030435</t>
  </si>
  <si>
    <t>I KOMANG AGUS DARMA YASA</t>
  </si>
  <si>
    <t>94030451</t>
  </si>
  <si>
    <t>I GEDE PRAWITA JANA</t>
  </si>
  <si>
    <t>94030507</t>
  </si>
  <si>
    <t>K. MARDIKA SAPUTRA PURWANTO</t>
  </si>
  <si>
    <t>94030573</t>
  </si>
  <si>
    <t>I NYOMAN BUDI SETIAWAN</t>
  </si>
  <si>
    <t>94030606</t>
  </si>
  <si>
    <t>KOMANG ARY RISTANTO,S.H</t>
  </si>
  <si>
    <t>94030711</t>
  </si>
  <si>
    <t>GEDE KRISNA HARI</t>
  </si>
  <si>
    <t>94030714</t>
  </si>
  <si>
    <t>I GEDE YOBI PRATAMA PUTRA</t>
  </si>
  <si>
    <t>94030746</t>
  </si>
  <si>
    <t>I KOMANG RONI,S.H</t>
  </si>
  <si>
    <t>94030795</t>
  </si>
  <si>
    <t>I NYOMAN HADI SANJAYA PUTRA</t>
  </si>
  <si>
    <t>94030861</t>
  </si>
  <si>
    <t>I PUTU AGUS ANDIKA ADHI PRADANA</t>
  </si>
  <si>
    <t>94031034</t>
  </si>
  <si>
    <t>I WAYAN WIRATAMA</t>
  </si>
  <si>
    <t>94031042</t>
  </si>
  <si>
    <t>NI PUTU ADNYANISWARI</t>
  </si>
  <si>
    <t>94031057</t>
  </si>
  <si>
    <t>KOMANG AYU RISKA PRATIWI</t>
  </si>
  <si>
    <t>94031058</t>
  </si>
  <si>
    <t>LUH SRI ARIESTA LINDA PURNAMI</t>
  </si>
  <si>
    <t>94040109</t>
  </si>
  <si>
    <t>ANDY EKA APRIYANTO</t>
  </si>
  <si>
    <t>94040325</t>
  </si>
  <si>
    <t>I MADE FANDY PRASTYA PARTHA WIGUNA</t>
  </si>
  <si>
    <t>94040407</t>
  </si>
  <si>
    <t>I PUTU GEDE ADITYA DARMA PUTRA</t>
  </si>
  <si>
    <t>94040465</t>
  </si>
  <si>
    <t>KOMANG SATRIA</t>
  </si>
  <si>
    <t>94040496</t>
  </si>
  <si>
    <t>I PUTU ANDI DINATA</t>
  </si>
  <si>
    <t>94040526</t>
  </si>
  <si>
    <t>GEDE RIO PRATAMA SANJAYA</t>
  </si>
  <si>
    <t>94040575</t>
  </si>
  <si>
    <t>94040589</t>
  </si>
  <si>
    <t>I KOMANG TRIO SATRIAWAN</t>
  </si>
  <si>
    <t>94040590</t>
  </si>
  <si>
    <t>I PUTU GEDE ARI KURNIAWAN</t>
  </si>
  <si>
    <t>94040715</t>
  </si>
  <si>
    <t>I MADE DWIKI ADI PUTRA</t>
  </si>
  <si>
    <t>94040851</t>
  </si>
  <si>
    <t>I GEDE PRABAWA</t>
  </si>
  <si>
    <t>94040918</t>
  </si>
  <si>
    <t>I NYOMAN ASTU SENTANU</t>
  </si>
  <si>
    <t>94041043</t>
  </si>
  <si>
    <t>I KADEK EDDY SURYA PARTAWAN</t>
  </si>
  <si>
    <t>94041058</t>
  </si>
  <si>
    <t>I GEDE ANDI PRASTIKA</t>
  </si>
  <si>
    <t>94041060</t>
  </si>
  <si>
    <t>PURNANING PUSPAATI</t>
  </si>
  <si>
    <t>94050067</t>
  </si>
  <si>
    <t>BAGUS WIGUNA PRABOWO,S.H.</t>
  </si>
  <si>
    <t>94050356</t>
  </si>
  <si>
    <t>I MADE SINGGIH ADA</t>
  </si>
  <si>
    <t>94050358</t>
  </si>
  <si>
    <t>PUTU BAYU KUSUMA YADNYA</t>
  </si>
  <si>
    <t>94050369</t>
  </si>
  <si>
    <t>KOMANG EDY KARIARTA BUN</t>
  </si>
  <si>
    <t>94050484</t>
  </si>
  <si>
    <t>KADEK ANDI SETYAWAN</t>
  </si>
  <si>
    <t>94050541</t>
  </si>
  <si>
    <t>I GEDE DEDY KRISHNA ANGGARTIKA</t>
  </si>
  <si>
    <t>94050569</t>
  </si>
  <si>
    <t>I NYOMAN MERTHA NUGRAHA</t>
  </si>
  <si>
    <t>94050570</t>
  </si>
  <si>
    <t>I NYOMAN SUGIARTA</t>
  </si>
  <si>
    <t>94050625</t>
  </si>
  <si>
    <t>I KADEK AGUS PUTRA SANJAYA</t>
  </si>
  <si>
    <t>94050640</t>
  </si>
  <si>
    <t>I WAYAN EDY SUGAMA</t>
  </si>
  <si>
    <t>94050671</t>
  </si>
  <si>
    <t>I KADEK PASEK GADUH WIRA ATMAJA</t>
  </si>
  <si>
    <t>94050672</t>
  </si>
  <si>
    <t>94050673</t>
  </si>
  <si>
    <t>I WAYAN WIASA, S.H</t>
  </si>
  <si>
    <t>94050765</t>
  </si>
  <si>
    <t>94050783</t>
  </si>
  <si>
    <t>NI KOMANG METALIA</t>
  </si>
  <si>
    <t>94050821</t>
  </si>
  <si>
    <t>KADEK AYU MEITRI ANDANI</t>
  </si>
  <si>
    <t>94050840</t>
  </si>
  <si>
    <t>NI NYOMAN TANJUNG PUSPA SARI</t>
  </si>
  <si>
    <t>94050939</t>
  </si>
  <si>
    <t>I KETUT MARDITA MANIK</t>
  </si>
  <si>
    <t>94050952</t>
  </si>
  <si>
    <t>I KADEK DARMANA</t>
  </si>
  <si>
    <t>94051028</t>
  </si>
  <si>
    <t>I MADE DWIHADI PRANASIDHI</t>
  </si>
  <si>
    <t>94051064</t>
  </si>
  <si>
    <t>I MADE PUSTAKA YASA</t>
  </si>
  <si>
    <t>94051065</t>
  </si>
  <si>
    <t>IDA AYU INGGRID DAMAYANTI</t>
  </si>
  <si>
    <t>94060228</t>
  </si>
  <si>
    <t>I WAYAN YUDI PERWANA</t>
  </si>
  <si>
    <t>94060315</t>
  </si>
  <si>
    <t>ZAINNURRAHMAN</t>
  </si>
  <si>
    <t>94060324</t>
  </si>
  <si>
    <t>I PUTU ALDI OCKY SANDI</t>
  </si>
  <si>
    <t>94060361</t>
  </si>
  <si>
    <t>I PUTU ALIT SANTAUSA</t>
  </si>
  <si>
    <t>94060378</t>
  </si>
  <si>
    <t>IRWAN WIRA KUSUMA</t>
  </si>
  <si>
    <t>94060389</t>
  </si>
  <si>
    <t>GEDE JUNIANTARA</t>
  </si>
  <si>
    <t>94060414</t>
  </si>
  <si>
    <t>I WAYAN IKA ARIANDHANA</t>
  </si>
  <si>
    <t>94060431</t>
  </si>
  <si>
    <t>I NYOMAN OKA DHARMA PUTRA</t>
  </si>
  <si>
    <t>94060463</t>
  </si>
  <si>
    <t>I KOMANG AGUS MARDI MAS HERMAWAN</t>
  </si>
  <si>
    <t>94060464</t>
  </si>
  <si>
    <t>I PUTU WAHYUDIKA PRATAMA,S.H</t>
  </si>
  <si>
    <t>94060503</t>
  </si>
  <si>
    <t>I NENGAH EDY PARWATA</t>
  </si>
  <si>
    <t>94060517</t>
  </si>
  <si>
    <t>I PUTU BAGUS PRADNYANA</t>
  </si>
  <si>
    <t>94060563</t>
  </si>
  <si>
    <t>I KADEK PUTRA WIDNYANA</t>
  </si>
  <si>
    <t>94060606</t>
  </si>
  <si>
    <t>I GUSTI NGURAH MADE YUDA ANTARA</t>
  </si>
  <si>
    <t>94060640</t>
  </si>
  <si>
    <t>GUSTI NGURAH SATRIA ADIPUTRA</t>
  </si>
  <si>
    <t>94060715</t>
  </si>
  <si>
    <t>I PUTU ADI JUNAEDY,S.H</t>
  </si>
  <si>
    <t>94060764</t>
  </si>
  <si>
    <t>I MADE JIWA PANGESTU</t>
  </si>
  <si>
    <t>94060800</t>
  </si>
  <si>
    <t>KOMANG URIP SASTRIKA</t>
  </si>
  <si>
    <t>94060902</t>
  </si>
  <si>
    <t>I PUTU PUTRA SUDARYAWAN</t>
  </si>
  <si>
    <t>94060920</t>
  </si>
  <si>
    <t>PUTU ROSWANDI</t>
  </si>
  <si>
    <t>94060947</t>
  </si>
  <si>
    <t>KADEK ZETZAR WINARTYATZA</t>
  </si>
  <si>
    <t>94060975</t>
  </si>
  <si>
    <t>PUTU EKA BUDIARSINI</t>
  </si>
  <si>
    <t>94061026</t>
  </si>
  <si>
    <t>GUSTI AGUNG NYOMAN UDIWIKANA</t>
  </si>
  <si>
    <t>94061083</t>
  </si>
  <si>
    <t>I MADE SURYA JUNIARTA</t>
  </si>
  <si>
    <t>94061116</t>
  </si>
  <si>
    <t>I KOMANG ARTAYASA</t>
  </si>
  <si>
    <t>94061123</t>
  </si>
  <si>
    <t>IDA BAGUS ARI SETIAWAN</t>
  </si>
  <si>
    <t>94070174</t>
  </si>
  <si>
    <t>HARYOK ADDY ATMA</t>
  </si>
  <si>
    <t>94070183</t>
  </si>
  <si>
    <t>I KADEK WIRA KUSUMA</t>
  </si>
  <si>
    <t>94070280</t>
  </si>
  <si>
    <t>AGUS CANDRA SETIABUDI</t>
  </si>
  <si>
    <t>94070344</t>
  </si>
  <si>
    <t>KETUT JULI SWANTARA</t>
  </si>
  <si>
    <t>94070362</t>
  </si>
  <si>
    <t>MEGA FITRIA WULANDARI, S.H.</t>
  </si>
  <si>
    <t>94070375</t>
  </si>
  <si>
    <t>I KOMANG JULI NUGRAHA</t>
  </si>
  <si>
    <t>94070376</t>
  </si>
  <si>
    <t>I KOMANG JULIANTIKA</t>
  </si>
  <si>
    <t>94070405</t>
  </si>
  <si>
    <t>I MADE JULI SUADNYANA</t>
  </si>
  <si>
    <t>94070459</t>
  </si>
  <si>
    <t>I WAYAN PARIAWAN</t>
  </si>
  <si>
    <t>94070480</t>
  </si>
  <si>
    <t>IDA BAGUS GEDE MURDANA WIPRANGSA</t>
  </si>
  <si>
    <t>94070482</t>
  </si>
  <si>
    <t>JERO EDI ARIANTO</t>
  </si>
  <si>
    <t>94070496</t>
  </si>
  <si>
    <t>GEDE METRO WIRANANDA</t>
  </si>
  <si>
    <t>94070537</t>
  </si>
  <si>
    <t>GEDE INDRA HERMAWAN</t>
  </si>
  <si>
    <t>94070539</t>
  </si>
  <si>
    <t>I PUTU DANA SEMADI ADI CAHYADI</t>
  </si>
  <si>
    <t>94070553</t>
  </si>
  <si>
    <t>I GEDE YUDI SUPRIANA</t>
  </si>
  <si>
    <t>94070618</t>
  </si>
  <si>
    <t>I KETUT GDE YUDI KURNIAWAN</t>
  </si>
  <si>
    <t>94070624</t>
  </si>
  <si>
    <t>RAYMOND BINTARA RIHI MONE</t>
  </si>
  <si>
    <t>94070658</t>
  </si>
  <si>
    <t>I PUTU AGUS RAMENDRA</t>
  </si>
  <si>
    <t>94070690</t>
  </si>
  <si>
    <t>I NYOMAN ANDIKA TRIANA PUTRA</t>
  </si>
  <si>
    <t>94070715</t>
  </si>
  <si>
    <t>GEDE EKA PUTRA MANDIYANTA</t>
  </si>
  <si>
    <t>94070897</t>
  </si>
  <si>
    <t>I MADE RAMA PUTRA</t>
  </si>
  <si>
    <t>94070937</t>
  </si>
  <si>
    <t>I GUSTI KOMANG SUMANAYASA, S.E.</t>
  </si>
  <si>
    <t>94070966</t>
  </si>
  <si>
    <t>I PUTU BAYU ATMAJA</t>
  </si>
  <si>
    <t>94070968</t>
  </si>
  <si>
    <t>KOMANG WIDI ADNYANA PUTRA</t>
  </si>
  <si>
    <t>94080335</t>
  </si>
  <si>
    <t>I GUSTI AGUNG RAI AGUNG</t>
  </si>
  <si>
    <t>94080347</t>
  </si>
  <si>
    <t>I KADEK AGUS PRAMANA</t>
  </si>
  <si>
    <t>94080413</t>
  </si>
  <si>
    <t>I PUTU KERTA WIJAYA</t>
  </si>
  <si>
    <t>94080426</t>
  </si>
  <si>
    <t>I NENGAH SUTARIADA AGUSTINA</t>
  </si>
  <si>
    <t>94080437</t>
  </si>
  <si>
    <t>I MADE WIRA HADI SASTRAWAN</t>
  </si>
  <si>
    <t>94080466</t>
  </si>
  <si>
    <t>I DEWA GEDE MULIARTHA NIDA,S.H</t>
  </si>
  <si>
    <t>94080491</t>
  </si>
  <si>
    <t>I PUTU AGUS EKA ADNYANA</t>
  </si>
  <si>
    <t>94080499</t>
  </si>
  <si>
    <t>I PUTU RISKA ARISTA PUTRA</t>
  </si>
  <si>
    <t>94080546</t>
  </si>
  <si>
    <t>I PUTU AGUS PRATAMA ARTHA</t>
  </si>
  <si>
    <t>94080567</t>
  </si>
  <si>
    <t>I KOMANG SUMA SUSANTA</t>
  </si>
  <si>
    <t>94080593</t>
  </si>
  <si>
    <t>I KOMANG TRI HENDI WIDI PUTRA</t>
  </si>
  <si>
    <t>94080644</t>
  </si>
  <si>
    <t>PANDE MADE SETYAWAN</t>
  </si>
  <si>
    <t>94080676</t>
  </si>
  <si>
    <t>DEWA MADE SUPRAMA WISA</t>
  </si>
  <si>
    <t>94080701</t>
  </si>
  <si>
    <t>MADE ERLAN AGUSDIANA</t>
  </si>
  <si>
    <t>94080772</t>
  </si>
  <si>
    <t>I PUTU DANU WIRAHADINATA, S.Kom.</t>
  </si>
  <si>
    <t>94080820</t>
  </si>
  <si>
    <t>I GUSTI L. NGURAH ARTAWAN</t>
  </si>
  <si>
    <t>94080869</t>
  </si>
  <si>
    <t>I WAYAN ARYA AGUSTINA</t>
  </si>
  <si>
    <t>94080930</t>
  </si>
  <si>
    <t>AGUS VANY SUSANTO</t>
  </si>
  <si>
    <t>94080934</t>
  </si>
  <si>
    <t>I WAYAN GEDE SUWARDIASA</t>
  </si>
  <si>
    <t>94080991</t>
  </si>
  <si>
    <t>NGK FAJAR CAHYADINATA</t>
  </si>
  <si>
    <t>94081022</t>
  </si>
  <si>
    <t>I DEWA MADE KRISNA MAHAPUTRA</t>
  </si>
  <si>
    <t>94081096</t>
  </si>
  <si>
    <t>I PUTU LEO AGUSTINA, S.Pd.</t>
  </si>
  <si>
    <t>94090043</t>
  </si>
  <si>
    <t>94090253</t>
  </si>
  <si>
    <t>A.A. GEDE ANGGA PUTRA PRATAMA</t>
  </si>
  <si>
    <t>94090309</t>
  </si>
  <si>
    <t>94090329</t>
  </si>
  <si>
    <t>I GEDE EKA SETIAWAN</t>
  </si>
  <si>
    <t>94090351</t>
  </si>
  <si>
    <t>I GEDE ANGGA SETIAWAN, S.H.</t>
  </si>
  <si>
    <t>94090386</t>
  </si>
  <si>
    <t>KADEK AGENG NUARTHA,S.H</t>
  </si>
  <si>
    <t>94090548</t>
  </si>
  <si>
    <t>I GUSTI NGURAH PUTU ARI MAHENDRA</t>
  </si>
  <si>
    <t>94090567</t>
  </si>
  <si>
    <t>KADEK ANDI SULASTAMA</t>
  </si>
  <si>
    <t>94090585</t>
  </si>
  <si>
    <t>I GUSTI BAGUS PUSPAWAN</t>
  </si>
  <si>
    <t>94090660</t>
  </si>
  <si>
    <t>94090698</t>
  </si>
  <si>
    <t>PANDE I MADE SURYA PERMANA</t>
  </si>
  <si>
    <t>94090732</t>
  </si>
  <si>
    <t>I GUSTI KADE INDRA PERMANA</t>
  </si>
  <si>
    <t>94090744</t>
  </si>
  <si>
    <t>I KADEK AGRADIATMIKA SIRATA MERTA ADITYA</t>
  </si>
  <si>
    <t>94090811</t>
  </si>
  <si>
    <t>I WAYAN YUDI SANTOSA</t>
  </si>
  <si>
    <t>94090822</t>
  </si>
  <si>
    <t>94100334</t>
  </si>
  <si>
    <t>MADE DANA PARISTIA</t>
  </si>
  <si>
    <t>94100440</t>
  </si>
  <si>
    <t>I KOMANG GEDE OKA PURNAWAN</t>
  </si>
  <si>
    <t>94100477</t>
  </si>
  <si>
    <t>I NYOMAN ADI IRAWAN</t>
  </si>
  <si>
    <t>94100494</t>
  </si>
  <si>
    <t>I GEDE MARDIANA</t>
  </si>
  <si>
    <t>94100516</t>
  </si>
  <si>
    <t>I KETUT WAHYU MAHENDRA</t>
  </si>
  <si>
    <t>94100546</t>
  </si>
  <si>
    <t>I DEWA GEDE AGUNG PRATAMA, S.H.</t>
  </si>
  <si>
    <t>94100591</t>
  </si>
  <si>
    <t>GEDE YOCHIRA PRADIPA SAPUTRA JELANTIK</t>
  </si>
  <si>
    <t>94100616</t>
  </si>
  <si>
    <t>KADEK OKA WIDHI ANTARA, S.H.</t>
  </si>
  <si>
    <t>94100703</t>
  </si>
  <si>
    <t>I WAYAN BAJRA ADNYANA</t>
  </si>
  <si>
    <t>94100743</t>
  </si>
  <si>
    <t>I DEWA PUTU DANA GUNAWAN</t>
  </si>
  <si>
    <t>94100808</t>
  </si>
  <si>
    <t>KRISHNADIPA KARISMA SARASSAMUSCAHYA, S.E.</t>
  </si>
  <si>
    <t>94100832</t>
  </si>
  <si>
    <t>I GUSTI BAGUS TRI SUCIPTA YOGA</t>
  </si>
  <si>
    <t>94101113</t>
  </si>
  <si>
    <t>KADEK PURNAMA PUTRA, S.H.</t>
  </si>
  <si>
    <t>94110193</t>
  </si>
  <si>
    <t>I MADE BUDHAYASA</t>
  </si>
  <si>
    <t>94110255</t>
  </si>
  <si>
    <t>I DEWA GEDE BAGUS TIAN NOVENTO</t>
  </si>
  <si>
    <t>94110256</t>
  </si>
  <si>
    <t>I KETUT ADITIYA SAPUTRA</t>
  </si>
  <si>
    <t>94110305</t>
  </si>
  <si>
    <t>DEWA BAGUS MADE CANDRA RENO WIBAWA</t>
  </si>
  <si>
    <t>94110313</t>
  </si>
  <si>
    <t>PUTU ADI PERMANA PUTRA</t>
  </si>
  <si>
    <t>94110323</t>
  </si>
  <si>
    <t>KADEK SATRIA YUDHA PRANATA</t>
  </si>
  <si>
    <t>94110375</t>
  </si>
  <si>
    <t>DEWA GEDE SABDA WAHANA</t>
  </si>
  <si>
    <t>94110397</t>
  </si>
  <si>
    <t>KADEK KRISNA WARDANA PUTRA,S.H</t>
  </si>
  <si>
    <t>94110477</t>
  </si>
  <si>
    <t>I MADE ARYA WIPRANA</t>
  </si>
  <si>
    <t>94110566</t>
  </si>
  <si>
    <t>I WAYAN ARTHA WIJAYA</t>
  </si>
  <si>
    <t>94110568</t>
  </si>
  <si>
    <t>IDA BGS GD SURYA GOTAMA, S.H.</t>
  </si>
  <si>
    <t>94110592</t>
  </si>
  <si>
    <t>I WAYAN WAHYU SUARDIKA</t>
  </si>
  <si>
    <t>94110626</t>
  </si>
  <si>
    <t>I GEDE NOPA ARIANA</t>
  </si>
  <si>
    <t>94110719</t>
  </si>
  <si>
    <t>NI LUH PUTU SATYANING GEMI NASTITI</t>
  </si>
  <si>
    <t>94110746</t>
  </si>
  <si>
    <t>DEWA AYU ADE OKA RATNANTI</t>
  </si>
  <si>
    <t>94110769</t>
  </si>
  <si>
    <t>I KOMANG SANCITA</t>
  </si>
  <si>
    <t>94110786</t>
  </si>
  <si>
    <t>I MADE BAGUS SWASTAMA</t>
  </si>
  <si>
    <t>94110886</t>
  </si>
  <si>
    <t>KOMANG TRIA NOVI ULANDARI</t>
  </si>
  <si>
    <t>94110893</t>
  </si>
  <si>
    <t>THAHIR BADRIE</t>
  </si>
  <si>
    <t>94110917</t>
  </si>
  <si>
    <t>I GEDE YUDI ANTARA PUTRA</t>
  </si>
  <si>
    <t>94110922</t>
  </si>
  <si>
    <t>I NENGAH ANDHI SERKA WIGUNA</t>
  </si>
  <si>
    <t>94110982</t>
  </si>
  <si>
    <t>NI LUH PUTU MAHADEWI, S.Si.</t>
  </si>
  <si>
    <t>94110999</t>
  </si>
  <si>
    <t>KADEK BAGUS WIDIARTA PUTRA, S.H.</t>
  </si>
  <si>
    <t>94120221</t>
  </si>
  <si>
    <t>I PUTU ARYA SUJILDA PUJIATNA</t>
  </si>
  <si>
    <t>94120249</t>
  </si>
  <si>
    <t>IDA BAGUS GEDE WIDIA PUTRA</t>
  </si>
  <si>
    <t>94120257</t>
  </si>
  <si>
    <t>AGUS DODIK PRANANDIKA</t>
  </si>
  <si>
    <t>94120296</t>
  </si>
  <si>
    <t>JODHI SUTRISNO PUTRA</t>
  </si>
  <si>
    <t>94120303</t>
  </si>
  <si>
    <t>PUTU SURYA MAHESA PUTRA,S.H.</t>
  </si>
  <si>
    <t>94120332</t>
  </si>
  <si>
    <t>I WAYAN GEDE YOGA BUDIARSA</t>
  </si>
  <si>
    <t>94120389</t>
  </si>
  <si>
    <t>KADEK BENY ARYAWAN,S.H</t>
  </si>
  <si>
    <t>94120391</t>
  </si>
  <si>
    <t>MADE EGA TRESNA ADI NUSA, S.H.</t>
  </si>
  <si>
    <t>94120445</t>
  </si>
  <si>
    <t>I KOMANG FERI ARDIANTO</t>
  </si>
  <si>
    <t>94120494</t>
  </si>
  <si>
    <t>I GEDE GERI ARIAWAN</t>
  </si>
  <si>
    <t>94120495</t>
  </si>
  <si>
    <t>MADE DELYEN FRANSISCO,S.H</t>
  </si>
  <si>
    <t>94120502</t>
  </si>
  <si>
    <t>I MADE WIDYA PARAMARTHA, S.H.</t>
  </si>
  <si>
    <t>94120532</t>
  </si>
  <si>
    <t>IDA BAGUS ADITYA MAHA PUTRA</t>
  </si>
  <si>
    <t>94120550</t>
  </si>
  <si>
    <t>I GEDE ANTA WIGUNA,S.H</t>
  </si>
  <si>
    <t>94120702</t>
  </si>
  <si>
    <t>94120764</t>
  </si>
  <si>
    <t>NI LUH GEDE PRATIWI YUDIANDARI, S.H.</t>
  </si>
  <si>
    <t>94120836</t>
  </si>
  <si>
    <t>I PUTU BHAKTI KARTIKA</t>
  </si>
  <si>
    <t>94120882</t>
  </si>
  <si>
    <t>GEDE ANGGA SUAJRA</t>
  </si>
  <si>
    <t>94120897</t>
  </si>
  <si>
    <t>PUTU HARRY CHANDRA BUDIDHARMA</t>
  </si>
  <si>
    <t>94120936</t>
  </si>
  <si>
    <t>NI LUH CITA KARISMAYONI</t>
  </si>
  <si>
    <t>94120989</t>
  </si>
  <si>
    <t>I KADEK YOGA ARI SANTIKA</t>
  </si>
  <si>
    <t>94121197</t>
  </si>
  <si>
    <t>MADE AYU DELAYANI, S.H.</t>
  </si>
  <si>
    <t>95010076</t>
  </si>
  <si>
    <t>I MADE BUDI ADI PUTRA, S.H.</t>
  </si>
  <si>
    <t>95010116</t>
  </si>
  <si>
    <t>I WAYAN DEDI SETIAWAN</t>
  </si>
  <si>
    <t>95010179</t>
  </si>
  <si>
    <t>I MADE DWI PRIYANDITA</t>
  </si>
  <si>
    <t>95010181</t>
  </si>
  <si>
    <t>KADEK AGUS ADI PALGUNA, S.H.</t>
  </si>
  <si>
    <t>95010213</t>
  </si>
  <si>
    <t>I MADE ARI SETIAWAN</t>
  </si>
  <si>
    <t>95010229</t>
  </si>
  <si>
    <t>I KADEK BISMANTARA</t>
  </si>
  <si>
    <t>95010243</t>
  </si>
  <si>
    <t>I PUTU AGUS WIDIASTIKA</t>
  </si>
  <si>
    <t>95010322</t>
  </si>
  <si>
    <t>I PUTU YOGA WEDASRAMA</t>
  </si>
  <si>
    <t>95010346</t>
  </si>
  <si>
    <t>PUTU BAGUS ARYA KESUMA</t>
  </si>
  <si>
    <t>95010381</t>
  </si>
  <si>
    <t>I MADE PUTRA RIAWAN</t>
  </si>
  <si>
    <t>95010418</t>
  </si>
  <si>
    <t>I PUTU WIRYANTARA</t>
  </si>
  <si>
    <t>95010419</t>
  </si>
  <si>
    <t>I.G.KD DODY MUDI SUCIPTA</t>
  </si>
  <si>
    <t>95010451</t>
  </si>
  <si>
    <t>I MADE DUIADNYANA</t>
  </si>
  <si>
    <t>95010493</t>
  </si>
  <si>
    <t>I GEDE ARIMASTANAYA</t>
  </si>
  <si>
    <t>95010516</t>
  </si>
  <si>
    <t>PUTU JODI ARTA WISNAWA</t>
  </si>
  <si>
    <t>95010559</t>
  </si>
  <si>
    <t>NI PUTU WIDYA PARAMARTHA</t>
  </si>
  <si>
    <t>95010670</t>
  </si>
  <si>
    <t>ANASTASIA JEANY RATNASARI, S.E.</t>
  </si>
  <si>
    <t>95010751</t>
  </si>
  <si>
    <t>LUH PUTU CINTYA DEWI</t>
  </si>
  <si>
    <t>95010807</t>
  </si>
  <si>
    <t>NI PUTU AYU RINA PUSPITADEWI</t>
  </si>
  <si>
    <t>95010834</t>
  </si>
  <si>
    <t>DEWA GEDE EKA WINATA PUTRA</t>
  </si>
  <si>
    <t>95010966</t>
  </si>
  <si>
    <t>NI MADE SUWINDAYANI UTAMI, S.H.</t>
  </si>
  <si>
    <t>95020011</t>
  </si>
  <si>
    <t>I MADE HERPAN EBRIANTO, S.H.</t>
  </si>
  <si>
    <t>95020095</t>
  </si>
  <si>
    <t>I PUTU ANGGA MOENA ATMAJA</t>
  </si>
  <si>
    <t>95020212</t>
  </si>
  <si>
    <t>I MADE DWIPAYANA ADI SANJAYA</t>
  </si>
  <si>
    <t>95020244</t>
  </si>
  <si>
    <t>MADE WIWIN PRADIPTA</t>
  </si>
  <si>
    <t>95020301</t>
  </si>
  <si>
    <t>I KADE FEBBY WIRADANA</t>
  </si>
  <si>
    <t>95020353</t>
  </si>
  <si>
    <t>I PUTU YOGI PRIADI PUTRA</t>
  </si>
  <si>
    <t>95020562</t>
  </si>
  <si>
    <t>I PUTU INDRA ARDIPATMA</t>
  </si>
  <si>
    <t>95020567</t>
  </si>
  <si>
    <t>PUTU AGUS INDRAWAN, S.H.</t>
  </si>
  <si>
    <t>95020639</t>
  </si>
  <si>
    <t>KOMANG AYU ASTARI</t>
  </si>
  <si>
    <t>95020665</t>
  </si>
  <si>
    <t>GEDE WIKA GUNASTRA</t>
  </si>
  <si>
    <t>95020667</t>
  </si>
  <si>
    <t>JESSICA FEBRIA TOKILOV</t>
  </si>
  <si>
    <t>95020723</t>
  </si>
  <si>
    <t>I KETUT SURIAWAN</t>
  </si>
  <si>
    <t>95020771</t>
  </si>
  <si>
    <t>DEWA NYOMAN ERY PUTRA</t>
  </si>
  <si>
    <t>95030007</t>
  </si>
  <si>
    <t>I PUTU VICE ANGGARA</t>
  </si>
  <si>
    <t>95030081</t>
  </si>
  <si>
    <t>I GEDE BAGUS EKA SUJENDRA,S.H</t>
  </si>
  <si>
    <t>95030126</t>
  </si>
  <si>
    <t>I MADE BUDI DHARMA, S.H.</t>
  </si>
  <si>
    <t>95030139</t>
  </si>
  <si>
    <t>NI KOMANG MERI ARDIANI, S.H.</t>
  </si>
  <si>
    <t>95030154</t>
  </si>
  <si>
    <t>I KADEK ASTRA SASMITA</t>
  </si>
  <si>
    <t>95030177</t>
  </si>
  <si>
    <t>KADEK MONA YOPIRIANTIKA</t>
  </si>
  <si>
    <t>95030178</t>
  </si>
  <si>
    <t>KADEK WILLA SUTARIADI ADNYANA</t>
  </si>
  <si>
    <t>95030405</t>
  </si>
  <si>
    <t>PUTU ONIK ASTINI</t>
  </si>
  <si>
    <t>95030413</t>
  </si>
  <si>
    <t>I GUSTI MADE ARDA SATRYAWAN, S.H.</t>
  </si>
  <si>
    <t>95030445</t>
  </si>
  <si>
    <t>I KOMANG AGUS WIDNYANA PUTRA</t>
  </si>
  <si>
    <t>95030461</t>
  </si>
  <si>
    <t>I PUTU WAHYU TRISNA PARNANDA,S.H.</t>
  </si>
  <si>
    <t>95030536</t>
  </si>
  <si>
    <t>I GEDE YUDIANA</t>
  </si>
  <si>
    <t>95030672</t>
  </si>
  <si>
    <t>NI KADEK MIA WIDIASTUTI</t>
  </si>
  <si>
    <t>95030682</t>
  </si>
  <si>
    <t>I KADEK TEMU HARTA</t>
  </si>
  <si>
    <t>95030706</t>
  </si>
  <si>
    <t>I PUTU RUDITA</t>
  </si>
  <si>
    <t>95030738</t>
  </si>
  <si>
    <t>I DEWA KETUT ARDIKAYASA</t>
  </si>
  <si>
    <t>95030748</t>
  </si>
  <si>
    <t>I GEDE EKA DARMA PUTRA</t>
  </si>
  <si>
    <t>95030764</t>
  </si>
  <si>
    <t>I MADE DEDI SURYAWAN</t>
  </si>
  <si>
    <t>95030785</t>
  </si>
  <si>
    <t>NI MADE HERLIN SINTA ARIESTYA</t>
  </si>
  <si>
    <t>95030806</t>
  </si>
  <si>
    <t>I PUTU GIAN YOGANTARA WD</t>
  </si>
  <si>
    <t>95030830</t>
  </si>
  <si>
    <t>I KADEK MARTIN</t>
  </si>
  <si>
    <t>95030874</t>
  </si>
  <si>
    <t>KADEK RISKA MARCAHYANI. S</t>
  </si>
  <si>
    <t>95040053</t>
  </si>
  <si>
    <t>I MADE WISNU ADIPUTRA,S.H.</t>
  </si>
  <si>
    <t>95040080</t>
  </si>
  <si>
    <t>I PUTU AGUNG PRAMA JIVANA</t>
  </si>
  <si>
    <t>95040112</t>
  </si>
  <si>
    <t>W. KIRTYA ABDI PUTRA</t>
  </si>
  <si>
    <t>95040133</t>
  </si>
  <si>
    <t>I PUTU RANDI RESTUADI,S.H.</t>
  </si>
  <si>
    <t>95040180</t>
  </si>
  <si>
    <t>I GEDE SETIA ADI PRABAWA, S.H.</t>
  </si>
  <si>
    <t>95040192</t>
  </si>
  <si>
    <t>95040251</t>
  </si>
  <si>
    <t>I WAYAN GEDE ARIP KUSUMA WARDANA</t>
  </si>
  <si>
    <t>95040298</t>
  </si>
  <si>
    <t>MADE ADI SUANTARA</t>
  </si>
  <si>
    <t>95040305</t>
  </si>
  <si>
    <t>95040343</t>
  </si>
  <si>
    <t>I MADE ANOM ADI TENAYA</t>
  </si>
  <si>
    <t>95040371</t>
  </si>
  <si>
    <t>I DEWA GEDE AGUNG DHARMA PUTRA</t>
  </si>
  <si>
    <t>95040383</t>
  </si>
  <si>
    <t>DEWA GEDE BAGUS SAPTAADHI</t>
  </si>
  <si>
    <t>95040421</t>
  </si>
  <si>
    <t>I GUSTI AYU MIRAH WULANDARI</t>
  </si>
  <si>
    <t>95040505</t>
  </si>
  <si>
    <t>ADE YOGA PERMANI</t>
  </si>
  <si>
    <t>95040509</t>
  </si>
  <si>
    <t>I KOMANG KRISNA</t>
  </si>
  <si>
    <t>95040578</t>
  </si>
  <si>
    <t>Nl PUTU DEWI AYU PUSPITASARI</t>
  </si>
  <si>
    <t>95040594</t>
  </si>
  <si>
    <t>MADE GUPTANAYA</t>
  </si>
  <si>
    <t>95040602</t>
  </si>
  <si>
    <t>BRIANANDA SUSILO</t>
  </si>
  <si>
    <t>95040604</t>
  </si>
  <si>
    <t>DEWA AYU KARTIKA DIAH ASTRY PRATAMA</t>
  </si>
  <si>
    <t>95040668</t>
  </si>
  <si>
    <t>PUTU YUDHI ARYA KRISNAJAYA</t>
  </si>
  <si>
    <t>95040691</t>
  </si>
  <si>
    <t>I NYOMAN TRIANANDA</t>
  </si>
  <si>
    <t>95040707</t>
  </si>
  <si>
    <t>I KETUT YUDHA PRAKASA</t>
  </si>
  <si>
    <t>95040782</t>
  </si>
  <si>
    <t>PUTU PURWADIHARNA</t>
  </si>
  <si>
    <t>95040794</t>
  </si>
  <si>
    <t>I GEDE SUKA ASTAWA</t>
  </si>
  <si>
    <t>95040798</t>
  </si>
  <si>
    <t>95050033</t>
  </si>
  <si>
    <t>PANDE AGUS WIRA MAHAYASA</t>
  </si>
  <si>
    <t>95050038</t>
  </si>
  <si>
    <t>AYU PUTU ARTINIASIH</t>
  </si>
  <si>
    <t>95050088</t>
  </si>
  <si>
    <t>I GEDE AGUS SARJANA PUTRA DWI PAYANA</t>
  </si>
  <si>
    <t>95050116</t>
  </si>
  <si>
    <t>IDA BAGUS HENDRA SEMARAPUTRA</t>
  </si>
  <si>
    <t>95050165</t>
  </si>
  <si>
    <t>I KETUT BUDI YASA</t>
  </si>
  <si>
    <t>95050212</t>
  </si>
  <si>
    <t>I GEDE ADI NEGARA</t>
  </si>
  <si>
    <t>95050216</t>
  </si>
  <si>
    <t>NI PUTU WAHYU LESTARI</t>
  </si>
  <si>
    <t>95050260</t>
  </si>
  <si>
    <t>I KOMANG ARYA UTAMA PUTRA</t>
  </si>
  <si>
    <t>95050330</t>
  </si>
  <si>
    <t>I KETUT PANDE VERNA ADI PUTRA,S.H</t>
  </si>
  <si>
    <t>95050343</t>
  </si>
  <si>
    <t>I DEWA KETUT ALIT SANTIKA</t>
  </si>
  <si>
    <t>95050367</t>
  </si>
  <si>
    <t>I MADE EKA SUPARTIKA</t>
  </si>
  <si>
    <t>95050409</t>
  </si>
  <si>
    <t>95050426</t>
  </si>
  <si>
    <t>I DEWA MADE OKA SURYAWAN</t>
  </si>
  <si>
    <t>95050427</t>
  </si>
  <si>
    <t>95050453</t>
  </si>
  <si>
    <t>NI PUTU RIYANDEWI</t>
  </si>
  <si>
    <t>95050502</t>
  </si>
  <si>
    <t>GST A BAGUS MEGAN PERMADI</t>
  </si>
  <si>
    <t>95050549</t>
  </si>
  <si>
    <t>ACHILIA ZUSANA RUING</t>
  </si>
  <si>
    <t>95050563</t>
  </si>
  <si>
    <t>NI KOMANG SRI RUSMAWATI, S.H.</t>
  </si>
  <si>
    <t>95050599</t>
  </si>
  <si>
    <t>I NYOMAN VAISA BUDI VIRATAMA</t>
  </si>
  <si>
    <t>95050611</t>
  </si>
  <si>
    <t>PUTU BAGIADA</t>
  </si>
  <si>
    <t>95050676</t>
  </si>
  <si>
    <t>I NYOMAN BANGKIT KUSUMA NEGARA</t>
  </si>
  <si>
    <t>95050729</t>
  </si>
  <si>
    <t>I PUTU RIYO WIRAADNYANA</t>
  </si>
  <si>
    <t>95050813</t>
  </si>
  <si>
    <t>NI KETUT ANGGRENI LESTARI</t>
  </si>
  <si>
    <t>95051039</t>
  </si>
  <si>
    <t>I GEDE WAHYU F. SETYAWAN, S.H.</t>
  </si>
  <si>
    <t>95060046</t>
  </si>
  <si>
    <t>I PUTU GEDE ADI ARTA SAPUTRA</t>
  </si>
  <si>
    <t>95060072</t>
  </si>
  <si>
    <t>KADEK PUTRA INDRIANIGRAHA</t>
  </si>
  <si>
    <t>95060097</t>
  </si>
  <si>
    <t>I KETUT JONI KUMARA PUTRA</t>
  </si>
  <si>
    <t>95060132</t>
  </si>
  <si>
    <t>GEDE WIDYA KRISNAYANA</t>
  </si>
  <si>
    <t>95060197</t>
  </si>
  <si>
    <t>PUTU AGUS ESA ARYA WIGUNA</t>
  </si>
  <si>
    <t>95060233</t>
  </si>
  <si>
    <t>I WAYAN DANA ADI SUTRISNA</t>
  </si>
  <si>
    <t>95060305</t>
  </si>
  <si>
    <t>I WAYAN AGUS JUNIARTA</t>
  </si>
  <si>
    <t>95060317</t>
  </si>
  <si>
    <t>I GEDE DETA PURWANTO</t>
  </si>
  <si>
    <t>95060318</t>
  </si>
  <si>
    <t>I WAYAN GEDE SUARDIANDITA</t>
  </si>
  <si>
    <t>95060348</t>
  </si>
  <si>
    <t>I GEDE DONI MAHARDIKA</t>
  </si>
  <si>
    <t>95060349</t>
  </si>
  <si>
    <t>I NYOMAN JUNIARTHA</t>
  </si>
  <si>
    <t>95060354</t>
  </si>
  <si>
    <t>NI LUH PUTU GEBY SINTIA GRIASTINI</t>
  </si>
  <si>
    <t>95060406</t>
  </si>
  <si>
    <t>IDA BAGUS GEDE DWIJA PUTRA</t>
  </si>
  <si>
    <t>95060503</t>
  </si>
  <si>
    <t>MADE SISWANTI AYU NINGSIH</t>
  </si>
  <si>
    <t>95060517</t>
  </si>
  <si>
    <t>AGUS PURNAMA SUKADARMA</t>
  </si>
  <si>
    <t>95060554</t>
  </si>
  <si>
    <t>I PUTU HERI WIGUNA</t>
  </si>
  <si>
    <t>95060596</t>
  </si>
  <si>
    <t>I DEWA GEDE CARMAJAYA</t>
  </si>
  <si>
    <t>95060629</t>
  </si>
  <si>
    <t>FIRMAN R. SURAYUDA</t>
  </si>
  <si>
    <t>95060642</t>
  </si>
  <si>
    <t>KETUT HENDRIK SUDARMIKA</t>
  </si>
  <si>
    <t>95060685</t>
  </si>
  <si>
    <t>IDA BAGUS KADE ANOM BAWA,S.H.</t>
  </si>
  <si>
    <t>95060704</t>
  </si>
  <si>
    <t>MADE AGUS GUNAWAN</t>
  </si>
  <si>
    <t>95060755</t>
  </si>
  <si>
    <t>ANAK AGUNG GDE MAHARDI PRANA</t>
  </si>
  <si>
    <t>95060963</t>
  </si>
  <si>
    <t>ARYA GEDE WAHYU KARISMA P.</t>
  </si>
  <si>
    <t>95070092</t>
  </si>
  <si>
    <t>EDWIN GEOVANI SAPUTRA</t>
  </si>
  <si>
    <t>95070093</t>
  </si>
  <si>
    <t>GUSTI NGURAH KADE AGUS PRADNYANA PUTRA</t>
  </si>
  <si>
    <t>95070095</t>
  </si>
  <si>
    <t>I KADEK ADITYA KRISNA DIPRAJA</t>
  </si>
  <si>
    <t>95070149</t>
  </si>
  <si>
    <t>I PUTU EKA UDAYANA W.</t>
  </si>
  <si>
    <t>95070156</t>
  </si>
  <si>
    <t>I DEWA BAGUS PUTU MAHENDRA YADNYA</t>
  </si>
  <si>
    <t>95070161</t>
  </si>
  <si>
    <t>KOMANG ANDI YULIAWAN</t>
  </si>
  <si>
    <t>95070171</t>
  </si>
  <si>
    <t>PUTU MANIK ANANDA VISTAYANA</t>
  </si>
  <si>
    <t>95070222</t>
  </si>
  <si>
    <t>I KOMANG ARI PRASTYO</t>
  </si>
  <si>
    <t>95070231</t>
  </si>
  <si>
    <t>I KETUT SURYANTAMA</t>
  </si>
  <si>
    <t>95070261</t>
  </si>
  <si>
    <t>NYOMAN SURYA ADINATA PUTRA, S.H.</t>
  </si>
  <si>
    <t>95070317</t>
  </si>
  <si>
    <t>I GUSTI MADE ADI KARYA JULIARDIKA</t>
  </si>
  <si>
    <t>95070342</t>
  </si>
  <si>
    <t>DWI INDRAYANI</t>
  </si>
  <si>
    <t>95070365</t>
  </si>
  <si>
    <t>I KOMANG ADITYA YASA PRATAMA</t>
  </si>
  <si>
    <t>95070366</t>
  </si>
  <si>
    <t>I PUTU PUTRA NURYANTARA</t>
  </si>
  <si>
    <t>95070368</t>
  </si>
  <si>
    <t>KADEK TOMY DWIPA BYANTARA</t>
  </si>
  <si>
    <t>95070381</t>
  </si>
  <si>
    <t>I KADEK JULIANA PUTRA</t>
  </si>
  <si>
    <t>95070398</t>
  </si>
  <si>
    <t>I KETUT PUTRA ARIADI</t>
  </si>
  <si>
    <t>95070410</t>
  </si>
  <si>
    <t>I DEWA GEDE PUTRA EKA PRATAMA</t>
  </si>
  <si>
    <t>95070507</t>
  </si>
  <si>
    <t>NI PUTU EKA NURSAFETRI</t>
  </si>
  <si>
    <t>95070600</t>
  </si>
  <si>
    <t>KOMANG RELO TRI HENDRA WIBAWA</t>
  </si>
  <si>
    <t>95070637</t>
  </si>
  <si>
    <t>NI MADE ARI SINTYA DEWI WENDRA, S.H.</t>
  </si>
  <si>
    <t>95070648</t>
  </si>
  <si>
    <t>I KADEK YUDI LARA PRAYOGI</t>
  </si>
  <si>
    <t>95070676</t>
  </si>
  <si>
    <t>I WAYAN ADI PRAMANA</t>
  </si>
  <si>
    <t>95070716</t>
  </si>
  <si>
    <t>DJODY SETIAWAN HERMANTO</t>
  </si>
  <si>
    <t>95070741</t>
  </si>
  <si>
    <t>VICRI ALIF MAULIDI</t>
  </si>
  <si>
    <t>95080076</t>
  </si>
  <si>
    <t>I MADE PUTRA WIRAWAN</t>
  </si>
  <si>
    <t>95080089</t>
  </si>
  <si>
    <t>KADEK DWI MAHENDRA PUTRA</t>
  </si>
  <si>
    <t>95080098</t>
  </si>
  <si>
    <t>I MADE HARIYOGA</t>
  </si>
  <si>
    <t>95080135</t>
  </si>
  <si>
    <t>I GEDE PANDU A.W</t>
  </si>
  <si>
    <t>95080146</t>
  </si>
  <si>
    <t>KADEK DITA DWIPRAMANA</t>
  </si>
  <si>
    <t>95080169</t>
  </si>
  <si>
    <t>IDA BAGUS INDOMAS BAYU PERMADI,S.H</t>
  </si>
  <si>
    <t>95080214</t>
  </si>
  <si>
    <t>I PUTU YOVA ARYADINATA</t>
  </si>
  <si>
    <t>95080248</t>
  </si>
  <si>
    <t>I KADEK AGUS EVA SAPUTRA</t>
  </si>
  <si>
    <t>95080371</t>
  </si>
  <si>
    <t>I KADEK AGUS SAPUTRA</t>
  </si>
  <si>
    <t>95080372</t>
  </si>
  <si>
    <t>IDA KADE PUTRA PRADNYANA</t>
  </si>
  <si>
    <t>95080383</t>
  </si>
  <si>
    <t>GUSTI KADE AGUS ARYA WIGUNA</t>
  </si>
  <si>
    <t>95080437</t>
  </si>
  <si>
    <t>PUTU WIARTINI</t>
  </si>
  <si>
    <t>95080486</t>
  </si>
  <si>
    <t>DEWA MADE INDRA WIJAYA</t>
  </si>
  <si>
    <t>95080504</t>
  </si>
  <si>
    <t>I KETUT NADI ARTA</t>
  </si>
  <si>
    <t>95080576</t>
  </si>
  <si>
    <t>NI WAYAN SUGI ASTARI</t>
  </si>
  <si>
    <t>95080610</t>
  </si>
  <si>
    <t>NI PUTU ERVINA WARAPSARI</t>
  </si>
  <si>
    <t>95080642</t>
  </si>
  <si>
    <t>I MADE AGUS SURATMIKA</t>
  </si>
  <si>
    <t>95080651</t>
  </si>
  <si>
    <t>DEWA MADE AGUS MARDIKA</t>
  </si>
  <si>
    <t>95080665</t>
  </si>
  <si>
    <t>I KETUT BUDIANA</t>
  </si>
  <si>
    <t>95080686</t>
  </si>
  <si>
    <t>NI PUTU EKA SUASTININGSIH</t>
  </si>
  <si>
    <t>95080698</t>
  </si>
  <si>
    <t>I GEDE PUTU ADITYA HARYANA</t>
  </si>
  <si>
    <t>95080702</t>
  </si>
  <si>
    <t>PUTU TUTIK AMANDA WIDYASARI</t>
  </si>
  <si>
    <t>95090024</t>
  </si>
  <si>
    <t>GEDE PUTU SEPTIAN ARI ARTANA</t>
  </si>
  <si>
    <t>95090040</t>
  </si>
  <si>
    <t>NI PUTU SRI ANITA DEVI SEPTIARY</t>
  </si>
  <si>
    <t>95090123</t>
  </si>
  <si>
    <t>I KADEK HENDRA WIRIYANA</t>
  </si>
  <si>
    <t>95090189</t>
  </si>
  <si>
    <t>PUTU SUSWANTO</t>
  </si>
  <si>
    <t>95090216</t>
  </si>
  <si>
    <t>NI PUTU NATIH VERRA SINTIA</t>
  </si>
  <si>
    <t>95090281</t>
  </si>
  <si>
    <t>I GUSTI NGURAH AGUNG ARY PUSTRAWAN</t>
  </si>
  <si>
    <t>95090283</t>
  </si>
  <si>
    <t>KADEK SEPTI HARIYANTINI</t>
  </si>
  <si>
    <t>95090319</t>
  </si>
  <si>
    <t>NI MADE BELLA ANDRIANI, S.H.</t>
  </si>
  <si>
    <t>95090334</t>
  </si>
  <si>
    <t>95090416</t>
  </si>
  <si>
    <t>I GEDE DODY PRABADITA</t>
  </si>
  <si>
    <t>95090435</t>
  </si>
  <si>
    <t>I GEDE DHARMA YUDHA, S.H.</t>
  </si>
  <si>
    <t>95090588</t>
  </si>
  <si>
    <t>NI NYOMAN SEPTIANA DEWI</t>
  </si>
  <si>
    <t>95090713</t>
  </si>
  <si>
    <t>I PUTU AGUS S. SUBIANTARA</t>
  </si>
  <si>
    <t>95090826</t>
  </si>
  <si>
    <t>NI MADE SEPTIANI, S.H.</t>
  </si>
  <si>
    <t>95100034</t>
  </si>
  <si>
    <t>I KADEK ANGGA GUNAWAN</t>
  </si>
  <si>
    <t>95100057</t>
  </si>
  <si>
    <t>PANDE MADE SUMANTRA</t>
  </si>
  <si>
    <t>95100063</t>
  </si>
  <si>
    <t>GEDE NGURAH SUASTAMA JAYA</t>
  </si>
  <si>
    <t>95100072</t>
  </si>
  <si>
    <t>95100137</t>
  </si>
  <si>
    <t>I KOMANG ARYA PRAHASTO</t>
  </si>
  <si>
    <t>95100144</t>
  </si>
  <si>
    <t>I GUSTI NGURAH KUSUMAYUDA ADI DARMAJA</t>
  </si>
  <si>
    <t>95100149</t>
  </si>
  <si>
    <t>I MADE PUTRAYASA</t>
  </si>
  <si>
    <t>95100162</t>
  </si>
  <si>
    <t>I WAYAN OKA SANTIKA PUTRA</t>
  </si>
  <si>
    <t>95100202</t>
  </si>
  <si>
    <t>I PUTU PERING SUGIANTA</t>
  </si>
  <si>
    <t>95100205</t>
  </si>
  <si>
    <t>AGUS EDY VATRI ONO</t>
  </si>
  <si>
    <t>95100209</t>
  </si>
  <si>
    <t>I PUTU ANDY DIANA</t>
  </si>
  <si>
    <t>95100224</t>
  </si>
  <si>
    <t>I GEDE BAYU PUTRA UTAMA</t>
  </si>
  <si>
    <t>95100271</t>
  </si>
  <si>
    <t>I MADE SURYA ADI PUTRA</t>
  </si>
  <si>
    <t>95100298</t>
  </si>
  <si>
    <t>I MADE DWI SATRIA WIGUNA</t>
  </si>
  <si>
    <t>95100350</t>
  </si>
  <si>
    <t>I GUSTI NGURAH LANANG SURYA ARMIKA</t>
  </si>
  <si>
    <t>95100375</t>
  </si>
  <si>
    <t>KOMANG BUDI ASTUTI, S.H.</t>
  </si>
  <si>
    <t>95100406</t>
  </si>
  <si>
    <t>95100429</t>
  </si>
  <si>
    <t>ANESTY SARAS KARUNIA DEWI</t>
  </si>
  <si>
    <t>95100470</t>
  </si>
  <si>
    <t>I KOMANG NGURAH SURYA PUSPAWAN</t>
  </si>
  <si>
    <t>95100490</t>
  </si>
  <si>
    <t>I PUTU ULANJAYA</t>
  </si>
  <si>
    <t>95100507</t>
  </si>
  <si>
    <t>I KOMANG TRI ADNYANA</t>
  </si>
  <si>
    <t>95100571</t>
  </si>
  <si>
    <t>I GUSTI AYU DIAH OKTARIYANTI</t>
  </si>
  <si>
    <t>95100575</t>
  </si>
  <si>
    <t>KADEK WAHYU ADI PERMANA PUTRA,S.H.</t>
  </si>
  <si>
    <t>95100599</t>
  </si>
  <si>
    <t>ANAK AGUNG GEDE EKA SUPUTRA</t>
  </si>
  <si>
    <t>95100649</t>
  </si>
  <si>
    <t>NI LUH SRI DEWI</t>
  </si>
  <si>
    <t>95100688</t>
  </si>
  <si>
    <t>I PANDE PUTU HERI SAPUTRA,S.H.</t>
  </si>
  <si>
    <t>95100858</t>
  </si>
  <si>
    <t>I KADEK ADI SUMANATA</t>
  </si>
  <si>
    <t>95110044</t>
  </si>
  <si>
    <t>I NYOMAN ALIT ADNYANA</t>
  </si>
  <si>
    <t>95110117</t>
  </si>
  <si>
    <t>I GEDE BAYU WINDAGITA</t>
  </si>
  <si>
    <t>95110122</t>
  </si>
  <si>
    <t>GEDE GUBA SUHANDA</t>
  </si>
  <si>
    <t>95110124</t>
  </si>
  <si>
    <t>I PUTU SURYA PRATAMA</t>
  </si>
  <si>
    <t>95110138</t>
  </si>
  <si>
    <t>NI WAYAN IRA INDIANI MELASOVIC</t>
  </si>
  <si>
    <t>95110196</t>
  </si>
  <si>
    <t>I GUSTI AGUNG WISNU ARIMBAWA</t>
  </si>
  <si>
    <t>95110201</t>
  </si>
  <si>
    <t>PUTU NOVENDI SETYO BUDI</t>
  </si>
  <si>
    <t>95110211</t>
  </si>
  <si>
    <t>I WAYAN ADI MAHARDIKA</t>
  </si>
  <si>
    <t>95110281</t>
  </si>
  <si>
    <t>MADE YOSSUA HARIBENA HAKIM</t>
  </si>
  <si>
    <t>95110321</t>
  </si>
  <si>
    <t>I GEDE WITIAR</t>
  </si>
  <si>
    <t>95110322</t>
  </si>
  <si>
    <t>I MADE GOODDANA</t>
  </si>
  <si>
    <t>95110348</t>
  </si>
  <si>
    <t>NI PUTU AYU KARTIKA ASTARI</t>
  </si>
  <si>
    <t>95110355</t>
  </si>
  <si>
    <t>NI WAYAN MAYUMI INDRASWARI</t>
  </si>
  <si>
    <t>95110364</t>
  </si>
  <si>
    <t>I DEWA GEDE AGUNG WAHYU USMARA YASA</t>
  </si>
  <si>
    <t>95110390</t>
  </si>
  <si>
    <t>I KOMANG EKA PURNA DINATA</t>
  </si>
  <si>
    <t>95110404</t>
  </si>
  <si>
    <t>DENI FENI TYA SARI</t>
  </si>
  <si>
    <t>95110422</t>
  </si>
  <si>
    <t>I PUTU AGUS DARMAYOGA</t>
  </si>
  <si>
    <t>95110449</t>
  </si>
  <si>
    <t>IDA AYU KESUMA WARDANI</t>
  </si>
  <si>
    <t>95110512</t>
  </si>
  <si>
    <t>GADING RACHMADSYAH</t>
  </si>
  <si>
    <t>95110526</t>
  </si>
  <si>
    <t>MADE WIRA HADI PUTRA</t>
  </si>
  <si>
    <t>95110562</t>
  </si>
  <si>
    <t>I NENGAH NOVIAN DANANJAYA</t>
  </si>
  <si>
    <t>95110578</t>
  </si>
  <si>
    <t>I NYOMAN IRWAN ADI PRADANA</t>
  </si>
  <si>
    <t>95110579</t>
  </si>
  <si>
    <t>I WAYAN FENDIKA PRASATYA</t>
  </si>
  <si>
    <t>95110692</t>
  </si>
  <si>
    <t>I KOMANG METRO ADI PUTRA</t>
  </si>
  <si>
    <t>95120022</t>
  </si>
  <si>
    <t>A.A. NGURAH UNTUNG PRAMANA</t>
  </si>
  <si>
    <t>95120044</t>
  </si>
  <si>
    <t>I MADE BUDIARTANA</t>
  </si>
  <si>
    <t>95120086</t>
  </si>
  <si>
    <t>PUTU YUSTINA WANDIKA</t>
  </si>
  <si>
    <t>95120122</t>
  </si>
  <si>
    <t>I GUSTI AGUNG GEDE SURANATA</t>
  </si>
  <si>
    <t>95120127</t>
  </si>
  <si>
    <t>NI PUTU DESIARI</t>
  </si>
  <si>
    <t>95120144</t>
  </si>
  <si>
    <t>NI KADE DUDELAMA BAOCA MALINI</t>
  </si>
  <si>
    <t>I KADEK EDY DARMAWAN</t>
  </si>
  <si>
    <t>95120221</t>
  </si>
  <si>
    <t>I MADE DARMA PUTRA</t>
  </si>
  <si>
    <t>95120232</t>
  </si>
  <si>
    <t>DEASY FEBRIAN NOVITASARI, S.H.</t>
  </si>
  <si>
    <t>95120260</t>
  </si>
  <si>
    <t>NI PUTU DENI HANDAYANI,S.H.</t>
  </si>
  <si>
    <t>95120339</t>
  </si>
  <si>
    <t>I PUTU ARYARIANTA</t>
  </si>
  <si>
    <t>95120358</t>
  </si>
  <si>
    <t>I MADE SATRIA HARTAWAN</t>
  </si>
  <si>
    <t>95120359</t>
  </si>
  <si>
    <t>I PUTU SATRIA DARMAWAN</t>
  </si>
  <si>
    <t>95120406</t>
  </si>
  <si>
    <t>I NENGAH YOGI PRANATA</t>
  </si>
  <si>
    <t>95120465</t>
  </si>
  <si>
    <t>NI PUTU WIWID ARISTYA DEWI</t>
  </si>
  <si>
    <t>95120490</t>
  </si>
  <si>
    <t>DEWA AYU TIA DARMAYANTI</t>
  </si>
  <si>
    <t>95120495</t>
  </si>
  <si>
    <t>95120525</t>
  </si>
  <si>
    <t>I WAYAN YUDI KRISTIANA</t>
  </si>
  <si>
    <t>95120596</t>
  </si>
  <si>
    <t>I KETUT RAI BAGASKARA</t>
  </si>
  <si>
    <t>96010013</t>
  </si>
  <si>
    <t>G. P. JANARTA KORI</t>
  </si>
  <si>
    <t>96010020</t>
  </si>
  <si>
    <t>NI NYOMAN WIGY ANTARI</t>
  </si>
  <si>
    <t>96010042</t>
  </si>
  <si>
    <t>NI PUTU EKA MAHAYANI</t>
  </si>
  <si>
    <t>96010049</t>
  </si>
  <si>
    <t>IVAN ANDHIKA DANI ANWAR</t>
  </si>
  <si>
    <t>96010100</t>
  </si>
  <si>
    <t>GEDE ARTA SUBAGIA WIBAWA</t>
  </si>
  <si>
    <t>96010125</t>
  </si>
  <si>
    <t>I WAYAN ANDY WIRA NUGRAHA</t>
  </si>
  <si>
    <t>96010226</t>
  </si>
  <si>
    <t>96010248</t>
  </si>
  <si>
    <t>NI NYOMAN TRI BUDIASIH</t>
  </si>
  <si>
    <t>96010258</t>
  </si>
  <si>
    <t>I GEDE INDRA AHADI</t>
  </si>
  <si>
    <t>96010273</t>
  </si>
  <si>
    <t>KADEK AYU WIJAYANTI</t>
  </si>
  <si>
    <t>96010275</t>
  </si>
  <si>
    <t>MADE AGUS ASTIKA WIDANA</t>
  </si>
  <si>
    <t>96010326</t>
  </si>
  <si>
    <t>PUTU SITA NUSANTI</t>
  </si>
  <si>
    <t>96010341</t>
  </si>
  <si>
    <t>I KADEK WISTA JUANA</t>
  </si>
  <si>
    <t>96010370</t>
  </si>
  <si>
    <t>MADE ADI JANUARSA NUGRAHA</t>
  </si>
  <si>
    <t>96010372</t>
  </si>
  <si>
    <t>PUTU DIAN MAS KURNIA DEWI</t>
  </si>
  <si>
    <t>96010400</t>
  </si>
  <si>
    <t>I GUSTI PUTU LANANG MAHA PUTRA</t>
  </si>
  <si>
    <t>96010420</t>
  </si>
  <si>
    <t>96010455</t>
  </si>
  <si>
    <t>96010486</t>
  </si>
  <si>
    <t>I GUSTI AYU AGUNG CHANDRA DEVI</t>
  </si>
  <si>
    <t>96010487</t>
  </si>
  <si>
    <t>I PUTU MAHARDIKA ESTHYARA WIRA PRATAMA</t>
  </si>
  <si>
    <t>96010503</t>
  </si>
  <si>
    <t>GEDE BAKTA SUGAWA</t>
  </si>
  <si>
    <t>96010513</t>
  </si>
  <si>
    <t>I DEWA GEDE HENDRA INDIANA PUTRA</t>
  </si>
  <si>
    <t>96010525</t>
  </si>
  <si>
    <t>I KADEK ANOM WIRJAYA</t>
  </si>
  <si>
    <t>96010535</t>
  </si>
  <si>
    <t>WAYAN ARIK NUARISTYAWAN</t>
  </si>
  <si>
    <t>96010551</t>
  </si>
  <si>
    <t>I MADE ARYA WIRA PUTRA</t>
  </si>
  <si>
    <t>96010555</t>
  </si>
  <si>
    <t>MADE SINTIA DEWI</t>
  </si>
  <si>
    <t>96020014</t>
  </si>
  <si>
    <t>NGAKAN MADE BAGUS PRASTA ARSA</t>
  </si>
  <si>
    <t>96020041</t>
  </si>
  <si>
    <t>I KOMANG CITA MULYA UTAMA</t>
  </si>
  <si>
    <t>96020114</t>
  </si>
  <si>
    <t>I MADE DWIJA ARI SANJAYA</t>
  </si>
  <si>
    <t>96020116</t>
  </si>
  <si>
    <t>IDA BAGUS PUTU INDRA PUTRA WIBAWA</t>
  </si>
  <si>
    <t>96020130</t>
  </si>
  <si>
    <t>I GUSTI PUTU SUTRIARTA,S.H.</t>
  </si>
  <si>
    <t>96020135</t>
  </si>
  <si>
    <t>NURSYAM TAMALA DEWI</t>
  </si>
  <si>
    <t>96020150</t>
  </si>
  <si>
    <t>KOMANG AYU GINA TRISNA YANTHI</t>
  </si>
  <si>
    <t>96020253</t>
  </si>
  <si>
    <t>I PUTU RUSTIAWAN</t>
  </si>
  <si>
    <t>96020267</t>
  </si>
  <si>
    <t>I MADE SUKMA PURWATAMA</t>
  </si>
  <si>
    <t>96020284</t>
  </si>
  <si>
    <t>I KADEK SAPUTRAYASA</t>
  </si>
  <si>
    <t>96020313</t>
  </si>
  <si>
    <t>NI KADEK YENI KURNIAWATI</t>
  </si>
  <si>
    <t>96020314</t>
  </si>
  <si>
    <t>NI KADEK YUDHA HESTYNATALIA</t>
  </si>
  <si>
    <t>96020331</t>
  </si>
  <si>
    <t>I PUTU TARA SASMITA</t>
  </si>
  <si>
    <t>96020372</t>
  </si>
  <si>
    <t>DESAK PUTU MIRAH VANIA KARTINA, S.H.</t>
  </si>
  <si>
    <t>96020419</t>
  </si>
  <si>
    <t>I KADEK YUDA NUGRAHA</t>
  </si>
  <si>
    <t>96020427</t>
  </si>
  <si>
    <t>PUTU SURYANITA REVIYANTHI W.</t>
  </si>
  <si>
    <t>96020440</t>
  </si>
  <si>
    <t>I WAYAN WAWAN PASTIKA</t>
  </si>
  <si>
    <t>96020485</t>
  </si>
  <si>
    <t>I GUSTI NGURAH ADI PRAYOGA</t>
  </si>
  <si>
    <t>96020811</t>
  </si>
  <si>
    <t>I PUTU ANDIKA PRANATA, S.H.</t>
  </si>
  <si>
    <t>96030050</t>
  </si>
  <si>
    <t>A. A. GDE MAHANOM PUTRA</t>
  </si>
  <si>
    <t>96030074</t>
  </si>
  <si>
    <t>I GUSTI AYU MADE ICHA ELVAROSA</t>
  </si>
  <si>
    <t>96030142</t>
  </si>
  <si>
    <t>I MADE WIDNYANA YASA</t>
  </si>
  <si>
    <t>96030175</t>
  </si>
  <si>
    <t>I GEDE OKA SEMARDIANA</t>
  </si>
  <si>
    <t>96030215</t>
  </si>
  <si>
    <t>NI MADE MARTINI ERLITA</t>
  </si>
  <si>
    <t>96030226</t>
  </si>
  <si>
    <t>DEWA GEDE YOGA SAPUTRA</t>
  </si>
  <si>
    <t>96030265</t>
  </si>
  <si>
    <t>I PUTU DEDI ARSA WIJAYA</t>
  </si>
  <si>
    <t>96030285</t>
  </si>
  <si>
    <t>GEDE RADITYA PRADHANA</t>
  </si>
  <si>
    <t>96030301</t>
  </si>
  <si>
    <t>I MADE WAWAN SAPUTRA</t>
  </si>
  <si>
    <t>96030320</t>
  </si>
  <si>
    <t>I GUSTI AYU LAKSMI NOVIANTI, S.H.</t>
  </si>
  <si>
    <t>96030335</t>
  </si>
  <si>
    <t>NI MADE CITRA ARIANTINI</t>
  </si>
  <si>
    <t>96030351</t>
  </si>
  <si>
    <t>DEWA GEDE EKA BHUANA PUTRA</t>
  </si>
  <si>
    <t>96030406</t>
  </si>
  <si>
    <t>NYOMAN RAGIL TEGUH DHARMADIKA,S.H.</t>
  </si>
  <si>
    <t>96030421</t>
  </si>
  <si>
    <t>I PUTU WISNU ARYA NUGRAHA</t>
  </si>
  <si>
    <t>96030437</t>
  </si>
  <si>
    <t>I PUTU ASWIN ARISUDANA</t>
  </si>
  <si>
    <t>96030452</t>
  </si>
  <si>
    <t>I GEDE PUTU SUMARTAMA</t>
  </si>
  <si>
    <t>96030472</t>
  </si>
  <si>
    <t>MADE ANDIKA INDRA KUMARA</t>
  </si>
  <si>
    <t>96030475</t>
  </si>
  <si>
    <t>NI KADEK AYU WAHYUNING</t>
  </si>
  <si>
    <t>96030487</t>
  </si>
  <si>
    <t>IDA BAGUS PUTRA ANABAYU</t>
  </si>
  <si>
    <t>96040033</t>
  </si>
  <si>
    <t>KETUT AYU LESTARI</t>
  </si>
  <si>
    <t>96040047</t>
  </si>
  <si>
    <t>I KADEK BAYU APRIANA</t>
  </si>
  <si>
    <t>96040084</t>
  </si>
  <si>
    <t>I DEWA GEDE ADI PUTRAWAN</t>
  </si>
  <si>
    <t>96040174</t>
  </si>
  <si>
    <t>NI GUSTI AYU MUSTIKA DEWI</t>
  </si>
  <si>
    <t>96040194</t>
  </si>
  <si>
    <t>LUH PUTU EKA PRAMESTIANI</t>
  </si>
  <si>
    <t>96040235</t>
  </si>
  <si>
    <t>I MADE INDRA WAHYU</t>
  </si>
  <si>
    <t>96040236</t>
  </si>
  <si>
    <t>I PUTU YUDA BAYU PERMANA</t>
  </si>
  <si>
    <t>96040327</t>
  </si>
  <si>
    <t>ANAK AGUNG EKA SANTHIARI</t>
  </si>
  <si>
    <t>96040413</t>
  </si>
  <si>
    <t>I GEDE BAYU PRATAMA PUTRA</t>
  </si>
  <si>
    <t>96040414</t>
  </si>
  <si>
    <t>MADE PERMADI</t>
  </si>
  <si>
    <t>96040454</t>
  </si>
  <si>
    <t>ANAK AGUNG GEDE AGUS INDRA KUSUMA</t>
  </si>
  <si>
    <t>96040462</t>
  </si>
  <si>
    <t>PUTU SANDYA LAKSMI</t>
  </si>
  <si>
    <t>96040493</t>
  </si>
  <si>
    <t>PUTU AGUS PUTRA APRIAWAN</t>
  </si>
  <si>
    <t>96050060</t>
  </si>
  <si>
    <t>I GEDE ARI PERMANA</t>
  </si>
  <si>
    <t>96050061</t>
  </si>
  <si>
    <t>I GEDE MAHENDRA DANANJAYA</t>
  </si>
  <si>
    <t>96050062</t>
  </si>
  <si>
    <t>I KADEK DWI WAHYUDI</t>
  </si>
  <si>
    <t>96050063</t>
  </si>
  <si>
    <t>I MADE SUDA</t>
  </si>
  <si>
    <t>96050078</t>
  </si>
  <si>
    <t>I WAYAN ADI GUNAWAN</t>
  </si>
  <si>
    <t>96050100</t>
  </si>
  <si>
    <t>I NYOMAN WIDIARSA</t>
  </si>
  <si>
    <t>96050153</t>
  </si>
  <si>
    <t>I DEWA GEDE EKA BUDI SAPUTRA</t>
  </si>
  <si>
    <t>96050193</t>
  </si>
  <si>
    <t>I KOMANG EDY SASTRAWAN</t>
  </si>
  <si>
    <t>96050209</t>
  </si>
  <si>
    <t>NI MADE WIDA SINTYA NINGRUM</t>
  </si>
  <si>
    <t>96050239</t>
  </si>
  <si>
    <t>I MADE TRISNABAYU</t>
  </si>
  <si>
    <t>96050259</t>
  </si>
  <si>
    <t>NI PUTU DIANTARI</t>
  </si>
  <si>
    <t>96050265</t>
  </si>
  <si>
    <t>DEOMANG ANDIKA PRAWIRA</t>
  </si>
  <si>
    <t>96050266</t>
  </si>
  <si>
    <t>DEWA GEDE DHARMA PRANAJAYA</t>
  </si>
  <si>
    <t>96050286</t>
  </si>
  <si>
    <t>I PUTU WAHYU NATA PERMANA</t>
  </si>
  <si>
    <t>96050331</t>
  </si>
  <si>
    <t>I PUTU EDI YUDIANA</t>
  </si>
  <si>
    <t>96050384</t>
  </si>
  <si>
    <t>DEWA GEDE TRESNA PALGUNADI</t>
  </si>
  <si>
    <t>96050473</t>
  </si>
  <si>
    <t>MADE BAYU ANANTA BOGA WILBUJA</t>
  </si>
  <si>
    <t>96050739</t>
  </si>
  <si>
    <t>I MADE HENDRA WAHYUDI, S.H.</t>
  </si>
  <si>
    <t>96060061</t>
  </si>
  <si>
    <t>I DEWA NYOMAN SATYA MAHARDANA</t>
  </si>
  <si>
    <t>96060076</t>
  </si>
  <si>
    <t>AYU ARINDIA NAKAPUTRI</t>
  </si>
  <si>
    <t>96060090</t>
  </si>
  <si>
    <t>NI NYOMAN YUDI ARTHINI</t>
  </si>
  <si>
    <t>96060202</t>
  </si>
  <si>
    <t>I PANDE KOMANG TEGUH UDYANA</t>
  </si>
  <si>
    <t>96060208</t>
  </si>
  <si>
    <t>NGAKAN NYOMAN SINEB SIDEMANTRI</t>
  </si>
  <si>
    <t>96060332</t>
  </si>
  <si>
    <t>I PUTU ARIS PRAWIRA DARMADINATA</t>
  </si>
  <si>
    <t>96060350</t>
  </si>
  <si>
    <t>NI PUTU AYU SINTIA SELVIYANI</t>
  </si>
  <si>
    <t>96060355</t>
  </si>
  <si>
    <t>NI MADE SUKRANINGSIH</t>
  </si>
  <si>
    <t>96060372</t>
  </si>
  <si>
    <t>96060390</t>
  </si>
  <si>
    <t>ANAK AGUNG GEDE WAHANA PRANANDA PUTRA</t>
  </si>
  <si>
    <t>96060410</t>
  </si>
  <si>
    <t>IDA BAGUS GEDE KUSARA INDRA PRATAMA</t>
  </si>
  <si>
    <t>96060413</t>
  </si>
  <si>
    <t>NYOMAN LAKSMI RAHAYU</t>
  </si>
  <si>
    <t>96060414</t>
  </si>
  <si>
    <t>PUTU LANANG DIRGANTARA PUTRA</t>
  </si>
  <si>
    <t>96060451</t>
  </si>
  <si>
    <t>NI KADEK INDAH DWIPAYATNI</t>
  </si>
  <si>
    <t>96060493</t>
  </si>
  <si>
    <t>DEWA AYU YUNISA CAHYANI MERTA, S.H.</t>
  </si>
  <si>
    <t>96060512</t>
  </si>
  <si>
    <t>DEWA SANG MADE WIJAYA</t>
  </si>
  <si>
    <t>96070009</t>
  </si>
  <si>
    <t>IDA BAGUS WIRA BHASKARA</t>
  </si>
  <si>
    <t>96070012</t>
  </si>
  <si>
    <t>NI PUTU AYU ARDANIA SETIAWATI,S.H.</t>
  </si>
  <si>
    <t>96070014</t>
  </si>
  <si>
    <t>PUTU YANDI SIMA</t>
  </si>
  <si>
    <t>96070075</t>
  </si>
  <si>
    <t>I GUSTI AYU CLAUDIA PRATHAMI MERTHA</t>
  </si>
  <si>
    <t>96070102</t>
  </si>
  <si>
    <t>DESAK MADE JULIANA</t>
  </si>
  <si>
    <t>96070131</t>
  </si>
  <si>
    <t>I NENGAH ADHITYA YOGA PRAMANA</t>
  </si>
  <si>
    <t>96070177</t>
  </si>
  <si>
    <t>I GEDE ANOM ARWIKA</t>
  </si>
  <si>
    <t>96070180</t>
  </si>
  <si>
    <t>PRAMUJA WAHYUNA</t>
  </si>
  <si>
    <t>96070201</t>
  </si>
  <si>
    <t>I KOMANG JULIHARTA</t>
  </si>
  <si>
    <t>96070217</t>
  </si>
  <si>
    <t>I WAYAN ADI MAHENDRA</t>
  </si>
  <si>
    <t>96070255</t>
  </si>
  <si>
    <t>ANAK AGUNG GEDE WIWEKA NARENDRA</t>
  </si>
  <si>
    <t>96070260</t>
  </si>
  <si>
    <t>I MADE SUDHARYANTARA PUTRA</t>
  </si>
  <si>
    <t>96070279</t>
  </si>
  <si>
    <t>I KADEK WAHYU BRAHMANANTHA WIDIATMAJA</t>
  </si>
  <si>
    <t>96070305</t>
  </si>
  <si>
    <t>NI PUTU ITA CAHYANI</t>
  </si>
  <si>
    <t>96070320</t>
  </si>
  <si>
    <t>I PUTU GEDE GIAN PRASTIKA</t>
  </si>
  <si>
    <t>96070339</t>
  </si>
  <si>
    <t>I DEWA AYU BIANTARI</t>
  </si>
  <si>
    <t>96070385</t>
  </si>
  <si>
    <t>KOMANG TRIO SEMARAJAYA</t>
  </si>
  <si>
    <t>96070407</t>
  </si>
  <si>
    <t>I PUTU GEDE DICKY WIJAYA ADIPUTRA</t>
  </si>
  <si>
    <t>96070418</t>
  </si>
  <si>
    <t>96070535</t>
  </si>
  <si>
    <t>I GEDE PURNAWAN</t>
  </si>
  <si>
    <t>96070582</t>
  </si>
  <si>
    <t>PUTU CAHYANA ARI PRABAWA, S.H.</t>
  </si>
  <si>
    <t>96070856</t>
  </si>
  <si>
    <t>I KADEK ADI WIDYASTAWA</t>
  </si>
  <si>
    <t>96070907</t>
  </si>
  <si>
    <t>I KADEK DEDY YUDHA PURNAMA, S.H.</t>
  </si>
  <si>
    <t>96080044</t>
  </si>
  <si>
    <t>I GEDE GINEGO WIDAGDHA</t>
  </si>
  <si>
    <t>96080079</t>
  </si>
  <si>
    <t>NI PUTU CINTHYA PATHYATARA</t>
  </si>
  <si>
    <t>96080092</t>
  </si>
  <si>
    <t>I KADEK EDY WIJAYA</t>
  </si>
  <si>
    <t>96080093</t>
  </si>
  <si>
    <t>I KADEK EVAN KERTA NEGARA</t>
  </si>
  <si>
    <t>96080195</t>
  </si>
  <si>
    <t>I KOMANG AGUS ARIADI</t>
  </si>
  <si>
    <t>96080198</t>
  </si>
  <si>
    <t>NI PUTU ARI BINTARA PUTRI</t>
  </si>
  <si>
    <t>96080245</t>
  </si>
  <si>
    <t>PUTU PRAYUNI PRITI PRIMAHATI</t>
  </si>
  <si>
    <t>96080256</t>
  </si>
  <si>
    <t>I PUTU AGUS WIJAYA</t>
  </si>
  <si>
    <t>96080276</t>
  </si>
  <si>
    <t>I WAYAN ARI GUSTAWAN</t>
  </si>
  <si>
    <t>96080298</t>
  </si>
  <si>
    <t>I GEDE BAYU SURYA MAHARDIKA</t>
  </si>
  <si>
    <t>96080328</t>
  </si>
  <si>
    <t>I KADEK AGUSTINA</t>
  </si>
  <si>
    <t>96080346</t>
  </si>
  <si>
    <t>I GEDE RIAN PRADITA, S.H.</t>
  </si>
  <si>
    <t>96080366</t>
  </si>
  <si>
    <t>I MADE AGUS RAHARJA</t>
  </si>
  <si>
    <t>96080430</t>
  </si>
  <si>
    <t>NI KADEK IRA WIDIARI</t>
  </si>
  <si>
    <t>96080443</t>
  </si>
  <si>
    <t>I KETUT AGUS WIRA PRATAMA</t>
  </si>
  <si>
    <t>96080505</t>
  </si>
  <si>
    <t>I KADEK AGUS ARIMBAWA</t>
  </si>
  <si>
    <t>96080775</t>
  </si>
  <si>
    <t>I GEDE AGUS DIPA SAPUTRA</t>
  </si>
  <si>
    <t>96090020</t>
  </si>
  <si>
    <t>I PUTU AGUS ARI PRADNYANTARA</t>
  </si>
  <si>
    <t>96090022</t>
  </si>
  <si>
    <t>KADEK ERY KUSUMAYANTHI</t>
  </si>
  <si>
    <t>96090036</t>
  </si>
  <si>
    <t>GUSTI NGURAH SEPTIO WIBOWO</t>
  </si>
  <si>
    <t>96090039</t>
  </si>
  <si>
    <t>KADEK WULAN INDAH SAVITRI</t>
  </si>
  <si>
    <t>96090120</t>
  </si>
  <si>
    <t>I PUTU KRISNA ADITAMA</t>
  </si>
  <si>
    <t>96090136</t>
  </si>
  <si>
    <t>DEWA AYU DIAH ANGGRAENI</t>
  </si>
  <si>
    <t>96090213</t>
  </si>
  <si>
    <t>I MADE INDRA NUGRAHA</t>
  </si>
  <si>
    <t>96090264</t>
  </si>
  <si>
    <t>AJENG ALIFIAH RISQY JUHERI, S.H.</t>
  </si>
  <si>
    <t>96090268</t>
  </si>
  <si>
    <t>DEWA AYU ANASTYA DEWI</t>
  </si>
  <si>
    <t>96090274</t>
  </si>
  <si>
    <t>KADEK BAYU WIRAYUDA</t>
  </si>
  <si>
    <t>96090357</t>
  </si>
  <si>
    <t>I GUSTI NGURAH ADITYA AGI TANAYA</t>
  </si>
  <si>
    <t>96090360</t>
  </si>
  <si>
    <t>NI MADE WIDIASTITI</t>
  </si>
  <si>
    <t>96100007</t>
  </si>
  <si>
    <t>I KOMANG WIDA PRASETYA</t>
  </si>
  <si>
    <t>96100068</t>
  </si>
  <si>
    <t>PANDE MADE SURYA KENCANAWATI</t>
  </si>
  <si>
    <t>96100120</t>
  </si>
  <si>
    <t>I GEDE PUTU SUTOWIJOYO</t>
  </si>
  <si>
    <t>96100186</t>
  </si>
  <si>
    <t>NGURAH BAGUS YUDI KUSUMA</t>
  </si>
  <si>
    <t>96100239</t>
  </si>
  <si>
    <t>K AGUS MAHENDRA ARTHA PUTRA</t>
  </si>
  <si>
    <t>96100264</t>
  </si>
  <si>
    <t>I WAYAN TANGKAS ARDHIAWAN</t>
  </si>
  <si>
    <t>96100289</t>
  </si>
  <si>
    <t>96100369</t>
  </si>
  <si>
    <t>I PUTU WIRA HADINATA</t>
  </si>
  <si>
    <t>96100370</t>
  </si>
  <si>
    <t>I WAYAN WAHYU PERMANA</t>
  </si>
  <si>
    <t>96110212</t>
  </si>
  <si>
    <t>I GEDE ADI WARSA PURNAMAWAN</t>
  </si>
  <si>
    <t>96110467</t>
  </si>
  <si>
    <t>I KADEK WINDI PRANATA PUTRA</t>
  </si>
  <si>
    <t>96120001</t>
  </si>
  <si>
    <t>ADAM WASKITO RIBOWO</t>
  </si>
  <si>
    <t>96120007</t>
  </si>
  <si>
    <t>I GEDE DENY KRISNA PRATAMA</t>
  </si>
  <si>
    <t>96120040</t>
  </si>
  <si>
    <t>NI KOMANG PUSPA INDAH LUSIANI</t>
  </si>
  <si>
    <t>96120126</t>
  </si>
  <si>
    <t>KADEK DEVI NUGRAHENI</t>
  </si>
  <si>
    <t>96120128</t>
  </si>
  <si>
    <t>NI KOMANG SOPHIA LAKSMI</t>
  </si>
  <si>
    <t>96120152</t>
  </si>
  <si>
    <t>KADEK WIDYASNA DEWI, S.H.</t>
  </si>
  <si>
    <t>96120162</t>
  </si>
  <si>
    <t>KADEK AGUS SETYAWAN</t>
  </si>
  <si>
    <t>96120176</t>
  </si>
  <si>
    <t>I KOMANG ENDRA WIADNYANA</t>
  </si>
  <si>
    <t>NI PUTU SURYA DEVITHA, S.H.</t>
  </si>
  <si>
    <t>96120191</t>
  </si>
  <si>
    <t>NI KOMANG DESINTA SARI</t>
  </si>
  <si>
    <t>96120222</t>
  </si>
  <si>
    <t>PUTU KRISNA MEGA SAPUTRA</t>
  </si>
  <si>
    <t>96120349</t>
  </si>
  <si>
    <t>DEWA AYU SARIWANGI RATNA DEWI, S.H</t>
  </si>
  <si>
    <t>97070322</t>
  </si>
  <si>
    <t>I PUTU EDY MAHARDIKA, S.H.</t>
  </si>
  <si>
    <t>97090090</t>
  </si>
  <si>
    <t>IDA BAGUS PRAM MESTI, S.H.</t>
  </si>
  <si>
    <t>97100181</t>
  </si>
  <si>
    <t>I GEDE YOGA PRATAMA, S.H.</t>
  </si>
  <si>
    <t>97120007</t>
  </si>
  <si>
    <t>I PUTU DEDY DHARMAWAN</t>
  </si>
  <si>
    <t>00010117</t>
  </si>
  <si>
    <t>NI KADEK FANY PUSPITA DEWI</t>
  </si>
  <si>
    <t>00010180</t>
  </si>
  <si>
    <t>I GEDE FAJAR INDRAKUSUMA</t>
  </si>
  <si>
    <t>00020064</t>
  </si>
  <si>
    <t>GEDE AGUNG ARI SUGAMA</t>
  </si>
  <si>
    <t>00020072</t>
  </si>
  <si>
    <t>I PUTU ANDIKA WAHYUDI PUTRA</t>
  </si>
  <si>
    <t>00020077</t>
  </si>
  <si>
    <t>I PUTU ANDY SUKMA NEGARA</t>
  </si>
  <si>
    <t>00020121</t>
  </si>
  <si>
    <t>I KADEK YOSTHA PRAMANA</t>
  </si>
  <si>
    <t>00020220</t>
  </si>
  <si>
    <t>FESTIAN FEBRI ANTAZA</t>
  </si>
  <si>
    <t>00030030</t>
  </si>
  <si>
    <t>I GUSTI MADE KUSUMAYASA DWI DARMAJA</t>
  </si>
  <si>
    <t>00030043</t>
  </si>
  <si>
    <t>DEWA GDE ANGGA WAHYU DWI CAHYA</t>
  </si>
  <si>
    <t>00030227</t>
  </si>
  <si>
    <t>I NYOMAN SUTA ASTRAWAN</t>
  </si>
  <si>
    <t>00040100</t>
  </si>
  <si>
    <t>I KADEK ANDIVA UDAYANA</t>
  </si>
  <si>
    <t>00040123</t>
  </si>
  <si>
    <t>PUTU RISLA PRIYANA</t>
  </si>
  <si>
    <t>00040155</t>
  </si>
  <si>
    <t>KOMANG AGUS PUTRA ERLANGGA</t>
  </si>
  <si>
    <t>00040178</t>
  </si>
  <si>
    <t>MADE YOKA HADI PUTRA</t>
  </si>
  <si>
    <t>00050124</t>
  </si>
  <si>
    <t>I GUSTI NYOMAN PRADIPTA WIJAYA</t>
  </si>
  <si>
    <t>00050125</t>
  </si>
  <si>
    <t>I KOMANG GEDE BISMA CANDRA YOGA</t>
  </si>
  <si>
    <t>00050165</t>
  </si>
  <si>
    <t>KETUT REKA DENOVAN</t>
  </si>
  <si>
    <t>00060092</t>
  </si>
  <si>
    <t>00060098</t>
  </si>
  <si>
    <t>I WAYAN ADI WIDNYANA</t>
  </si>
  <si>
    <t>00060128</t>
  </si>
  <si>
    <t>PANDE MADE SENTANA PUTRA</t>
  </si>
  <si>
    <t>00060165</t>
  </si>
  <si>
    <t>I PUTU ARJUN PINTARA</t>
  </si>
  <si>
    <t>00070049</t>
  </si>
  <si>
    <t>I MADE JULI DWI MAHENDRA</t>
  </si>
  <si>
    <t>00070121</t>
  </si>
  <si>
    <t>I WAYAN WINDU PANGESTU</t>
  </si>
  <si>
    <t>00070152</t>
  </si>
  <si>
    <t>I MADE RHAMA PUTRA PALGUNA</t>
  </si>
  <si>
    <t>00070162</t>
  </si>
  <si>
    <t>I KADEK SATWIKA PUTRA BHARATA</t>
  </si>
  <si>
    <t>00070408</t>
  </si>
  <si>
    <t>I GUSTI AYU GITA DWIYANTHI MERTA</t>
  </si>
  <si>
    <t>00080028</t>
  </si>
  <si>
    <t>GEDE AGUS ANDIKA PRATAMA</t>
  </si>
  <si>
    <t>00080065</t>
  </si>
  <si>
    <t>MADE SATYA YUDA NEGARA</t>
  </si>
  <si>
    <t>00080128</t>
  </si>
  <si>
    <t>I PUTU ASMARA JAYA</t>
  </si>
  <si>
    <t>00080151</t>
  </si>
  <si>
    <t>IDA BAGUS GEDE ADITYA SADHU WIGUNA</t>
  </si>
  <si>
    <t>00090090</t>
  </si>
  <si>
    <t>MUHAMMAD RIFQI ALKAUTSAR</t>
  </si>
  <si>
    <t>00100039</t>
  </si>
  <si>
    <t>ANAK AGUNG DWI YUDA BELADHARMA PUTRA</t>
  </si>
  <si>
    <t>00100108</t>
  </si>
  <si>
    <t>I KOMANG ARY SUTRISNAWAN</t>
  </si>
  <si>
    <t>00110007</t>
  </si>
  <si>
    <t>I GUSTI BAGUS MAHUDARA GIRI AGUNG</t>
  </si>
  <si>
    <t>00110072</t>
  </si>
  <si>
    <t>I GEDE MANIK HARISANDHI</t>
  </si>
  <si>
    <t>00120016</t>
  </si>
  <si>
    <t>PANDE BAGUS ADHITYA DEWANTARA</t>
  </si>
  <si>
    <t>01010259</t>
  </si>
  <si>
    <t>I MADE ANDREY DWIPAYANA ASMARA PUTRA</t>
  </si>
  <si>
    <t>02030156</t>
  </si>
  <si>
    <t>NI MADE MERIANTINI</t>
  </si>
  <si>
    <t>92070645</t>
  </si>
  <si>
    <t>I NENGAH MANDA DWIPA</t>
  </si>
  <si>
    <t>93100398</t>
  </si>
  <si>
    <t>DEWA MADE YOGI PRIA ARTAWAN</t>
  </si>
  <si>
    <t>94050422</t>
  </si>
  <si>
    <t>I MD AGUS DARMAWAN</t>
  </si>
  <si>
    <t>94060823</t>
  </si>
  <si>
    <t>94081095</t>
  </si>
  <si>
    <t>I KADEK AGUS BAYU ADI INDRA KUSUMA</t>
  </si>
  <si>
    <t>94081137</t>
  </si>
  <si>
    <t>KADEK GIANTARA</t>
  </si>
  <si>
    <t>94091212</t>
  </si>
  <si>
    <t>I MADE YUDA PANGESTHI</t>
  </si>
  <si>
    <t>94101100</t>
  </si>
  <si>
    <t>I KOMANG TIAGA ARTA WIBAWA</t>
  </si>
  <si>
    <t>94101210</t>
  </si>
  <si>
    <t>I GEDE ARIAWAN DINATA</t>
  </si>
  <si>
    <t>94101226</t>
  </si>
  <si>
    <t>I GUSTI AYU RISTIANA</t>
  </si>
  <si>
    <t>94120306</t>
  </si>
  <si>
    <t>ANAK AGUNG GEDE WAHYUDI</t>
  </si>
  <si>
    <t>94121062</t>
  </si>
  <si>
    <t>I WAYAN EKA DIANA</t>
  </si>
  <si>
    <t>94121162</t>
  </si>
  <si>
    <t>GEORGE MARGO IMANUEL L.</t>
  </si>
  <si>
    <t>94121204</t>
  </si>
  <si>
    <t>I PUTU DENI SANJAYA</t>
  </si>
  <si>
    <t>95010953</t>
  </si>
  <si>
    <t>I DEWA GDE WISNU BARUNA</t>
  </si>
  <si>
    <t>95011005</t>
  </si>
  <si>
    <t>95020962</t>
  </si>
  <si>
    <t>I GUSTI LANANG AGUNG PURNAWIRAWAN</t>
  </si>
  <si>
    <t>95021036</t>
  </si>
  <si>
    <t>MADE SANCA OKA SAPUTRA</t>
  </si>
  <si>
    <t>95031009</t>
  </si>
  <si>
    <t>I KOMANG TRISNA SEMARA PUTRA</t>
  </si>
  <si>
    <t>95031057</t>
  </si>
  <si>
    <t>I KOMANG YOGA ADI PRATAMA</t>
  </si>
  <si>
    <t>95040945</t>
  </si>
  <si>
    <t>PANDE PUTU SUPRIADA</t>
  </si>
  <si>
    <t>95040973</t>
  </si>
  <si>
    <t>I GEDE AGUS APRI YOGA</t>
  </si>
  <si>
    <t>95050461</t>
  </si>
  <si>
    <t>GEDE YUDI KUSUMADANA</t>
  </si>
  <si>
    <t>95050917</t>
  </si>
  <si>
    <t>I KADEK GITA RUSDIAWAN</t>
  </si>
  <si>
    <t>95051003</t>
  </si>
  <si>
    <t>ANAK AGUNG RAHADI KUSUMA</t>
  </si>
  <si>
    <t>95051040</t>
  </si>
  <si>
    <t>I GUSTI NGURAH ADI PRATAMA</t>
  </si>
  <si>
    <t>95051138</t>
  </si>
  <si>
    <t>I WAYAN ODY ASTIKA</t>
  </si>
  <si>
    <t>95051158</t>
  </si>
  <si>
    <t>I KADEK SURYA PRANATA</t>
  </si>
  <si>
    <t>95051176</t>
  </si>
  <si>
    <t>I WAYAN EGO PRADIKA</t>
  </si>
  <si>
    <t>95060934</t>
  </si>
  <si>
    <t>I KADEK ANDIANA PUTRA</t>
  </si>
  <si>
    <t>95070955</t>
  </si>
  <si>
    <t>GEDE ADI MAHARDIKA</t>
  </si>
  <si>
    <t>95070991</t>
  </si>
  <si>
    <t>I MADE RAI ADI ARSANA</t>
  </si>
  <si>
    <t>95071063</t>
  </si>
  <si>
    <t>I KETUT PATHYA ASTAWAN</t>
  </si>
  <si>
    <t>95080773</t>
  </si>
  <si>
    <t>I GEDE EDI WIDIPUTRA</t>
  </si>
  <si>
    <t>95080783</t>
  </si>
  <si>
    <t>AYU INDRIANI</t>
  </si>
  <si>
    <t>95080873</t>
  </si>
  <si>
    <t>I PUTU DIAN OKA PURNAMA</t>
  </si>
  <si>
    <t>95081030</t>
  </si>
  <si>
    <t>WAYAN FOPPY PRATISTA CITA DARMA</t>
  </si>
  <si>
    <t>95081151</t>
  </si>
  <si>
    <t>ANAK AGUNG GEDE BAGUS MASRAWAN</t>
  </si>
  <si>
    <t>95090855</t>
  </si>
  <si>
    <t>I KOMANG MULYACANDRA</t>
  </si>
  <si>
    <t>95090894</t>
  </si>
  <si>
    <t>I NYOMAN WIRAMA SEPARSA</t>
  </si>
  <si>
    <t>95090965</t>
  </si>
  <si>
    <t>I WAYAN WIDIADNYANA KARANG</t>
  </si>
  <si>
    <t>95090990</t>
  </si>
  <si>
    <t>PUTU CAHYA ANGGARA HARDI</t>
  </si>
  <si>
    <t>95091153</t>
  </si>
  <si>
    <t>I MADE ASEP ARNATHA</t>
  </si>
  <si>
    <t>95100736</t>
  </si>
  <si>
    <t>I GEDE ARYA DANANJAYA</t>
  </si>
  <si>
    <t>95100743</t>
  </si>
  <si>
    <t>KOMANG WIRA ADHIGUNA</t>
  </si>
  <si>
    <t>95100933</t>
  </si>
  <si>
    <t>I KADEK AMERTHA YOGA</t>
  </si>
  <si>
    <t>95101119</t>
  </si>
  <si>
    <t>I KADEK OKA PUTRA</t>
  </si>
  <si>
    <t>95101125</t>
  </si>
  <si>
    <t>I MADE GEDE BAYU PRABAWA</t>
  </si>
  <si>
    <t>95101138</t>
  </si>
  <si>
    <t>GRIS HADI SUTRISNO</t>
  </si>
  <si>
    <t>95101229</t>
  </si>
  <si>
    <t>I PUTU HERRY EKA PRASETYA, A.Md.Kep.</t>
  </si>
  <si>
    <t>95110751</t>
  </si>
  <si>
    <t>SANG MADE NOPRIADI DWIYANA</t>
  </si>
  <si>
    <t>95110758</t>
  </si>
  <si>
    <t>I GUSTI NGR. MADE ALIT DWIYANTARA</t>
  </si>
  <si>
    <t>95110762</t>
  </si>
  <si>
    <t>WAYAN SETYA INDRA PRATAMA</t>
  </si>
  <si>
    <t>95110902</t>
  </si>
  <si>
    <t>I KETUT WIANTARA</t>
  </si>
  <si>
    <t>95110937</t>
  </si>
  <si>
    <t>I WAYAN PASEK SUJANA</t>
  </si>
  <si>
    <t>95120808</t>
  </si>
  <si>
    <t>NI KADEK DESY ANTARI</t>
  </si>
  <si>
    <t>95120937</t>
  </si>
  <si>
    <t>MADE DENI SATRIA WIBAWA</t>
  </si>
  <si>
    <t>95121095</t>
  </si>
  <si>
    <t>I PUTU ANDIKA WIJAYA</t>
  </si>
  <si>
    <t>95121162</t>
  </si>
  <si>
    <t>I KOMANG SUTRISNA,S.E.</t>
  </si>
  <si>
    <t>96010405</t>
  </si>
  <si>
    <t>PUTU SENDY PRASETYA</t>
  </si>
  <si>
    <t>96010604</t>
  </si>
  <si>
    <t>IFAN ADITIYA EKA WIDIATAMA</t>
  </si>
  <si>
    <t>96010735</t>
  </si>
  <si>
    <t>I KADEK JANUARTA</t>
  </si>
  <si>
    <t>96010738</t>
  </si>
  <si>
    <t>KADEK DEDI ARIANTO</t>
  </si>
  <si>
    <t>96010751</t>
  </si>
  <si>
    <t>A.A. RAHYUDA RADITYA</t>
  </si>
  <si>
    <t>96010759</t>
  </si>
  <si>
    <t>I WAYAN ERIAWAN</t>
  </si>
  <si>
    <t>96011072</t>
  </si>
  <si>
    <t>I PUTU ADI WIDNYANA</t>
  </si>
  <si>
    <t>96011081</t>
  </si>
  <si>
    <t>NGAKAN NYOMAN EGA ARDITA</t>
  </si>
  <si>
    <t>96011110</t>
  </si>
  <si>
    <t>96011111</t>
  </si>
  <si>
    <t>I NYOMAN TRISNA PUTRA</t>
  </si>
  <si>
    <t>96011112</t>
  </si>
  <si>
    <t>I WAYAN KRISNA DARMAJA</t>
  </si>
  <si>
    <t>96020547</t>
  </si>
  <si>
    <t>PUTU TEDY ANGGA WIJAYA</t>
  </si>
  <si>
    <t>96020669</t>
  </si>
  <si>
    <t>96020680</t>
  </si>
  <si>
    <t>I DEWA GEDE DANTA TARUMERTA</t>
  </si>
  <si>
    <t>96020967</t>
  </si>
  <si>
    <t>I MADE ERI SUARTAMA</t>
  </si>
  <si>
    <t>96020968</t>
  </si>
  <si>
    <t>I PUTU SEMARA ASTAWA</t>
  </si>
  <si>
    <t>96021009</t>
  </si>
  <si>
    <t>I PUTU PEBRIANDIKA</t>
  </si>
  <si>
    <t>96021010</t>
  </si>
  <si>
    <t>KETUT FEBRI</t>
  </si>
  <si>
    <t>96030567</t>
  </si>
  <si>
    <t>NI WAYAN TRISDA CITRA LAKSMI</t>
  </si>
  <si>
    <t>96030644</t>
  </si>
  <si>
    <t>I KETUT KARANG SEPARSAMA</t>
  </si>
  <si>
    <t>96030664</t>
  </si>
  <si>
    <t>I KETUT ROBI ARTAWAN</t>
  </si>
  <si>
    <t>96030734</t>
  </si>
  <si>
    <t>I NYOMAN LOKA HARI PRABAWA</t>
  </si>
  <si>
    <t>96030927</t>
  </si>
  <si>
    <t>I GEDE SUDARMA</t>
  </si>
  <si>
    <t>96030947</t>
  </si>
  <si>
    <t>I GEDE ANDI PERDANA</t>
  </si>
  <si>
    <t>96030963</t>
  </si>
  <si>
    <t>I MADE TATAH DWIYATNA</t>
  </si>
  <si>
    <t>96030974</t>
  </si>
  <si>
    <t>KADEK BAGUS DWI MARTHA GUNA</t>
  </si>
  <si>
    <t>96031058</t>
  </si>
  <si>
    <t>I GST. NGR. BGS. KRISNANDA SURYA DIPARTA</t>
  </si>
  <si>
    <t>96031064</t>
  </si>
  <si>
    <t>I DEWA GEDE EKA BHUWANA</t>
  </si>
  <si>
    <t>96031071</t>
  </si>
  <si>
    <t>ANAK AGUNG GDE YUDHA WIRA PRIYANGGA</t>
  </si>
  <si>
    <t>96040609</t>
  </si>
  <si>
    <t>I PUTU DEDI PRIAWAN PRATAMA</t>
  </si>
  <si>
    <t>96040676</t>
  </si>
  <si>
    <t>ANAK AGUNG GEDE DARMAYASA</t>
  </si>
  <si>
    <t>96040886</t>
  </si>
  <si>
    <t>IBNU PERMANA TIMUR</t>
  </si>
  <si>
    <t>96040895</t>
  </si>
  <si>
    <t>MADE ANOM ADI WIRAWAN</t>
  </si>
  <si>
    <t>96040913</t>
  </si>
  <si>
    <t>I DEWA NYOMAN MERTHA SUTEJA</t>
  </si>
  <si>
    <t>96040950</t>
  </si>
  <si>
    <t>I MADE DONI PURWITA</t>
  </si>
  <si>
    <t>96040956</t>
  </si>
  <si>
    <t>I NYOMAN PATRA JAYA</t>
  </si>
  <si>
    <t>96040975</t>
  </si>
  <si>
    <t>I WAYAN HENDRA SASTRAWAN</t>
  </si>
  <si>
    <t>96041024</t>
  </si>
  <si>
    <t>I KADEK APRIYATNA</t>
  </si>
  <si>
    <t>96050608</t>
  </si>
  <si>
    <t>ARYO BUDHA MANGGALA PUTRA</t>
  </si>
  <si>
    <t>96050622</t>
  </si>
  <si>
    <t>PUTU ADI PURNAMA</t>
  </si>
  <si>
    <t>96050632</t>
  </si>
  <si>
    <t>I KADE ADI KUSUMA</t>
  </si>
  <si>
    <t>96050732</t>
  </si>
  <si>
    <t>ANAK AGUNG AYU DIAH KUSUMA WARDANI</t>
  </si>
  <si>
    <t>96050750</t>
  </si>
  <si>
    <t>KADEK ANDITA ARSANA PUTRA</t>
  </si>
  <si>
    <t>96050925</t>
  </si>
  <si>
    <t>I KETUT GEDE PRANATHA BAWA</t>
  </si>
  <si>
    <t>96050969</t>
  </si>
  <si>
    <t>I PUTU ARYA SUKMA ADHYKARA</t>
  </si>
  <si>
    <t>96051008</t>
  </si>
  <si>
    <t>KADEK OKA SANJAYA</t>
  </si>
  <si>
    <t>96051010</t>
  </si>
  <si>
    <t>MADE PRAWIRA ADHITYA</t>
  </si>
  <si>
    <t>96051060</t>
  </si>
  <si>
    <t>I MADE ADI WIRANJAYA</t>
  </si>
  <si>
    <t>96051067</t>
  </si>
  <si>
    <t>I WAYAN ANDIKA PRATAMA</t>
  </si>
  <si>
    <t>96051131</t>
  </si>
  <si>
    <t>I GEDE MADE ARI PRIADI ATMAJA</t>
  </si>
  <si>
    <t>96051147</t>
  </si>
  <si>
    <t>I KADEK SURYANATA</t>
  </si>
  <si>
    <t>96051168</t>
  </si>
  <si>
    <t>DEWA GEDE AGUS UDAYANA</t>
  </si>
  <si>
    <t>96051185</t>
  </si>
  <si>
    <t>IRWAN RENALDY</t>
  </si>
  <si>
    <t>96051216</t>
  </si>
  <si>
    <t>I MADE ADI YOGA PRADANA</t>
  </si>
  <si>
    <t>96051222</t>
  </si>
  <si>
    <t>I MADE DWI PUTRA</t>
  </si>
  <si>
    <t>96051229</t>
  </si>
  <si>
    <t>I KADEK MERTA ARYA WIGUNA</t>
  </si>
  <si>
    <t>96060593</t>
  </si>
  <si>
    <t>I KOMANG GEDE KRISNAWAN</t>
  </si>
  <si>
    <t>96060677</t>
  </si>
  <si>
    <t>CARLA CLAUDIA SUSILO</t>
  </si>
  <si>
    <t>96060730</t>
  </si>
  <si>
    <t>I GEDE JUNIARTHA</t>
  </si>
  <si>
    <t>96060731</t>
  </si>
  <si>
    <t>I GEDE WAHYU WIBAWA</t>
  </si>
  <si>
    <t>96060754</t>
  </si>
  <si>
    <t>I PUTU GEDE INDRA SETIAWAN</t>
  </si>
  <si>
    <t>96061058</t>
  </si>
  <si>
    <t>I MADE ARDA GINARTA</t>
  </si>
  <si>
    <t>96061077</t>
  </si>
  <si>
    <t>KETUT SUMA ASTA NADIKA</t>
  </si>
  <si>
    <t>96061162</t>
  </si>
  <si>
    <t>KADEK TAESA ARI GUNADI</t>
  </si>
  <si>
    <t>96061221</t>
  </si>
  <si>
    <t>I MADE ARIF BUDHI UTAMA</t>
  </si>
  <si>
    <t>96070618</t>
  </si>
  <si>
    <t>I MADE JULI ARTAWAN</t>
  </si>
  <si>
    <t>96070758</t>
  </si>
  <si>
    <t>ANAK AGUNG GEDE JULIANTARA PUTRA</t>
  </si>
  <si>
    <t>96070762</t>
  </si>
  <si>
    <t>I PUTU AGUS ADNYANA</t>
  </si>
  <si>
    <t>96070787</t>
  </si>
  <si>
    <t>I NYOMAN WIDHI PURNAMA PUTRA</t>
  </si>
  <si>
    <t>96070840</t>
  </si>
  <si>
    <t>I DEWA MADE YOSI ARTHA PRAMANA</t>
  </si>
  <si>
    <t>96070857</t>
  </si>
  <si>
    <t>96070858</t>
  </si>
  <si>
    <t>I PUTU ANDY WIGUNA</t>
  </si>
  <si>
    <t>96070877</t>
  </si>
  <si>
    <t>I KADEK LEO</t>
  </si>
  <si>
    <t>96071001</t>
  </si>
  <si>
    <t>KADEK WAHYU FEDORA IRSANDY</t>
  </si>
  <si>
    <t>96071068</t>
  </si>
  <si>
    <t>A.A. NGURAH ALIT BASUDEWA</t>
  </si>
  <si>
    <t>96071093</t>
  </si>
  <si>
    <t>I GEDE WIRA</t>
  </si>
  <si>
    <t>96071128</t>
  </si>
  <si>
    <t>KOMANG TEGUH PRAWIRA NEGARA</t>
  </si>
  <si>
    <t>96080546</t>
  </si>
  <si>
    <t>I KADEK AGUS WIRATHA</t>
  </si>
  <si>
    <t>96080581</t>
  </si>
  <si>
    <t>I GUSTI AYU PURNI INDRADEWI</t>
  </si>
  <si>
    <t>96080658</t>
  </si>
  <si>
    <t>GEDE PRADNYA KURNIA</t>
  </si>
  <si>
    <t>96080659</t>
  </si>
  <si>
    <t>KADEK AGUS WIDNYANA</t>
  </si>
  <si>
    <t>96080682</t>
  </si>
  <si>
    <t>NI KOMANG ANGGARAWATI</t>
  </si>
  <si>
    <t>96080789</t>
  </si>
  <si>
    <t>I GEDE AGUSTIA TAMARA</t>
  </si>
  <si>
    <t>96080851</t>
  </si>
  <si>
    <t>DESAK SRI SURYANINGSIH</t>
  </si>
  <si>
    <t>96080879</t>
  </si>
  <si>
    <t>I MADE ARDI PUTRA BAHARI</t>
  </si>
  <si>
    <t>96080901</t>
  </si>
  <si>
    <t>I KADEK AGUS ASTAWAN</t>
  </si>
  <si>
    <t>96080948</t>
  </si>
  <si>
    <t>96081096</t>
  </si>
  <si>
    <t>KETUT ROMI ISWANTO</t>
  </si>
  <si>
    <t>96081125</t>
  </si>
  <si>
    <t>YAYAN SANDHI WIRA ANGGARA DEVA</t>
  </si>
  <si>
    <t>96081132</t>
  </si>
  <si>
    <t>I YAN VINDRA GUSTIANA</t>
  </si>
  <si>
    <t>96090660</t>
  </si>
  <si>
    <t>IBM. VERNANDA VEDASTAMA</t>
  </si>
  <si>
    <t>96090693</t>
  </si>
  <si>
    <t>I KADEK ARDIAWAN</t>
  </si>
  <si>
    <t>96090739</t>
  </si>
  <si>
    <t>I GEDE ADI KESUMA PUTRA</t>
  </si>
  <si>
    <t>96090751</t>
  </si>
  <si>
    <t>I KETUT ARDIANA</t>
  </si>
  <si>
    <t>96090940</t>
  </si>
  <si>
    <t>I GEDE PUTRA SETIAWAN</t>
  </si>
  <si>
    <t>96090960</t>
  </si>
  <si>
    <t>IDA BAGUS KETUT TRI SUCIPTA</t>
  </si>
  <si>
    <t>96090992</t>
  </si>
  <si>
    <t>I GUSTI NGR. VIRGANTARA DWI PUTRA</t>
  </si>
  <si>
    <t>96091007</t>
  </si>
  <si>
    <t>KADEK BAYU MAHAPUTRA</t>
  </si>
  <si>
    <t>96100492</t>
  </si>
  <si>
    <t>I KADEK OKTARIAWAN</t>
  </si>
  <si>
    <t>96100513</t>
  </si>
  <si>
    <t>GEDE ADITYA KRISNANDA</t>
  </si>
  <si>
    <t>96100651</t>
  </si>
  <si>
    <t>I GEDE ANGGA SWADIARSA</t>
  </si>
  <si>
    <t>96100652</t>
  </si>
  <si>
    <t>I PUTU SATRIA WIGUNA</t>
  </si>
  <si>
    <t>96100724</t>
  </si>
  <si>
    <t>I GEDE YUSNUARTA</t>
  </si>
  <si>
    <t>96100773</t>
  </si>
  <si>
    <t>I GEDE INDRA MAHAYASA</t>
  </si>
  <si>
    <t>96100833</t>
  </si>
  <si>
    <t>WAYAN INDRA KARIA</t>
  </si>
  <si>
    <t>96100869</t>
  </si>
  <si>
    <t>I KADEK REKA OCTA JAYANTARA</t>
  </si>
  <si>
    <t>96100941</t>
  </si>
  <si>
    <t>I PUTU EDY SEMARAPUTRA</t>
  </si>
  <si>
    <t>96100958</t>
  </si>
  <si>
    <t>I MADE DWI JENDRA</t>
  </si>
  <si>
    <t>96100959</t>
  </si>
  <si>
    <t>I WAYAN MULYADI</t>
  </si>
  <si>
    <t>96100966</t>
  </si>
  <si>
    <t>I NYOMAN SANTIKA ARYA MANIK</t>
  </si>
  <si>
    <t>96101041</t>
  </si>
  <si>
    <t>I PUTU PURWA ADITYA</t>
  </si>
  <si>
    <t>96110387</t>
  </si>
  <si>
    <t>I KOMANG OKA ERY PRAJANATA SUKMA</t>
  </si>
  <si>
    <t>96110399</t>
  </si>
  <si>
    <t>I NYOMAN ANDRIYAWAN</t>
  </si>
  <si>
    <t>96110567</t>
  </si>
  <si>
    <t>I MADE BAYU MAHENDRA PUTRA</t>
  </si>
  <si>
    <t>NI KADEK RIZA PARAMITA</t>
  </si>
  <si>
    <t>96110663</t>
  </si>
  <si>
    <t>DESAK AYU PUTU SRI SUWASTRINI</t>
  </si>
  <si>
    <t>96110793</t>
  </si>
  <si>
    <t>RIZALDI HARLIEM PUTRA</t>
  </si>
  <si>
    <t>96111036</t>
  </si>
  <si>
    <t>I KADEK DWI NOVRIAWAN</t>
  </si>
  <si>
    <t>96111093</t>
  </si>
  <si>
    <t>I PUTU EKA SAPUTRA</t>
  </si>
  <si>
    <t>96120302</t>
  </si>
  <si>
    <t>RISKY ANWAR SAPUTRA</t>
  </si>
  <si>
    <t>96120318</t>
  </si>
  <si>
    <t>PUTU PUTRA JAYA PERDANA</t>
  </si>
  <si>
    <t>96120370</t>
  </si>
  <si>
    <t>I DEWA GEDE DALEM WAHYUDI</t>
  </si>
  <si>
    <t>96120383</t>
  </si>
  <si>
    <t>PUTU YUDA WIRANATA</t>
  </si>
  <si>
    <t>96120777</t>
  </si>
  <si>
    <t>I KOMANG ANDIKA</t>
  </si>
  <si>
    <t>96120873</t>
  </si>
  <si>
    <t>MADE TEDUNG ARYA</t>
  </si>
  <si>
    <t>96120981</t>
  </si>
  <si>
    <t>I GEDE UPEDANA WIGUNA</t>
  </si>
  <si>
    <t>97010047</t>
  </si>
  <si>
    <t>I MADE ARIP WIDIARDANA</t>
  </si>
  <si>
    <t>97010238</t>
  </si>
  <si>
    <t>I DEWA GEDE MAHA ARTA WIRAYOGA</t>
  </si>
  <si>
    <t>97010284</t>
  </si>
  <si>
    <t>I KOMANG SURYADINATA</t>
  </si>
  <si>
    <t>97010296</t>
  </si>
  <si>
    <t>MADE DIOTYANDA PRABU UTAMA KARDA</t>
  </si>
  <si>
    <t>97010302</t>
  </si>
  <si>
    <t>I GEDE AGUNG CAHYADI</t>
  </si>
  <si>
    <t>97010323</t>
  </si>
  <si>
    <t>KADEK EDY WIJAYA</t>
  </si>
  <si>
    <t>97010538</t>
  </si>
  <si>
    <t>TEGAR WAHYU NUSANTARA</t>
  </si>
  <si>
    <t>97010577</t>
  </si>
  <si>
    <t>I WAYAN ADITYA PRADNYANDITA</t>
  </si>
  <si>
    <t>97010596</t>
  </si>
  <si>
    <t>I MADE DWIK ARTAWAN</t>
  </si>
  <si>
    <t>97010620</t>
  </si>
  <si>
    <t>DEWA PUTU DEDI YUDIANTARA</t>
  </si>
  <si>
    <t>97010654</t>
  </si>
  <si>
    <t>I NYOMAN BUDI ADNYANA</t>
  </si>
  <si>
    <t>97010834</t>
  </si>
  <si>
    <t>I MADE HARDY PRANATA</t>
  </si>
  <si>
    <t>97010858</t>
  </si>
  <si>
    <t>I NYOMAN SUMARTAYA</t>
  </si>
  <si>
    <t>97010935</t>
  </si>
  <si>
    <t>NI AYU SUPARMINI PUTRI</t>
  </si>
  <si>
    <t>97020021</t>
  </si>
  <si>
    <t>I PUTU AGUS ARI SAPUTRA</t>
  </si>
  <si>
    <t>97020036</t>
  </si>
  <si>
    <t>GUSTI AYU PUTU WIRNA FEBERICA TIFFANY P.</t>
  </si>
  <si>
    <t>97020037</t>
  </si>
  <si>
    <t>I GEDE TRESNA ADI SUDARMITHA</t>
  </si>
  <si>
    <t>97020152</t>
  </si>
  <si>
    <t>I WAYAN SUGIANA</t>
  </si>
  <si>
    <t>97020164</t>
  </si>
  <si>
    <t>BAGUS DIKKY PRATAMA</t>
  </si>
  <si>
    <t>97020178</t>
  </si>
  <si>
    <t>97020254</t>
  </si>
  <si>
    <t>I MADE ARSA WIDIYASA</t>
  </si>
  <si>
    <t>97020347</t>
  </si>
  <si>
    <t>NI LUH PUTU LENI SUKARIANI</t>
  </si>
  <si>
    <t>97020366</t>
  </si>
  <si>
    <t>DEWA NGAKAN PUTU CANDRA DIPTA WIRANDANA</t>
  </si>
  <si>
    <t>97020392</t>
  </si>
  <si>
    <t>PUTU YUDA PRATAMA</t>
  </si>
  <si>
    <t>97020439</t>
  </si>
  <si>
    <t>I GEDE ARDI MAHARDIKA</t>
  </si>
  <si>
    <t>97020449</t>
  </si>
  <si>
    <t>INDRA WASTU HADEWA</t>
  </si>
  <si>
    <t>97020473</t>
  </si>
  <si>
    <t>I GEDE SEMANA YASA</t>
  </si>
  <si>
    <t>97020499</t>
  </si>
  <si>
    <t>PUTU PUTRA SANJAYA</t>
  </si>
  <si>
    <t>97020533</t>
  </si>
  <si>
    <t>I PUTU ARSA WIDONNY</t>
  </si>
  <si>
    <t>97020565</t>
  </si>
  <si>
    <t>I PUTU ARYA SURYAWIRAWAN</t>
  </si>
  <si>
    <t>97020670</t>
  </si>
  <si>
    <t>I KETUT ARDI WIDIANA</t>
  </si>
  <si>
    <t>97020676</t>
  </si>
  <si>
    <t>GUSTI NGURAH WIDIADNYANA MAHAPUTRA</t>
  </si>
  <si>
    <t>97030071</t>
  </si>
  <si>
    <t>I MADE WIGANTARA</t>
  </si>
  <si>
    <t>97030142</t>
  </si>
  <si>
    <t>I MADE YOGI MAHENDRA</t>
  </si>
  <si>
    <t>97030162</t>
  </si>
  <si>
    <t>I GUSTI NGURAH BUWANAJAYA</t>
  </si>
  <si>
    <t>97030191</t>
  </si>
  <si>
    <t>I DEWA MADE DWIARTHA NIDA</t>
  </si>
  <si>
    <t>97030229</t>
  </si>
  <si>
    <t>KOMANG SAHA DEWARA</t>
  </si>
  <si>
    <t>97030243</t>
  </si>
  <si>
    <t>I KADEK ADI TIRTA MAHENDRA</t>
  </si>
  <si>
    <t>97030275</t>
  </si>
  <si>
    <t>KOMANG AGUS SATRIAWAN</t>
  </si>
  <si>
    <t>97030325</t>
  </si>
  <si>
    <t>I MADE HARY ADNYANA</t>
  </si>
  <si>
    <t>97030338</t>
  </si>
  <si>
    <t>KADEK DIAH PUSPITA</t>
  </si>
  <si>
    <t>97030472</t>
  </si>
  <si>
    <t>KADEK CHRISTIAN UDAYANA PUTRA</t>
  </si>
  <si>
    <t>97030483</t>
  </si>
  <si>
    <t>PUTU EKA DANA PUTRA</t>
  </si>
  <si>
    <t>97030536</t>
  </si>
  <si>
    <t>I PUTU ARYA WIGUNA ARTANA</t>
  </si>
  <si>
    <t>97030563</t>
  </si>
  <si>
    <t>MADE AFING SUGYANTARA</t>
  </si>
  <si>
    <t>97030587</t>
  </si>
  <si>
    <t>DEWA MADE SABDA SAPTADI</t>
  </si>
  <si>
    <t>97030615</t>
  </si>
  <si>
    <t>I PUTU WIDIANA</t>
  </si>
  <si>
    <t>97030655</t>
  </si>
  <si>
    <t>NI LUH MADE WIRIANTINI</t>
  </si>
  <si>
    <t>97040036</t>
  </si>
  <si>
    <t>DESAK PUTU AYU MELBI SUARI</t>
  </si>
  <si>
    <t>97040092</t>
  </si>
  <si>
    <t>I PUTU AGUS PRANATA</t>
  </si>
  <si>
    <t>97040163</t>
  </si>
  <si>
    <t>I MADE ARI INDRA KUSUMA</t>
  </si>
  <si>
    <t>97040198</t>
  </si>
  <si>
    <t>I KOMANG AGUS SENTANA SAHA PUTRA</t>
  </si>
  <si>
    <t>97040227</t>
  </si>
  <si>
    <t>NI MADE ROSSA SANTI DEWI</t>
  </si>
  <si>
    <t>97040291</t>
  </si>
  <si>
    <t>PUTU ANDI MAHENDRA JAYA</t>
  </si>
  <si>
    <t>97040299</t>
  </si>
  <si>
    <t>KADEK AGUS WIRA SUGIHARTAMA</t>
  </si>
  <si>
    <t>97040326</t>
  </si>
  <si>
    <t>LUH KOMANG AYU RATNAWATI</t>
  </si>
  <si>
    <t>97040393</t>
  </si>
  <si>
    <t>I NYOMAN TRI ANDRIAWAN</t>
  </si>
  <si>
    <t>97040464</t>
  </si>
  <si>
    <t>I PUTU SATYA KRESNA</t>
  </si>
  <si>
    <t>97040466</t>
  </si>
  <si>
    <t>I MADE DWIKI SAPUTRA</t>
  </si>
  <si>
    <t>97040482</t>
  </si>
  <si>
    <t>I KADEK APRIANTA PUTRA</t>
  </si>
  <si>
    <t>97040489</t>
  </si>
  <si>
    <t>MUHAMMAD VIKIH ALFARIS</t>
  </si>
  <si>
    <t>97040533</t>
  </si>
  <si>
    <t>I NYOMAN MANIK SUNARYA</t>
  </si>
  <si>
    <t>97040554</t>
  </si>
  <si>
    <t>I WAYAN ARIS PRATAMA</t>
  </si>
  <si>
    <t>97040767</t>
  </si>
  <si>
    <t>I MADE PUTRA ARIMBAWA</t>
  </si>
  <si>
    <t>97040828</t>
  </si>
  <si>
    <t>I DEWA PUTU ARI MAHARDIKA</t>
  </si>
  <si>
    <t>97040906</t>
  </si>
  <si>
    <t>I WAYAN WAHYU</t>
  </si>
  <si>
    <t>97040920</t>
  </si>
  <si>
    <t>RECKY TANZILLAZIL RACHIM SWANDI</t>
  </si>
  <si>
    <t>97040931</t>
  </si>
  <si>
    <t>I MADE ARYA DWIPAYANA SUBRATA</t>
  </si>
  <si>
    <t>97050061</t>
  </si>
  <si>
    <t>WAYAN PANDE ARTA YOGA</t>
  </si>
  <si>
    <t>97050083</t>
  </si>
  <si>
    <t>A.A. INTAN KESUMA DEWI</t>
  </si>
  <si>
    <t>97050216</t>
  </si>
  <si>
    <t>RYAN MEGAN SUMADI K</t>
  </si>
  <si>
    <t>97050224</t>
  </si>
  <si>
    <t>I WAYAN YUDI MAHARDIKA</t>
  </si>
  <si>
    <t>97050301</t>
  </si>
  <si>
    <t>DW. GD.TIRTA ADI JAYASAPUTRA</t>
  </si>
  <si>
    <t>97050331</t>
  </si>
  <si>
    <t>DEWA GEDE ARTA ADNYANA</t>
  </si>
  <si>
    <t>97050430</t>
  </si>
  <si>
    <t>I KADEK AGUS INDRA ARISTANA</t>
  </si>
  <si>
    <t>97050431</t>
  </si>
  <si>
    <t>I PUTU AGUS MAHESA PUTRA</t>
  </si>
  <si>
    <t>97050528</t>
  </si>
  <si>
    <t>I PUTU DHARMA YUDHA</t>
  </si>
  <si>
    <t>97050570</t>
  </si>
  <si>
    <t>I PUTU PUTRAWAN PRAWIRAYUDA</t>
  </si>
  <si>
    <t>97050621</t>
  </si>
  <si>
    <t>I PUTU GEDE DONY SUYOGA</t>
  </si>
  <si>
    <t>97050685</t>
  </si>
  <si>
    <t>I GUSTI LANANG ANGGA PRASETYA</t>
  </si>
  <si>
    <t>97050705</t>
  </si>
  <si>
    <t>I KETUT ALIT WAHYU SAPUTRA</t>
  </si>
  <si>
    <t>97050724</t>
  </si>
  <si>
    <t>I KADEK OKA MAHAWIRA DIARTA</t>
  </si>
  <si>
    <t>97050782</t>
  </si>
  <si>
    <t>KOMANG GEDE WAHYU SEPUTRA</t>
  </si>
  <si>
    <t>97050834</t>
  </si>
  <si>
    <t>DEWA GD DIKA YOWANA BRAHMANTA</t>
  </si>
  <si>
    <t>97050851</t>
  </si>
  <si>
    <t>MEICHAEL PUTRA PRATAMA HARY SARMENTO</t>
  </si>
  <si>
    <t>97060016</t>
  </si>
  <si>
    <t>ANDRE WAHYU ABSAL</t>
  </si>
  <si>
    <t>97060136</t>
  </si>
  <si>
    <t>I GUSTI PUTU KURNIA DIARTIKA</t>
  </si>
  <si>
    <t>97060182</t>
  </si>
  <si>
    <t>KADE GILANG KENRAMADI LEYMENA</t>
  </si>
  <si>
    <t>97060231</t>
  </si>
  <si>
    <t>NI PUTU NADYA GUNA ARTHA PRASASTA</t>
  </si>
  <si>
    <t>97060238</t>
  </si>
  <si>
    <t>I WAYAN MAWAN ADINATA</t>
  </si>
  <si>
    <t>97060262</t>
  </si>
  <si>
    <t>I PUTU SUARTOMY PUTRA</t>
  </si>
  <si>
    <t>97060300</t>
  </si>
  <si>
    <t>KOMANG GDE DARMA PUTRA</t>
  </si>
  <si>
    <t>NI PUTU YOLANITA WULANDARI</t>
  </si>
  <si>
    <t>97060310</t>
  </si>
  <si>
    <t>I DEWA SANG PUTU ALDI PRIANTHARA</t>
  </si>
  <si>
    <t>97060314</t>
  </si>
  <si>
    <t>NI KADEK NITA FERONITA</t>
  </si>
  <si>
    <t>97060329</t>
  </si>
  <si>
    <t>MADE JUNTA KAMASUTA</t>
  </si>
  <si>
    <t>97060335</t>
  </si>
  <si>
    <t>I KOMANG ADI WIRANATA</t>
  </si>
  <si>
    <t>97060405</t>
  </si>
  <si>
    <t>I KADEK WIJAYA KUSUMA</t>
  </si>
  <si>
    <t>97060445</t>
  </si>
  <si>
    <t>GEDE BAYU MAHARDIKA</t>
  </si>
  <si>
    <t>97060461</t>
  </si>
  <si>
    <t>I GEDE GANDHI ASTAWA</t>
  </si>
  <si>
    <t>97060477</t>
  </si>
  <si>
    <t>NI LUH PUTU DIAH KUSUMA DEWI</t>
  </si>
  <si>
    <t>97060493</t>
  </si>
  <si>
    <t>I KADEK KRISNA ADI PUTRA</t>
  </si>
  <si>
    <t>97060526</t>
  </si>
  <si>
    <t>I WAYAN AGUS SUBAWANTA</t>
  </si>
  <si>
    <t>97060577</t>
  </si>
  <si>
    <t>I PUTU WAHYU ADI PRAYOGA</t>
  </si>
  <si>
    <t>97060598</t>
  </si>
  <si>
    <t>I NYOMAN ASTITAYADI</t>
  </si>
  <si>
    <t>97060605</t>
  </si>
  <si>
    <t>I MADE WAHYU CAESAR PRASETYA</t>
  </si>
  <si>
    <t>97060634</t>
  </si>
  <si>
    <t>I PUTU GEDE INDRA PRADIPTA SUWARA</t>
  </si>
  <si>
    <t>97060642</t>
  </si>
  <si>
    <t>I GEDE EDI MEGANTARA</t>
  </si>
  <si>
    <t>97060699</t>
  </si>
  <si>
    <t>ANOM ADI SAPUTRA</t>
  </si>
  <si>
    <t>97060731</t>
  </si>
  <si>
    <t>KOMANG DEDY TRIATMAJA</t>
  </si>
  <si>
    <t>97060732</t>
  </si>
  <si>
    <t>MADE ANANTA WIJAYA</t>
  </si>
  <si>
    <t>97060744</t>
  </si>
  <si>
    <t>I WAYAN WAHYUDI PUTRA</t>
  </si>
  <si>
    <t>97060798</t>
  </si>
  <si>
    <t>GEDE PUTU ELSA PRIANGGARA</t>
  </si>
  <si>
    <t>97060799</t>
  </si>
  <si>
    <t>I PUTU ADITYA PRABOWO</t>
  </si>
  <si>
    <t>97060804</t>
  </si>
  <si>
    <t>I PUTU BUDI EKAYANA</t>
  </si>
  <si>
    <t>97070021</t>
  </si>
  <si>
    <t>ADE NELIS BUDIARTA</t>
  </si>
  <si>
    <t>97070025</t>
  </si>
  <si>
    <t>I MADE JULY ARTHA</t>
  </si>
  <si>
    <t>97070041</t>
  </si>
  <si>
    <t>KOMANG BUDI ARTANA</t>
  </si>
  <si>
    <t>97070109</t>
  </si>
  <si>
    <t>I KOMANG TRISTA ADI WIGUNA</t>
  </si>
  <si>
    <t>97070135</t>
  </si>
  <si>
    <t>I GEDE ARYA KUSUMA WIRATAMA</t>
  </si>
  <si>
    <t>97070138</t>
  </si>
  <si>
    <t>MADE DWI PRIANA WIDI</t>
  </si>
  <si>
    <t>97070192</t>
  </si>
  <si>
    <t>I GEDE INDRA DARMAWAN</t>
  </si>
  <si>
    <t>97070193</t>
  </si>
  <si>
    <t>I WAYAN SONI SETYAWAN</t>
  </si>
  <si>
    <t>97070236</t>
  </si>
  <si>
    <t>I GEDE YUDHA KUSUMARDIKA</t>
  </si>
  <si>
    <t>97070257</t>
  </si>
  <si>
    <t>KADEK NIKO LANUS DWIPAYANA</t>
  </si>
  <si>
    <t>97070329</t>
  </si>
  <si>
    <t>KADEK ROBY CAHYADI</t>
  </si>
  <si>
    <t>97070351</t>
  </si>
  <si>
    <t>JULIO REYNALDI EKA PRATAMA ANGGARA PUTRA</t>
  </si>
  <si>
    <t>97070456</t>
  </si>
  <si>
    <t>I KADEK ADY WIDNYANA</t>
  </si>
  <si>
    <t>97070482</t>
  </si>
  <si>
    <t>I GUSTI NGURAH AGUS DWI YUDHA PRAWIRA</t>
  </si>
  <si>
    <t>97070537</t>
  </si>
  <si>
    <t>I GEDE BAYU ARYA PRATAMA</t>
  </si>
  <si>
    <t>97070567</t>
  </si>
  <si>
    <t>NI MADE KRISNA DEWI</t>
  </si>
  <si>
    <t>97070630</t>
  </si>
  <si>
    <t>DEWA AYU SINTA WIRANTI RENDANG</t>
  </si>
  <si>
    <t>97070650</t>
  </si>
  <si>
    <t>I GUSTI AGUS PRADANA EKAPUTRA</t>
  </si>
  <si>
    <t>97070726</t>
  </si>
  <si>
    <t>GEDE JULIAWAN</t>
  </si>
  <si>
    <t>97070760</t>
  </si>
  <si>
    <t>I GEDE YUDA PRATAMA</t>
  </si>
  <si>
    <t>97080012</t>
  </si>
  <si>
    <t>I GST NGR ARMYEASTI DHARMA S</t>
  </si>
  <si>
    <t>97080021</t>
  </si>
  <si>
    <t>I GEDE AGUS SUARDIKA</t>
  </si>
  <si>
    <t>97080133</t>
  </si>
  <si>
    <t>KADEK AGUS DWI MAHAYANA</t>
  </si>
  <si>
    <t>97080177</t>
  </si>
  <si>
    <t>NI PUTU AYU FEBBY PRASASTI DEWI</t>
  </si>
  <si>
    <t>97080188</t>
  </si>
  <si>
    <t>I GUSTI AGUNG PUTRA ADI KRESNA</t>
  </si>
  <si>
    <t>97080197</t>
  </si>
  <si>
    <t>GEDE AGUS PURNAMA YOGI</t>
  </si>
  <si>
    <t>97080239</t>
  </si>
  <si>
    <t>NI MADE SAPNARINI</t>
  </si>
  <si>
    <t>97080257</t>
  </si>
  <si>
    <t>I PUTU GUSENDRA MAYUN</t>
  </si>
  <si>
    <t>97080264</t>
  </si>
  <si>
    <t>I DEWA AGUNG BANJAR TIRTA AGUS KRESNA</t>
  </si>
  <si>
    <t>97080281</t>
  </si>
  <si>
    <t>NI NENGAH ANING SERTIVIA</t>
  </si>
  <si>
    <t>97080305</t>
  </si>
  <si>
    <t>IDA AYU CAHYANI ARI DEWI</t>
  </si>
  <si>
    <t>97080388</t>
  </si>
  <si>
    <t>I GEDE AGUS ADITYA</t>
  </si>
  <si>
    <t>97080444</t>
  </si>
  <si>
    <t>DEWA KOMANG MAHENDRA ADI PUTRA</t>
  </si>
  <si>
    <t>97080458</t>
  </si>
  <si>
    <t>PUTU AGUS BUDI PRAKASA</t>
  </si>
  <si>
    <t>97080555</t>
  </si>
  <si>
    <t>I WAYAN AGUS TIANA</t>
  </si>
  <si>
    <t>97080644</t>
  </si>
  <si>
    <t>KOMANG MAS SUASTYAYANA</t>
  </si>
  <si>
    <t>97080651</t>
  </si>
  <si>
    <t>AGUS RUDI DARMAWAN</t>
  </si>
  <si>
    <t>97080656</t>
  </si>
  <si>
    <t>I NYOMAN AGUS SUASTAWIRA ADNYANA</t>
  </si>
  <si>
    <t>97080815</t>
  </si>
  <si>
    <t>I GUSTI MADE DWITA ANAYASA</t>
  </si>
  <si>
    <t>97080823</t>
  </si>
  <si>
    <t>KOMANG ARDI WIRAWAN</t>
  </si>
  <si>
    <t>97080852</t>
  </si>
  <si>
    <t>I MADE ADHI KURNIAWAN</t>
  </si>
  <si>
    <t>97080990</t>
  </si>
  <si>
    <t>I PUTU ANDIKA ANDYANA PUTRA</t>
  </si>
  <si>
    <t>97090007</t>
  </si>
  <si>
    <t>I KADEK DEDE SAPUTRA</t>
  </si>
  <si>
    <t>97090085</t>
  </si>
  <si>
    <t>NI MADE SEPTIWIDIANTARI</t>
  </si>
  <si>
    <t>97090175</t>
  </si>
  <si>
    <t>I KADEK YOGA DWI PERMANA PUTRA</t>
  </si>
  <si>
    <t>97090210</t>
  </si>
  <si>
    <t>I PUTU KAWI SUDARMAJA</t>
  </si>
  <si>
    <t>97090247</t>
  </si>
  <si>
    <t>KADEK ARI TEJA DIPUTRA</t>
  </si>
  <si>
    <t>97090301</t>
  </si>
  <si>
    <t>I GDE YUDHI SURYA PRABAWA</t>
  </si>
  <si>
    <t>97090302</t>
  </si>
  <si>
    <t>I MADE INDRA PRANAJAYA KUSUMA</t>
  </si>
  <si>
    <t>97090361</t>
  </si>
  <si>
    <t>I WAYAN SUARDIHANA</t>
  </si>
  <si>
    <t>97090381</t>
  </si>
  <si>
    <t>I PUTU GEDE ARYA DIPTA TEGAR WIJAYA</t>
  </si>
  <si>
    <t>97090474</t>
  </si>
  <si>
    <t>97090487</t>
  </si>
  <si>
    <t>NI LUH EKA SAFITRI</t>
  </si>
  <si>
    <t>97090661</t>
  </si>
  <si>
    <t>I GUSTI ANGLURAH BUMI KAMULAN</t>
  </si>
  <si>
    <t>97090662</t>
  </si>
  <si>
    <t>I MADE AWANDA PUTRA</t>
  </si>
  <si>
    <t>97090724</t>
  </si>
  <si>
    <t>PUTU SUKA ADI SAPUTRA</t>
  </si>
  <si>
    <t>97090757</t>
  </si>
  <si>
    <t>I MADE WAWAN SAPUTRA.</t>
  </si>
  <si>
    <t>97090840</t>
  </si>
  <si>
    <t>PANDE MADE ADI PRAYOGA</t>
  </si>
  <si>
    <t>97090876</t>
  </si>
  <si>
    <t>I GEDE INDRA PRAMANA PUTRA</t>
  </si>
  <si>
    <t>97090919</t>
  </si>
  <si>
    <t>I MADE SUBANTARA</t>
  </si>
  <si>
    <t>97100242</t>
  </si>
  <si>
    <t>I PUTU HERI MUDASTAMA</t>
  </si>
  <si>
    <t>97100269</t>
  </si>
  <si>
    <t>I GEDE ARI PRAMANA</t>
  </si>
  <si>
    <t>97100270</t>
  </si>
  <si>
    <t>97100312</t>
  </si>
  <si>
    <t>I GST BAGUS ARI PRAKTIAKSA</t>
  </si>
  <si>
    <t>97100331</t>
  </si>
  <si>
    <t>I PUTU SATRIA BUDI DARMA</t>
  </si>
  <si>
    <t>97100392</t>
  </si>
  <si>
    <t>I MADE ARDHISAYOGA WIRATAMA</t>
  </si>
  <si>
    <t>97100402</t>
  </si>
  <si>
    <t>PUTU MEGA RIZKY ARIMBAWA</t>
  </si>
  <si>
    <t>97100433</t>
  </si>
  <si>
    <t>I GEDE ADITYA PRAMANA</t>
  </si>
  <si>
    <t>97100434</t>
  </si>
  <si>
    <t>I MADE AGUS ARTA DWICAKSANA</t>
  </si>
  <si>
    <t>97100453</t>
  </si>
  <si>
    <t>I GEDE PANDE ITAWIPUTRA</t>
  </si>
  <si>
    <t>97100513</t>
  </si>
  <si>
    <t>I WAYAN ARYA PRANATA</t>
  </si>
  <si>
    <t>97100522</t>
  </si>
  <si>
    <t>GEDE INDRA DEWANTARA</t>
  </si>
  <si>
    <t>97100555</t>
  </si>
  <si>
    <t>DIAN GITA PARAMITHA</t>
  </si>
  <si>
    <t>97100723</t>
  </si>
  <si>
    <t>I NYOMAN PADANG WIGUNA</t>
  </si>
  <si>
    <t>97100888</t>
  </si>
  <si>
    <t>I KADEK SUPUTRA</t>
  </si>
  <si>
    <t>97110050</t>
  </si>
  <si>
    <t>I PUTU ANDRIANA</t>
  </si>
  <si>
    <t>97110077</t>
  </si>
  <si>
    <t>GD NOVA ANGGA PRASATYA</t>
  </si>
  <si>
    <t>97110078</t>
  </si>
  <si>
    <t>GEDE JIMY ANTARA</t>
  </si>
  <si>
    <t>97110100</t>
  </si>
  <si>
    <t>I GEDE KUSMANTARA PUTRA</t>
  </si>
  <si>
    <t>97110217</t>
  </si>
  <si>
    <t>97110246</t>
  </si>
  <si>
    <t>CEALVIN EBIE MUTIM</t>
  </si>
  <si>
    <t>97110249</t>
  </si>
  <si>
    <t>GEDE ANDIKA</t>
  </si>
  <si>
    <t>97110253</t>
  </si>
  <si>
    <t>PUTU YADNYA WINTARA</t>
  </si>
  <si>
    <t>97110315</t>
  </si>
  <si>
    <t>I KOMANG ARYA MERTADANA</t>
  </si>
  <si>
    <t>97110317</t>
  </si>
  <si>
    <t>KOMANG ALDI SASKARA</t>
  </si>
  <si>
    <t>97110365</t>
  </si>
  <si>
    <t>NYOMAN BAGUS ADI TRI PRATAMA</t>
  </si>
  <si>
    <t>97110474</t>
  </si>
  <si>
    <t>PUTU YOGA SUDIARSANA</t>
  </si>
  <si>
    <t>97110489</t>
  </si>
  <si>
    <t>I GEDE EKO WIJAKSARA</t>
  </si>
  <si>
    <t>97120047</t>
  </si>
  <si>
    <t>ROSITA DEWI</t>
  </si>
  <si>
    <t>97120052</t>
  </si>
  <si>
    <t>I PUTU WIDIYASA</t>
  </si>
  <si>
    <t>97120071</t>
  </si>
  <si>
    <t>KADEK MESSINY ADI RATNA</t>
  </si>
  <si>
    <t>97120160</t>
  </si>
  <si>
    <t>97120186</t>
  </si>
  <si>
    <t>I GUSTI MADE ANGGARA WIGUNA</t>
  </si>
  <si>
    <t>97120191</t>
  </si>
  <si>
    <t>PUTU ARDI PRANATA</t>
  </si>
  <si>
    <t>NI MADE YUDI RAHMAWATI</t>
  </si>
  <si>
    <t>97120272</t>
  </si>
  <si>
    <t>KADEK MAS BAGUS PUTRA NUGRAHA</t>
  </si>
  <si>
    <t>97120293</t>
  </si>
  <si>
    <t>PUTU DIKY SURYAWAN</t>
  </si>
  <si>
    <t>97120294</t>
  </si>
  <si>
    <t>SAMHARI IMAMNURAHMAN</t>
  </si>
  <si>
    <t>97120314</t>
  </si>
  <si>
    <t>I GEDE KARIASA</t>
  </si>
  <si>
    <t>97120315</t>
  </si>
  <si>
    <t>I KOMANG SAMUDRA YOGIANTARA</t>
  </si>
  <si>
    <t>97120316</t>
  </si>
  <si>
    <t>I PUTU ARYA DARMAWAN</t>
  </si>
  <si>
    <t>97120328</t>
  </si>
  <si>
    <t>I WAYAN WINDYASA</t>
  </si>
  <si>
    <t>97120358</t>
  </si>
  <si>
    <t>I KOMANG ANOM TRIANTA</t>
  </si>
  <si>
    <t>97120364</t>
  </si>
  <si>
    <t>NYOMAN AGUS MAHENDRA DATA</t>
  </si>
  <si>
    <t>97120425</t>
  </si>
  <si>
    <t>I KADEK RIKA RATMANA</t>
  </si>
  <si>
    <t>97120446</t>
  </si>
  <si>
    <t>MADE ADI WIRA ANGGARA PUTRA</t>
  </si>
  <si>
    <t>97120482</t>
  </si>
  <si>
    <t>I KOMANG PREMA NANDA NARENDRA PUTRA</t>
  </si>
  <si>
    <t>97120519</t>
  </si>
  <si>
    <t>NGAKAN PUTU PUTRA MANTARA</t>
  </si>
  <si>
    <t>97120525</t>
  </si>
  <si>
    <t>I GEDE YOGA SURYA MAHATTMA W</t>
  </si>
  <si>
    <t>97120532</t>
  </si>
  <si>
    <t>KETUT ALIANA</t>
  </si>
  <si>
    <t>97120689</t>
  </si>
  <si>
    <t>FIRMAN DWI HERMANTO</t>
  </si>
  <si>
    <t>97120850</t>
  </si>
  <si>
    <t>I PUTU ARDA DINATHA</t>
  </si>
  <si>
    <t>98010041</t>
  </si>
  <si>
    <t>ADIPUTRA SURYA NEGARA</t>
  </si>
  <si>
    <t>98010134</t>
  </si>
  <si>
    <t>PUTU KRISHNA WAHYUDI SUPUTRA</t>
  </si>
  <si>
    <t>98010148</t>
  </si>
  <si>
    <t>LUH GEDE PUTU MAS AYUNI</t>
  </si>
  <si>
    <t>98010181</t>
  </si>
  <si>
    <t>I KADEK SUPARSA PUTRA</t>
  </si>
  <si>
    <t>98010209</t>
  </si>
  <si>
    <t>I WAYAN GEDE FAJAR RADITYA</t>
  </si>
  <si>
    <t>98010214</t>
  </si>
  <si>
    <t>KADEK NARENDRA WIBAWA</t>
  </si>
  <si>
    <t>98010220</t>
  </si>
  <si>
    <t>I KOMANG DANU PARTA WIJAYA</t>
  </si>
  <si>
    <t>98010246</t>
  </si>
  <si>
    <t>KADEK ARVILINO BASKARA ADI PUTRA</t>
  </si>
  <si>
    <t>98010266</t>
  </si>
  <si>
    <t>I GEDE SANDIYADNYA</t>
  </si>
  <si>
    <t>98010277</t>
  </si>
  <si>
    <t>I GEDE ARI WIJAYA</t>
  </si>
  <si>
    <t>98010293</t>
  </si>
  <si>
    <t>I GEDE EKA DANA PUTRA</t>
  </si>
  <si>
    <t>98010294</t>
  </si>
  <si>
    <t>I NYOMAN SUDARMAYASA</t>
  </si>
  <si>
    <t>98010310</t>
  </si>
  <si>
    <t>I MADE BAYU PRAMANA PUTRA</t>
  </si>
  <si>
    <t>98010343</t>
  </si>
  <si>
    <t>I PUTU WAHYUDI</t>
  </si>
  <si>
    <t>98010421</t>
  </si>
  <si>
    <t>I GUSTI NYOMAN TRI PRAYUDI</t>
  </si>
  <si>
    <t>98010463</t>
  </si>
  <si>
    <t>I KETUT AGUS WAHYU PRAMANA PUTRA</t>
  </si>
  <si>
    <t>98010499</t>
  </si>
  <si>
    <t>PUTU SABDA WIGUNA</t>
  </si>
  <si>
    <t>98010555</t>
  </si>
  <si>
    <t>I PUTU ARI SUKMA</t>
  </si>
  <si>
    <t>98010569</t>
  </si>
  <si>
    <t>I GUSTI BAGUS SULAKSANA</t>
  </si>
  <si>
    <t>98010587</t>
  </si>
  <si>
    <t>I PUTU YUDI PRAMANA</t>
  </si>
  <si>
    <t>98010845</t>
  </si>
  <si>
    <t>I GEDE SILA ADNYANA</t>
  </si>
  <si>
    <t>98010923</t>
  </si>
  <si>
    <t xml:space="preserve">NI NYOMAN MARTHA ANDYANI, A.Md.Kep </t>
  </si>
  <si>
    <t>98020067</t>
  </si>
  <si>
    <t>I GEDE AGUS TIRTA YOGA</t>
  </si>
  <si>
    <t>98020076</t>
  </si>
  <si>
    <t>PANDE MADE RAI MERTA KUSUMA</t>
  </si>
  <si>
    <t>98020096</t>
  </si>
  <si>
    <t>NYOMAN RAMA ADINATA</t>
  </si>
  <si>
    <t>98020117</t>
  </si>
  <si>
    <t>I WAYAN ARDIANA</t>
  </si>
  <si>
    <t>98020127</t>
  </si>
  <si>
    <t>I MADE GALIH ARI SENTHANA</t>
  </si>
  <si>
    <t>98020128</t>
  </si>
  <si>
    <t>I MADE PARTAYANA PUTRA</t>
  </si>
  <si>
    <t>98020129</t>
  </si>
  <si>
    <t>I PUTU ASWAN PREMAWANTARA</t>
  </si>
  <si>
    <t>98020156</t>
  </si>
  <si>
    <t>I PUTU ARYA PRAMANA</t>
  </si>
  <si>
    <t>98020167</t>
  </si>
  <si>
    <t>I GDE ABDI WAHYU PURNAMA</t>
  </si>
  <si>
    <t>98020168</t>
  </si>
  <si>
    <t>I PUTU IRVAN EKA CAHYA</t>
  </si>
  <si>
    <t>98020181</t>
  </si>
  <si>
    <t>I KADEK ANDI WIRANATHA</t>
  </si>
  <si>
    <t>98020212</t>
  </si>
  <si>
    <t>I GEDE FEBRIANA WISNU SAPUTRA</t>
  </si>
  <si>
    <t>98020247</t>
  </si>
  <si>
    <t>I GEDE ANGGA KRISNA RADITYA</t>
  </si>
  <si>
    <t>98020257</t>
  </si>
  <si>
    <t>I GUSTI AGUNG MEGA PUTRA PRATAMA</t>
  </si>
  <si>
    <t>98020266</t>
  </si>
  <si>
    <t>I KETUT AGUS SUARTANA</t>
  </si>
  <si>
    <t>98020277</t>
  </si>
  <si>
    <t>I WAYAN ANDRELIAN</t>
  </si>
  <si>
    <t>98020285</t>
  </si>
  <si>
    <t>I GEDE DAVID KURNIANTARA</t>
  </si>
  <si>
    <t>98020303</t>
  </si>
  <si>
    <t>I WAYAN SUDIAWAN</t>
  </si>
  <si>
    <t>98020330</t>
  </si>
  <si>
    <t>I PUTU DIKA ARDISTIA OKA</t>
  </si>
  <si>
    <t>98020365</t>
  </si>
  <si>
    <t>I PUTU FERDY EKSANTARA</t>
  </si>
  <si>
    <t>98020427</t>
  </si>
  <si>
    <t>IDA BAGUS ARIBRAHMANTA MANUDIPTA</t>
  </si>
  <si>
    <t>98020438</t>
  </si>
  <si>
    <t>I KOMANG BAGUS WI SUYASA</t>
  </si>
  <si>
    <t>98020485</t>
  </si>
  <si>
    <t>I PUTU EKA ADITYA DHARMA PUTRA</t>
  </si>
  <si>
    <t>98020535</t>
  </si>
  <si>
    <t>I GEDE WAHYU INDRA PERDANA</t>
  </si>
  <si>
    <t>98020616</t>
  </si>
  <si>
    <t>INDRA DWITAMA PUTRA</t>
  </si>
  <si>
    <t>98020665</t>
  </si>
  <si>
    <t>I KADEK SANCITA</t>
  </si>
  <si>
    <t>98030025</t>
  </si>
  <si>
    <t>PANDE PUTU ADE YUDA PRAYOGA</t>
  </si>
  <si>
    <t>98030087</t>
  </si>
  <si>
    <t>98030130</t>
  </si>
  <si>
    <t>I DEWA KADEK ARTA JAYA</t>
  </si>
  <si>
    <t>98030131</t>
  </si>
  <si>
    <t>I KADEK DWI MARTHA YOGA</t>
  </si>
  <si>
    <t>98030164</t>
  </si>
  <si>
    <t>I NYOMAN GETAR SURYA BASKARA</t>
  </si>
  <si>
    <t>98030240</t>
  </si>
  <si>
    <t>MADE YUSDINATA MULIANTIKA</t>
  </si>
  <si>
    <t>98030404</t>
  </si>
  <si>
    <t>I MADE YOGA PRADANA ARTA</t>
  </si>
  <si>
    <t>98030448</t>
  </si>
  <si>
    <t>I MADE YUDISTIRA PRASETYA SUKMA</t>
  </si>
  <si>
    <t>98030451</t>
  </si>
  <si>
    <t>PANDE GEDE IVANKA ARMANA PUTRA</t>
  </si>
  <si>
    <t>98030509</t>
  </si>
  <si>
    <t>I KADEK RAI DWIJAYA</t>
  </si>
  <si>
    <t>98030544</t>
  </si>
  <si>
    <t>I PUTU NARAH NARENDRA</t>
  </si>
  <si>
    <t>98030755</t>
  </si>
  <si>
    <t>I PUTU ARIS SETIA WIJAYA</t>
  </si>
  <si>
    <t>98040011</t>
  </si>
  <si>
    <t>I KADEK VERY DWI DANENDRA</t>
  </si>
  <si>
    <t>98040037</t>
  </si>
  <si>
    <t>PANDE AGUS DIMAS SUPURTAMA</t>
  </si>
  <si>
    <t>98040045</t>
  </si>
  <si>
    <t>I GUSTI NGURAH BAGUS MAHARDIKA</t>
  </si>
  <si>
    <t>98040046</t>
  </si>
  <si>
    <t>I WAYAN RIVA GUNAWAN</t>
  </si>
  <si>
    <t>98040054</t>
  </si>
  <si>
    <t>GEDE JAYEN KUSUMA MERTA</t>
  </si>
  <si>
    <t>98040058</t>
  </si>
  <si>
    <t>I KOMANG PASEK ARIPUTRA</t>
  </si>
  <si>
    <t>98040066</t>
  </si>
  <si>
    <t>I PUTU ADI KRISNA</t>
  </si>
  <si>
    <t>98040075</t>
  </si>
  <si>
    <t>I DEWA GEDE BAGUS TRI KRISTYADI</t>
  </si>
  <si>
    <t>98040089</t>
  </si>
  <si>
    <t>I PUTU GEDE MANDIYASA</t>
  </si>
  <si>
    <t>98040127</t>
  </si>
  <si>
    <t>KADEK YOGA PRAMANA</t>
  </si>
  <si>
    <t>98040150</t>
  </si>
  <si>
    <t>I NYOMAN TEGUH SAPUTRA</t>
  </si>
  <si>
    <t>98040183</t>
  </si>
  <si>
    <t>PANDE KADEK DWI PANGGA ATMAKA</t>
  </si>
  <si>
    <t>98040209</t>
  </si>
  <si>
    <t>AGUS GEDE WIDI ADNYANA</t>
  </si>
  <si>
    <t>98040324</t>
  </si>
  <si>
    <t>I PUTU YUDI ARTAWAN</t>
  </si>
  <si>
    <t>98040424</t>
  </si>
  <si>
    <t>MADE OKY RISTAWAN</t>
  </si>
  <si>
    <t>98040438</t>
  </si>
  <si>
    <t>KADEK ARI WIDYAKUSWARA</t>
  </si>
  <si>
    <t>98040515</t>
  </si>
  <si>
    <t>YOGA GIRI MANDALA</t>
  </si>
  <si>
    <t>98040521</t>
  </si>
  <si>
    <t>PUTU BUDIASA JAYA WIJAYA</t>
  </si>
  <si>
    <t>98040563</t>
  </si>
  <si>
    <t>PUTU ANDHIKA PUTRA PRABAWA</t>
  </si>
  <si>
    <t>98040656</t>
  </si>
  <si>
    <t>I GUSTI NGURAH AGUNG BAGUS BIMA PUTRA</t>
  </si>
  <si>
    <t>98040677</t>
  </si>
  <si>
    <t>MOHAMMAD RAPIQ FAUZY</t>
  </si>
  <si>
    <t>98040747</t>
  </si>
  <si>
    <t>I PUTU APRIAWAN</t>
  </si>
  <si>
    <t>98050023</t>
  </si>
  <si>
    <t>ARI SUBAGIA</t>
  </si>
  <si>
    <t>98050029</t>
  </si>
  <si>
    <t>I GST AG RADITYA RARASATI WIDYANINGRUM</t>
  </si>
  <si>
    <t>98050030</t>
  </si>
  <si>
    <t>KOMANG OKKY BRAWIDA DEWANTARA</t>
  </si>
  <si>
    <t>98050087</t>
  </si>
  <si>
    <t>I KADEK DEDY OKA PUTRA</t>
  </si>
  <si>
    <t>98050112</t>
  </si>
  <si>
    <t>I GEDE AGUS PUTRA PERTAMA</t>
  </si>
  <si>
    <t>98050143</t>
  </si>
  <si>
    <t>I MADE RONY ARTA WIJAYA</t>
  </si>
  <si>
    <t>98050148</t>
  </si>
  <si>
    <t>NYOMAN NGURAH ARBA WINAYA</t>
  </si>
  <si>
    <t>98050333</t>
  </si>
  <si>
    <t>KADEK DARMAWAN</t>
  </si>
  <si>
    <t>98050337</t>
  </si>
  <si>
    <t>PUTU ADE SWASTIKA</t>
  </si>
  <si>
    <t>98050389</t>
  </si>
  <si>
    <t>I MADE DWI PUTRA LAKSMANA</t>
  </si>
  <si>
    <t>98050422</t>
  </si>
  <si>
    <t>I PUTU PANDE SUTRISNA</t>
  </si>
  <si>
    <t>98050446</t>
  </si>
  <si>
    <t>I PUTU KHRISNA JAYA</t>
  </si>
  <si>
    <t>98050472</t>
  </si>
  <si>
    <t>I GUSTI AGUNG GEDE KRESNAJAYA</t>
  </si>
  <si>
    <t>98050605</t>
  </si>
  <si>
    <t>I KADEK SATRIA KARYA DARMA</t>
  </si>
  <si>
    <t>98050679</t>
  </si>
  <si>
    <t>I NYOMAN ANGGA DARMADI</t>
  </si>
  <si>
    <t>98050808</t>
  </si>
  <si>
    <t>I GEDE PANJI WIJAYA</t>
  </si>
  <si>
    <t>98050826</t>
  </si>
  <si>
    <t>I KADEK JAYA SADHU</t>
  </si>
  <si>
    <t>98060051</t>
  </si>
  <si>
    <t>98060054</t>
  </si>
  <si>
    <t>NI KADEK WIDIYANI</t>
  </si>
  <si>
    <t>98060067</t>
  </si>
  <si>
    <t>NI PUTU JUNI TONIARI</t>
  </si>
  <si>
    <t>98060076</t>
  </si>
  <si>
    <t>I MADE PUTRA SATYA DARMAWAN L.B</t>
  </si>
  <si>
    <t>98060102</t>
  </si>
  <si>
    <t>KOMANG ADITYA SULAKSANA PUTRA</t>
  </si>
  <si>
    <t>98060148</t>
  </si>
  <si>
    <t>I KOMANG JUNIADI PRASETYA</t>
  </si>
  <si>
    <t>98060169</t>
  </si>
  <si>
    <t>GEDE SUARTAYASA</t>
  </si>
  <si>
    <t>98060224</t>
  </si>
  <si>
    <t>PUTU GEDE FAJAR JUNIAN JAYA</t>
  </si>
  <si>
    <t>98060299</t>
  </si>
  <si>
    <t>I MADE KRESNA SATRYA DINATHA</t>
  </si>
  <si>
    <t>98060330</t>
  </si>
  <si>
    <t>IDA BAGUS PUTRA SWADARMA PRATAMA</t>
  </si>
  <si>
    <t>98060374</t>
  </si>
  <si>
    <t>KOMANG ANANTA PUTRA</t>
  </si>
  <si>
    <t>98060409</t>
  </si>
  <si>
    <t>GUSTI KADE WIRAJAYA KUSUMA</t>
  </si>
  <si>
    <t>98060436</t>
  </si>
  <si>
    <t>GEDE AGUS KRESNA KEPAKISAN</t>
  </si>
  <si>
    <t>98060437</t>
  </si>
  <si>
    <t>I WAYAN GUNA HARTA</t>
  </si>
  <si>
    <t>98060488</t>
  </si>
  <si>
    <t>I KADEK JATI WIATMAJA</t>
  </si>
  <si>
    <t>98060500</t>
  </si>
  <si>
    <t>I GUSTI NGURAH KRISNA ARIMBAWA</t>
  </si>
  <si>
    <t>98060540</t>
  </si>
  <si>
    <t>KADEK ADI ARYA INDRAWAN</t>
  </si>
  <si>
    <t>98060610</t>
  </si>
  <si>
    <t>PASEK NYOMAN KRISNANDA SUKADANA</t>
  </si>
  <si>
    <t>98060638</t>
  </si>
  <si>
    <t>I KADEK SANTIKA PUTRA</t>
  </si>
  <si>
    <t>98060765</t>
  </si>
  <si>
    <t>I GEDE ADE JUNADA</t>
  </si>
  <si>
    <t>98060862</t>
  </si>
  <si>
    <t xml:space="preserve">ARYA GEDE DASAGUNA BAGASKARA, Amd.Kep </t>
  </si>
  <si>
    <t>98070023</t>
  </si>
  <si>
    <t>PANDE PUTU WISNU SAPUTRA</t>
  </si>
  <si>
    <t>98070055</t>
  </si>
  <si>
    <t>BELLA SETYANINGSIH KRISYA RAHARJO</t>
  </si>
  <si>
    <t>98070058</t>
  </si>
  <si>
    <t>I GEDE YOGA EKA PRASTIA</t>
  </si>
  <si>
    <t>98070074</t>
  </si>
  <si>
    <t>I KADEK WIRA PICHA PRAMANDIKA</t>
  </si>
  <si>
    <t>98070176</t>
  </si>
  <si>
    <t>I WAYAN BAYU SEMADI</t>
  </si>
  <si>
    <t>98070188</t>
  </si>
  <si>
    <t>I GUSTI MADE DINATA PREBAWA</t>
  </si>
  <si>
    <t>98070191</t>
  </si>
  <si>
    <t>I PUTU DIPA PRADNYANA</t>
  </si>
  <si>
    <t>98070217</t>
  </si>
  <si>
    <t>I GUSTI GEDE SINDU ARTAWAN</t>
  </si>
  <si>
    <t>98070218</t>
  </si>
  <si>
    <t>KADEK JULIARTHA JAYA</t>
  </si>
  <si>
    <t>98070374</t>
  </si>
  <si>
    <t>I GDE YOGA WEDANTA</t>
  </si>
  <si>
    <t>98070396</t>
  </si>
  <si>
    <t>I KETUT WITA DARMA</t>
  </si>
  <si>
    <t>98070397</t>
  </si>
  <si>
    <t>I NYOMAN BAYU TEGAR YULIAWAN</t>
  </si>
  <si>
    <t>98070511</t>
  </si>
  <si>
    <t>I MADE NGURAH AGUS HARDIAWAN</t>
  </si>
  <si>
    <t>98070676</t>
  </si>
  <si>
    <t>I WAYAN RYAN ADI KURNIAWAN</t>
  </si>
  <si>
    <t>98080020</t>
  </si>
  <si>
    <t>I GEDE ANDI ANTARA</t>
  </si>
  <si>
    <t>98080067</t>
  </si>
  <si>
    <t>I GEDE AGUS UJI WIDASTRA</t>
  </si>
  <si>
    <t>98080082</t>
  </si>
  <si>
    <t>GANANG KURNIAWAN ALDI SAPUTRA</t>
  </si>
  <si>
    <t>98080111</t>
  </si>
  <si>
    <t>I KADEK AGUS ORTIANA</t>
  </si>
  <si>
    <t>98080179</t>
  </si>
  <si>
    <t>ANAK AGUNG GEDE AGUS UPADANA</t>
  </si>
  <si>
    <t>98080183</t>
  </si>
  <si>
    <t>I PUTU EGA SUYATA</t>
  </si>
  <si>
    <t>98080193</t>
  </si>
  <si>
    <t>MADE AGUS SUKANADI ARTHA</t>
  </si>
  <si>
    <t>98080249</t>
  </si>
  <si>
    <t>DIMAS PUTRA WICAKSANA</t>
  </si>
  <si>
    <t>98080358</t>
  </si>
  <si>
    <t>LUH PUTU DEWI FRAMIYANTI</t>
  </si>
  <si>
    <t>98080415</t>
  </si>
  <si>
    <t>KETUT AGUS ARYAWAN</t>
  </si>
  <si>
    <t>98080462</t>
  </si>
  <si>
    <t>I MADE WIRA UTAMA PUTRA</t>
  </si>
  <si>
    <t>98080549</t>
  </si>
  <si>
    <t>PUTU AGUS RESTU PRATAMA</t>
  </si>
  <si>
    <t>98080570</t>
  </si>
  <si>
    <t>GUSTI PUTU SURYA SAPUTRA</t>
  </si>
  <si>
    <t>98080571</t>
  </si>
  <si>
    <t>I KOMANG PERWIRA YOGA</t>
  </si>
  <si>
    <t>98080696</t>
  </si>
  <si>
    <t>PUTU AGUS EKA PRATAMA</t>
  </si>
  <si>
    <t>98080765</t>
  </si>
  <si>
    <t>KOMANG SATYA TRISDAYANA</t>
  </si>
  <si>
    <t>98090010</t>
  </si>
  <si>
    <t>I WAYAN WAHYUDIYASA</t>
  </si>
  <si>
    <t>98090042</t>
  </si>
  <si>
    <t>98090043</t>
  </si>
  <si>
    <t>I KADEK YOGA WIRAWAN</t>
  </si>
  <si>
    <t>98090050</t>
  </si>
  <si>
    <t>KADEK TRISNU WEDANANTA</t>
  </si>
  <si>
    <t>98090148</t>
  </si>
  <si>
    <t>MADE YUDHA PITAYOGA</t>
  </si>
  <si>
    <t>98090156</t>
  </si>
  <si>
    <t>KADEK CANDRA YOGISWARA</t>
  </si>
  <si>
    <t>98090186</t>
  </si>
  <si>
    <t>NI KOMANG KRISMANTARI TERSIARI PUTRI</t>
  </si>
  <si>
    <t>98090232</t>
  </si>
  <si>
    <t>IDA BAGUS PUTRA GANDAMAYU</t>
  </si>
  <si>
    <t>98090271</t>
  </si>
  <si>
    <t>I KOMANG YOGI RINJANA</t>
  </si>
  <si>
    <t>98090429</t>
  </si>
  <si>
    <t>KOMANG DETTA SUKMA ALVIANANTA</t>
  </si>
  <si>
    <t>98090436</t>
  </si>
  <si>
    <t>I KOMANG PASEK SASTRAWAN</t>
  </si>
  <si>
    <t>98091409</t>
  </si>
  <si>
    <t>I MADE BUDHI SEPTIAN</t>
  </si>
  <si>
    <t>98091410</t>
  </si>
  <si>
    <t>NI PUTU TESYA SUMITA DEWI</t>
  </si>
  <si>
    <t>98100004</t>
  </si>
  <si>
    <t>ANAK AGUNG MADE TEDY ADITYA</t>
  </si>
  <si>
    <t>98100006</t>
  </si>
  <si>
    <t>EKA ARISAKTI SOETA</t>
  </si>
  <si>
    <t>98100025</t>
  </si>
  <si>
    <t>I MADE DIAN ARI SAPUTRA</t>
  </si>
  <si>
    <t>98100062</t>
  </si>
  <si>
    <t>I NYOMAN AGUS ARINATA</t>
  </si>
  <si>
    <t>98100070</t>
  </si>
  <si>
    <t>KADEK MAS SAMAPTAWAN</t>
  </si>
  <si>
    <t>98100073</t>
  </si>
  <si>
    <t>I MADE DWIKY DIAZ SUKARMA</t>
  </si>
  <si>
    <t>98100085</t>
  </si>
  <si>
    <t>I KOMANG ADI SAPUTRA</t>
  </si>
  <si>
    <t>98100086</t>
  </si>
  <si>
    <t>I PUTU RIAN MEDYANTA</t>
  </si>
  <si>
    <t>98100091</t>
  </si>
  <si>
    <t>I PUTU TOMY WIRANTAMA</t>
  </si>
  <si>
    <t>98100118</t>
  </si>
  <si>
    <t>I GUSTI NGURAH KADE OKA ABDIARJANA</t>
  </si>
  <si>
    <t>98100132</t>
  </si>
  <si>
    <t>AGUS OKTAWAN</t>
  </si>
  <si>
    <t>98100141</t>
  </si>
  <si>
    <t>GEDE ARI TRISNA WAHYUDI</t>
  </si>
  <si>
    <t>98100185</t>
  </si>
  <si>
    <t>I PUTU NUGRAHA HARI SAPUTRA</t>
  </si>
  <si>
    <t>98100208</t>
  </si>
  <si>
    <t>I MADE SUADIANA</t>
  </si>
  <si>
    <t>98100454</t>
  </si>
  <si>
    <t>I KOMANG PURNA DANA</t>
  </si>
  <si>
    <t>98100551</t>
  </si>
  <si>
    <t>KADEK AGUS ARYA WIBAWA</t>
  </si>
  <si>
    <t>98100572</t>
  </si>
  <si>
    <t>I MADE TIRTANA YOGA</t>
  </si>
  <si>
    <t>98110050</t>
  </si>
  <si>
    <t>I WAYAN DENDI ADITYA PRATAMA</t>
  </si>
  <si>
    <t>NI LUH PUTU DARMAYANTI</t>
  </si>
  <si>
    <t>98110082</t>
  </si>
  <si>
    <t>I KADEK ADI WIGUNA</t>
  </si>
  <si>
    <t>98110083</t>
  </si>
  <si>
    <t>I MADE GEDE ALDI MURDHA KUSUMA</t>
  </si>
  <si>
    <t>98110132</t>
  </si>
  <si>
    <t>98110185</t>
  </si>
  <si>
    <t>I MADE PINOPUTRA</t>
  </si>
  <si>
    <t>98110286</t>
  </si>
  <si>
    <t>WAYAN BAYU KRISNA DIRGANTARA</t>
  </si>
  <si>
    <t>98110363</t>
  </si>
  <si>
    <t>98110376</t>
  </si>
  <si>
    <t>I GEDE WAHYU YUDISTIRA</t>
  </si>
  <si>
    <t>98110576</t>
  </si>
  <si>
    <t>TRI DEWANTARA PRATAMA</t>
  </si>
  <si>
    <t>98120142</t>
  </si>
  <si>
    <t>NI LUH GEDE SINTIA KUSUMA DEWI</t>
  </si>
  <si>
    <t>98120378</t>
  </si>
  <si>
    <t>I NYOMAN ANUGERAH PRAWIRA DHARMA</t>
  </si>
  <si>
    <t>99010110</t>
  </si>
  <si>
    <t>I KADEK ANGGA SUCIANTARA</t>
  </si>
  <si>
    <t>99010114</t>
  </si>
  <si>
    <t>NI WAYAN WAHYU INDAHSARI</t>
  </si>
  <si>
    <t>99020072</t>
  </si>
  <si>
    <t>I GEDE YOGA MAHARDIANA</t>
  </si>
  <si>
    <t>99020181</t>
  </si>
  <si>
    <t>ANAK AGUNG GEDE SUARDI WIRA DARMA</t>
  </si>
  <si>
    <t>99020257</t>
  </si>
  <si>
    <t>I KETUT WAHYU WIGUNA BRATA</t>
  </si>
  <si>
    <t>99020270</t>
  </si>
  <si>
    <t>I MADE ADI WINARTA</t>
  </si>
  <si>
    <t>99020383</t>
  </si>
  <si>
    <t>I KOMANG DHARMA SUSILA</t>
  </si>
  <si>
    <t>99030007</t>
  </si>
  <si>
    <t>KADEK KARISMA ARYA PUTRA</t>
  </si>
  <si>
    <t>99030022</t>
  </si>
  <si>
    <t>MADE ARTHA GUNAWAN</t>
  </si>
  <si>
    <t>99030050</t>
  </si>
  <si>
    <t>KETUT SUKAMARA</t>
  </si>
  <si>
    <t>99030061</t>
  </si>
  <si>
    <t>PUTU KORI MAHAYANI</t>
  </si>
  <si>
    <t>99030076</t>
  </si>
  <si>
    <t>I KADEK AGUS KRISNA JAYA</t>
  </si>
  <si>
    <t>99030161</t>
  </si>
  <si>
    <t>99030192</t>
  </si>
  <si>
    <t>I PUTU SURYA DHARMA</t>
  </si>
  <si>
    <t>99030253</t>
  </si>
  <si>
    <t>PUTU INDRA EKA PRATAMA</t>
  </si>
  <si>
    <t>99030261</t>
  </si>
  <si>
    <t>I GEDE YUDHA MEGANTARA</t>
  </si>
  <si>
    <t>99030353</t>
  </si>
  <si>
    <t>PUTU DIANA PUTRA</t>
  </si>
  <si>
    <t>99030432</t>
  </si>
  <si>
    <t>I GEDE UNTUNG UTAMA</t>
  </si>
  <si>
    <t>99030433</t>
  </si>
  <si>
    <t>I WAYAN OGI PRASTAMA</t>
  </si>
  <si>
    <t>99030498</t>
  </si>
  <si>
    <t>LUH NYOMAN PANDE HAPPY LESTARI</t>
  </si>
  <si>
    <t>99040017</t>
  </si>
  <si>
    <t>NI MADE NADA DWIMAYANTI</t>
  </si>
  <si>
    <t>99040104</t>
  </si>
  <si>
    <t>I GEDE AGUS MAHENDRA</t>
  </si>
  <si>
    <t>99040105</t>
  </si>
  <si>
    <t>I GEDE SENA NASTRA YUDA</t>
  </si>
  <si>
    <t>99040113</t>
  </si>
  <si>
    <t>99040120</t>
  </si>
  <si>
    <t>I KETUT AGUS RAI MAHAYANA</t>
  </si>
  <si>
    <t>99040177</t>
  </si>
  <si>
    <t>I DEWA GEDE AGUNG ANOM MAHENDRA</t>
  </si>
  <si>
    <t>99040224</t>
  </si>
  <si>
    <t>GUSTI AYU MADE WIRNA APRILYA PUTRI</t>
  </si>
  <si>
    <t>99040454</t>
  </si>
  <si>
    <t>I MADE KARYANA DWI INDRA</t>
  </si>
  <si>
    <t>99040457</t>
  </si>
  <si>
    <t>KOMANG ADITYA JOARSA</t>
  </si>
  <si>
    <t>99040553</t>
  </si>
  <si>
    <t>NI LUH ADE AYU PREMA WULANDARI</t>
  </si>
  <si>
    <t>99040673</t>
  </si>
  <si>
    <t>I WAYAN AWE DITYA PRIYANA</t>
  </si>
  <si>
    <t>99050004</t>
  </si>
  <si>
    <t>MADE KRISNA ADI RAHMA</t>
  </si>
  <si>
    <t>99050036</t>
  </si>
  <si>
    <t>I NYOMAN TRI ANANDA PRIYAMBADHA</t>
  </si>
  <si>
    <t>99050037</t>
  </si>
  <si>
    <t>I PUTU HADI WINDRAJATI</t>
  </si>
  <si>
    <t>99050051</t>
  </si>
  <si>
    <t>I MADE BAYU SUARIAWAN</t>
  </si>
  <si>
    <t>99050183</t>
  </si>
  <si>
    <t>I PUTU OKA MAHENDRA</t>
  </si>
  <si>
    <t>99050189</t>
  </si>
  <si>
    <t>IDA BAGUS PUTU EKA PERMANA PUTRA</t>
  </si>
  <si>
    <t>99050219</t>
  </si>
  <si>
    <t>I KOMANG YOGA ADI SAPUTRA</t>
  </si>
  <si>
    <t>99050460</t>
  </si>
  <si>
    <t>I WAYAN GRAHA WIJAYA</t>
  </si>
  <si>
    <t>99050472</t>
  </si>
  <si>
    <t>GEDE PRADANA NUGRAHA</t>
  </si>
  <si>
    <t>99050511</t>
  </si>
  <si>
    <t>I KOMANG KUSUMA DARMA PUTRA</t>
  </si>
  <si>
    <t>99050565</t>
  </si>
  <si>
    <t>I MADE ADIJAYA</t>
  </si>
  <si>
    <t>99060054</t>
  </si>
  <si>
    <t>IDA BAGUS GDE ARI SANDJAYA</t>
  </si>
  <si>
    <t>99060153</t>
  </si>
  <si>
    <t>GEDE YUDHA PURNA ADI WIRAWAN</t>
  </si>
  <si>
    <t>99060287</t>
  </si>
  <si>
    <t>I GEDE KRISNA BAYU JUNIAWAN</t>
  </si>
  <si>
    <t>99060288</t>
  </si>
  <si>
    <t>I KOMANG ADI MEGANTARA</t>
  </si>
  <si>
    <t>NI PUTU DIAH AYU RATNA SARI</t>
  </si>
  <si>
    <t>99060397</t>
  </si>
  <si>
    <t>I MADE RIZKI WIDNYANTARA</t>
  </si>
  <si>
    <t>99060402</t>
  </si>
  <si>
    <t>SANG KOMPYANG YUDISTIRA</t>
  </si>
  <si>
    <t>99060417</t>
  </si>
  <si>
    <t>I DEWA GEDE SURYA PRATAMA</t>
  </si>
  <si>
    <t>99060433</t>
  </si>
  <si>
    <t>I DEWA GEDE WISNU WIRATAMA</t>
  </si>
  <si>
    <t>99060474</t>
  </si>
  <si>
    <t>I GEDE DUNIARTA</t>
  </si>
  <si>
    <t>99060475</t>
  </si>
  <si>
    <t>I KOMANG ADI SUPUTRA</t>
  </si>
  <si>
    <t>99060487</t>
  </si>
  <si>
    <t>MADE AGUS ARIA WIBAWA</t>
  </si>
  <si>
    <t>99060884</t>
  </si>
  <si>
    <t>GEDE ARYA SUARTAMA</t>
  </si>
  <si>
    <t>99070067</t>
  </si>
  <si>
    <t>I GUSTI NGURAH AGUNG PERMATA DEWA</t>
  </si>
  <si>
    <t>99070311</t>
  </si>
  <si>
    <t>I GEDE EKA WIDHI DHARMAWAN</t>
  </si>
  <si>
    <t>99070313</t>
  </si>
  <si>
    <t>PUTU SURYA PRABAWA</t>
  </si>
  <si>
    <t>99070354</t>
  </si>
  <si>
    <t>KADEK SIWAM SAYESA</t>
  </si>
  <si>
    <t>99070463</t>
  </si>
  <si>
    <t>I WAYAN DIARTA</t>
  </si>
  <si>
    <t>99080028</t>
  </si>
  <si>
    <t>I PUTU RESTU ARI PRATAMA</t>
  </si>
  <si>
    <t>99080054</t>
  </si>
  <si>
    <t>I WAYAN AGUS WISNAWA</t>
  </si>
  <si>
    <t>99080070</t>
  </si>
  <si>
    <t>KADEK JODY ARYA SEJATI</t>
  </si>
  <si>
    <t>99080153</t>
  </si>
  <si>
    <t>KOMANG AGUS WIBAWA</t>
  </si>
  <si>
    <t>99080191</t>
  </si>
  <si>
    <t>KOMANG LUHUR ADITYA</t>
  </si>
  <si>
    <t>99080283</t>
  </si>
  <si>
    <t>I MADE TANGKAS SUPARSA</t>
  </si>
  <si>
    <t>99080294</t>
  </si>
  <si>
    <t>NI PUTU WINDA HANDAYANI</t>
  </si>
  <si>
    <t>99080325</t>
  </si>
  <si>
    <t>I PUTU LEO SURYA DINATA</t>
  </si>
  <si>
    <t>99080396</t>
  </si>
  <si>
    <t>I NYOMAN ARYA PERMANA YOGA</t>
  </si>
  <si>
    <t>99090008</t>
  </si>
  <si>
    <t>I NENGAH DWI OKA MAHENDRA</t>
  </si>
  <si>
    <t>99090010</t>
  </si>
  <si>
    <t>NI KADE IKA SILAWATI</t>
  </si>
  <si>
    <t>99090029</t>
  </si>
  <si>
    <t>PUTU JODHI ARI SETIAWAN</t>
  </si>
  <si>
    <t>99090088</t>
  </si>
  <si>
    <t>I GEDE VIRDA WAHYUDI CHANDRA</t>
  </si>
  <si>
    <t>99090090</t>
  </si>
  <si>
    <t>I NYOMAN DHARMA PRAYOGA</t>
  </si>
  <si>
    <t>99090125</t>
  </si>
  <si>
    <t>KADEK RIZKY SADEWA</t>
  </si>
  <si>
    <t>99090129</t>
  </si>
  <si>
    <t>I GEDE ARI PUTRA WIRANATA</t>
  </si>
  <si>
    <t>99090166</t>
  </si>
  <si>
    <t>I PUTU DHIYO HADI PRAMANA</t>
  </si>
  <si>
    <t>99090364</t>
  </si>
  <si>
    <t>KADEK YASA ANTARA YUDHA</t>
  </si>
  <si>
    <t>99100274</t>
  </si>
  <si>
    <t>I MADE MUDASNA</t>
  </si>
  <si>
    <t>99100379</t>
  </si>
  <si>
    <t>I MADE RIANA DWI HANANDA</t>
  </si>
  <si>
    <t>99100428</t>
  </si>
  <si>
    <t>I KOMANG WAHYU ADITYA</t>
  </si>
  <si>
    <t>99100429</t>
  </si>
  <si>
    <t>I PUTU EKA YOGA PRAMESTI</t>
  </si>
  <si>
    <t>99110056</t>
  </si>
  <si>
    <t>I MADE UTAMA TANAYA</t>
  </si>
  <si>
    <t>99110057</t>
  </si>
  <si>
    <t>I PUTU TAHTA UTAMA</t>
  </si>
  <si>
    <t>99110074</t>
  </si>
  <si>
    <t>I KOMANG YOGA DARMA</t>
  </si>
  <si>
    <t>99110155</t>
  </si>
  <si>
    <t>I PUTU ARI SANTIKA PUTRA</t>
  </si>
  <si>
    <t>99110212</t>
  </si>
  <si>
    <t>I KADEK ROI ANDIKA</t>
  </si>
  <si>
    <t>99110214</t>
  </si>
  <si>
    <t>I PUTU SENTANA KESUMA ADINATA</t>
  </si>
  <si>
    <t>99110241</t>
  </si>
  <si>
    <t>I GEDE SUTANA PUTRA GIRI</t>
  </si>
  <si>
    <t>99110354</t>
  </si>
  <si>
    <t>I PUTU EKA SUPUTRA</t>
  </si>
  <si>
    <t>99110439</t>
  </si>
  <si>
    <t>NI MADE NOVI MAHARANI</t>
  </si>
  <si>
    <t>99120017</t>
  </si>
  <si>
    <t>I WAYAN PASEK YUDA PRATAMA</t>
  </si>
  <si>
    <t>99120045</t>
  </si>
  <si>
    <t>I PUTU ANGGA SAGITA MARTA DANA</t>
  </si>
  <si>
    <t>99120123</t>
  </si>
  <si>
    <t>ANDIKA BAGASKARA PUTRA</t>
  </si>
  <si>
    <t>99120159</t>
  </si>
  <si>
    <t>I KADEK YOGIN NEOKOMARA WISMA</t>
  </si>
  <si>
    <t>99120166</t>
  </si>
  <si>
    <t>NI PUTU RANI ARYANTI</t>
  </si>
  <si>
    <t>99120173</t>
  </si>
  <si>
    <t>I PUTU JAYA SEMATRA</t>
  </si>
  <si>
    <t>99120242</t>
  </si>
  <si>
    <t>I PUTU BUDI MAHENDRA</t>
  </si>
  <si>
    <t>99120244</t>
  </si>
  <si>
    <t>KM EDY SATRIAWAN</t>
  </si>
  <si>
    <t>99120261</t>
  </si>
  <si>
    <t>IDA BAGUS PUTU ADITYA PANGESTU</t>
  </si>
  <si>
    <t>92040180</t>
  </si>
  <si>
    <t>I PUTU ADI KARTIKA PUTRA, S.H.</t>
  </si>
  <si>
    <t>92050163</t>
  </si>
  <si>
    <t>I KOMANG HENDRA SETIAWAN,S.H.</t>
  </si>
  <si>
    <t>92050183</t>
  </si>
  <si>
    <t>AGUS EKA PRATAMA,S.H.</t>
  </si>
  <si>
    <t>92080194</t>
  </si>
  <si>
    <t>I KADEK YOGA WISNAWA, S.H.</t>
  </si>
  <si>
    <t>92100136</t>
  </si>
  <si>
    <t>DARMA AJI, S.H.</t>
  </si>
  <si>
    <t>92120113</t>
  </si>
  <si>
    <t>I KOMANG SANDY TASTRAGUNA, S.H.</t>
  </si>
  <si>
    <t>93030079</t>
  </si>
  <si>
    <t>I MADE AGUS ARYA BILAWA, S.H.</t>
  </si>
  <si>
    <t>93030107</t>
  </si>
  <si>
    <t>PUTU GEDE ANDIKA EKA PUTRA, S.H.</t>
  </si>
  <si>
    <t>93090070</t>
  </si>
  <si>
    <t>I PUTU SETYAWAN, S.H.</t>
  </si>
  <si>
    <t>93110073</t>
  </si>
  <si>
    <t>KETUT TODY KRESNA WIJAYA, S.H.</t>
  </si>
  <si>
    <t>93120052</t>
  </si>
  <si>
    <t>I GEDE DARMA PRATAMA, S.H.</t>
  </si>
  <si>
    <t>94010040</t>
  </si>
  <si>
    <t>IDA BAGUS TRISNA SADANA, S.H.</t>
  </si>
  <si>
    <t>94080026</t>
  </si>
  <si>
    <t>NGAKAN GEDE AGUS OKA PURNAMA, S.H.</t>
  </si>
  <si>
    <t>94100003</t>
  </si>
  <si>
    <t>I PUTU EGI WIGANTARA, S.S.</t>
  </si>
  <si>
    <t>94120005</t>
  </si>
  <si>
    <t>I PUTU SULISTIANA GIRI, S.H.</t>
  </si>
  <si>
    <t>91060353</t>
  </si>
  <si>
    <t>I NYOMAN SUPRAPTO L. M.</t>
  </si>
  <si>
    <t>91090483</t>
  </si>
  <si>
    <t>I PUTU AGUS SUWASTAWA</t>
  </si>
  <si>
    <t>91090488</t>
  </si>
  <si>
    <t>I GEDE BAYU PANDE</t>
  </si>
  <si>
    <t>91100489</t>
  </si>
  <si>
    <t>KETUT OGIK</t>
  </si>
  <si>
    <t>91110442</t>
  </si>
  <si>
    <t>IDA BAGUS MADE OKA SANJAYA</t>
  </si>
  <si>
    <t>91120509</t>
  </si>
  <si>
    <t>I KOMANG SWARTIKA</t>
  </si>
  <si>
    <t>92010196</t>
  </si>
  <si>
    <t>I MADE ARDI MULIYADNYANA</t>
  </si>
  <si>
    <t>92010496</t>
  </si>
  <si>
    <t>GEDE AGUS SRI INDRA</t>
  </si>
  <si>
    <t>92020365</t>
  </si>
  <si>
    <t>MOHAMAD PAISAL SUHARTO</t>
  </si>
  <si>
    <t>92020383</t>
  </si>
  <si>
    <t>I WAYAN PRASWATAMA PUTRA</t>
  </si>
  <si>
    <t>92020398</t>
  </si>
  <si>
    <t>I PUTU ARYA TEGUH SANTOSA</t>
  </si>
  <si>
    <t>92030437</t>
  </si>
  <si>
    <t>I KETUT GRIADI</t>
  </si>
  <si>
    <t>92030439</t>
  </si>
  <si>
    <t>I PUTU AGUS ADI PUTRA</t>
  </si>
  <si>
    <t>92040161</t>
  </si>
  <si>
    <t>I WAYAN SUTRESNA MULIARTA</t>
  </si>
  <si>
    <t>92040461</t>
  </si>
  <si>
    <t>MOH. IDHAR WIRA SASMITO</t>
  </si>
  <si>
    <t>92040497</t>
  </si>
  <si>
    <t>NGAKAN PUTU ANGGI SUCITA APRIANA</t>
  </si>
  <si>
    <t>92040521</t>
  </si>
  <si>
    <t>PUTU AGUS MEGA SASTRAWAN</t>
  </si>
  <si>
    <t>92050443</t>
  </si>
  <si>
    <t>KADEK SUDARSANA</t>
  </si>
  <si>
    <t>92050541</t>
  </si>
  <si>
    <t>KADEK RENDY MAHARTA ADI PERMANA</t>
  </si>
  <si>
    <t>92060429</t>
  </si>
  <si>
    <t>GUSTI NGURAH KARDI SAPUTRA</t>
  </si>
  <si>
    <t>92080470</t>
  </si>
  <si>
    <t>I NYOMAN KAJENG PUSPA AGASTIA</t>
  </si>
  <si>
    <t>92080482</t>
  </si>
  <si>
    <t>I PANDE GEDE AGUS SUARTIKA YASA</t>
  </si>
  <si>
    <t>92120097</t>
  </si>
  <si>
    <t>DENI DAMIANUS WODO</t>
  </si>
  <si>
    <t>93010378</t>
  </si>
  <si>
    <t>I NYOMAN ADITYA PRATAMA</t>
  </si>
  <si>
    <t>93010395</t>
  </si>
  <si>
    <t>PUTU AGUS PRASETYA PUTRA</t>
  </si>
  <si>
    <t>93020337</t>
  </si>
  <si>
    <t>I NYOMAN BUDI ARTHANA</t>
  </si>
  <si>
    <t>93030368</t>
  </si>
  <si>
    <t>I PUTU GEDE SEMARA DANANJAYA</t>
  </si>
  <si>
    <t>93030370</t>
  </si>
  <si>
    <t>I PUTU ARMAN IRMAWAN</t>
  </si>
  <si>
    <t>93030387</t>
  </si>
  <si>
    <t>I WAYAN EKA PRAYOGI</t>
  </si>
  <si>
    <t>93030416</t>
  </si>
  <si>
    <t>ANDI TRIONO</t>
  </si>
  <si>
    <t>93040390</t>
  </si>
  <si>
    <t>I KOMANG WIRADANA</t>
  </si>
  <si>
    <t>93060083</t>
  </si>
  <si>
    <t>I PUTU ADI SUKERTA</t>
  </si>
  <si>
    <t>93060349</t>
  </si>
  <si>
    <t>I GUSTI NENGAH SATIA MAHENDRA</t>
  </si>
  <si>
    <t>93070335</t>
  </si>
  <si>
    <t>I KADEK BUDA WILANTARA</t>
  </si>
  <si>
    <t>93100319</t>
  </si>
  <si>
    <t>I PUTU SUARBAWA</t>
  </si>
  <si>
    <t>93100351</t>
  </si>
  <si>
    <t>I MADE OKTA PRATAMA</t>
  </si>
  <si>
    <t>93111050</t>
  </si>
  <si>
    <t>GDE DANA SUPARTHA, S.H.</t>
  </si>
  <si>
    <t>93120049</t>
  </si>
  <si>
    <t>I NENGAH CERITAYASA</t>
  </si>
  <si>
    <t>94010263</t>
  </si>
  <si>
    <t>94010293</t>
  </si>
  <si>
    <t>I NYOMAN JANUARTA</t>
  </si>
  <si>
    <t>94020042</t>
  </si>
  <si>
    <t>GEDE ADI SUPRIATNA</t>
  </si>
  <si>
    <t>94030265</t>
  </si>
  <si>
    <t>I MADE MUDIASA</t>
  </si>
  <si>
    <t>94040274</t>
  </si>
  <si>
    <t>I GUSTI BAGUS NGURAH MAHENDRA</t>
  </si>
  <si>
    <t>94040284</t>
  </si>
  <si>
    <t>I WAYAN DARMA PUTRA</t>
  </si>
  <si>
    <t>94040300</t>
  </si>
  <si>
    <t>GEDE ATMA BAYA</t>
  </si>
  <si>
    <t>94050260</t>
  </si>
  <si>
    <t>I GUSTI AGUNG ALIT RADITYA</t>
  </si>
  <si>
    <t>94050281</t>
  </si>
  <si>
    <t>I GUSTI BAGUS TEGUH DARMAWAN</t>
  </si>
  <si>
    <t>94051117</t>
  </si>
  <si>
    <t>I KADEK HADI PRASETYO, S.Pd.</t>
  </si>
  <si>
    <t>94070230</t>
  </si>
  <si>
    <t>PANDE PUTU WIRA YUDA PRAYOGA</t>
  </si>
  <si>
    <t>94070257</t>
  </si>
  <si>
    <t>I GUSTI NGURAH GITA PRADANA</t>
  </si>
  <si>
    <t>94080228</t>
  </si>
  <si>
    <t>KOMANG ELIWARTIKA</t>
  </si>
  <si>
    <t>94090202</t>
  </si>
  <si>
    <t>GEDE SEPTIAN CANDRA DINANTHA</t>
  </si>
  <si>
    <t>94100182</t>
  </si>
  <si>
    <t>I MADE OKTA DIPUTRA</t>
  </si>
  <si>
    <t>94100193</t>
  </si>
  <si>
    <t>I KADEK OKA ADI SAPUTRA</t>
  </si>
  <si>
    <t>94110154</t>
  </si>
  <si>
    <t>I WAYAN NOPA EKA PUTRA</t>
  </si>
  <si>
    <t>94110158</t>
  </si>
  <si>
    <t>I MADE JANGGA PUTRA</t>
  </si>
  <si>
    <t>94120131</t>
  </si>
  <si>
    <t>NANANG FATHONY</t>
  </si>
  <si>
    <t>94120170</t>
  </si>
  <si>
    <t>I WAYAN PANDE ASTIKA PUTRA</t>
  </si>
  <si>
    <t>95010105</t>
  </si>
  <si>
    <t>I KOMANG SUBUDINANJAYA</t>
  </si>
  <si>
    <t>95020051</t>
  </si>
  <si>
    <t>I KADEK ARI SURYAWAN</t>
  </si>
  <si>
    <t>95030020</t>
  </si>
  <si>
    <t>I KADEK DWIPAYANA BAGASKARA</t>
  </si>
  <si>
    <t>95040006</t>
  </si>
  <si>
    <t>KADEK IRWANTARA</t>
  </si>
  <si>
    <t>95040029</t>
  </si>
  <si>
    <t>PUTU AGUS FERRY ARTIKA PUTRA</t>
  </si>
  <si>
    <t>95050020</t>
  </si>
  <si>
    <t>I MADE SENTANA PUTRA</t>
  </si>
  <si>
    <t>95070022</t>
  </si>
  <si>
    <t>PANDE RAI SURYAMA</t>
  </si>
  <si>
    <t>95110015</t>
  </si>
  <si>
    <t>I KADEK BUDI ARSA</t>
  </si>
  <si>
    <t>93101131</t>
  </si>
  <si>
    <t>KOMANG MULIANA</t>
  </si>
  <si>
    <t>93101183</t>
  </si>
  <si>
    <t>DEWA NYOMAN DAMA ARIAWAN</t>
  </si>
  <si>
    <t>93121179</t>
  </si>
  <si>
    <t>IDA BAGUS WIDNYANA</t>
  </si>
  <si>
    <t>94021001</t>
  </si>
  <si>
    <t>I PUTU GEDE GARCITA MULIA</t>
  </si>
  <si>
    <t>94021031</t>
  </si>
  <si>
    <t>I GUSTI NGURAH ARTHA YASA</t>
  </si>
  <si>
    <t>94021038</t>
  </si>
  <si>
    <t>I WAYAN ARIK WIRATA PURNAMA</t>
  </si>
  <si>
    <t>94031113</t>
  </si>
  <si>
    <t>A.A. GDE AGUNG SURYA MARDIHANA C.</t>
  </si>
  <si>
    <t>94041189</t>
  </si>
  <si>
    <t>GEDE YOGI ARISTA</t>
  </si>
  <si>
    <t>94051188</t>
  </si>
  <si>
    <t>I MADE ERIK SASTRAWAN</t>
  </si>
  <si>
    <t>94051232</t>
  </si>
  <si>
    <t>I WAYAN WIRA MURDANA</t>
  </si>
  <si>
    <t>94061169</t>
  </si>
  <si>
    <t>I GUSTI BAGUS WIDI ADNYANA</t>
  </si>
  <si>
    <t>94061193</t>
  </si>
  <si>
    <t>KADEK ARI SURYA LAKSANA</t>
  </si>
  <si>
    <t>94061206</t>
  </si>
  <si>
    <t>DEWA NYOMAN ARIMBAWA</t>
  </si>
  <si>
    <t>94061217</t>
  </si>
  <si>
    <t>I GUSTI BAGUS PUTRA WIJAYA</t>
  </si>
  <si>
    <t>94071248</t>
  </si>
  <si>
    <t>I NYOMAN JULIARTAWAN</t>
  </si>
  <si>
    <t>94071261</t>
  </si>
  <si>
    <t>KADEK DENIK JULIARTAWAN</t>
  </si>
  <si>
    <t>94071303</t>
  </si>
  <si>
    <t>I MADE JULI ARYA DARMA YUDA</t>
  </si>
  <si>
    <t>94121014</t>
  </si>
  <si>
    <t>I WAYAN TUNAS MERTA JAYA NADI</t>
  </si>
  <si>
    <t>95040909</t>
  </si>
  <si>
    <t>I KADEK KRISNA BUDIHARTANA</t>
  </si>
  <si>
    <t>95041244</t>
  </si>
  <si>
    <t>WAYAN GALIH ASTRAWAN</t>
  </si>
  <si>
    <t>95071159</t>
  </si>
  <si>
    <t>DEWA BAGUS ALIT ADNYANA PUTRA</t>
  </si>
  <si>
    <t>95080720</t>
  </si>
  <si>
    <t>95090725</t>
  </si>
  <si>
    <t>I WAYAN GEDE SEPTIHADI</t>
  </si>
  <si>
    <t>95100713</t>
  </si>
  <si>
    <t>I WAYAN ARTIKAYANA</t>
  </si>
  <si>
    <t>95110621</t>
  </si>
  <si>
    <t>I NYOMAN AGUS WIRATARUNA</t>
  </si>
  <si>
    <t>96020510</t>
  </si>
  <si>
    <t>DEWA GEDE ALIT ANDREANA SAPUTRA</t>
  </si>
  <si>
    <t>96020514</t>
  </si>
  <si>
    <t>I GEDE MANDALA PUTRA</t>
  </si>
  <si>
    <t>96040531</t>
  </si>
  <si>
    <t>I NYOMAN PUTRA SEDANA</t>
  </si>
  <si>
    <t>96050565</t>
  </si>
  <si>
    <t>KADEK AGUS SETIAWAN</t>
  </si>
  <si>
    <t>96100390</t>
  </si>
  <si>
    <t>I KADEK WIRA PRASETYA</t>
  </si>
  <si>
    <t>96100410</t>
  </si>
  <si>
    <t>I WAYAN HERRY PRAMUDANA</t>
  </si>
  <si>
    <t>96100413</t>
  </si>
  <si>
    <t>96120271</t>
  </si>
  <si>
    <t>IDA BAGUS GEDE ASTIKA YOGA</t>
  </si>
  <si>
    <t>97020011</t>
  </si>
  <si>
    <t>I PUTU ARIANTA</t>
  </si>
  <si>
    <t>97040003</t>
  </si>
  <si>
    <t>I KOMANG ARIAWAN</t>
  </si>
  <si>
    <t>97040016</t>
  </si>
  <si>
    <t>I PUTU YUDHA WIDIASTIRA</t>
  </si>
  <si>
    <t>97070009</t>
  </si>
  <si>
    <t>I WAYAN ANDIKA PUTRA</t>
  </si>
  <si>
    <t>196710031999032005</t>
  </si>
  <si>
    <t>dr. ANAK AGUNG GEDE SWANDEWI. M.Biomed</t>
  </si>
  <si>
    <t>196809171996031002</t>
  </si>
  <si>
    <t>I WAYAN KOTA, S.H.</t>
  </si>
  <si>
    <t>196407071987032001</t>
  </si>
  <si>
    <t>A. A. AYU LILIK HARNASIH, S.E.</t>
  </si>
  <si>
    <t>196407071996031001</t>
  </si>
  <si>
    <t>AGUS WIRAWAN, S.H.</t>
  </si>
  <si>
    <t>196412311987032030</t>
  </si>
  <si>
    <t>Dra.NI WAYAN PASNI</t>
  </si>
  <si>
    <t>196502271998032002</t>
  </si>
  <si>
    <t>dr. NI MADE MURTINI, MARS</t>
  </si>
  <si>
    <t>196509031996032001</t>
  </si>
  <si>
    <t>NI WAYAN MURNI ASIH, SH</t>
  </si>
  <si>
    <t>NI KETUT SUKERTI, S.H.</t>
  </si>
  <si>
    <t>DRS. I NYOMAN NGARSA</t>
  </si>
  <si>
    <t>196607201987032002</t>
  </si>
  <si>
    <t>Dra. NI WAYAN SRI WIDIANI</t>
  </si>
  <si>
    <t>196703031990111001</t>
  </si>
  <si>
    <t>I WAYAN DARNA, S.Sos., MAP.</t>
  </si>
  <si>
    <t>196709251998031003</t>
  </si>
  <si>
    <t>HENDRIK ANDRIANTO,S.Sos. M.Si</t>
  </si>
  <si>
    <t>196803061996032001</t>
  </si>
  <si>
    <t>ETY DWI SUPRAPTI, SH</t>
  </si>
  <si>
    <t>196807302003122001</t>
  </si>
  <si>
    <t>dr. NI LUH PUTU JULIASIH</t>
  </si>
  <si>
    <t>196910192002122001</t>
  </si>
  <si>
    <t>dr. KETUT SUKADANI</t>
  </si>
  <si>
    <t>197004091996032002</t>
  </si>
  <si>
    <t>NI NYOMAN YASNADI,Spd</t>
  </si>
  <si>
    <t>197304122002121001</t>
  </si>
  <si>
    <t>Drh. PUTU MULIARTA</t>
  </si>
  <si>
    <t>197409252006042002</t>
  </si>
  <si>
    <t>IDA AYU PUTU SRI WIADNYANI S.Si, Apt.</t>
  </si>
  <si>
    <t>197411292006042001</t>
  </si>
  <si>
    <t>dr. SURIYA SUWANTO M.Kes, M.Biomed., Sp. THT-KL</t>
  </si>
  <si>
    <t>197508012003122004</t>
  </si>
  <si>
    <t>RENNI SURTIANA BR ARITONANG, SH</t>
  </si>
  <si>
    <t>197512172005011015</t>
  </si>
  <si>
    <t>drg. I MADE YUDHA ASMARA</t>
  </si>
  <si>
    <t>197704162002122002</t>
  </si>
  <si>
    <t>dr. NI PUTU RETNA RAHAYU</t>
  </si>
  <si>
    <t>197704262005011006</t>
  </si>
  <si>
    <t>dr. NYOMAN DARSANA, Sp.S, M.Biomed</t>
  </si>
  <si>
    <t>197710302006042013</t>
  </si>
  <si>
    <t>dr. RIRIN SRIWIJAYANTI</t>
  </si>
  <si>
    <t>197712212003122001</t>
  </si>
  <si>
    <t>DEWI INDRAWATY KARTOLO, Ssi. Apt</t>
  </si>
  <si>
    <t>197801242005012006</t>
  </si>
  <si>
    <t>drg. LINA HANDAYANI HAPID, Sp.KGA., M.M.</t>
  </si>
  <si>
    <t>197807282006041004</t>
  </si>
  <si>
    <t>dr. MADE DODY SUARJIANA</t>
  </si>
  <si>
    <t>196407211987032002</t>
  </si>
  <si>
    <t>NI GUSTI MADE WIJAYATI</t>
  </si>
  <si>
    <t>196408131987031006</t>
  </si>
  <si>
    <t>I MADE AGUSTIRA</t>
  </si>
  <si>
    <t>196412211987032002</t>
  </si>
  <si>
    <t>NI MADE NATRI</t>
  </si>
  <si>
    <t>196412311987032028</t>
  </si>
  <si>
    <t>NI NENGAH RESIATI</t>
  </si>
  <si>
    <t>196505201989032004</t>
  </si>
  <si>
    <t>ENDANG SRI WULAN</t>
  </si>
  <si>
    <t>196506051987031005</t>
  </si>
  <si>
    <t>I GUSTI NGURAH SUKRANATA</t>
  </si>
  <si>
    <t>196509091987031004</t>
  </si>
  <si>
    <t>R.A.EKO BUDI MUSTOPO,SH</t>
  </si>
  <si>
    <t>196510151987032005</t>
  </si>
  <si>
    <t>SUTARNI</t>
  </si>
  <si>
    <t>196511091988031002</t>
  </si>
  <si>
    <t>PARDJO, SH</t>
  </si>
  <si>
    <t>196511121987032001</t>
  </si>
  <si>
    <t>NI KETUT SUKARTINI, S.E.</t>
  </si>
  <si>
    <t>196511171989032003</t>
  </si>
  <si>
    <t>NI NYOMAN RUSMIHATI</t>
  </si>
  <si>
    <t>196512161988032001</t>
  </si>
  <si>
    <t>NI MADE RASMIYATI</t>
  </si>
  <si>
    <t>196601021987032003</t>
  </si>
  <si>
    <t>NI LUH RAI MARHENI</t>
  </si>
  <si>
    <t>196601211986012002</t>
  </si>
  <si>
    <t>IDA AYU SUSILAWATI</t>
  </si>
  <si>
    <t>196601251991032002</t>
  </si>
  <si>
    <t>I NENGAH SUKRENI</t>
  </si>
  <si>
    <t>196601311987032001</t>
  </si>
  <si>
    <t>WAYAN SUDIASTI</t>
  </si>
  <si>
    <t>196602021987032003</t>
  </si>
  <si>
    <t>IDA AYU KETUT MULYANI</t>
  </si>
  <si>
    <t>196602141988031001</t>
  </si>
  <si>
    <t>I NYOMAN PARWA</t>
  </si>
  <si>
    <t>196605091992021001</t>
  </si>
  <si>
    <t>I NENGAH SUPARTA, S.SOS</t>
  </si>
  <si>
    <t>196605271987032002</t>
  </si>
  <si>
    <t>NI KADEK SUENI</t>
  </si>
  <si>
    <t>196606221991031007</t>
  </si>
  <si>
    <t>I WAYAN SUDIARTA, S.H.</t>
  </si>
  <si>
    <t>196607051989032004</t>
  </si>
  <si>
    <t>NI WAYAN SUMADI</t>
  </si>
  <si>
    <t>196607291989032002</t>
  </si>
  <si>
    <t>IDA AYU KETUT SUNARIATI</t>
  </si>
  <si>
    <t>196608121988032003</t>
  </si>
  <si>
    <t>IDA AYU PUTU ASTINI</t>
  </si>
  <si>
    <t>196609061999031001</t>
  </si>
  <si>
    <t>I NENGAH SUPELMAN, S.H.</t>
  </si>
  <si>
    <t>196701092002122002</t>
  </si>
  <si>
    <t>NI NENGAH BUDIARI, S.H.</t>
  </si>
  <si>
    <t>196701141988031002</t>
  </si>
  <si>
    <t>I GEDE SIDIKARYA</t>
  </si>
  <si>
    <t>196702181988032003</t>
  </si>
  <si>
    <t>NI WAYAN DARTI</t>
  </si>
  <si>
    <t>196703261989032004</t>
  </si>
  <si>
    <t>IMAS WIDIASTUTY, S.E.</t>
  </si>
  <si>
    <t>196704221991031002</t>
  </si>
  <si>
    <t>I KETUT MERTAJAYA, S.E.</t>
  </si>
  <si>
    <t>196706041998032003</t>
  </si>
  <si>
    <t>NI LUH PURNIWATI SE</t>
  </si>
  <si>
    <t>196712211991032001</t>
  </si>
  <si>
    <t>TITIN SYAMI</t>
  </si>
  <si>
    <t>196712311990112001</t>
  </si>
  <si>
    <t>NI NYOMAN TRIANI</t>
  </si>
  <si>
    <t>196803211989031004</t>
  </si>
  <si>
    <t>PUTU ARKA</t>
  </si>
  <si>
    <t>AI DIAH MARYATI, S.S.</t>
  </si>
  <si>
    <t>196910091996031003</t>
  </si>
  <si>
    <t>I NYOMAN ABADI, S.E.</t>
  </si>
  <si>
    <t>196910131992012001</t>
  </si>
  <si>
    <t>IDA AYU PUTRI PATMAWANGI, SE</t>
  </si>
  <si>
    <t>196911071999032001</t>
  </si>
  <si>
    <t>NI LUH PUTU SUMARIYATI, SE</t>
  </si>
  <si>
    <t>197001251996032001</t>
  </si>
  <si>
    <t>NI LUH NADI ANDAYANI, SPd</t>
  </si>
  <si>
    <t>197010042003121004</t>
  </si>
  <si>
    <t>I PUTU SUWADANA, S.T.</t>
  </si>
  <si>
    <t>197102201998032003</t>
  </si>
  <si>
    <t>AMELY,S.S</t>
  </si>
  <si>
    <t>197104151998031007</t>
  </si>
  <si>
    <t>I NYOMAN P WAHYUNA, SE</t>
  </si>
  <si>
    <t>197106191998031001</t>
  </si>
  <si>
    <t>IDA BAGUS KETUT SUWABAWA, S.Kom.</t>
  </si>
  <si>
    <t>197109051996032002</t>
  </si>
  <si>
    <t>FARIDAH NUGRAHANI, S.E.</t>
  </si>
  <si>
    <t>197203301996031001</t>
  </si>
  <si>
    <t>NI PUTU ARY PARMINI, S.KM.</t>
  </si>
  <si>
    <t>197304232006042007</t>
  </si>
  <si>
    <t>IDA AYU KORINA KUSUMA DEWI, SE</t>
  </si>
  <si>
    <t>197310312005012001</t>
  </si>
  <si>
    <t>SRI SAMDHANI UTAMI, SH</t>
  </si>
  <si>
    <t>197312131998031002</t>
  </si>
  <si>
    <t>I KETUT PUTRA SISWANTO, S.E.</t>
  </si>
  <si>
    <t>197406172007102001</t>
  </si>
  <si>
    <t>PUTU SRIKANTI, S.T.P., M.Si.</t>
  </si>
  <si>
    <t>197410092002121004</t>
  </si>
  <si>
    <t>MUHAMMAD SOLIHIN, S.T.</t>
  </si>
  <si>
    <t>197411171996032001</t>
  </si>
  <si>
    <t>NI WAYAN SRI ROSMAENI S.KM</t>
  </si>
  <si>
    <t>197507222002122004</t>
  </si>
  <si>
    <t>LUH PASEK OKA ARYANI, S.E.</t>
  </si>
  <si>
    <t>197610212005012008</t>
  </si>
  <si>
    <t>I GUSTI PUTU ARI PRAMESTI, Psi</t>
  </si>
  <si>
    <t>197701252002122004</t>
  </si>
  <si>
    <t>NI KOMANG SRI ANGGRENI, S.H.</t>
  </si>
  <si>
    <t>197705122003121008</t>
  </si>
  <si>
    <t>IDA BAGUS GEDE SEMARA PUTRA, S. Pd.</t>
  </si>
  <si>
    <t>197709112006042003</t>
  </si>
  <si>
    <t>DIAH UNTARI, S.Kom.</t>
  </si>
  <si>
    <t>197805152003122003</t>
  </si>
  <si>
    <t>GST. AYU ALIT WITARI</t>
  </si>
  <si>
    <t>197807162006041004</t>
  </si>
  <si>
    <t>I MADE SUBIANTARA, S.E.</t>
  </si>
  <si>
    <t>197810062011011001</t>
  </si>
  <si>
    <t>I KETUT GEDE SANTIASA, S.Psi., M.Psi.</t>
  </si>
  <si>
    <t>198008272003121002</t>
  </si>
  <si>
    <t>I GEDE BUDIARTAWAN, S.Si., M.Si.</t>
  </si>
  <si>
    <t>198101282005011006</t>
  </si>
  <si>
    <t>IDA BAGUS NYOMAN BUJANA WIBAWA, S.E.</t>
  </si>
  <si>
    <t>198102242008011002</t>
  </si>
  <si>
    <t>I KETUT BUDIARTA, S. Si.</t>
  </si>
  <si>
    <t>198110022008122001</t>
  </si>
  <si>
    <t>dr. NI MADE GITA INDRA YANTHI</t>
  </si>
  <si>
    <t>196408202014122001</t>
  </si>
  <si>
    <t>drg. KADEK DEWI MARIANI</t>
  </si>
  <si>
    <t>196412021987032001</t>
  </si>
  <si>
    <t>IDA AYU RATNADEWI</t>
  </si>
  <si>
    <t>196412301983021002</t>
  </si>
  <si>
    <t>I MADE WIDIASA</t>
  </si>
  <si>
    <t>196412311987032029</t>
  </si>
  <si>
    <t>NI KETUT SITIASIH</t>
  </si>
  <si>
    <t>196502121987032003</t>
  </si>
  <si>
    <t>I GUSTI AYU SUKMAWATI</t>
  </si>
  <si>
    <t>196502161988031002</t>
  </si>
  <si>
    <t>196502271987031002</t>
  </si>
  <si>
    <t>I WAYAN EKA SUDARMA BIRAWA</t>
  </si>
  <si>
    <t>196504151988032003</t>
  </si>
  <si>
    <t>NI KETUT SUARDANI</t>
  </si>
  <si>
    <t>196505021991032002</t>
  </si>
  <si>
    <t>NIKEN KUSHARTATI</t>
  </si>
  <si>
    <t>196507011990032001</t>
  </si>
  <si>
    <t>NI WAYAN SADERI</t>
  </si>
  <si>
    <t>196511031992032001</t>
  </si>
  <si>
    <t>SANG AYU KETUT SUWITRI</t>
  </si>
  <si>
    <t>196601191987032003</t>
  </si>
  <si>
    <t>NI NYOMAN SUKASIH</t>
  </si>
  <si>
    <t>196601191990032002</t>
  </si>
  <si>
    <t>NI NYOMAN MURDANI</t>
  </si>
  <si>
    <t>196605111987032003</t>
  </si>
  <si>
    <t>I GST AYU NURYASIH</t>
  </si>
  <si>
    <t>196605201992101001</t>
  </si>
  <si>
    <t>I NENGAH SUMERTAWAN</t>
  </si>
  <si>
    <t>196609201987032001</t>
  </si>
  <si>
    <t>TRI ASTUTI SEPTIANI</t>
  </si>
  <si>
    <t>196609201991032004</t>
  </si>
  <si>
    <t>NI KETUT RAI SURIANI</t>
  </si>
  <si>
    <t>196612031991032003</t>
  </si>
  <si>
    <t>GUSTI AYU PUTU ERNAWATI</t>
  </si>
  <si>
    <t>196612231988031001</t>
  </si>
  <si>
    <t>196612311987032017</t>
  </si>
  <si>
    <t>NI MADE RUMBIATI, SH</t>
  </si>
  <si>
    <t>196612311990032011</t>
  </si>
  <si>
    <t>NI NENGAH MARWATI</t>
  </si>
  <si>
    <t>196701051987032001</t>
  </si>
  <si>
    <t>NI WAYAN PUTRIADI</t>
  </si>
  <si>
    <t>196703081991032003</t>
  </si>
  <si>
    <t>NI KETUT SURYANI</t>
  </si>
  <si>
    <t>196706081992032004</t>
  </si>
  <si>
    <t>NI WAYAN SUKERNI</t>
  </si>
  <si>
    <t>196706211991032003</t>
  </si>
  <si>
    <t>NI MADE KARUNI</t>
  </si>
  <si>
    <t>196707181989032003</t>
  </si>
  <si>
    <t>JANSE JORIKA TEFA</t>
  </si>
  <si>
    <t>196708021989032003</t>
  </si>
  <si>
    <t>SRI WIRATNI</t>
  </si>
  <si>
    <t>196708141999032002</t>
  </si>
  <si>
    <t>NI LUH MAS, SH</t>
  </si>
  <si>
    <t>196710201989032005</t>
  </si>
  <si>
    <t>TITIK EDY WIATI</t>
  </si>
  <si>
    <t>196712311991031038</t>
  </si>
  <si>
    <t>I WAYAN BADRA, S.H.</t>
  </si>
  <si>
    <t>196803211991032001</t>
  </si>
  <si>
    <t>NI NYOMAN SUNADI</t>
  </si>
  <si>
    <t>196806071987032001</t>
  </si>
  <si>
    <t>NI MADE CARIATI</t>
  </si>
  <si>
    <t>196807171991031003</t>
  </si>
  <si>
    <t>196808022002122002</t>
  </si>
  <si>
    <t>LUH BIDARI, SH</t>
  </si>
  <si>
    <t>196808191991032003</t>
  </si>
  <si>
    <t>KETUT UTAMI ARIANI</t>
  </si>
  <si>
    <t>196810261990111001</t>
  </si>
  <si>
    <t>I NYOMAN BUDA, S.H.</t>
  </si>
  <si>
    <t>196901231991032001</t>
  </si>
  <si>
    <t>NI LUH PUTU SRI ARIATINI</t>
  </si>
  <si>
    <t>196904282003122003</t>
  </si>
  <si>
    <t>NI KETUT SRIASIH, A.MK.S.Kep</t>
  </si>
  <si>
    <t>196907261990102001</t>
  </si>
  <si>
    <t>NI MADE AYU SARI INDRAWATI</t>
  </si>
  <si>
    <t>196912301992032003</t>
  </si>
  <si>
    <t>NI WAYAN LARASATI</t>
  </si>
  <si>
    <t>197005011992032004</t>
  </si>
  <si>
    <t>NI WAYAN SUWARTINI</t>
  </si>
  <si>
    <t>197008012009102001</t>
  </si>
  <si>
    <t>SRI ASTUTIK, S.Pd</t>
  </si>
  <si>
    <t>197009091992032003</t>
  </si>
  <si>
    <t>NI PUTU PUSPA ARDANI</t>
  </si>
  <si>
    <t>197012061991032002</t>
  </si>
  <si>
    <t>NI WAYAN SERIYATI</t>
  </si>
  <si>
    <t>197012091990112001</t>
  </si>
  <si>
    <t>NI WAYAN SUWENI</t>
  </si>
  <si>
    <t>197012191991032001</t>
  </si>
  <si>
    <t>NI MADE SANDAT ASTITI</t>
  </si>
  <si>
    <t>197102051993031004</t>
  </si>
  <si>
    <t>I DEWA GEDE DIARSANA</t>
  </si>
  <si>
    <t>197102251990112001</t>
  </si>
  <si>
    <t>NI LUH PUTU AYU MULIYATHI, A.Md.</t>
  </si>
  <si>
    <t>197111111993032003</t>
  </si>
  <si>
    <t>NI WAYAN PUTU ASIH,SE</t>
  </si>
  <si>
    <t>I GUSTI AGUNG AYU SUGIASIH</t>
  </si>
  <si>
    <t>197212292008102001</t>
  </si>
  <si>
    <t>NI MADE RUSMINI, S.Ag.</t>
  </si>
  <si>
    <t>197409282003122002</t>
  </si>
  <si>
    <t>A. A. MAYUN WIRADNYANI, S.E.</t>
  </si>
  <si>
    <t>197705202003122006</t>
  </si>
  <si>
    <t>GUSTI AYU MADE ARTINI, S.E.</t>
  </si>
  <si>
    <t>197712092009122001</t>
  </si>
  <si>
    <t>DWI PRATIWI, S.E.</t>
  </si>
  <si>
    <t>197712312003122005</t>
  </si>
  <si>
    <t>RIRIS ERMAWATI, AMK</t>
  </si>
  <si>
    <t>197804272002122003</t>
  </si>
  <si>
    <t>EVI KURNIA SAKTI, SST</t>
  </si>
  <si>
    <t>197809042005012009</t>
  </si>
  <si>
    <t>NI PUTU WIDHI ASTUTI S, S.E.</t>
  </si>
  <si>
    <t>197905312002121004</t>
  </si>
  <si>
    <t>ANAK AGUNG GEDE DALEM PEMAYUN, AMD.KG, S.H., M.Ap</t>
  </si>
  <si>
    <t>197912122008121001</t>
  </si>
  <si>
    <t>I DEWA GDE NGURAH MAHARDHIKA, S.E.</t>
  </si>
  <si>
    <t>198006222009122001</t>
  </si>
  <si>
    <t>PUTU BALIFTA SAVITRI, S.E., M.Si.</t>
  </si>
  <si>
    <t>198008232002121001</t>
  </si>
  <si>
    <t>I MADE SARI WIRAADA</t>
  </si>
  <si>
    <t>198009022005012010</t>
  </si>
  <si>
    <t>I GUSTI AYU SAPTARINA, S.E.</t>
  </si>
  <si>
    <t>198108212002121006</t>
  </si>
  <si>
    <t>I GUSTI AGUNG AGUS MULIANTARA, SE</t>
  </si>
  <si>
    <t>198110242005011001</t>
  </si>
  <si>
    <t>I PUTU ARTAYA TUSAN, S.Kom.</t>
  </si>
  <si>
    <t>198202012008012001</t>
  </si>
  <si>
    <t>PUTU EKA WIJAYANTI, S.E.</t>
  </si>
  <si>
    <t>198205142005012006</t>
  </si>
  <si>
    <t>MERLIN HATUMENA</t>
  </si>
  <si>
    <t>198212092003121001</t>
  </si>
  <si>
    <t>I NYOMAN AGUS MAS SWADHARMA, A.Md., S.E., M.M.</t>
  </si>
  <si>
    <t>198301282005012005</t>
  </si>
  <si>
    <t>KOMANG ANITA SUSIANA DEWI, S.KEP</t>
  </si>
  <si>
    <t>198503112005011001</t>
  </si>
  <si>
    <t>I MADE MARDIAWAN, S.E., M.M.</t>
  </si>
  <si>
    <t>198511202009122001</t>
  </si>
  <si>
    <t>NI PUTU NOVIYANI PIZZATO, S.E.</t>
  </si>
  <si>
    <t>198602012008122002</t>
  </si>
  <si>
    <t>DEVI ARISURYASMI, S.I.P.</t>
  </si>
  <si>
    <t>198610312009122001</t>
  </si>
  <si>
    <t>NI PUTU SUKMA LESTARI, S.Kom.</t>
  </si>
  <si>
    <t>198708222011011001</t>
  </si>
  <si>
    <t>SABILA. S.Pd.</t>
  </si>
  <si>
    <t>198808162011012003</t>
  </si>
  <si>
    <t>GUSTI AYU MADE RATNI, S.Pd.H</t>
  </si>
  <si>
    <t>196407251987031003</t>
  </si>
  <si>
    <t>I NYOMAN WIDIA</t>
  </si>
  <si>
    <t>196410181994032005</t>
  </si>
  <si>
    <t>NI WAYAN WIRATNI</t>
  </si>
  <si>
    <t>196410301997032002</t>
  </si>
  <si>
    <t>NI GUSTI AYU KOMANG SUTIAMI</t>
  </si>
  <si>
    <t>196412311987031046</t>
  </si>
  <si>
    <t>196412311989031057</t>
  </si>
  <si>
    <t>I MADE WIRATA</t>
  </si>
  <si>
    <t>196502021991032003</t>
  </si>
  <si>
    <t>DEWA AYU KETUT GAWATI</t>
  </si>
  <si>
    <t>196502051991032001</t>
  </si>
  <si>
    <t>NI NYOMAN ADHI YUSADHI</t>
  </si>
  <si>
    <t>196503251990032001</t>
  </si>
  <si>
    <t>NI WAYAN SRIYANTINI</t>
  </si>
  <si>
    <t>196505251989032006</t>
  </si>
  <si>
    <t>NI NYOMAN AYU GRIANI</t>
  </si>
  <si>
    <t>196507051987032001</t>
  </si>
  <si>
    <t>NYOMAN TIRTAWATI</t>
  </si>
  <si>
    <t>196507201997032001</t>
  </si>
  <si>
    <t>NI KETUT SUMEWI</t>
  </si>
  <si>
    <t>196510051990112001</t>
  </si>
  <si>
    <t>NI KETUT SUTARIANI</t>
  </si>
  <si>
    <t>196511111987031004</t>
  </si>
  <si>
    <t>I PUTU SUKA</t>
  </si>
  <si>
    <t>196512041994032002</t>
  </si>
  <si>
    <t>NI NYOMAN TISNAWATI</t>
  </si>
  <si>
    <t>196512251984021001</t>
  </si>
  <si>
    <t>I KOMANG SELAMET</t>
  </si>
  <si>
    <t>196512311987032019</t>
  </si>
  <si>
    <t>NI KETUT WIRYASIH</t>
  </si>
  <si>
    <t>196512311988031025</t>
  </si>
  <si>
    <t>I KETUT SUENDA</t>
  </si>
  <si>
    <t>196512311990111001</t>
  </si>
  <si>
    <t>A. A. RAI SUBADRA</t>
  </si>
  <si>
    <t>196609231990112001</t>
  </si>
  <si>
    <t>NI WAYAN SUWIJI</t>
  </si>
  <si>
    <t>196611261991032002</t>
  </si>
  <si>
    <t>NI LUH SUSIYATI</t>
  </si>
  <si>
    <t>196612231991032001</t>
  </si>
  <si>
    <t>NI MADE RASPINI</t>
  </si>
  <si>
    <t>196612311987032016</t>
  </si>
  <si>
    <t>NI MADE SWASTINI</t>
  </si>
  <si>
    <t>196612311989031028</t>
  </si>
  <si>
    <t>I GUSTI MADE KOMPIANG</t>
  </si>
  <si>
    <t>196612311992032014</t>
  </si>
  <si>
    <t>NI KETUT SETIARI</t>
  </si>
  <si>
    <t>196701151989031009</t>
  </si>
  <si>
    <t>I NYOMAN SUDIRTHA</t>
  </si>
  <si>
    <t>196702121991032003</t>
  </si>
  <si>
    <t>NI NYOMAN KEMIT</t>
  </si>
  <si>
    <t>196703011991032004</t>
  </si>
  <si>
    <t>NI WAYAN SUARNI</t>
  </si>
  <si>
    <t>196705191997031004</t>
  </si>
  <si>
    <t>I KETUT SANDI</t>
  </si>
  <si>
    <t>196707051994032001</t>
  </si>
  <si>
    <t>NI NYOMAN SUKANIASIH</t>
  </si>
  <si>
    <t>196707101993032004</t>
  </si>
  <si>
    <t>NI NYOMAN MULIANI</t>
  </si>
  <si>
    <t>196802291998032001</t>
  </si>
  <si>
    <t>NI WAYAN WOLASASIH, S.Ag., M.Pd.H.</t>
  </si>
  <si>
    <t>196804201991031003</t>
  </si>
  <si>
    <t>I MADE MAYUN</t>
  </si>
  <si>
    <t>196804251993032003</t>
  </si>
  <si>
    <t>JUANA DOS REIS,S.Sos.</t>
  </si>
  <si>
    <t>196806021992032004</t>
  </si>
  <si>
    <t>NI NYOMAN SRI EKA</t>
  </si>
  <si>
    <t>196809081998032001</t>
  </si>
  <si>
    <t>TRI WAHYUNI TANJUNG ASIH</t>
  </si>
  <si>
    <t>196809091992032001</t>
  </si>
  <si>
    <t>NI MADE SRI SUDARSIH</t>
  </si>
  <si>
    <t>196812051990112001</t>
  </si>
  <si>
    <t>NI KADEK SRI ASTARI</t>
  </si>
  <si>
    <t>196901211997032003</t>
  </si>
  <si>
    <t>NI MADE LASTRI</t>
  </si>
  <si>
    <t>196903081998031002</t>
  </si>
  <si>
    <t>I WAYAN NUAJA</t>
  </si>
  <si>
    <t>196903121998032001</t>
  </si>
  <si>
    <t>NI KETUT MURDI</t>
  </si>
  <si>
    <t>196904141992031006</t>
  </si>
  <si>
    <t>ANAK AGUNG GEDE RAI SIHARMONI</t>
  </si>
  <si>
    <t>196905031991031005</t>
  </si>
  <si>
    <t>I PUTU SUDIADA</t>
  </si>
  <si>
    <t>196905152002122001</t>
  </si>
  <si>
    <t>NI LUH SRI PUTARI, S.H.</t>
  </si>
  <si>
    <t>196909021998032002</t>
  </si>
  <si>
    <t>NI NYOMAN SEKARNUSI</t>
  </si>
  <si>
    <t>196911131992012001</t>
  </si>
  <si>
    <t>MUSLIKAH</t>
  </si>
  <si>
    <t>196911181990112001</t>
  </si>
  <si>
    <t>I GUSTI AYU RAKA EVA SANTI</t>
  </si>
  <si>
    <t>196912231991032004</t>
  </si>
  <si>
    <t>NI WAYAN SUCIATI</t>
  </si>
  <si>
    <t>196912311999032009</t>
  </si>
  <si>
    <t>NI WAYAN BAGIARI, S.Sos</t>
  </si>
  <si>
    <t>197004181998032002</t>
  </si>
  <si>
    <t>NI MADE WIDIANTARI</t>
  </si>
  <si>
    <t>197005152014122001</t>
  </si>
  <si>
    <t>NI WAYAN MUTIARI, S.E.</t>
  </si>
  <si>
    <t>197005282003122003</t>
  </si>
  <si>
    <t>NI WAYAN RASMINI, SE</t>
  </si>
  <si>
    <t>197006191992031006</t>
  </si>
  <si>
    <t>I GEDE NYOMAN SUDITA SANDI</t>
  </si>
  <si>
    <t>197007111994031006</t>
  </si>
  <si>
    <t>I GUSTI ARYA WARSITHA WIRANATHA</t>
  </si>
  <si>
    <t>197012051998032004</t>
  </si>
  <si>
    <t>DESAK MADE SUARSANI</t>
  </si>
  <si>
    <t>197012201991032001</t>
  </si>
  <si>
    <t>I GUSTI AGUNG AYU SRIASTUTI</t>
  </si>
  <si>
    <t>197101061998032004</t>
  </si>
  <si>
    <t>NI KETUT RENGKI</t>
  </si>
  <si>
    <t>197102191992032002</t>
  </si>
  <si>
    <t>PUTU MAHYONI</t>
  </si>
  <si>
    <t>197102232014121001</t>
  </si>
  <si>
    <t>I GEDE WIADNYANA, S.Sn</t>
  </si>
  <si>
    <t>197103132009102001</t>
  </si>
  <si>
    <t>NI KADEK LILIK SUARTINI</t>
  </si>
  <si>
    <t>197108141992032002</t>
  </si>
  <si>
    <t>NI MADE ARINI</t>
  </si>
  <si>
    <t>197108181998032005</t>
  </si>
  <si>
    <t>NI WAYAN SUMIATI</t>
  </si>
  <si>
    <t>ELSYA ARIFIEN</t>
  </si>
  <si>
    <t>197202271998032003</t>
  </si>
  <si>
    <t>NI WAYAN SUKAMIATI</t>
  </si>
  <si>
    <t>197305141998032005</t>
  </si>
  <si>
    <t>PUTU SAYANG SARIYATI</t>
  </si>
  <si>
    <t>197310172014121001</t>
  </si>
  <si>
    <t>I GEDE SULISTIA SURJA ATMADJA, S.E.</t>
  </si>
  <si>
    <t>197312311998031010</t>
  </si>
  <si>
    <t>197504201998031007</t>
  </si>
  <si>
    <t>I KADEK SUTARA</t>
  </si>
  <si>
    <t>197512052014121002</t>
  </si>
  <si>
    <t>I WAYAN DARMA ASTAWA, SE</t>
  </si>
  <si>
    <t>197607172002121006</t>
  </si>
  <si>
    <t>SAYIDIMAN, S.H</t>
  </si>
  <si>
    <t>197608272005012002</t>
  </si>
  <si>
    <t>NI KETUT WIRATI</t>
  </si>
  <si>
    <t>197610082003122002</t>
  </si>
  <si>
    <t>NI MADE DEWI PURNAMI, S.H.</t>
  </si>
  <si>
    <t>197705292014122002</t>
  </si>
  <si>
    <t>NI MADE SURYANTINI, S.E</t>
  </si>
  <si>
    <t>197806212005012006</t>
  </si>
  <si>
    <t>LUH SARI WAHYUNI, A.Md.Keb.</t>
  </si>
  <si>
    <t>197904302003122003</t>
  </si>
  <si>
    <t>ANAK AGUNG DEWI KARTINI, A.Md.Kep.</t>
  </si>
  <si>
    <t>198004212014121001</t>
  </si>
  <si>
    <t>I KETUT WIRAWAN, S.S.</t>
  </si>
  <si>
    <t>198008302006042006</t>
  </si>
  <si>
    <t>NI KADEK SEPTIANGGRENI, Amd.Kep</t>
  </si>
  <si>
    <t>198202012006042002</t>
  </si>
  <si>
    <t>DEWA AYU SRI PRAMESTI, A.Md.Kep</t>
  </si>
  <si>
    <t>198212252006042007</t>
  </si>
  <si>
    <t>NI PT AYU PUSPALA DEWI</t>
  </si>
  <si>
    <t>198312042006042004</t>
  </si>
  <si>
    <t>NI PUTU EKA SUPRIATI</t>
  </si>
  <si>
    <t>198509092003122001</t>
  </si>
  <si>
    <t>MADE IKA WIRA KARTIKA DEWI</t>
  </si>
  <si>
    <t>198601102019022003</t>
  </si>
  <si>
    <t>dr. ANNESIA MALANTIYAZ</t>
  </si>
  <si>
    <t>198701022019021002</t>
  </si>
  <si>
    <t>dr. AGUS EKA WIRADIPUTRA, M. Biomed, Sp.OT</t>
  </si>
  <si>
    <t>199006282019022004</t>
  </si>
  <si>
    <t>dr. CHANIF LUTFIYATI MUYASAROH</t>
  </si>
  <si>
    <t>199008032018011001</t>
  </si>
  <si>
    <t>dr. N. DIARTHA BUDI LEGAWA</t>
  </si>
  <si>
    <t>199112142018012001</t>
  </si>
  <si>
    <t>dr. NI MADE SUARI UTAMI</t>
  </si>
  <si>
    <t>199205102019021007</t>
  </si>
  <si>
    <t>dr. CHRISTIAN HASUDUNGAN NAINGGOLAN</t>
  </si>
  <si>
    <t>196512091997032001</t>
  </si>
  <si>
    <t>NI NYOMAN MERTIASIH, SE</t>
  </si>
  <si>
    <t>196612311991031036</t>
  </si>
  <si>
    <t>I KETUT SUTANGGI</t>
  </si>
  <si>
    <t>196702031993032003</t>
  </si>
  <si>
    <t>AA. AYU BULAN PUJAWATI</t>
  </si>
  <si>
    <t>196702191998032001</t>
  </si>
  <si>
    <t>NI PUTU SUARDANI</t>
  </si>
  <si>
    <t>196801251998032002</t>
  </si>
  <si>
    <t>WAYAN SANTI LASTRI</t>
  </si>
  <si>
    <t>196805151995012002</t>
  </si>
  <si>
    <t>NI NYOMAN SULASTRI</t>
  </si>
  <si>
    <t>196807131991032001</t>
  </si>
  <si>
    <t>NI MADE SERINI</t>
  </si>
  <si>
    <t>196810201998032001</t>
  </si>
  <si>
    <t>NI PUTU SUANARI</t>
  </si>
  <si>
    <t>196812221998032002</t>
  </si>
  <si>
    <t>NI MADE WIRATI</t>
  </si>
  <si>
    <t>196903081998031003</t>
  </si>
  <si>
    <t>NYOMAN SUYASA</t>
  </si>
  <si>
    <t>196904241998032004</t>
  </si>
  <si>
    <t>SAYU PUTU SRI MERTAWATI</t>
  </si>
  <si>
    <t>196911121999031001</t>
  </si>
  <si>
    <t>I GEDE KARSIH</t>
  </si>
  <si>
    <t>197007131992022001</t>
  </si>
  <si>
    <t>NI NYOMAN SUARTINI</t>
  </si>
  <si>
    <t>197008121998032005</t>
  </si>
  <si>
    <t>NYOMAN BUDIASIH</t>
  </si>
  <si>
    <t>197010152002122002</t>
  </si>
  <si>
    <t>NI KETUT ADNYAWATI</t>
  </si>
  <si>
    <t>197112032002122002</t>
  </si>
  <si>
    <t>A.A. EPA DEWI</t>
  </si>
  <si>
    <t>197204031999032005</t>
  </si>
  <si>
    <t>NI WAYAN MURNIATI</t>
  </si>
  <si>
    <t>197204102002122006</t>
  </si>
  <si>
    <t>NI KETUT SUCIANI</t>
  </si>
  <si>
    <t>197208181998031003</t>
  </si>
  <si>
    <t>AGUS AMRAN</t>
  </si>
  <si>
    <t>197304181998032004</t>
  </si>
  <si>
    <t>I GUSTI AYU TRI SUARI</t>
  </si>
  <si>
    <t>197502221999032003</t>
  </si>
  <si>
    <t>IDA AYU MADE SUSANTHI</t>
  </si>
  <si>
    <t>197706012008012001</t>
  </si>
  <si>
    <t>NI MADE RAI MAS MARIYANTI, AMK</t>
  </si>
  <si>
    <t>198007232002122002</t>
  </si>
  <si>
    <t>NI KOMANG INDAH YULIARTI</t>
  </si>
  <si>
    <t>198008262008122001</t>
  </si>
  <si>
    <t>NIKEN SIDDHARTI,SE</t>
  </si>
  <si>
    <t>198012312006042004</t>
  </si>
  <si>
    <t>AYU RINI ARIANI, Amd.Keb.</t>
  </si>
  <si>
    <t>198201312002121001</t>
  </si>
  <si>
    <t>198205302011012001</t>
  </si>
  <si>
    <t>MADE SRI WAHYUNI, AMD</t>
  </si>
  <si>
    <t>198211172001122002</t>
  </si>
  <si>
    <t>SRI HANDAYANI</t>
  </si>
  <si>
    <t>198702282008121001</t>
  </si>
  <si>
    <t>I MADE SUPARBAWA, A.Md.</t>
  </si>
  <si>
    <t>198705142008121001</t>
  </si>
  <si>
    <t>DHANNI MEDIYANTO, AMD</t>
  </si>
  <si>
    <t>196409121991032002</t>
  </si>
  <si>
    <t>IDA AYU KOMPYANG SRINADI</t>
  </si>
  <si>
    <t>196411141993031002</t>
  </si>
  <si>
    <t>RUSDI</t>
  </si>
  <si>
    <t>196412121992012001</t>
  </si>
  <si>
    <t>DESAK PUTU SUARSINI</t>
  </si>
  <si>
    <t>196412312006041035</t>
  </si>
  <si>
    <t>196502172007012002</t>
  </si>
  <si>
    <t>NI WAYAN SUPARMI,S.H.</t>
  </si>
  <si>
    <t>196503181990112001</t>
  </si>
  <si>
    <t>DAYU KOMANG SUARNITI</t>
  </si>
  <si>
    <t>196507122006042002</t>
  </si>
  <si>
    <t>GUSTI AYU KOMANG ANDRIANI</t>
  </si>
  <si>
    <t>196508222007011006</t>
  </si>
  <si>
    <t>I GUSTI PUTU ARIANAYASA</t>
  </si>
  <si>
    <t>196509122007011006</t>
  </si>
  <si>
    <t>I NENGAH KAMAR</t>
  </si>
  <si>
    <t>196512131990112001</t>
  </si>
  <si>
    <t>NI WAYAN RIBU</t>
  </si>
  <si>
    <t>196512302007012001</t>
  </si>
  <si>
    <t>NI WAYAN SARI</t>
  </si>
  <si>
    <t>196512311993031046</t>
  </si>
  <si>
    <t>I KETUT WINON</t>
  </si>
  <si>
    <t>196512311998032013</t>
  </si>
  <si>
    <t>NI WAYAN MINTANG</t>
  </si>
  <si>
    <t>196602012007012001</t>
  </si>
  <si>
    <t>RATNA BUDIHARIANI</t>
  </si>
  <si>
    <t>196604251993032002</t>
  </si>
  <si>
    <t>NI NYOMAN WARNI</t>
  </si>
  <si>
    <t>196605051989031006</t>
  </si>
  <si>
    <t>196605181991032004</t>
  </si>
  <si>
    <t>NI WAYAN PURIASIH</t>
  </si>
  <si>
    <t>196606181990112001</t>
  </si>
  <si>
    <t>SANG AYU SUTARI</t>
  </si>
  <si>
    <t>196606211992012001</t>
  </si>
  <si>
    <t>NI MADE PUSPA</t>
  </si>
  <si>
    <t>196607112007012002</t>
  </si>
  <si>
    <t>SARI NENGSIH</t>
  </si>
  <si>
    <t>196607312007012001</t>
  </si>
  <si>
    <t>NI MADE SETIAWATI</t>
  </si>
  <si>
    <t>196608221990111001</t>
  </si>
  <si>
    <t>GEDE DUKUH SEMADI</t>
  </si>
  <si>
    <t>196610012007012001</t>
  </si>
  <si>
    <t>NI WAYAN MAYUNI</t>
  </si>
  <si>
    <t>196612112006042002</t>
  </si>
  <si>
    <t>NI NENGAH SRI LUJI</t>
  </si>
  <si>
    <t>196612311987031020</t>
  </si>
  <si>
    <t>I MADE SAJA</t>
  </si>
  <si>
    <t>196612311991012002</t>
  </si>
  <si>
    <t>PANDE KETUT KARTINI</t>
  </si>
  <si>
    <t>196612311997032010</t>
  </si>
  <si>
    <t>MADE KARMIASIH</t>
  </si>
  <si>
    <t>196612311998032039</t>
  </si>
  <si>
    <t>NI KETUT WINASTI</t>
  </si>
  <si>
    <t>196701141997032002</t>
  </si>
  <si>
    <t>NI MADE ASTRIANI</t>
  </si>
  <si>
    <t>196701201991032002</t>
  </si>
  <si>
    <t>NI MADE SUPERTI</t>
  </si>
  <si>
    <t>196702221991032004</t>
  </si>
  <si>
    <t>NI NYOMAN SRI ADNYASARI</t>
  </si>
  <si>
    <t>196703052007011004</t>
  </si>
  <si>
    <t>IDA BAGUS KETUT WIDANA</t>
  </si>
  <si>
    <t>196703101992011001</t>
  </si>
  <si>
    <t>196704111998031003</t>
  </si>
  <si>
    <t>I KETUT SARJANA</t>
  </si>
  <si>
    <t>196705021990112002</t>
  </si>
  <si>
    <t>NI NYOMAN RAI SUKERTI</t>
  </si>
  <si>
    <t>196705042007012002</t>
  </si>
  <si>
    <t>IDA AYU NYOMAN RATMIATI, S.H.</t>
  </si>
  <si>
    <t>196705121998032006</t>
  </si>
  <si>
    <t>NI MADE MUSTINI</t>
  </si>
  <si>
    <t>196706152007012002</t>
  </si>
  <si>
    <t>NI KETUT SRIDANI</t>
  </si>
  <si>
    <t>19670917207012001</t>
  </si>
  <si>
    <t>NI KETUT SUPADMAWATI</t>
  </si>
  <si>
    <t>196710131991031006</t>
  </si>
  <si>
    <t>I DEWA PUTU GUNADI</t>
  </si>
  <si>
    <t>196710282007012001</t>
  </si>
  <si>
    <t>NI NENGAH SARIATI</t>
  </si>
  <si>
    <t>196712311990031033</t>
  </si>
  <si>
    <t>DEWA MADE OKA</t>
  </si>
  <si>
    <t>196801151992032003</t>
  </si>
  <si>
    <t>NI NYOMAN WAHYUNINGSIH</t>
  </si>
  <si>
    <t>196806022007012002</t>
  </si>
  <si>
    <t>I GUSTI AYU NGURAH PRAMIWIDARI</t>
  </si>
  <si>
    <t>196807282007102001</t>
  </si>
  <si>
    <t>NI KETUT ARNY CHEVY</t>
  </si>
  <si>
    <t>196809231992031003</t>
  </si>
  <si>
    <t>SALIHIN</t>
  </si>
  <si>
    <t>196812082007012001</t>
  </si>
  <si>
    <t>A.A. TIRTA PUSPITAWATI</t>
  </si>
  <si>
    <t>196812312006042033</t>
  </si>
  <si>
    <t>NI NENGAH WIRYANTINI</t>
  </si>
  <si>
    <t>196812312007011034</t>
  </si>
  <si>
    <t>196812312007011035</t>
  </si>
  <si>
    <t>196812312007012025</t>
  </si>
  <si>
    <t>NI WAYAN PARIATNI</t>
  </si>
  <si>
    <t>196901182007012001</t>
  </si>
  <si>
    <t>LUH PUTU DYAH WREDIASTITI</t>
  </si>
  <si>
    <t>196901262007012001</t>
  </si>
  <si>
    <t>NI MADE ETRAWATI</t>
  </si>
  <si>
    <t>196903142007011001</t>
  </si>
  <si>
    <t>I WAYAN WENA SUJAYA</t>
  </si>
  <si>
    <t>196904092007011005</t>
  </si>
  <si>
    <t>I PUTU ARTHA GIRI DANA</t>
  </si>
  <si>
    <t>196905251999032001</t>
  </si>
  <si>
    <t>NI MADE RAPIANI</t>
  </si>
  <si>
    <t>196906172003122002</t>
  </si>
  <si>
    <t>NI KETUT SUARJANI</t>
  </si>
  <si>
    <t>196906202003122003</t>
  </si>
  <si>
    <t>NYOMAN KURNIATI</t>
  </si>
  <si>
    <t>196912082007011006</t>
  </si>
  <si>
    <t>MADE WIDIADA, S.E.</t>
  </si>
  <si>
    <t>197001011999032003</t>
  </si>
  <si>
    <t>HERMINTJE LEONUFNA</t>
  </si>
  <si>
    <t>197002202007012003</t>
  </si>
  <si>
    <t>ASTIN YUSUF LALOO</t>
  </si>
  <si>
    <t>197003012007012004</t>
  </si>
  <si>
    <t>NI NYOMAN SUKANADI</t>
  </si>
  <si>
    <t>197003282007012003</t>
  </si>
  <si>
    <t>ENY SOEPRAPTI S.</t>
  </si>
  <si>
    <t>197006152007011009</t>
  </si>
  <si>
    <t>I KETUT SARYA</t>
  </si>
  <si>
    <t>197006232007012003</t>
  </si>
  <si>
    <t>DESAK KETUT MAYUNI</t>
  </si>
  <si>
    <t>197007061989031002</t>
  </si>
  <si>
    <t>I NYOMAN SADRA</t>
  </si>
  <si>
    <t>197007061993032005</t>
  </si>
  <si>
    <t>NI NENGAH SUMIATI</t>
  </si>
  <si>
    <t>197011012007012003</t>
  </si>
  <si>
    <t>RINI SRI SUHARTININGSIH</t>
  </si>
  <si>
    <t>197012312007011023</t>
  </si>
  <si>
    <t>I MADE SUDIRA, S.H</t>
  </si>
  <si>
    <t>197103182006042003</t>
  </si>
  <si>
    <t>NI GUSTI AYU NYOMAN SRIWAHYUNI</t>
  </si>
  <si>
    <t>197103212007101001</t>
  </si>
  <si>
    <t>I KETUT DARMA</t>
  </si>
  <si>
    <t>197104052007011007</t>
  </si>
  <si>
    <t>197104062007011002</t>
  </si>
  <si>
    <t>I WAYAN BALI ASTAWA</t>
  </si>
  <si>
    <t>197104112009101001</t>
  </si>
  <si>
    <t>I KADEK SUDARMA</t>
  </si>
  <si>
    <t>197105092007012003</t>
  </si>
  <si>
    <t>NI MADE SUTARIANI</t>
  </si>
  <si>
    <t>197106032007012005</t>
  </si>
  <si>
    <t>NI WAYAN SUMADIASIH</t>
  </si>
  <si>
    <t>197107151993032002</t>
  </si>
  <si>
    <t>MONICA IVONY ULY</t>
  </si>
  <si>
    <t>197109242007012001</t>
  </si>
  <si>
    <t>SCHOLASTICA MURNI HARYUNIK</t>
  </si>
  <si>
    <t>197110112007012001</t>
  </si>
  <si>
    <t>NUR NAILAH</t>
  </si>
  <si>
    <t>197110241993032001</t>
  </si>
  <si>
    <t>NI WAYAN WARTINI</t>
  </si>
  <si>
    <t>197110302007012001</t>
  </si>
  <si>
    <t>NI NENGAH SUPARTI ADNYANI</t>
  </si>
  <si>
    <t>197112302003122005</t>
  </si>
  <si>
    <t>I GUSTI AYU RAI MARIATINI</t>
  </si>
  <si>
    <t>197201112002122001</t>
  </si>
  <si>
    <t>COK ISTRI AGUNG SRI WAHYUNI</t>
  </si>
  <si>
    <t>197203111998032003</t>
  </si>
  <si>
    <t>SANG AYU MADE SRI ARIWATI</t>
  </si>
  <si>
    <t>197204182007012002</t>
  </si>
  <si>
    <t>NI WAYAN SENIARI</t>
  </si>
  <si>
    <t>197205121999032002</t>
  </si>
  <si>
    <t>MAERA DEWI</t>
  </si>
  <si>
    <t>197206081998032003</t>
  </si>
  <si>
    <t>NI KETUT RUSTIATI</t>
  </si>
  <si>
    <t>197206092002121002</t>
  </si>
  <si>
    <t>I WAYAN WERDI</t>
  </si>
  <si>
    <t>197207052006042003</t>
  </si>
  <si>
    <t>NI KETUT MADIAWATI</t>
  </si>
  <si>
    <t>197210182007012001</t>
  </si>
  <si>
    <t>NI WAYAN MURSI</t>
  </si>
  <si>
    <t>197212292007012002</t>
  </si>
  <si>
    <t>NI KETUT SRITINI</t>
  </si>
  <si>
    <t>197301042008102001</t>
  </si>
  <si>
    <t>NI NENGAH WIDYARINI, A.Ma.</t>
  </si>
  <si>
    <t>197302182007012002</t>
  </si>
  <si>
    <t>NI MADE SULASMI</t>
  </si>
  <si>
    <t>197303051998032001</t>
  </si>
  <si>
    <t>KETUT MUDIARI</t>
  </si>
  <si>
    <t>197303082007011008</t>
  </si>
  <si>
    <t>I WAYAN SUMANDIA</t>
  </si>
  <si>
    <t>197304091998032202</t>
  </si>
  <si>
    <t>NI PUTU UDYARTINI</t>
  </si>
  <si>
    <t>197311301998032003</t>
  </si>
  <si>
    <t>NI KETUT RATNA WARDANI</t>
  </si>
  <si>
    <t>197403012006042003</t>
  </si>
  <si>
    <t>I GUSTI AYU MAS SWASTINI</t>
  </si>
  <si>
    <t>197408281998032001</t>
  </si>
  <si>
    <t>NI WAYAN SUDARMI</t>
  </si>
  <si>
    <t>197409102007012002</t>
  </si>
  <si>
    <t>DEWA AYU ARIASIH</t>
  </si>
  <si>
    <t>197410032007012002</t>
  </si>
  <si>
    <t>NI MADE SUDANI</t>
  </si>
  <si>
    <t>197410052006042002</t>
  </si>
  <si>
    <t>NI WAYAN OKTI DARIYANTI</t>
  </si>
  <si>
    <t>197505312007012001</t>
  </si>
  <si>
    <t>I GUSTI AYU YULI DIANASARI</t>
  </si>
  <si>
    <t>197507042006042010</t>
  </si>
  <si>
    <t>NI WAYAN KUSUMAWATI</t>
  </si>
  <si>
    <t>197507182007012002</t>
  </si>
  <si>
    <t>NI NENGAH PURNIWATI</t>
  </si>
  <si>
    <t>197508132007012003</t>
  </si>
  <si>
    <t>NI NYOMAN SUNARTINI</t>
  </si>
  <si>
    <t>197511072005012003</t>
  </si>
  <si>
    <t>KADEK SUCARYANI</t>
  </si>
  <si>
    <t>197602012006042001</t>
  </si>
  <si>
    <t>NI LUH SUKRAENI</t>
  </si>
  <si>
    <t>197604212002121006</t>
  </si>
  <si>
    <t>MUHAMAD NUR</t>
  </si>
  <si>
    <t>197605312005012003</t>
  </si>
  <si>
    <t>NI NYOMAN TRI ANDAYANI</t>
  </si>
  <si>
    <t>197704242005012004</t>
  </si>
  <si>
    <t>NI KADEK TANIWATI</t>
  </si>
  <si>
    <t>197712272005012005</t>
  </si>
  <si>
    <t>ENDANG SETYOWATI</t>
  </si>
  <si>
    <t>197801242005012007</t>
  </si>
  <si>
    <t>NI MADE PURNAMAWATI</t>
  </si>
  <si>
    <t>197804062003122004</t>
  </si>
  <si>
    <t>NI WAYAN ESTI WIDAYANI</t>
  </si>
  <si>
    <t>197805042007102001</t>
  </si>
  <si>
    <t>197807162006042017</t>
  </si>
  <si>
    <t>NI NYOMAN AYU ARTINI</t>
  </si>
  <si>
    <t>197811152003122003</t>
  </si>
  <si>
    <t>NI KADEK SRI DARMAYANTI</t>
  </si>
  <si>
    <t>197901102005012012</t>
  </si>
  <si>
    <t>NI WAYAN ISKAYANTI</t>
  </si>
  <si>
    <t>197902032005012008</t>
  </si>
  <si>
    <t>NI WAYAN AMBARI</t>
  </si>
  <si>
    <t>197903112006042003</t>
  </si>
  <si>
    <t>NI NYOMAN SUNDARIANTI</t>
  </si>
  <si>
    <t>197904182006042004</t>
  </si>
  <si>
    <t>IDA AYU MADE ARININGSIH</t>
  </si>
  <si>
    <t>197905132005012004</t>
  </si>
  <si>
    <t>NI WAYAN SUDIARTI</t>
  </si>
  <si>
    <t>197909282014122001</t>
  </si>
  <si>
    <t>I GUSTI AYU WIRATI</t>
  </si>
  <si>
    <t>197910122006041004</t>
  </si>
  <si>
    <t>I MADE SUTANAYA, Amd.Kep.</t>
  </si>
  <si>
    <t>198006262006042005</t>
  </si>
  <si>
    <t>NI LUH YENNI PUSPITA SARI</t>
  </si>
  <si>
    <t>198007292006042004</t>
  </si>
  <si>
    <t>NI PUTU JULIARI EKA JAYANTINI, A.Md.Keb.</t>
  </si>
  <si>
    <t>198010242005012009</t>
  </si>
  <si>
    <t>NI WAYAN SUDARMINI</t>
  </si>
  <si>
    <t>198201032002121002</t>
  </si>
  <si>
    <t>I KADEK DARMIKAYASA, S.Sos.</t>
  </si>
  <si>
    <t>198202222002122002</t>
  </si>
  <si>
    <t>NI DESAK MADE SURYAWATI</t>
  </si>
  <si>
    <t>198206072005012006</t>
  </si>
  <si>
    <t>LUH GITA INDRIYANI, A.Md.</t>
  </si>
  <si>
    <t>198206212005012003</t>
  </si>
  <si>
    <t>DEWA AYU PUTU DEWI SUMANTRI</t>
  </si>
  <si>
    <t>198210042003122001</t>
  </si>
  <si>
    <t>NI KADEK SWANDEWI</t>
  </si>
  <si>
    <t>198211112006042017</t>
  </si>
  <si>
    <t>NI KADEK SANTINI</t>
  </si>
  <si>
    <t>198403302006042004</t>
  </si>
  <si>
    <t>NI NYOMAN SANTINI DEWI</t>
  </si>
  <si>
    <t>198406072003122002</t>
  </si>
  <si>
    <t>NI PUTU YUNI ASTUTI</t>
  </si>
  <si>
    <t>198406302005011002</t>
  </si>
  <si>
    <t>I MADE ADI DARMAWAN</t>
  </si>
  <si>
    <t>198505142006041002</t>
  </si>
  <si>
    <t>KOMANG ARTA YASA</t>
  </si>
  <si>
    <t>198607032011012001</t>
  </si>
  <si>
    <t>NI PUTU JULI KUSUMA DEWI, AMD.KEB</t>
  </si>
  <si>
    <t>198609132006042001</t>
  </si>
  <si>
    <t>NI MADE PANDA LESTARI</t>
  </si>
  <si>
    <t>198611162005012001</t>
  </si>
  <si>
    <t>KADE NILA KUSUMA DEWI, A.Md.Keb.</t>
  </si>
  <si>
    <t>198701182006041002</t>
  </si>
  <si>
    <t>I WAYAN RUDIHARTA, SH</t>
  </si>
  <si>
    <t>198707262006042002</t>
  </si>
  <si>
    <t>MUSTAFIA NURMIN ERMERANI</t>
  </si>
  <si>
    <t>198712282006042001</t>
  </si>
  <si>
    <t>DEWA AYU CANDRA DEWI</t>
  </si>
  <si>
    <t>196412311998032011</t>
  </si>
  <si>
    <t>NI KETUT DAMEATI</t>
  </si>
  <si>
    <t>196501011990031014</t>
  </si>
  <si>
    <t>I KETUT SEDANA</t>
  </si>
  <si>
    <t>196501122008102001</t>
  </si>
  <si>
    <t>NI WAYAN DARMI</t>
  </si>
  <si>
    <t>196505301991031006</t>
  </si>
  <si>
    <t>I WAYAN WINDA</t>
  </si>
  <si>
    <t>196512122008101001</t>
  </si>
  <si>
    <t>I GUSTI NGURAH MARJAYA</t>
  </si>
  <si>
    <t>196512311990031038</t>
  </si>
  <si>
    <t>SALIHIN.</t>
  </si>
  <si>
    <t>196601112009101001</t>
  </si>
  <si>
    <t>I WAYAN SUCIPTA</t>
  </si>
  <si>
    <t>196602091991032004</t>
  </si>
  <si>
    <t>I GUSTI AYU SURYANINGGSIH</t>
  </si>
  <si>
    <t>196603071991031008</t>
  </si>
  <si>
    <t>I GEDE BUDASTRA</t>
  </si>
  <si>
    <t>196603121998032001</t>
  </si>
  <si>
    <t>NI LUH MASSIKI</t>
  </si>
  <si>
    <t>196607072008101001</t>
  </si>
  <si>
    <t>I NYOMAN JULIANA</t>
  </si>
  <si>
    <t>196702271989032004</t>
  </si>
  <si>
    <t>IDA DIANA DEWI</t>
  </si>
  <si>
    <t>196704171998031001</t>
  </si>
  <si>
    <t>PUTU MERTAJAYA</t>
  </si>
  <si>
    <t>196709161999032001</t>
  </si>
  <si>
    <t>IDA AYU SUWIRATINI</t>
  </si>
  <si>
    <t>196709211991032001</t>
  </si>
  <si>
    <t>NYOMAN MERTA</t>
  </si>
  <si>
    <t>196712142008102001</t>
  </si>
  <si>
    <t>A.A. SRI AGUNG EKA RATNA DEWI</t>
  </si>
  <si>
    <t>196802142009101001</t>
  </si>
  <si>
    <t>I KETUT SUDARMIKA</t>
  </si>
  <si>
    <t>196805052008101001</t>
  </si>
  <si>
    <t>I MADE CANDRI</t>
  </si>
  <si>
    <t>196805052009101001</t>
  </si>
  <si>
    <t>196808082008101001</t>
  </si>
  <si>
    <t>KETUT NUARTA</t>
  </si>
  <si>
    <t>196901172008101001</t>
  </si>
  <si>
    <t>ANAK AGUNG PUTRA GUNAWAN</t>
  </si>
  <si>
    <t>197004222009102001</t>
  </si>
  <si>
    <t>ANAK AGUNG RAKA PARTAMI</t>
  </si>
  <si>
    <t>197009272008102001</t>
  </si>
  <si>
    <t>A.A ISTRI ANOM SUTARMINI</t>
  </si>
  <si>
    <t>197011101998032008</t>
  </si>
  <si>
    <t>NI NYOMAN LATRI</t>
  </si>
  <si>
    <t>197011161993032002</t>
  </si>
  <si>
    <t>NI NYOMAN YATI</t>
  </si>
  <si>
    <t>197011242002121001</t>
  </si>
  <si>
    <t>I NENGAH PUTRA</t>
  </si>
  <si>
    <t>197106042008102001</t>
  </si>
  <si>
    <t>NI KETUT ARTINI</t>
  </si>
  <si>
    <t>197111252008102001</t>
  </si>
  <si>
    <t>NI NYOMAN SRI AYU SUSENI</t>
  </si>
  <si>
    <t>197111271990032001</t>
  </si>
  <si>
    <t>NI WAYAN DEWI NOVIAWATI</t>
  </si>
  <si>
    <t>197202172008101001</t>
  </si>
  <si>
    <t>197202401991032001</t>
  </si>
  <si>
    <t>NI WAYAN RANIS</t>
  </si>
  <si>
    <t>197204112008101001</t>
  </si>
  <si>
    <t>I MADE RITA ADNYANA</t>
  </si>
  <si>
    <t>197205112009101001</t>
  </si>
  <si>
    <t>IDA BAGUS PUTRA ADNYANA</t>
  </si>
  <si>
    <t>197206071998032002</t>
  </si>
  <si>
    <t>KETUT SURIANI</t>
  </si>
  <si>
    <t>197304102009101001</t>
  </si>
  <si>
    <t>197310082009102001</t>
  </si>
  <si>
    <t>KETUT SANTI</t>
  </si>
  <si>
    <t>197404212008101001</t>
  </si>
  <si>
    <t>I WAYAN SUDANTA</t>
  </si>
  <si>
    <t>197407202008102001</t>
  </si>
  <si>
    <t>NI MADE SERIYANI</t>
  </si>
  <si>
    <t>197410012009102001</t>
  </si>
  <si>
    <t>NI MADE RATMINI</t>
  </si>
  <si>
    <t>197412312008101002</t>
  </si>
  <si>
    <t>SAFARUDDIN</t>
  </si>
  <si>
    <t>197505182008102001</t>
  </si>
  <si>
    <t>IDA AYU KETUT PUSPASARI</t>
  </si>
  <si>
    <t>197602142008102001</t>
  </si>
  <si>
    <t>NYOMAN TRIANAWATI</t>
  </si>
  <si>
    <t>197607262008102002</t>
  </si>
  <si>
    <t>NI MADE HERMAYUNI</t>
  </si>
  <si>
    <t>197612312009102001</t>
  </si>
  <si>
    <t>NI KADEK AYU WIRADNYANI</t>
  </si>
  <si>
    <t>197704122009102001</t>
  </si>
  <si>
    <t>NI WAYAN YASMINI</t>
  </si>
  <si>
    <t>197705312009102001</t>
  </si>
  <si>
    <t>197707052009102001</t>
  </si>
  <si>
    <t>NI MADE SUJANI</t>
  </si>
  <si>
    <t>197710032009101001</t>
  </si>
  <si>
    <t>C. BUDI PURNAWAN</t>
  </si>
  <si>
    <t>197712242008102001</t>
  </si>
  <si>
    <t>NI NYOMAN ARTINI</t>
  </si>
  <si>
    <t>197802032008102001</t>
  </si>
  <si>
    <t>KADEK OVA SUSIANI</t>
  </si>
  <si>
    <t>197805092008101001</t>
  </si>
  <si>
    <t>SANG MADE SUARTAMA</t>
  </si>
  <si>
    <t>197808122008101001</t>
  </si>
  <si>
    <t>I WAYAN MUDIASA</t>
  </si>
  <si>
    <t>197810182008102001</t>
  </si>
  <si>
    <t>NI WAYAN RUSNIATI</t>
  </si>
  <si>
    <t>197812012009102001</t>
  </si>
  <si>
    <t>NI NYOMAN MARYANI</t>
  </si>
  <si>
    <t>197902192008102001</t>
  </si>
  <si>
    <t>I GUSTI AYU NYOMAN MUDAARI</t>
  </si>
  <si>
    <t>198004122009102002</t>
  </si>
  <si>
    <t>NI WAYAN SURIATI</t>
  </si>
  <si>
    <t>198012192009102001</t>
  </si>
  <si>
    <t>NI LUH MADE BUNCING KARYAWATI</t>
  </si>
  <si>
    <t>198104082009102002</t>
  </si>
  <si>
    <t>IDA AYU GEDE GANETRI</t>
  </si>
  <si>
    <t>198211112009102001</t>
  </si>
  <si>
    <t>NI KETUT SARIWATI</t>
  </si>
  <si>
    <t>198604192019022002</t>
  </si>
  <si>
    <t>LUH PUTU ARI LESTARI, A.Md.Kep.</t>
  </si>
  <si>
    <t>198607152018012001</t>
  </si>
  <si>
    <t>LUH PUTU ANIK JULIWARSINI, A.Md.Kep.</t>
  </si>
  <si>
    <t>199208252019021004</t>
  </si>
  <si>
    <t>KETUT AGUS PARAMARTHA, A.Md.Kep.</t>
  </si>
  <si>
    <t>199303052019021002</t>
  </si>
  <si>
    <t>I WAYAN DODY NUADHA, A.Md.Rad</t>
  </si>
  <si>
    <t>199303102019022014</t>
  </si>
  <si>
    <t>IDA AYU GEDE MILA CAHYANTHY, A.Md., Kep.</t>
  </si>
  <si>
    <t>199409182018012002</t>
  </si>
  <si>
    <t>NI MADE DWI SATRIANI, A.Md. Kep</t>
  </si>
  <si>
    <t>199411152019022006</t>
  </si>
  <si>
    <t>KOMANG RESKI WIJAYANTI, A.Md.Kep.</t>
  </si>
  <si>
    <t>199610272019022005</t>
  </si>
  <si>
    <t>OKTANIA PURNAMA SARI, A.Md. Farm.</t>
  </si>
  <si>
    <t>199705142019022003</t>
  </si>
  <si>
    <t>AYU PUTRI SRI RAHAYUNING SUAMBA, A.Md.Keb.</t>
  </si>
  <si>
    <t>196409232014122001</t>
  </si>
  <si>
    <t>DESAK MADE TAMAN</t>
  </si>
  <si>
    <t>196412312014121005</t>
  </si>
  <si>
    <t>NYOMAN SUTADARMA</t>
  </si>
  <si>
    <t>196412312014122003</t>
  </si>
  <si>
    <t>NI WAYAN MULIASIH</t>
  </si>
  <si>
    <t>196504092014121002</t>
  </si>
  <si>
    <t>I KETUT SUPRIDANA</t>
  </si>
  <si>
    <t>196506012014122001</t>
  </si>
  <si>
    <t>LUH JUNIARI</t>
  </si>
  <si>
    <t>196512212014122001</t>
  </si>
  <si>
    <t>NI MADE KARENI</t>
  </si>
  <si>
    <t>196606142007011004</t>
  </si>
  <si>
    <t>KETUT DARSANA</t>
  </si>
  <si>
    <t>196606152007011003</t>
  </si>
  <si>
    <t>SUNARTO</t>
  </si>
  <si>
    <t>196607142014121001</t>
  </si>
  <si>
    <t>I GUSTI LANANG ARYAWAN, S.E.</t>
  </si>
  <si>
    <t>196608222014122001</t>
  </si>
  <si>
    <t>GUSTI KETUT WARDANI</t>
  </si>
  <si>
    <t>196609172014122001</t>
  </si>
  <si>
    <t>I GUSTI KOMPIYANG SUCI ADNYANINSIH</t>
  </si>
  <si>
    <t>196612232014122001</t>
  </si>
  <si>
    <t>IDA AYU KOMANG SWARTIKA</t>
  </si>
  <si>
    <t>196707282014122001</t>
  </si>
  <si>
    <t>ANGGRAINI</t>
  </si>
  <si>
    <t>196710252014121001</t>
  </si>
  <si>
    <t>I GDE OKA</t>
  </si>
  <si>
    <t>196802122008102001</t>
  </si>
  <si>
    <t>ESTER WAHYUNI</t>
  </si>
  <si>
    <t>196804192007011002</t>
  </si>
  <si>
    <t>196805162014122001</t>
  </si>
  <si>
    <t>NI NYOMAN SUGIARTI</t>
  </si>
  <si>
    <t>196805172014122001</t>
  </si>
  <si>
    <t>NI MADE SUKANTI</t>
  </si>
  <si>
    <t>196806152007012001</t>
  </si>
  <si>
    <t>A.A. RAI PUSPAWATI</t>
  </si>
  <si>
    <t>196812052014122001</t>
  </si>
  <si>
    <t>GUSTI AYU WATI DIANTARI</t>
  </si>
  <si>
    <t>196812242014122001</t>
  </si>
  <si>
    <t>I GUSTI AYU MULIANI</t>
  </si>
  <si>
    <t>196812252014122001</t>
  </si>
  <si>
    <t>NI MADE SULADRI</t>
  </si>
  <si>
    <t>196901012014121002</t>
  </si>
  <si>
    <t>196901112014122002</t>
  </si>
  <si>
    <t>NI KETUT SRINADI</t>
  </si>
  <si>
    <t>196903302007012001</t>
  </si>
  <si>
    <t>NI MADE ARIANI</t>
  </si>
  <si>
    <t>196904302006041002</t>
  </si>
  <si>
    <t>196906202014121002</t>
  </si>
  <si>
    <t>196910012014121001</t>
  </si>
  <si>
    <t>IDA BAGUS PUTU NARAYANA</t>
  </si>
  <si>
    <t>196911022014121001</t>
  </si>
  <si>
    <t>I WAYAN SUARA ASMARA</t>
  </si>
  <si>
    <t>196912162014121001</t>
  </si>
  <si>
    <t>NENGAH SUDIARTHA</t>
  </si>
  <si>
    <t>197004202014121001</t>
  </si>
  <si>
    <t>I WAYAN MUITA KAYA</t>
  </si>
  <si>
    <t>197103292014121001</t>
  </si>
  <si>
    <t>197106112014122001</t>
  </si>
  <si>
    <t>NI KETUT ARTINI.</t>
  </si>
  <si>
    <t>197107252014121001</t>
  </si>
  <si>
    <t>I WAYAN MARA</t>
  </si>
  <si>
    <t>197108252014122001</t>
  </si>
  <si>
    <t>NI NENGAH MULIANI</t>
  </si>
  <si>
    <t>197110062014121001</t>
  </si>
  <si>
    <t>I GUSTI NGURAH ARTA KESUMA</t>
  </si>
  <si>
    <t>197201142014122001</t>
  </si>
  <si>
    <t>I GUSTI AYU NYOMAN PUSPAWATI</t>
  </si>
  <si>
    <t>197201152014121001</t>
  </si>
  <si>
    <t>197202112014122001</t>
  </si>
  <si>
    <t>NI MADE RAI NYADNIASIH</t>
  </si>
  <si>
    <t>197204112014121001</t>
  </si>
  <si>
    <t>I NENGAH REMIH</t>
  </si>
  <si>
    <t>197208132014121001</t>
  </si>
  <si>
    <t>I WAYAN SUSANTA</t>
  </si>
  <si>
    <t>197302122014122002</t>
  </si>
  <si>
    <t>LUH AYU RUSTINI</t>
  </si>
  <si>
    <t>197306152007011002</t>
  </si>
  <si>
    <t>WAYAN SERIAWAN</t>
  </si>
  <si>
    <t>197312312014121001</t>
  </si>
  <si>
    <t>197402142014121002</t>
  </si>
  <si>
    <t>SUHARTONO</t>
  </si>
  <si>
    <t>197406161998031001</t>
  </si>
  <si>
    <t>JAIME SARMENTO F</t>
  </si>
  <si>
    <t>197407152014122002</t>
  </si>
  <si>
    <t>NI NENGAH YULIARI</t>
  </si>
  <si>
    <t>197410082014122001</t>
  </si>
  <si>
    <t>I GUSTI AYU ALIT ARIANI</t>
  </si>
  <si>
    <t>197503252014122003</t>
  </si>
  <si>
    <t>PUTU EKA SETIAWATI</t>
  </si>
  <si>
    <t>197506252014121002</t>
  </si>
  <si>
    <t>I NYOMAN SUKAYASA</t>
  </si>
  <si>
    <t>197511102014122003</t>
  </si>
  <si>
    <t>MARLINA IKA PUTRI</t>
  </si>
  <si>
    <t>197607122014122002</t>
  </si>
  <si>
    <t>DESAK MADE OKA ANDAYANI</t>
  </si>
  <si>
    <t>197608182014121001</t>
  </si>
  <si>
    <t>I GUSTI NGURAH ARYA WIJAYA</t>
  </si>
  <si>
    <t>197609112014122001</t>
  </si>
  <si>
    <t>NYOMAN ASRIMINI</t>
  </si>
  <si>
    <t>197703112014121001</t>
  </si>
  <si>
    <t>I MADE NANA, SE</t>
  </si>
  <si>
    <t>197703132014122001</t>
  </si>
  <si>
    <t>LUH PUTU SUMARTINI</t>
  </si>
  <si>
    <t>197801042006041016</t>
  </si>
  <si>
    <t>GEDE SUWENA YASA</t>
  </si>
  <si>
    <t>197805042014122002</t>
  </si>
  <si>
    <t>NI MADE TRISNAWATI, S.Pd.</t>
  </si>
  <si>
    <t>197807192014121001</t>
  </si>
  <si>
    <t>I WAYAN KAWIARTA</t>
  </si>
  <si>
    <t>197808222014122001</t>
  </si>
  <si>
    <t>LUH SRI RAHYUNI</t>
  </si>
  <si>
    <t>197907112014122003</t>
  </si>
  <si>
    <t>MARIA NI NYOMAN SRI ANI</t>
  </si>
  <si>
    <t>197908142014122003</t>
  </si>
  <si>
    <t>NI KOMANG ARIANTI</t>
  </si>
  <si>
    <t>198001032014121002</t>
  </si>
  <si>
    <t>I GUSTI NGURAH KOMANG PARMADI</t>
  </si>
  <si>
    <t>198107072014122001</t>
  </si>
  <si>
    <t>NI MADE ARNIATI</t>
  </si>
  <si>
    <t>198107272014121001</t>
  </si>
  <si>
    <t>198210112014122001</t>
  </si>
  <si>
    <t>PUTU AYU UTARI DEWI</t>
  </si>
  <si>
    <t>198212302014122002</t>
  </si>
  <si>
    <t>NI MADE ARTINI</t>
  </si>
  <si>
    <t>198310062014121002</t>
  </si>
  <si>
    <t>I WAYAN YUDIANTARA, S.E.</t>
  </si>
  <si>
    <t>198405042014122002</t>
  </si>
  <si>
    <t>I GUSTI AYU PUTU WIDIANI</t>
  </si>
  <si>
    <t>198407082014122001</t>
  </si>
  <si>
    <t>NI WAYAN MURTINI</t>
  </si>
  <si>
    <t>198407172014122001</t>
  </si>
  <si>
    <t>KADEK INDRI YULIANI,S.S</t>
  </si>
  <si>
    <t>198408172014121001</t>
  </si>
  <si>
    <t>DEWA KADEK ADIYADNYA</t>
  </si>
  <si>
    <t>198409192014121002</t>
  </si>
  <si>
    <t>I NYOMAN GEDE OKA WIRAWAN</t>
  </si>
  <si>
    <t>198505122014122001</t>
  </si>
  <si>
    <t>NI KETUT ASTITI</t>
  </si>
  <si>
    <t>198512052014121001</t>
  </si>
  <si>
    <t>I WAYAN WISANA</t>
  </si>
  <si>
    <t>198602022014122001</t>
  </si>
  <si>
    <t>NI MADE SUARNI SULISTYANINGSIH</t>
  </si>
  <si>
    <t>198607172014122003</t>
  </si>
  <si>
    <t>KADEK JULI ASTUTI</t>
  </si>
  <si>
    <t>198612072014122001</t>
  </si>
  <si>
    <t>NI KETUT EKAYANTI</t>
  </si>
  <si>
    <t>196611041989031004</t>
  </si>
  <si>
    <t>I MADE MUSIANA</t>
  </si>
  <si>
    <t>196908252008102001</t>
  </si>
  <si>
    <t>NI KETUT SUCIATI</t>
  </si>
  <si>
    <t>197108051990031001</t>
  </si>
  <si>
    <t>I WAYAN LODRA</t>
  </si>
  <si>
    <t>197407182009102001</t>
  </si>
  <si>
    <t>NI KETUT ARIANI</t>
  </si>
  <si>
    <t>197604242009102002</t>
  </si>
  <si>
    <t>NANI SUWARTI</t>
  </si>
  <si>
    <t>198501012009102001</t>
  </si>
  <si>
    <t>NI KETUT JANUATI</t>
  </si>
  <si>
    <t>198502122020122003</t>
  </si>
  <si>
    <t>NI LUH GEDE SUMANASIH, A.Md.Kep.</t>
  </si>
  <si>
    <t>199107212020122001</t>
  </si>
  <si>
    <t>4 A.A MD.YULIA PERMATA SARI, A.Md Kep. 199107212020122001 STAF BIDDOKKES POLDA BALI GEL II</t>
  </si>
  <si>
    <t>199305092020122003</t>
  </si>
  <si>
    <t>NI WAYAN EKA SURYA DIRGAYANI, A.Md. Kep.</t>
  </si>
  <si>
    <t>199309182020121001</t>
  </si>
  <si>
    <t>KADEK ANGGA SANJAYA, A.Md.Kep.</t>
  </si>
  <si>
    <t>199309232020122001</t>
  </si>
  <si>
    <t>NI LUH GEDE CANDRA ASTUTI, A.Md.Kep.</t>
  </si>
  <si>
    <t>199404222020122002</t>
  </si>
  <si>
    <t>NI NYOMAN ARI TRI WAHYUNI, A.Md.Kep.</t>
  </si>
  <si>
    <t>199404302020121002</t>
  </si>
  <si>
    <t>RIDHO AKHBAR AMKA, S.Tr.KG.</t>
  </si>
  <si>
    <t>199407132020121002</t>
  </si>
  <si>
    <t>FARID LUTHFI, AMTE.</t>
  </si>
  <si>
    <t>199503032020121003</t>
  </si>
  <si>
    <t xml:space="preserve">DEWA GEDE SATRIA INDIKA, A.Md Kep. </t>
  </si>
  <si>
    <t>199504092020122001</t>
  </si>
  <si>
    <t>NI WAYAN NIA ARDITYA SARI, A.Md. Kep.</t>
  </si>
  <si>
    <t>199605092020122001</t>
  </si>
  <si>
    <t>NI KADEK PUSPA SARI YANDHI MERTI PUTRI, A.Md. Kep.</t>
  </si>
  <si>
    <t>199611172020122004</t>
  </si>
  <si>
    <t>SITI MUNAWAROH, A.Md.Kep.</t>
  </si>
  <si>
    <t>199703122020122009</t>
  </si>
  <si>
    <t>NI KADEK AYU ITA ASMARIANI, A.Md.Kep.</t>
  </si>
  <si>
    <t>199704072020122002</t>
  </si>
  <si>
    <t>IDA AYU AGUNG DIAH PRAMESTI, A.Md. Kep.</t>
  </si>
  <si>
    <t>DITRESNARKOBA</t>
  </si>
  <si>
    <t>*********</t>
  </si>
  <si>
    <t>Pengikut</t>
  </si>
  <si>
    <t>Pangkat2</t>
  </si>
  <si>
    <t>NRP2</t>
  </si>
  <si>
    <t>Lama2</t>
  </si>
  <si>
    <t>Jabatan2</t>
  </si>
  <si>
    <t>Nama3</t>
  </si>
  <si>
    <t>Pangkat3</t>
  </si>
  <si>
    <t>NRP3</t>
  </si>
  <si>
    <t>Lama3</t>
  </si>
  <si>
    <t>Jabatan3</t>
  </si>
  <si>
    <t xml:space="preserve">Nama4 </t>
  </si>
  <si>
    <t>Pangkat4</t>
  </si>
  <si>
    <t>NRP4</t>
  </si>
  <si>
    <t>Lama4</t>
  </si>
  <si>
    <t>Jabatan4</t>
  </si>
  <si>
    <t>Nama 5</t>
  </si>
  <si>
    <t>Pangkat5</t>
  </si>
  <si>
    <t>NRP5</t>
  </si>
  <si>
    <t>Lama5</t>
  </si>
  <si>
    <t>Jabatan5</t>
  </si>
  <si>
    <t>Nama 6</t>
  </si>
  <si>
    <t>Pangkat6</t>
  </si>
  <si>
    <t>NRP6</t>
  </si>
  <si>
    <t>Lama6</t>
  </si>
  <si>
    <t>Jabatan6</t>
  </si>
  <si>
    <t>Nama 7</t>
  </si>
  <si>
    <t>Pangkat7</t>
  </si>
  <si>
    <t>NRP7</t>
  </si>
  <si>
    <t>Lama7</t>
  </si>
  <si>
    <t>Jabatan7</t>
  </si>
  <si>
    <t>Nama 8</t>
  </si>
  <si>
    <t>Pangkat8</t>
  </si>
  <si>
    <t>NRP8</t>
  </si>
  <si>
    <t>Lama8</t>
  </si>
  <si>
    <t>Jabatan8</t>
  </si>
  <si>
    <t>Nama 9</t>
  </si>
  <si>
    <t>Pangkat9</t>
  </si>
  <si>
    <t>NRP9</t>
  </si>
  <si>
    <t>Lama9</t>
  </si>
  <si>
    <t>Jabatan9</t>
  </si>
  <si>
    <t>Nama 10</t>
  </si>
  <si>
    <t>Pangkat10</t>
  </si>
  <si>
    <t>NRP10</t>
  </si>
  <si>
    <t>Lama10</t>
  </si>
  <si>
    <t>Jabatan10</t>
  </si>
  <si>
    <t>Nama 11</t>
  </si>
  <si>
    <t>Pangkat11</t>
  </si>
  <si>
    <t>NRP11</t>
  </si>
  <si>
    <t>Lama11</t>
  </si>
  <si>
    <t>Jabatan11</t>
  </si>
  <si>
    <t>- 2 -</t>
  </si>
  <si>
    <t>RINCIAN BIAYA PERJALANAN DINAS</t>
  </si>
  <si>
    <t>Lampiran SPD Nomor</t>
  </si>
  <si>
    <t>PERINCIAN BIAYA</t>
  </si>
  <si>
    <t xml:space="preserve">Transportasi </t>
  </si>
  <si>
    <t xml:space="preserve">Jumlah </t>
  </si>
  <si>
    <t>Terbilang      :</t>
  </si>
  <si>
    <t>Denpasar,        April 2022</t>
  </si>
  <si>
    <t>Telah dibayarkan sejumlah</t>
  </si>
  <si>
    <t xml:space="preserve">Telah menerima jumlah uang sebesar </t>
  </si>
  <si>
    <t>Yang Menerima</t>
  </si>
  <si>
    <t>PERHITUNGAN SPD RAMPUNG</t>
  </si>
  <si>
    <t>Ditetapkan sejumlah</t>
  </si>
  <si>
    <t>Yang telah dibayar semula</t>
  </si>
  <si>
    <t>Sisa kurang/lebih</t>
  </si>
  <si>
    <t>DAFTAR PENGELUARAN RIIL</t>
  </si>
  <si>
    <t>Yang bertandatangan di bawah ini:</t>
  </si>
  <si>
    <t xml:space="preserve">Pangkat/Nrp </t>
  </si>
  <si>
    <t>Biaya transpor pegawai dan/atau biaya penginapan di bawah ini yang tidak dapat diperoleh bukti-bukti pengeluarannya, meliputi :</t>
  </si>
  <si>
    <t>URAIAN</t>
  </si>
  <si>
    <t>Jumlah uang tersebut pada angka 1 di atas benar-benar dikeluarkan untuk pelaksanaan Perjalanan Dinas dimaksud dan apabila di kemudian hari terdapat kelebihan atas pembayaran, kami bersedia untuk menyetorkan kelebihan tersebut ke Kas Negara.</t>
  </si>
  <si>
    <t>Demikian pernyataan ini kami buat dengan sebenarnya, untuk dipergunakan sebagaimana mestinya.</t>
  </si>
  <si>
    <t>Mengetahui / Menyetujui :</t>
  </si>
  <si>
    <t>Pelaksana SPD</t>
  </si>
  <si>
    <t>BENDAHARA</t>
  </si>
  <si>
    <t>SPRIPIM POLDA BALI</t>
  </si>
  <si>
    <t>NOMINKU</t>
  </si>
  <si>
    <t>KWITANSI</t>
  </si>
  <si>
    <t>Tahun  Anggaran</t>
  </si>
  <si>
    <t>Terima  dari  :</t>
  </si>
  <si>
    <t>BENDAHARA PENGELUARAN SPRIPIM POLDA BALI</t>
  </si>
  <si>
    <t>Uang  sejumlah</t>
  </si>
  <si>
    <t>Untuk keperluan</t>
  </si>
  <si>
    <t>Sesuai</t>
  </si>
  <si>
    <t>Keterangan : Disebelah  terlampir…….…..……helai surat ./.tanda bukti pembayaran --------------------</t>
  </si>
  <si>
    <t xml:space="preserve"> </t>
  </si>
  <si>
    <t>SETUJU DIBAYAR</t>
  </si>
  <si>
    <t xml:space="preserve">BENDAHARA PENGELUARAN </t>
  </si>
  <si>
    <t>Bendahara Pengeluaran</t>
  </si>
  <si>
    <t>BENDAHARA PENGELUARAN</t>
  </si>
  <si>
    <t>Penginapan</t>
  </si>
  <si>
    <t>Saku/Harian</t>
  </si>
  <si>
    <t>Lain2</t>
  </si>
  <si>
    <t>Ket1</t>
  </si>
  <si>
    <t>Ket2</t>
  </si>
  <si>
    <t>Ket3</t>
  </si>
  <si>
    <t>Ket4</t>
  </si>
  <si>
    <t>Ket5</t>
  </si>
  <si>
    <t>Ket6</t>
  </si>
  <si>
    <t>Ket7</t>
  </si>
  <si>
    <t>Ket8</t>
  </si>
  <si>
    <t>Biaya Penginapan</t>
  </si>
  <si>
    <t>Taxi Denpasar - Bandara PP</t>
  </si>
  <si>
    <t>Taxi Kota Tujuan - Bandara PP</t>
  </si>
  <si>
    <t>KEPOLISIAN NEGARA REPUBLIK INDONESIAN</t>
  </si>
  <si>
    <t>DAERAH BALI</t>
  </si>
  <si>
    <t>STAF PRIBADI PIMPINAN</t>
  </si>
  <si>
    <t>DAFTAR PESERTA KEGIATAN SEMINAR</t>
  </si>
  <si>
    <t>DAFTAR NOMINATIF / RINCIAN PERJALANAN DINAS</t>
  </si>
  <si>
    <t>Form Bukti Kehadiran Pelaksanaan Perjalanan Dinas Jabatan</t>
  </si>
  <si>
    <t>SATUAN KERJA SPRIPIM POLDA BALI</t>
  </si>
  <si>
    <t>Dalam Kota sampai dengan 8 (delapan) jam</t>
  </si>
  <si>
    <t>KEMENTERIAN NEGARA/LEMBAGA KEPOLISIAN NEGARA REPUBLIK INDONESIA</t>
  </si>
  <si>
    <t>NAMA</t>
  </si>
  <si>
    <t>TUJUAN</t>
  </si>
  <si>
    <t>LAMA KEGIATAN</t>
  </si>
  <si>
    <t>TANGGAL BERANGKAT</t>
  </si>
  <si>
    <t>BIAYA</t>
  </si>
  <si>
    <t>TANDA TANGAN</t>
  </si>
  <si>
    <t>Pangkat/  Golongan</t>
  </si>
  <si>
    <t>Tempat Kedudukan Asal</t>
  </si>
  <si>
    <t>Alat Angkut yang digunakan</t>
  </si>
  <si>
    <t>Surat Tugas</t>
  </si>
  <si>
    <t xml:space="preserve"> Pelaksanan SPD</t>
  </si>
  <si>
    <t>Hari</t>
  </si>
  <si>
    <t>TRANSPOR BERANGKAT (Rp)</t>
  </si>
  <si>
    <t>UANG HARIAN (Rp)</t>
  </si>
  <si>
    <t>PENGINAPAN (Rp)</t>
  </si>
  <si>
    <t>Tiba Kembali Kedudukan Asal</t>
  </si>
  <si>
    <t>Tanda Tangan</t>
  </si>
  <si>
    <t>SETUJUI BAYAR:</t>
  </si>
  <si>
    <t>Nama Pelaksanan SPD</t>
  </si>
  <si>
    <t>Kendaraan</t>
  </si>
  <si>
    <t xml:space="preserve">Keberangkatan Dari  Kedudukan </t>
  </si>
  <si>
    <t>Trans1</t>
  </si>
  <si>
    <t>Trans2</t>
  </si>
  <si>
    <t>Trans3</t>
  </si>
  <si>
    <t>Trans4</t>
  </si>
  <si>
    <t>Trans5</t>
  </si>
  <si>
    <t>Trans6</t>
  </si>
  <si>
    <t>Trans7</t>
  </si>
  <si>
    <t>Trans8</t>
  </si>
  <si>
    <t>Trans9</t>
  </si>
  <si>
    <t>Trans10</t>
  </si>
  <si>
    <t>Trans11</t>
  </si>
  <si>
    <t>Trans12</t>
  </si>
  <si>
    <t>Trans13</t>
  </si>
  <si>
    <t>Trans14</t>
  </si>
  <si>
    <t>Trans15</t>
  </si>
  <si>
    <t>PELATIHAN</t>
  </si>
  <si>
    <t>Harian1</t>
  </si>
  <si>
    <t>Harian2</t>
  </si>
  <si>
    <t>Harian3</t>
  </si>
  <si>
    <t>Harian4</t>
  </si>
  <si>
    <t>Harian5</t>
  </si>
  <si>
    <t>Harian6</t>
  </si>
  <si>
    <t>Harian7</t>
  </si>
  <si>
    <t>Harian8</t>
  </si>
  <si>
    <t>Harian9</t>
  </si>
  <si>
    <t>Harian10</t>
  </si>
  <si>
    <t>Harian11</t>
  </si>
  <si>
    <t>Harian12</t>
  </si>
  <si>
    <t>Harian13</t>
  </si>
  <si>
    <t>Harian14</t>
  </si>
  <si>
    <t>Harian15</t>
  </si>
  <si>
    <t>inap1</t>
  </si>
  <si>
    <t>inap2</t>
  </si>
  <si>
    <t>inap3</t>
  </si>
  <si>
    <t>inap4</t>
  </si>
  <si>
    <t>inap5</t>
  </si>
  <si>
    <t>inap6</t>
  </si>
  <si>
    <t>inap7</t>
  </si>
  <si>
    <t>inap8</t>
  </si>
  <si>
    <t>inap9</t>
  </si>
  <si>
    <t>inap10</t>
  </si>
  <si>
    <t>inap11</t>
  </si>
  <si>
    <t>inap12</t>
  </si>
  <si>
    <t>inap13</t>
  </si>
  <si>
    <t>inap14</t>
  </si>
  <si>
    <t>inap15</t>
  </si>
  <si>
    <t>Kwitansi</t>
  </si>
  <si>
    <t>GUP 4</t>
  </si>
  <si>
    <t>GUP 5</t>
  </si>
  <si>
    <t>GUP 6</t>
  </si>
  <si>
    <t>GUP 7</t>
  </si>
  <si>
    <t>GUP 8</t>
  </si>
  <si>
    <t>GUP 9</t>
  </si>
  <si>
    <t>GUP 10</t>
  </si>
  <si>
    <t>GUP 11</t>
  </si>
  <si>
    <t>GUP 12</t>
  </si>
  <si>
    <t>GUP 13</t>
  </si>
  <si>
    <t>GUP 14</t>
  </si>
  <si>
    <t>GUP 15</t>
  </si>
  <si>
    <t>GUP 16</t>
  </si>
  <si>
    <t>GUP 17</t>
  </si>
  <si>
    <t>GUP 18</t>
  </si>
  <si>
    <t>GUP 19</t>
  </si>
  <si>
    <t>GUP 20</t>
  </si>
  <si>
    <t>LS 1</t>
  </si>
  <si>
    <t>LS 2</t>
  </si>
  <si>
    <t>LS 3</t>
  </si>
  <si>
    <t>LS 4</t>
  </si>
  <si>
    <t>LS 5</t>
  </si>
  <si>
    <t>LS 6</t>
  </si>
  <si>
    <t>LS 7</t>
  </si>
  <si>
    <t>LS 8</t>
  </si>
  <si>
    <t>LS 9</t>
  </si>
  <si>
    <t>LS 10</t>
  </si>
  <si>
    <t>LS 11</t>
  </si>
  <si>
    <t>LS 12</t>
  </si>
  <si>
    <t>LS 13</t>
  </si>
  <si>
    <t>LS 14</t>
  </si>
  <si>
    <t>LS 15</t>
  </si>
  <si>
    <t>LS 16</t>
  </si>
  <si>
    <t>LS 17</t>
  </si>
  <si>
    <t>LS 18</t>
  </si>
  <si>
    <t>LS 19</t>
  </si>
  <si>
    <t>LS 20</t>
  </si>
  <si>
    <t>LS 21</t>
  </si>
  <si>
    <t>LS 22</t>
  </si>
  <si>
    <t>LS 23</t>
  </si>
  <si>
    <t>LS 24</t>
  </si>
  <si>
    <t>LS 25</t>
  </si>
  <si>
    <t>LS 26</t>
  </si>
  <si>
    <t>LS 27</t>
  </si>
  <si>
    <t>LS 28</t>
  </si>
  <si>
    <t>LS 29</t>
  </si>
  <si>
    <t>LS 30</t>
  </si>
  <si>
    <t>Blm Bayar</t>
  </si>
  <si>
    <t>Dikbangspes</t>
  </si>
  <si>
    <t>Rincian</t>
  </si>
  <si>
    <t xml:space="preserve">Dalam Kota </t>
  </si>
  <si>
    <t>PNBP</t>
  </si>
  <si>
    <t>Dukops</t>
  </si>
  <si>
    <t>Jenis</t>
  </si>
  <si>
    <t>PERSONEL</t>
  </si>
  <si>
    <t>Tahun</t>
  </si>
  <si>
    <t>SPD/007</t>
  </si>
  <si>
    <t>SPRIN/       /        /        /2022</t>
  </si>
  <si>
    <t>SPD/006</t>
  </si>
  <si>
    <t>SPD/008</t>
  </si>
  <si>
    <t>SPD/009</t>
  </si>
  <si>
    <t>SPD/010</t>
  </si>
  <si>
    <t>SPD/011</t>
  </si>
  <si>
    <t>SPD/012</t>
  </si>
  <si>
    <t>SPD/013</t>
  </si>
  <si>
    <t>SPD/014</t>
  </si>
  <si>
    <t>SPD/015</t>
  </si>
  <si>
    <t>SPD/016</t>
  </si>
  <si>
    <t>SPD/017</t>
  </si>
  <si>
    <t>SPD/018</t>
  </si>
  <si>
    <t>SPD/019</t>
  </si>
  <si>
    <t>SPD/020</t>
  </si>
  <si>
    <t>SPD/021</t>
  </si>
  <si>
    <t>SPD/022</t>
  </si>
  <si>
    <t>SPD/023</t>
  </si>
  <si>
    <t>SPD/024</t>
  </si>
  <si>
    <t>SPD/025</t>
  </si>
  <si>
    <t>SPD/026</t>
  </si>
  <si>
    <t>SPD/027</t>
  </si>
  <si>
    <t>SPD/028</t>
  </si>
  <si>
    <t>SPD/029</t>
  </si>
  <si>
    <t>SPD/030</t>
  </si>
  <si>
    <t>SPD/031</t>
  </si>
  <si>
    <t>SPD/032</t>
  </si>
  <si>
    <t>Sampai Selesai</t>
  </si>
  <si>
    <t>Perjalanan Dinas Dikbang/Pelatihan</t>
  </si>
  <si>
    <t>SPD/033</t>
  </si>
  <si>
    <t>SPD/034</t>
  </si>
  <si>
    <t>SPD/035</t>
  </si>
  <si>
    <t>SPD/036</t>
  </si>
  <si>
    <t>SPD/037</t>
  </si>
  <si>
    <t>SPD/038</t>
  </si>
  <si>
    <t>SPD/039</t>
  </si>
  <si>
    <t>SPD/040</t>
  </si>
  <si>
    <t>SPD/041</t>
  </si>
  <si>
    <t>SPD/042</t>
  </si>
  <si>
    <t>SPD/043</t>
  </si>
  <si>
    <t>SPD/044</t>
  </si>
  <si>
    <t>SPD/045</t>
  </si>
  <si>
    <t>SPD/046</t>
  </si>
  <si>
    <t>SPD/047</t>
  </si>
  <si>
    <t>SPD/048</t>
  </si>
  <si>
    <t>SPD/049</t>
  </si>
  <si>
    <t>SPD/050</t>
  </si>
  <si>
    <t>SPD/051</t>
  </si>
  <si>
    <t>SPD/052</t>
  </si>
  <si>
    <t>SPD/053</t>
  </si>
  <si>
    <t>SPD/054</t>
  </si>
  <si>
    <t>SPD/055</t>
  </si>
  <si>
    <t>SPD/056</t>
  </si>
  <si>
    <t>SPD/057</t>
  </si>
  <si>
    <t>SPD/058</t>
  </si>
  <si>
    <t>19/03/2022</t>
  </si>
  <si>
    <t>SPD/059</t>
  </si>
  <si>
    <t>24/02/2022</t>
  </si>
  <si>
    <t>SPD/060</t>
  </si>
  <si>
    <t>SPD/061</t>
  </si>
  <si>
    <t>23/02/2022</t>
  </si>
  <si>
    <t>SPD/062</t>
  </si>
  <si>
    <t>SPD/063</t>
  </si>
  <si>
    <t>14/03/2022</t>
  </si>
  <si>
    <t>16/03/2022</t>
  </si>
  <si>
    <t>SPD/064</t>
  </si>
  <si>
    <t>18/03/2022</t>
  </si>
  <si>
    <t>SPD/065</t>
  </si>
  <si>
    <t>22/02/2022</t>
  </si>
  <si>
    <t>SPD/066</t>
  </si>
  <si>
    <t>SPD/067</t>
  </si>
  <si>
    <t>PS. PAURSUBBAGLP BAGADA ROLOG POLDA BALI</t>
  </si>
  <si>
    <t>SPD/068</t>
  </si>
  <si>
    <t>SPD/069</t>
  </si>
  <si>
    <t>08/03/2022</t>
  </si>
  <si>
    <t>SPD/070</t>
  </si>
  <si>
    <t>SPD/071</t>
  </si>
  <si>
    <t>Menghadiri Rapim TNI-Polri Tahun 2022 di Lapangan Plaza Mabes TNI dilanjutkan dengan Rapim Polri di Auditorium Mutiara STIK Lemdiklat Polri, Jakarta Selatan.</t>
  </si>
  <si>
    <t>28/02/2022</t>
  </si>
  <si>
    <t>03/03/2022</t>
  </si>
  <si>
    <t>SPD/072</t>
  </si>
  <si>
    <t>SPD/073</t>
  </si>
  <si>
    <t>SPD/074</t>
  </si>
  <si>
    <t>SPD/075</t>
  </si>
  <si>
    <t>SPD/076</t>
  </si>
  <si>
    <t>06/03/2022</t>
  </si>
  <si>
    <t>11/03/2022</t>
  </si>
  <si>
    <t>07/03/2022</t>
  </si>
  <si>
    <t>10/03/2022</t>
  </si>
  <si>
    <t>Pendampingan Kapolda Bali dalam rangka Vaksinisasi serentak di seluruh Indonesia melalui Zoom bertempat di Hotel W Seminyak, Kab. Badung.</t>
  </si>
  <si>
    <t>SPRIN/14/II/HUM.1.1./2022</t>
  </si>
  <si>
    <t>DANSAT BRIMOB POLDA BALI</t>
  </si>
  <si>
    <t>Menghadiri undangan rapat pembahasan permohonan dukungan anggaran pengamanan kegiatan GPDRR (Global Platform For Disaster Risk Reduction) di wilayah Polda Bali Tahun 2022 bertempat di Mabes Polri Jakarta.</t>
  </si>
  <si>
    <t xml:space="preserve">Mengikuti kegiatan Latihan Pra Tugas (Latpragas) untuk para Standby Force Individual Police Officer (IPO) yang dilaksanakan di Pusdiklantas Lemdiklat Polri </t>
  </si>
  <si>
    <t>09/03/2022</t>
  </si>
  <si>
    <t>31/03/2022</t>
  </si>
  <si>
    <t>BINTARA BIDKUM POLDA BALI</t>
  </si>
  <si>
    <t>BA BIROSDM POLDA BALI</t>
  </si>
  <si>
    <t>17/03/2022</t>
  </si>
  <si>
    <t>SPRIN/....../III/DIK.2.6./2022</t>
  </si>
  <si>
    <t>Mendampingi Kapolda Bali dan Wakapolda Bali dalam rangka Peresmian Kepolisian Resor Kawasan Bandara I Gusti Ngurah Rai Polda Bali.</t>
  </si>
  <si>
    <t>SPRIN/19/III/HUM.1.1./2022</t>
  </si>
  <si>
    <t>Mengikuti seleksi gelombang 2 Kontingen Satgas Garbha FPU Minusca di Afrika Tengah TA. 2022 di Jakarta</t>
  </si>
  <si>
    <t>13/03/2022</t>
  </si>
  <si>
    <t>SPRIN/....../III/KEP./2022</t>
  </si>
  <si>
    <t>BAMIN 3 SIUM POLRES KARANGASEM POLDA BALI</t>
  </si>
  <si>
    <t>Mengikuti kegiatan Rakernis Baharkam Fungsi Binmas TA. 2022 di Jakarta</t>
  </si>
  <si>
    <t>15/03/2022</t>
  </si>
  <si>
    <t>SPRIN/....../III/HUK,6,6,/2022</t>
  </si>
  <si>
    <t>BHAYANGKARA ADMINISTRASI PELAKSANA PEMULA BIDANG BINOPSNAL DITBINMAS POLDA BALI</t>
  </si>
  <si>
    <t>Mengikuti pendidikan peserta Pelatihan Kepemimpinan Administrator (PKA) Tahun Anggaran 2022 bertempat di Pusdikmin Lemdiklat Polri Jakarta.</t>
  </si>
  <si>
    <t>Pendampingan Wakapolda Bali dalam rangka kegiatan pengecekan kesiapan pengukuhan Polres Bandara I Gusti Ngurah Rai.</t>
  </si>
  <si>
    <t>SPRIN/21/III/HUM.1.1./2022</t>
  </si>
  <si>
    <t>Pendampingan Wakapolda Bali dalam rangka memberikan pengarahan kepada Personel Polres Klungkung di Mapolres Klungkung</t>
  </si>
  <si>
    <t>SPRIN/20/III/HUM.1.1./2022</t>
  </si>
  <si>
    <t>20/03/2022</t>
  </si>
  <si>
    <t>24/03/2022</t>
  </si>
  <si>
    <t>SPRIN/...../III/REN.2.3./2022</t>
  </si>
  <si>
    <t>Mengikuti  Rakernis Divisi Hukum T.A. 2022 bertempat di Hotel Pacific, Batam</t>
  </si>
  <si>
    <t>22/03/2022</t>
  </si>
  <si>
    <t>25/03/2022</t>
  </si>
  <si>
    <t>Mengikuti Rakernis Propam Polri T.A. 2022 bertempat di Auditorium PTIK, Jakarta.</t>
  </si>
  <si>
    <t>21/03/2022</t>
  </si>
  <si>
    <t>23/03/2022</t>
  </si>
  <si>
    <t>SPRIN/...../III/LIT.5./2022</t>
  </si>
  <si>
    <t>Mengikuti seleksi Gelombang 3 Kontingen Satgas Garba FPU Minusca di Afrika Tengah T.A. 2022 di Jakarta.</t>
  </si>
  <si>
    <t>29/03/2022</t>
  </si>
  <si>
    <t>SPRIN/576/III/KEP./2022</t>
  </si>
  <si>
    <t>Mengikuti kegiatan Rakernis Dokkes Polri T.A. 2022 di Surabaya, Jawa Timur.</t>
  </si>
  <si>
    <t>SPRIN/......./III/KEP./2022</t>
  </si>
  <si>
    <t>Mengikuti Dikbangspes bertempat di Diklat Reserse Lemdiklat Polri Bandung, Jawa Barat.</t>
  </si>
  <si>
    <t>20/04/2022</t>
  </si>
  <si>
    <t>SPRIN/......./III/DIK.2.3./2022</t>
  </si>
  <si>
    <t>Mengikuti Dikbangspes bertempat di Pusdikintelkam Lemdiklat Polri Soreang Bandung, Jawa Barat.</t>
  </si>
  <si>
    <t>Mengikuti Kegiatan pertolongan pertama pada gawat darurat (PPGD) laka lantas di Hotel Fave PGC Cililitan, Jakarta Timur.</t>
  </si>
  <si>
    <t>SPRIN/......./III/REN.2.2./2022</t>
  </si>
  <si>
    <t>BA SATLANTAS POLRES KARANGASEM</t>
  </si>
  <si>
    <t xml:space="preserve">BA SATLANTAS POLRES BULELENG </t>
  </si>
  <si>
    <t>BA SATLANTAS POLRES JEMBRANA POLDA BALI</t>
  </si>
  <si>
    <t>KASUBDIT REGIDENT DITLANTAS POLDA BALI</t>
  </si>
  <si>
    <t>Mengikuti Rakor persiapan Ops Ketupat 2022, penyusunan buku Polantas dilanjutkan mengikuti Rakernis Fungsi Lantas T.A. 2022 bertempat di Hotel JW Marriot, Surabaya, Jatim</t>
  </si>
  <si>
    <t>26/03/2022</t>
  </si>
  <si>
    <t>SPRIN/......./III/OPS.1./2022</t>
  </si>
  <si>
    <t>BAMIN SIBPKB SUBDITREGIDENT DITLANTAS POLDA BALI</t>
  </si>
  <si>
    <t>Menghadiri kegiatan Rapat Penyusunan bahan ajar pendidikan pembentukan Bintara Polri T.A. 2022 di Hotel Arosa, Jakarta Selatan</t>
  </si>
  <si>
    <t>Mengikuti kegiatan Latihan Teknis (Latnis) tentang penyusunan tujuan, Profil, standar kompetensi dan persyaratan  peserta Diklat yang dilaksanakan di The Green Peak Hotel dan Convention, Cisarua, Bogor Jabar,</t>
  </si>
  <si>
    <t>BAMIN SUBBAG TIK BAGBINOPSNAL DITLANTAS POLDA BALI</t>
  </si>
  <si>
    <t>Mengikuti kegiatan Rakernis Fungsi TIK Polri T.A. 2022 bertempat di Rupattama Mabes Polri.</t>
  </si>
  <si>
    <t>SPRIN/....../III/OTL.2.1./2022</t>
  </si>
  <si>
    <t>KAURPULAHTA SUBBIDTEKINFO BID TIK POLDA BALI (PERPOL 14)</t>
  </si>
  <si>
    <t>Mengikuti Rakernis Logistik Polri T.A. 2022 bertempat di Hotel Wyndham Surabaya</t>
  </si>
  <si>
    <t>Mengikuti Rakor fungsi Intelkam T.A. 2022 bertempat di Pusdik Intelkam Soreang dan Hotel Pullman Bandung.</t>
  </si>
  <si>
    <t>SPRIN/624/III/LIT.5./2022</t>
  </si>
  <si>
    <t>Mengikuti Rakernis Korsabhara Baharkam Polri TA. 2022 bertempat di Hotel Mercure Jakarta Utara.</t>
  </si>
  <si>
    <t>27/03/2022</t>
  </si>
  <si>
    <t>30/03/2022</t>
  </si>
  <si>
    <t>SPRIN/585/III/HUM.1./2022</t>
  </si>
  <si>
    <t>Menghadiri undangan rapat koordinasi nasional Tim terpadu penanganan Konflik Sosial bertempat di Royal Hotel Bogor.</t>
  </si>
  <si>
    <t>Mengikuti seleksi calon pengucap Tribrata dalam rangka Upacara Peringatan Hari Bhayangkara ke-76 Tahun 2022 di Jakarta.</t>
  </si>
  <si>
    <t>SPRIN/586/III/KEP./2022</t>
  </si>
  <si>
    <t>Mengikuti kegiatan pelatihan Assessor Kompetensi angkatan ke IV T.A. 2022 bertempat di Hotel Lorin Sentul, Bogor, Jawa Barat.</t>
  </si>
  <si>
    <t>01/04/2022</t>
  </si>
  <si>
    <t>SPRIN/581/III/DIK.2.2./2022</t>
  </si>
  <si>
    <t>Mendampingi Kapolda Bali  dalam rangka menghadiri kegiatan the 4th Conference of the Parties to the Minamata Convention on Mercury di Nusa Dua.</t>
  </si>
  <si>
    <t>SPRIN/26/III/HUM.1.1./2022</t>
  </si>
  <si>
    <t>KABAGKERMA BIRO OPERASI POLDA BALI</t>
  </si>
  <si>
    <t>Menghadiri undangan rapat koordinasi Kerma Polri T.A. 2022 bertempat di Grand Ballroom Discovery Hotel Ancol Jakarta Utara</t>
  </si>
  <si>
    <t>28/03/2022</t>
  </si>
  <si>
    <t>Mengikuti Bintek Akreditasi FKTP Polri T.A. 2022 di Hotel Grandkemang Jakarta.</t>
  </si>
  <si>
    <t>PAUR 2 SUBBIDKESPOL BIDDOKKES POLDA BALI</t>
  </si>
  <si>
    <t>Mengikuti kegiatan Bintek dan Sertifikasi Petugas Andalalin Gel XII di Hotel Best Westem Primier The Hive Jakarta Timur.</t>
  </si>
  <si>
    <t>SPRIN/660/III/DIK.5.6./2022</t>
  </si>
  <si>
    <t>KASUBBAG KONBANGTA BAGFASKON ROLOG POLDA BALI</t>
  </si>
  <si>
    <t>Mengikuti kegiatan Pelatihan Tenaga Kerja pada Birofaskom Slog Polri di Hotel Ciputra, Surabaya.</t>
  </si>
  <si>
    <t>PS. PAUR KONBANGTA BAGFASKON ROLOG POLDA BALI</t>
  </si>
  <si>
    <t>Mengikuti pelatihan peningkatan kemampuan pengamanan kawasan tertentu T.A. 2022 bertempat di Hotel Dharmien Jakarta Selatan.</t>
  </si>
  <si>
    <t>SPRIN/....../III/DIK.8.2./2022</t>
  </si>
  <si>
    <t>Menghadiri undangan rapat pembahasan permohonan dukungan anggaran pengamanan kegiatan GPDRR di Wilayah Polda Bali Tahun 2022 bertempat di Hotel Swiss-Belresidence, Jakarta Selatan.</t>
  </si>
  <si>
    <t>Menghadiri undangan rapat paparan kesiapan penyelenggaraan dan pengamanan dalam rangka kegiatan Presidensi G20 Tahun 2022 di Indonesia bertempat di ruang rapat soops TNI Jakarta Timur</t>
  </si>
  <si>
    <t>Pendampingan Kapolda Bali dalam rangka Kunjungan Kerja Presiden RI dan Kapolri di Provinsi Bali</t>
  </si>
  <si>
    <t>SPRIN/31/III/HUM.1.1./2022</t>
  </si>
  <si>
    <t>15/04/2022</t>
  </si>
  <si>
    <t>14/04/2022</t>
  </si>
  <si>
    <t>13/04/2022</t>
  </si>
  <si>
    <t>Menghadiri Rapat Koordinasi Linsek Bidang Operasional Tahun 2022 di Rupatama Mabes Polri, Jakarta.</t>
  </si>
  <si>
    <t>I DEWA PUTU GEDE ANOM DANUJAYA, S.H., S.I.K., M.H.</t>
  </si>
  <si>
    <t>Pendampingan Kapolda Bali dalam rangka menghadiri Rapat Koordinasi Linsek Bidang Operasional Tahun 2022 di Rupatama Mabes Polri, Jakarta.</t>
  </si>
  <si>
    <t>BAMIN URPRODOK SPRIPIM POLDA BALI</t>
  </si>
  <si>
    <t>BAMIN URBUNGKOL SPRIPIM POLDA BALI</t>
  </si>
  <si>
    <t>17/04/2022</t>
  </si>
  <si>
    <t>Mengikuti Kegiatan Rekonsiliasi dan Pemutakhiran data BMN Polri T.A. 2021 Audited bertempat di Hotel Harris Suites Puri Mansion Estate, Jakarta Barat.</t>
  </si>
  <si>
    <t>23/04/2022</t>
  </si>
  <si>
    <t>BAMIN BAGINFOLOG ROLOG POLDA BALI</t>
  </si>
  <si>
    <t>Proses</t>
  </si>
  <si>
    <t>Belum Bayar</t>
  </si>
  <si>
    <t>Blm Lengkap</t>
  </si>
  <si>
    <t>LS PNBP</t>
  </si>
  <si>
    <t>BAMIN URBUNGKOL SPRIPIM</t>
  </si>
  <si>
    <t>Pejabat/Petugas yang mengesahkan</t>
  </si>
  <si>
    <t>Timestamp</t>
  </si>
  <si>
    <t>Nama Pelaksana Perjalanan Dinas</t>
  </si>
  <si>
    <t>Jumlah Pengikut</t>
  </si>
  <si>
    <t>Keperluan Perjalanan Dinas "Dalam Rangka ..........."</t>
  </si>
  <si>
    <t>Upload Sprin Pdf</t>
  </si>
  <si>
    <t>Upload Surat/TR Pdf</t>
  </si>
  <si>
    <t>Upload Surat/Nota Dinas Jaldis</t>
  </si>
  <si>
    <t>Spripim</t>
  </si>
  <si>
    <t>5 Orang</t>
  </si>
  <si>
    <t>Test</t>
  </si>
  <si>
    <t>https://drive.google.com/open?id=1UY4BUQkNvmzVo-GGiPEXjmKIktClFb_h</t>
  </si>
  <si>
    <t>https://drive.google.com/open?id=1i_NQn1mpNjmyI77Rs3acoamfe36Xl_lm</t>
  </si>
  <si>
    <t>SPRIN/802/IV/HUM.1.1./2022</t>
  </si>
  <si>
    <t>SPRIN/501/III/KEP./2022</t>
  </si>
  <si>
    <t>Sprin/672/III/DIK.2.6./2022</t>
  </si>
  <si>
    <t>28-01-2022</t>
  </si>
  <si>
    <t>Tiket PP</t>
  </si>
  <si>
    <t>KASI DOKKES POLRESTA DENPASAR</t>
  </si>
  <si>
    <t>1981032620022122003</t>
  </si>
  <si>
    <t>1987022820019022003</t>
  </si>
  <si>
    <t>SPRIN/690/III/HUM.1.3./2022</t>
  </si>
  <si>
    <t>SPRIN/691/III/HUM.1.3./2022</t>
  </si>
  <si>
    <t>SPRIN/551/III/DIK.2.5/2022</t>
  </si>
  <si>
    <t>SPRIN/567/III/DIK.1.3./2022</t>
  </si>
  <si>
    <t>SPRIN/583/III/DIK.2.6./2022</t>
  </si>
  <si>
    <t>PS. KASUBBAG RENMIN SPN POLDA BALI</t>
  </si>
  <si>
    <t>PAUR SUBBAGDALPERS BAG SDM POLRES GIANYAR</t>
  </si>
  <si>
    <t>ANGGOTA BIRO SDM POLDA BALI</t>
  </si>
  <si>
    <t>21-04-2022</t>
  </si>
  <si>
    <t>Mengikuti kegiatan Latkatpuan dan sertifikasi penguji kemampuan jasmani yang dilaksanakan di Sepolwan Lemdiklat Polri Jakarta Selatan</t>
  </si>
  <si>
    <t>23-04-2022</t>
  </si>
  <si>
    <t>30-04-2022</t>
  </si>
  <si>
    <t>Sprin/636/IV/DIK.5.1/2022</t>
  </si>
  <si>
    <t>20-04-2022</t>
  </si>
  <si>
    <t>SPRIN/652/III/huk.10.1./2022</t>
  </si>
  <si>
    <t>ADC WAKAPOLDA BALI</t>
  </si>
  <si>
    <t>BAMIN PRODOK SPRIPIM POLDA BALI</t>
  </si>
  <si>
    <t>BAMIN URRENMIN SPRIPIM POLDA BALI</t>
  </si>
  <si>
    <t>BAMIN URPANWAL SPRIPIM POLDA BALI</t>
  </si>
  <si>
    <t>BAMIN URPAMWAL SPRIPIM POLDA BALI</t>
  </si>
  <si>
    <t>I Dewa Putu Gede Anom D. S.H., S.I.K., M.H.</t>
  </si>
  <si>
    <t>10 Orang</t>
  </si>
  <si>
    <t>Pendampingan Kapolda Bali</t>
  </si>
  <si>
    <t>https://drive.google.com/open?id=1hNrYW_NeawQCoLAK0ZglA3pwPxP1NDbA</t>
  </si>
  <si>
    <t>https://drive.google.com/open?id=1iLWh6bv9MbXNkpmUf8t-UgDCLqure93l</t>
  </si>
  <si>
    <t>I DEWA PUTU GEDE ANOM D., S.H., S.I.K., M.H.</t>
  </si>
  <si>
    <t>BANIT PATROLI SATPOLAIR POLRES KARANGASEM POLDA BALI</t>
  </si>
  <si>
    <t>03050276</t>
  </si>
  <si>
    <t>KOMANG PRABU YUDISTIRA</t>
  </si>
  <si>
    <t>BINTARA POLAIRUD POLDA BALI</t>
  </si>
  <si>
    <t>BINTARA SATPOLAIR POLRESTA DENPASAR POLDA BALI</t>
  </si>
  <si>
    <t>PANIT 2 UNIT 1 SUBDIT IV DITRESKRIMSUS</t>
  </si>
  <si>
    <t>DEWA NYOMAN AGUSMAN. S.H., M.H.</t>
  </si>
  <si>
    <t xml:space="preserve">KASUBSIBINSIDIK SIKORWAS PPNS DITRESKRIMSUS </t>
  </si>
  <si>
    <t>98080961</t>
  </si>
  <si>
    <t>AGUS FAJAR GUMELAR, S.Tr.K.</t>
  </si>
  <si>
    <t>PANITOPSNAL 1 UNIT RESKRIM POLSEK KEDIRI POLRES TABANAN</t>
  </si>
  <si>
    <t>96081330</t>
  </si>
  <si>
    <t>ANDRY RISKY ULFA, S.Tr.K.</t>
  </si>
  <si>
    <t>KANIT 3 SATRESKRIM POLRES BULELENG</t>
  </si>
  <si>
    <t>KANIT RESKRIM POLSEK BEBANDEM POLRES KARANGASEM</t>
  </si>
  <si>
    <t>98080966</t>
  </si>
  <si>
    <t>EKKY NURWENDA PUTRA, S.Tr.K.</t>
  </si>
  <si>
    <t>PANITOPS 2 UNIT RESKRIM POLSEK MENDOYO POLRES JEMBRANA</t>
  </si>
  <si>
    <t>KANIT RESKRIM POLSEK KUBUTAMBAHAN POLRES BULELENG</t>
  </si>
  <si>
    <t>86071271</t>
  </si>
  <si>
    <t>I NYOMAN DARMIKA, S.H.</t>
  </si>
  <si>
    <t>PS. PANIT 2 UNIT 2 SUBDIT III DITRESKRIMSUS POLDA BALI</t>
  </si>
  <si>
    <t>BANIT IDIK 1 SATRESKRIM POLRES GIANYAR</t>
  </si>
  <si>
    <t>92060123</t>
  </si>
  <si>
    <t>INDRA WASKITO</t>
  </si>
  <si>
    <t>BA POLRES GIANYAR POLDA BALI</t>
  </si>
  <si>
    <t>I WAYAN GDE EDI ERAWAN, S.H.</t>
  </si>
  <si>
    <t>BANIT 1 SATRESNARKOBA POLRES GIANYAR</t>
  </si>
  <si>
    <t>BINTARA SATLANTAS POLRESTA DENPASAR</t>
  </si>
  <si>
    <t>I GEDE ANGGA YUDI ASTARA, S.H.</t>
  </si>
  <si>
    <t>BANIT SATRESKRIM POLRES BANGLI</t>
  </si>
  <si>
    <t>08-06-2022</t>
  </si>
  <si>
    <t>Online</t>
  </si>
  <si>
    <t>I Nyoman Bagus GiribS</t>
  </si>
  <si>
    <t>3 Orang</t>
  </si>
  <si>
    <t>Dikbangspes Polair</t>
  </si>
  <si>
    <t>https://drive.google.com/open?id=1h0_mW0KXdpmztDvoRbVJlldh0zC2XYWq</t>
  </si>
  <si>
    <t>https://drive.google.com/open?id=1fuwD6Cc5BoJ3V5RONW5LwWcWbZijeOWS</t>
  </si>
  <si>
    <t>Reza Hafidz Dwi S</t>
  </si>
  <si>
    <t>13 Orang</t>
  </si>
  <si>
    <t>Dikbangspes Reskrim</t>
  </si>
  <si>
    <t>https://drive.google.com/open?id=1uZHJ7laHRfB2GzTrHU7q6OV4mKHWJ4OF</t>
  </si>
  <si>
    <t>https://drive.google.com/open?id=1r6oaFxBblJ0weulT84HMYqhQKiLg4oCz</t>
  </si>
  <si>
    <t>I Dewa Putu Anom D</t>
  </si>
  <si>
    <t>https://drive.google.com/open?id=1rEWgewT-wMg2dQizklkTFvRPp0tRCmja</t>
  </si>
  <si>
    <t>https://drive.google.com/open?id=1jy5FXK_vA-NdG0nw41rPHqFZRcfHcLa9</t>
  </si>
  <si>
    <t>8 Orang</t>
  </si>
  <si>
    <t>pendampingan Kapolda Bali</t>
  </si>
  <si>
    <t>https://drive.google.com/open?id=1v8Qx2vqXahs7UWfrPuJjFCff3QeMO-ve</t>
  </si>
  <si>
    <t>https://drive.google.com/open?id=1ILTGFelEiAn1ovlCxJ6fWFvb2ZVaReF1</t>
  </si>
  <si>
    <t>KAUR BUNGKOL SPRIPIM POLDA BALI</t>
  </si>
  <si>
    <t>I DEWA PUTU GEDE ANOM D.,S.H.,S.I.K.,M.H.</t>
  </si>
  <si>
    <t>00060407</t>
  </si>
  <si>
    <t>02050205</t>
  </si>
  <si>
    <t>I MADE YUDA ADIPUTRA</t>
  </si>
  <si>
    <t>PUTU ADITYA SAPUTRA</t>
  </si>
  <si>
    <t>98080964</t>
  </si>
  <si>
    <t>ARYA WISNU DWI SAPUTRA, S.Tr.K.</t>
  </si>
  <si>
    <t>PANIT 2 SUBDEN 1 DEN GEGANA SATBRIMOB POLDA BALI</t>
  </si>
  <si>
    <t>31-05-2022</t>
  </si>
  <si>
    <t>BAMIN SUBSIDUKESLAP SIKESJAS SATBRIMOB POLDA BALI</t>
  </si>
  <si>
    <t>SATBRIMOB</t>
  </si>
  <si>
    <t>I Putu Sukarya Yasa</t>
  </si>
  <si>
    <t>Praops</t>
  </si>
  <si>
    <t>https://drive.google.com/open?id=1pLS9OX2AWvbMKq0H0HcGpyTAbuKJN4z7</t>
  </si>
  <si>
    <t>https://drive.google.com/open?id=1QN0s9gnytuJ8_pK3yHTgwu12tazPGA-o</t>
  </si>
  <si>
    <t>I Nyoman Anom Sanjaya</t>
  </si>
  <si>
    <t>Latpraops</t>
  </si>
  <si>
    <t>https://drive.google.com/open?id=1R6-BQ1BFytjGtVn_5HVMlFI-k4ZZdNOZ</t>
  </si>
  <si>
    <t>https://drive.google.com/open?id=1X0T84bI2fLC1iA6qNd7Tygj09ExqvIoX</t>
  </si>
  <si>
    <t>BAMIN BAGWATPERS ROSDM POLDA BALI</t>
  </si>
  <si>
    <t>01010576</t>
  </si>
  <si>
    <t>BAGUS ICHWANDA</t>
  </si>
  <si>
    <t>BAMIN URMINTU SBG RENMIN SPN POLDA BALI</t>
  </si>
  <si>
    <t>SPD/210</t>
  </si>
  <si>
    <t>01120232</t>
  </si>
  <si>
    <t>02070628</t>
  </si>
  <si>
    <t>BAMIN BUNGKOL SPRIPIM POLDA BALI</t>
  </si>
  <si>
    <t>I DEWA GDE WEDYATMIKA</t>
  </si>
  <si>
    <t>I GUSTI AGUNG PANDU YUDA PRATAMA</t>
  </si>
  <si>
    <t>KAURBINOPSNAL SATBINMAS POLRES KLUNGKUNG</t>
  </si>
  <si>
    <t>BHABIN DS TUSAN POLSEK BANJARANGKA POLRES KLUNGKUNG</t>
  </si>
  <si>
    <t>BHABIN DS ,UMDEH KAUH POLSEK SELEMADEG POLRES TABANAN</t>
  </si>
  <si>
    <t>BHABIN DS KALIAKAH POLSEK NEGERA POLRES JEMBARANA</t>
  </si>
  <si>
    <t>BANIT UNIT BINMAS POLSEK BLAHBATUH POLRES GIANYAR</t>
  </si>
  <si>
    <t>KASUBDITGASUM DITSAMAPTA POLDA BALI</t>
  </si>
  <si>
    <t>KASAT SAMAPTA POLRES BULELENG POLDA BALI</t>
  </si>
  <si>
    <t>SPRIN/816/IV/OPS.1.2.3./2022</t>
  </si>
  <si>
    <t>KASUBBAG BINSETTAKAH</t>
  </si>
  <si>
    <t>KASUBBAG SIPTAKA SETUM POLDA BALI</t>
  </si>
  <si>
    <t>KAURENMIN SETUM POLDA BALI</t>
  </si>
  <si>
    <t>PS. PAURMINTU SETUM POLDA BALI</t>
  </si>
  <si>
    <t>196507091988032003</t>
  </si>
  <si>
    <t>TITIK RUDIATI</t>
  </si>
  <si>
    <t>KAURBINSET SETUM POLDA BALI</t>
  </si>
  <si>
    <t>PS KAURTAKAH SETUM POLDA BALI</t>
  </si>
  <si>
    <t>SPD/227</t>
  </si>
  <si>
    <t>30-05-2022</t>
  </si>
  <si>
    <t>02070626</t>
  </si>
  <si>
    <t>PAMIN 2 URBUNGKOL SPRIPIM POLDA BALI</t>
  </si>
  <si>
    <t>KASUBBAGSELEK BAGDALPERS ROSDM POLDA BALI</t>
  </si>
  <si>
    <t>PAMIN URMINTU SUBBAGRENMIN BIDKUM POLDA BALI</t>
  </si>
  <si>
    <t>DANTON 1 KOMPI 1 YON A SATBRIMOB POLDA BALI</t>
  </si>
  <si>
    <t>KANIT PROVOS SIPROPAM POLRES BANGLI</t>
  </si>
  <si>
    <t>99020502</t>
  </si>
  <si>
    <t>I MADE ANDI DANU WIRANTA</t>
  </si>
  <si>
    <t>BAMIN 2 SUBBAGRENMIN ROSDM POLDA BALI</t>
  </si>
  <si>
    <t>KANITINTELKAM POLSEK RENDANG POLRES KARANGASEM</t>
  </si>
  <si>
    <t>ANGGIE SETIANINGTYAS, S.H.</t>
  </si>
  <si>
    <t>BINTARA SATINTELKAM POLRESTA DENPASAR</t>
  </si>
  <si>
    <t>BANUM SUBBAGRENMIN DITINTELKAM POLDA BALI</t>
  </si>
  <si>
    <t>GUP 7&amp;8</t>
  </si>
  <si>
    <t>72040505</t>
  </si>
  <si>
    <t>TRI BISONO SOEMIHARSO, S.I.K., M.H.</t>
  </si>
  <si>
    <t>KABAGWATPERS BIROSDM POLDA BALI</t>
  </si>
  <si>
    <t>84051742</t>
  </si>
  <si>
    <t>CHANDRA CITRA KESUMA, S.I.K., M.H.</t>
  </si>
  <si>
    <t>KASUBBIDDIT 2 DITRESKRIMSUS POLDA BALI</t>
  </si>
  <si>
    <t>KAPOLSEK TEJAKULA POLRES BULELENG</t>
  </si>
  <si>
    <t>ANGGOTA POLRESTA DENPASAR</t>
  </si>
  <si>
    <t>ANGGOTA BINMAS POLDA BALI</t>
  </si>
  <si>
    <t>ANGGOTA SATBRIMOB POLDA BALI</t>
  </si>
  <si>
    <t>99070526</t>
  </si>
  <si>
    <t>DESAK AYU DYTHA DAMAYANTI</t>
  </si>
  <si>
    <t>ANGGOTA BIDTIK POLDA BALI</t>
  </si>
  <si>
    <t>00080254</t>
  </si>
  <si>
    <t>NI WAYAN DEVI MULIYANTI</t>
  </si>
  <si>
    <t>01070754</t>
  </si>
  <si>
    <t>KADEK CANDI WIJAYANTI</t>
  </si>
  <si>
    <t>ANGGOTA DITSAMAPTA POLDA BALI</t>
  </si>
  <si>
    <t>87051850</t>
  </si>
  <si>
    <t>I GUSTI AGUNG MADE ARI HERAWAN</t>
  </si>
  <si>
    <t>PAMIN PAMWAL SPRIPIM POLDA BALI</t>
  </si>
  <si>
    <t>PUTU TRISNA ARDI WIJAYA, S.H.</t>
  </si>
  <si>
    <t>PS. KASUBDITKAMSEL DITLANTAS POLDA BALI</t>
  </si>
  <si>
    <t>PS. KANIT 4 SUBDITKAMSEL DITLANTAS POLDA BALI</t>
  </si>
  <si>
    <t>97120920</t>
  </si>
  <si>
    <t>LUH AYU GITAVIRA SARSVATI, S.Tr.K.</t>
  </si>
  <si>
    <t>KANIT KAMSEL SATLANTAS POLRES GIANYAR POLDA BALI</t>
  </si>
  <si>
    <t>99060849</t>
  </si>
  <si>
    <t>NOVA ABDINI PUTRI, S.Tr.K.</t>
  </si>
  <si>
    <t>KANIT KAMSEL SATLANTAS POLRES KARANGASEM</t>
  </si>
  <si>
    <t>01-06-2022</t>
  </si>
  <si>
    <t>PS. KASIYANMIN DITINTELKAM POLDA BALI</t>
  </si>
  <si>
    <t>PS. KASUBBAGGAR BAGRENPROGAR RORENA POLDA BALI</t>
  </si>
  <si>
    <t>I PUTU INDRA WINAYA, A.Md., S.AP.</t>
  </si>
  <si>
    <t>KANIT KAMSEL SATLANTAS POLRES TABANAN</t>
  </si>
  <si>
    <t>KASAT LANTAS POLRES JEMBRANA POLDA BALI</t>
  </si>
  <si>
    <t>BAMIN BAGDALOPS ROOPS POLDA BALI</t>
  </si>
  <si>
    <t>BANIT SUBDITDALMAS DITSAMAPTA POLDA BALI</t>
  </si>
  <si>
    <t>BANIT SUBDITDALMAS DITSAMPTA POLDA BALI</t>
  </si>
  <si>
    <t>BAMIN SUBBAGDIAPERS BAGDALPERS ROSDM POLDA BALI</t>
  </si>
  <si>
    <t xml:space="preserve">Mengikuti kegiatan pembekalan, pelatihan pra penugasan dan keberangkatan ke daerah misi PBB MINUSCA, di Afrika Tengah bertempat di Romisinter Divhubinter Polri </t>
  </si>
  <si>
    <t>10-06-2022</t>
  </si>
  <si>
    <t>Sprin/1029/V/KEP./2022</t>
  </si>
  <si>
    <t>DANKI 2 SIPASDAL SUBDITDALMAS DITSAMAPTA POLDA BALI</t>
  </si>
  <si>
    <t>JONY OKTAVIANUS KASMAN, S.H.</t>
  </si>
  <si>
    <t>PS. KANIT 2 SIPAMAT SUBDITGAKSUM DITSAMAPTA POLDA BALI</t>
  </si>
  <si>
    <t>02030516</t>
  </si>
  <si>
    <t>GEDE VARRELITO</t>
  </si>
  <si>
    <t>BANIT POLSATWA DITSAMAPTA POLDA BALI</t>
  </si>
  <si>
    <t>01110732</t>
  </si>
  <si>
    <t>KETUT BAYU ANGGARA PUTRA</t>
  </si>
  <si>
    <t>Sprin/       /VI/DIK.2.3./2022</t>
  </si>
  <si>
    <t>PANIT 2 SAMAPTA POLSEK NEGARA POLRES JEMBRANA</t>
  </si>
  <si>
    <t>00090477</t>
  </si>
  <si>
    <t>I GEDE PUTU NANDA SUTA</t>
  </si>
  <si>
    <t>BANIT 30 UNIT DALMAS SATSAMAPTA POLRES TABANAN</t>
  </si>
  <si>
    <t>01010577</t>
  </si>
  <si>
    <t>I NYOMAN SATYA WIRYAWAN</t>
  </si>
  <si>
    <t>BANIT DALMAS SATSAMAPTA POLRES JEMBRANA</t>
  </si>
  <si>
    <t>02090101</t>
  </si>
  <si>
    <t>I GEDE ADITYA PRAJAWISESA</t>
  </si>
  <si>
    <t>BA SAMAPTA POLRES GIANYAR</t>
  </si>
  <si>
    <t>BAMIN 9 UNITTURJAWALI SATSAMAPTA POLRES BANGLI</t>
  </si>
  <si>
    <t>GEDE AGUS INDRA SETIAWAN, S.H.</t>
  </si>
  <si>
    <t>BANIT 19 UNIT TURJAWALI SATSAMAPTA POLRES TABANAN</t>
  </si>
  <si>
    <t>99020454</t>
  </si>
  <si>
    <t>I GUSTI NGURAH SATRIA WIGUNA</t>
  </si>
  <si>
    <t>BA SUBDITDALMAS DITSAMAPTA POLDA BALI</t>
  </si>
  <si>
    <t>Porong</t>
  </si>
  <si>
    <t>PS, KANIT UNIT 5 SATPJR DITLANTAS POLDA BALI</t>
  </si>
  <si>
    <t>BANIT TURJAWALI SATLANTAS POLRES BADUNG</t>
  </si>
  <si>
    <t>BA PATROLI SATLANTAS POLRES GIANYAR</t>
  </si>
  <si>
    <t>BA DIKYASA SATLANTAS POLRES GIANYAR</t>
  </si>
  <si>
    <t>KASUBBAGPSIPERS BAGPSIKOLOGI ROSDM POLDA BALI</t>
  </si>
  <si>
    <t>09-06-2022</t>
  </si>
  <si>
    <t>KASUBNIT 2 UNIT GAKKUM SATLANTAS POLRESTA DENPASAR</t>
  </si>
  <si>
    <t>BANIT GAKKUM SATLANTAS POLRESTA DENPASAR</t>
  </si>
  <si>
    <t>BANIT TURJAWALI SATLANTAS POLRES TABANAN POLDA BALI</t>
  </si>
  <si>
    <t>BANIT GAKKUM SATLANTAS POLRES BADUNG POLDA BALI</t>
  </si>
  <si>
    <t>17-06-2022</t>
  </si>
  <si>
    <t>PS. PAURSIWASJASPAM SUBDIT BINSATPAM/POLSUS DITBINMAS POLDA BALI</t>
  </si>
  <si>
    <t>BHAYANGKARA ADMINISTRASI PELAKSANA PEMULA BIDANG BINSATPAM/POLSUS DITBINMAS POLDA BALI</t>
  </si>
  <si>
    <t>PS. PANIT 1 UNIT 4 SUBDIT II DITRESKRIMUM POLDA BALI</t>
  </si>
  <si>
    <t>I PUTU DIARSA PUTRA, S.H.</t>
  </si>
  <si>
    <t>BA SUBDIT III DITRESKRIMSUS POLDA BALI</t>
  </si>
  <si>
    <t>Melaksanakan Dikbangspes Reskrim  bertempat di Diklat Reserse Lemdiklat Polri Bandung, Jawa Barat</t>
  </si>
  <si>
    <t>13-06-2022</t>
  </si>
  <si>
    <t>12-08-2022</t>
  </si>
  <si>
    <t>KA POLIKLINIK SPN POLDA BALI</t>
  </si>
  <si>
    <t xml:space="preserve">KASI PROPAM POLRES BADUNG </t>
  </si>
  <si>
    <t>I NYOMAN DARMAYASA, S.H.</t>
  </si>
  <si>
    <t>KANIT PROVOS POLRESTA DENPASAR POLDA BALI</t>
  </si>
  <si>
    <t>KASI PROPAM POLRES BULELENG</t>
  </si>
  <si>
    <t>72110309</t>
  </si>
  <si>
    <t>KANIT PAMINAL POLRESTA DENPASAR</t>
  </si>
  <si>
    <t>PS. KASIPROPAM POLRES JEMBRANA</t>
  </si>
  <si>
    <t>KANIT PROVOS SPN POLDA BALI</t>
  </si>
  <si>
    <t>KANIT PROPAM POLSEK DENTIM POLRESTA DENPASAR</t>
  </si>
  <si>
    <t>KAURKESKAMTIBMAS SUBBIDDOKPOL BIDDOKKES POLDA BALI</t>
  </si>
  <si>
    <t>20-06-2022</t>
  </si>
  <si>
    <t>25-06-2022</t>
  </si>
  <si>
    <t>PS. KASUBNITPATWALAIR SATPOLAIR POLRES BULELENG</t>
  </si>
  <si>
    <t>DANPAL POL XI-1007 SUBDITPATROLIAIRUD DITPOLAIRUD POLDA BALI</t>
  </si>
  <si>
    <t>BA DITPOLAIRRUD POLDA BALI</t>
  </si>
  <si>
    <t>Melaksanakan Dikbangspes Polair bertempat di Pusdikpolair lemdiklat Polri</t>
  </si>
  <si>
    <t>20-07-2022</t>
  </si>
  <si>
    <t>Menghadiri rapat teknis kewilayahan dan rapat koordinasi lintas sektoral dan kementrian /lembaga TA. 2022 di Hotel Horizon Ultima Bhuava, Bogor</t>
  </si>
  <si>
    <t>18-06-2022</t>
  </si>
  <si>
    <t>22-06-2022</t>
  </si>
  <si>
    <t>Sprin/       /VI/IPP.1.1.9.//2022</t>
  </si>
  <si>
    <t>PS. PAUR URPENSAT SUBBIDPENMAS BIDHUMAS POLDA BALI</t>
  </si>
  <si>
    <t>BAMIN URYANDUKNIS SUBBIDTEKINFO BID TIK POLDA BALI</t>
  </si>
  <si>
    <t>21-06-2022</t>
  </si>
  <si>
    <t>Melaksanakan Dikbangspes di Pusdikmin Lemdiklat Polri Gedebage Bandung</t>
  </si>
  <si>
    <t>26-06-2022</t>
  </si>
  <si>
    <t>26-07-2022</t>
  </si>
  <si>
    <t>Mengikuti pelatihan peningkatan kemampuan perancang perundang-uandangan (legal drafting) Tahun 2022 bertempat di Hotel Amos Cozy, Jakarta Selatan</t>
  </si>
  <si>
    <t>29-06-2022</t>
  </si>
  <si>
    <t>Sprin/1160/VI/HUK.6.5./2022</t>
  </si>
  <si>
    <t>ANGGOTA SPRIPIM POLDA BALI</t>
  </si>
  <si>
    <t>73010689</t>
  </si>
  <si>
    <t>ARSDO EVER P. SIMATUPANG, S.I.K., S.H.</t>
  </si>
  <si>
    <t>BAMIN 7 SUBBAGRENMIN DITBINMAS POLDA BALI</t>
  </si>
  <si>
    <t>Menghadiri undangan pada kegiatan tahap penyisihan dan malam festival Nusantara Gemilang di Jakarta</t>
  </si>
  <si>
    <t>Sprin/       /VI/HUM.10.3./2022</t>
  </si>
  <si>
    <t xml:space="preserve">Pendampingan Kapolda Bali dalam rangka kunjungan Kapolri menghadiri kegiatan Rakernis Reskrim Polri T.A. 2022 di Nusa Dua </t>
  </si>
  <si>
    <t>Sprin/87/VI/HUM.1.1./2022</t>
  </si>
  <si>
    <t>BANIT SUBDIT II DIT INTELKAM POLDA BALI</t>
  </si>
  <si>
    <t>KAURBINOPSNAL SATINTELKAM POLRES KAWASAN BANDARA</t>
  </si>
  <si>
    <t>27-06-2022</t>
  </si>
  <si>
    <t>Melaksanakan Dikbangspes Intelkam bertempat di Pusdikintelkam Lemdiklat Polri Soreang Bandung</t>
  </si>
  <si>
    <t>28-06-2022</t>
  </si>
  <si>
    <t>28-07-2022</t>
  </si>
  <si>
    <t>DEWA PUTU GEDE ANOM D</t>
  </si>
  <si>
    <t>9 Orang</t>
  </si>
  <si>
    <t>https://drive.google.com/open?id=1RXxoQknY5qVc6olcq88LA8wAyj5QBpKH</t>
  </si>
  <si>
    <t>https://drive.google.com/open?id=1tI_I6dqktcqZj6gOQ83C-MhKCHWQhh8M</t>
  </si>
  <si>
    <t>DRIVER WAKAPOLDA BALI</t>
  </si>
  <si>
    <t>SPRI WAKAPOLDA BALI</t>
  </si>
  <si>
    <t>04-07-2022</t>
  </si>
  <si>
    <t>07-07-2022</t>
  </si>
  <si>
    <t>BA SIYANMIN DITINTELKAM POLDA BALI</t>
  </si>
  <si>
    <t>Mengikuti pelatihan Training of Trainer Vaksinasi Penyakit Mulut dan Kuku (PMK) bertempat di Balai Besar Pelatihan Kesehatan Hewan Cinagara Bogor.</t>
  </si>
  <si>
    <t>Sprin/       /VII/OPS.2./2022</t>
  </si>
  <si>
    <t>Pedampingan Kapolda Bali dalam rangka menghadiri upacara ziarah di TMP Pancaka Tirta Tabanan</t>
  </si>
  <si>
    <t>Sprin/106/VI/HUM.1.1./2022</t>
  </si>
  <si>
    <t>KAURBINOPSNAL SATBINMAS POLRESTA DENPASAR</t>
  </si>
  <si>
    <t>BHABINKAMTIBMAS POLSEK KUTA POLRESTA DENPASAR</t>
  </si>
  <si>
    <t>BHABINKAMTIBMAS POLSEK BLAHBATUH POLRES GIANYAR</t>
  </si>
  <si>
    <t>BHABINKAMTIBMAS POLSEK KUBU POLRES KARANGASEM</t>
  </si>
  <si>
    <t>BHABINKAMTIBMAS POLSEK TEJAKULA POLRES BULELENG</t>
  </si>
  <si>
    <t>BANIT BINMAS POLSEK TEGALALANG POLRES GIANYAR</t>
  </si>
  <si>
    <t>Sprin/       /VII/DIK.2.3./2022</t>
  </si>
  <si>
    <t>NI LUH BUDI TRISNA SUJAYANTI,S.H.</t>
  </si>
  <si>
    <t>BANIT 3 SUBDIT III DITINTELKAM POLDA BALI</t>
  </si>
  <si>
    <t>BAMIN SUBDIT IV DITINTELKAM POLDA BALI</t>
  </si>
  <si>
    <t>PANIT 1 BINMAS POLSEK MENGWI POLRES BADUNG</t>
  </si>
  <si>
    <t>BHABINKAMTIBMAS POLSEK GIANYAR POLRES GIANYAR</t>
  </si>
  <si>
    <t>KASAT INTELKAM POLRESTA DENPASAR</t>
  </si>
  <si>
    <t>KASAT INTELKAM POLRES BADUNG POLDA BALI</t>
  </si>
  <si>
    <t>I WAYAN SUDITA , S.H., M.H.</t>
  </si>
  <si>
    <t>I NYOMAN SUMANTARA, S.H., M.H.</t>
  </si>
  <si>
    <t>I KETUT AGUS WICAKSANA JULYAWAN,S.H., M.H.</t>
  </si>
  <si>
    <t>PAUR STRAJEMENRB SUBBAGSTRAJEMENRB BAGREN POLRESTA DENPASAR</t>
  </si>
  <si>
    <t>00080599</t>
  </si>
  <si>
    <t>I GUSTI NGURAH PANDHU ARI YUDHA</t>
  </si>
  <si>
    <t>OPERATOR ABK KAWASAN BANDARA POLDA BALI</t>
  </si>
  <si>
    <t>PS. KASI IDENTIFIKASI DITRESKRIMUM POLDA BALI</t>
  </si>
  <si>
    <t>BAMIN SUDITKAMSEL DITLANTAS POLDA BALI</t>
  </si>
  <si>
    <t>LS PNBP 2</t>
  </si>
  <si>
    <t>LS2</t>
  </si>
  <si>
    <t>PS. KANIT KAMSEL SATLANTAS POLRESTA DENPASAR</t>
  </si>
  <si>
    <t>PS. KASIKUM POLRES KAWASAN BANDARA I GUSTI NGURAH RAI</t>
  </si>
  <si>
    <t>01100549</t>
  </si>
  <si>
    <t>NI MADE DWI SURYANINGSIH</t>
  </si>
  <si>
    <t>ANGGOTA SAMAPTA POLDA BALI</t>
  </si>
  <si>
    <t>00110235</t>
  </si>
  <si>
    <t>BAYU TIRTA YASA</t>
  </si>
  <si>
    <t>02030623</t>
  </si>
  <si>
    <t>NI LUH PUTU AYU KOMPYANG P.</t>
  </si>
  <si>
    <t>02100405</t>
  </si>
  <si>
    <t>I MADE KELVIN ANDIKAYANA P.</t>
  </si>
  <si>
    <t>02080859</t>
  </si>
  <si>
    <t>DEWI AGUNG VAJRA LAKSMI JELANTIK</t>
  </si>
  <si>
    <t>BINTARA REMAJA POLDA BALI</t>
  </si>
  <si>
    <t>KOMANG WIBAWA KUSUMA</t>
  </si>
  <si>
    <t>01071138</t>
  </si>
  <si>
    <t>PUTU WIRAWAN KUSUMA</t>
  </si>
  <si>
    <t>02010796</t>
  </si>
  <si>
    <t>ANGGOTA KOMPI 2 YON C PELOPOR SATBRIMOB POLDA BALI</t>
  </si>
  <si>
    <t>KANIT SAMAPTA POLSEK PUPUAN POLRES TABANAN</t>
  </si>
  <si>
    <t>KANIT TURJAWALI SAT SAMAPTA POLRES BADUNG</t>
  </si>
  <si>
    <t>BA SUBDIT DALMAS DITSAMAPATA POLDA BALI</t>
  </si>
  <si>
    <t>02120073</t>
  </si>
  <si>
    <t>KOMANG DIMAS SULAKSANA</t>
  </si>
  <si>
    <t>BANIT DALMAS SATSAMAPATA POLRES BULELENG</t>
  </si>
  <si>
    <t>02050120</t>
  </si>
  <si>
    <t>I GEDE ARYA WEDANA</t>
  </si>
  <si>
    <t>BANIT 27 UNIT DALMAS SATSAMAPTA POLRES TABANAN</t>
  </si>
  <si>
    <t>00307230</t>
  </si>
  <si>
    <t>I WAYAN DWI PURNA WIRAWAN</t>
  </si>
  <si>
    <t>BANIT 39 UNIT DALMAS SAT SAMAPTA POLRES KLUNGKUNG</t>
  </si>
  <si>
    <t>01100242</t>
  </si>
  <si>
    <t>I PUTU ALDY SUPARDI</t>
  </si>
  <si>
    <t>BANIT 16 UNIT DALMAS 2 SAT SAMAPTA POLRES BADUNG</t>
  </si>
  <si>
    <t>SPD/372</t>
  </si>
  <si>
    <t>13-07-2022</t>
  </si>
  <si>
    <t>Melaksanakan Dikbangspes di Pusdik Sabhara Lemdiklat Polri TA. 2022 di Porong Jatim</t>
  </si>
  <si>
    <t>17-07-2022</t>
  </si>
  <si>
    <t>15-08-2022</t>
  </si>
  <si>
    <t>00030723</t>
  </si>
  <si>
    <t>BA UNIT 1 SAT PJR DITLANTAS POLDA BALI</t>
  </si>
  <si>
    <t>KAYANMA POLDA BALI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</si>
</sst>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_);_(* \(#,##0\);_(* &quot;-&quot;_);_(@_)"/>
    <numFmt numFmtId="165" formatCode="_(* #,##0.00_);_(* \(#,##0.00\);_(* &quot;-&quot;??_);_(@_)"/>
    <numFmt numFmtId="166" formatCode="[$-F800]dddd\,\ mmmm\ dd\,\ yyyy"/>
    <numFmt numFmtId="167" formatCode="[$-421]dd\ mmmm\ yyyy;@"/>
    <numFmt numFmtId="168" formatCode="@\ * &quot;:&quot;"/>
    <numFmt numFmtId="169" formatCode="_-&quot;Rp&quot;* #,##0_-;\-&quot;Rp&quot;* #,##0_-;_-&quot;Rp&quot;* &quot;-&quot;??_-;_-@_-"/>
    <numFmt numFmtId="170" formatCode="_(&quot;Rp&quot;* #,##0_);_(&quot;Rp&quot;* \(#,##0\);_(&quot;Rp&quot;* &quot;-&quot;_);_(@_)"/>
    <numFmt numFmtId="171" formatCode="_(* #,##0_);_(* \(#,##0\);_(* &quot;-&quot;??_);_(@_)"/>
    <numFmt numFmtId="172" formatCode="0\ &quot;Hari&quot;"/>
    <numFmt numFmtId="173" formatCode="dd/mm/yyyy;@"/>
    <numFmt numFmtId="174" formatCode="dddd"/>
    <numFmt numFmtId="175" formatCode="000"/>
    <numFmt numFmtId="176" formatCode="dd/mm/yyyy\ hh:mm:dd\ AM/PM"/>
    <numFmt numFmtId="177" formatCode="&quot;Rp&quot;#,##0"/>
  </numFmts>
  <fonts count="75">
    <font>
      <sz val="11"/>
      <color theme="1"/>
      <name val="Calibri"/>
      <family val="2"/>
      <charset val="1"/>
      <scheme val="minor"/>
    </font>
    <font>
      <sz val="8"/>
      <color theme="1"/>
      <name val="Arial"/>
      <family val="2"/>
      <charset val="1"/>
    </font>
    <font>
      <sz val="8"/>
      <color theme="1"/>
      <name val="Arial"/>
      <family val="2"/>
      <charset val="1"/>
    </font>
    <font>
      <sz val="8"/>
      <color theme="1"/>
      <name val="Arial"/>
      <family val="2"/>
      <charset val="1"/>
    </font>
    <font>
      <sz val="8"/>
      <color theme="1"/>
      <name val="Arial"/>
      <family val="2"/>
      <charset val="1"/>
    </font>
    <font>
      <sz val="8"/>
      <color theme="1"/>
      <name val="Arial"/>
      <family val="2"/>
      <charset val="1"/>
    </font>
    <font>
      <b/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Arial"/>
      <family val="2"/>
      <charset val="1"/>
    </font>
    <font>
      <b/>
      <sz val="14"/>
      <color theme="0"/>
      <name val="Arial"/>
      <family val="2"/>
    </font>
    <font>
      <b/>
      <sz val="9"/>
      <color theme="0"/>
      <name val="Arial"/>
      <family val="2"/>
    </font>
    <font>
      <b/>
      <sz val="22"/>
      <color theme="5" tint="-0.249977111117893"/>
      <name val="Arial"/>
      <family val="2"/>
    </font>
    <font>
      <b/>
      <sz val="22"/>
      <color theme="4"/>
      <name val="Arial"/>
      <family val="2"/>
    </font>
    <font>
      <b/>
      <sz val="22"/>
      <color theme="5"/>
      <name val="Arial"/>
      <family val="2"/>
    </font>
    <font>
      <b/>
      <sz val="22"/>
      <color theme="7"/>
      <name val="Arial"/>
      <family val="2"/>
    </font>
    <font>
      <b/>
      <sz val="22"/>
      <color theme="9"/>
      <name val="Arial"/>
      <family val="2"/>
    </font>
    <font>
      <sz val="10"/>
      <name val="Arial"/>
      <family val="2"/>
    </font>
    <font>
      <sz val="11"/>
      <color theme="1"/>
      <name val="Calibri"/>
      <family val="2"/>
      <charset val="1"/>
      <scheme val="minor"/>
    </font>
    <font>
      <sz val="8"/>
      <color theme="1"/>
      <name val="Roboto Condensed"/>
    </font>
    <font>
      <b/>
      <sz val="8"/>
      <color theme="1"/>
      <name val="Roboto Condensed"/>
    </font>
    <font>
      <sz val="16"/>
      <color theme="0"/>
      <name val="Roboto Condensed"/>
    </font>
    <font>
      <sz val="8"/>
      <color theme="1"/>
      <name val="Roboto Condensed"/>
    </font>
    <font>
      <b/>
      <sz val="8"/>
      <color theme="1"/>
      <name val="Roboto Condensed"/>
    </font>
    <font>
      <sz val="16"/>
      <color theme="0"/>
      <name val="Roboto Condensed"/>
    </font>
    <font>
      <b/>
      <sz val="13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u/>
      <sz val="13"/>
      <color theme="1"/>
      <name val="Arial"/>
      <family val="2"/>
    </font>
    <font>
      <sz val="12"/>
      <color theme="1"/>
      <name val="Arial"/>
      <family val="2"/>
    </font>
    <font>
      <sz val="7"/>
      <color theme="1"/>
      <name val="Arial"/>
      <family val="2"/>
    </font>
    <font>
      <u/>
      <sz val="11"/>
      <color theme="1"/>
      <name val="Arial"/>
      <family val="2"/>
    </font>
    <font>
      <sz val="4"/>
      <color theme="1" tint="0.499984740745262"/>
      <name val="Arial"/>
      <family val="2"/>
    </font>
    <font>
      <b/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i/>
      <sz val="10"/>
      <color theme="1"/>
      <name val="Arial"/>
      <family val="2"/>
    </font>
    <font>
      <i/>
      <sz val="11"/>
      <color theme="1"/>
      <name val="Arial"/>
      <family val="2"/>
    </font>
    <font>
      <sz val="8"/>
      <color theme="1"/>
      <name val="Arial"/>
      <family val="2"/>
    </font>
    <font>
      <i/>
      <sz val="7"/>
      <color theme="1"/>
      <name val="Arial"/>
      <family val="2"/>
    </font>
    <font>
      <sz val="11"/>
      <color theme="1"/>
      <name val="Arial"/>
      <family val="2"/>
      <charset val="1"/>
    </font>
    <font>
      <sz val="8"/>
      <name val="Calibri"/>
      <family val="2"/>
      <charset val="1"/>
      <scheme val="minor"/>
    </font>
    <font>
      <sz val="11"/>
      <color rgb="FFFF0000"/>
      <name val="Arial"/>
      <family val="2"/>
    </font>
    <font>
      <b/>
      <sz val="18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2"/>
      <name val="Arial"/>
      <family val="2"/>
    </font>
    <font>
      <b/>
      <u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1"/>
      <name val="Arial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sz val="11"/>
      <color theme="0" tint="-4.9989318521683403E-2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Calibri"/>
      <family val="2"/>
      <scheme val="minor"/>
    </font>
    <font>
      <sz val="11"/>
      <color theme="1"/>
      <name val="Roboto Condensed"/>
    </font>
    <font>
      <b/>
      <sz val="11"/>
      <color theme="1"/>
      <name val="Roboto Condensed"/>
    </font>
    <font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7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medium">
        <color auto="1"/>
      </right>
      <top style="double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tted">
        <color auto="1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</borders>
  <cellStyleXfs count="18">
    <xf numFmtId="0" fontId="0" fillId="0" borderId="0"/>
    <xf numFmtId="0" fontId="5" fillId="0" borderId="0"/>
    <xf numFmtId="164" fontId="5" fillId="0" borderId="0" applyFont="0" applyFill="0" applyBorder="0" applyAlignment="0" applyProtection="0"/>
    <xf numFmtId="0" fontId="4" fillId="0" borderId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16" fillId="0" borderId="0" applyFont="0" applyFill="0" applyBorder="0" applyAlignment="0" applyProtection="0"/>
    <xf numFmtId="0" fontId="16" fillId="0" borderId="0"/>
    <xf numFmtId="164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  <xf numFmtId="164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6" fillId="0" borderId="0" applyFont="0" applyFill="0" applyBorder="0" applyAlignment="0" applyProtection="0"/>
    <xf numFmtId="0" fontId="17" fillId="0" borderId="0"/>
    <xf numFmtId="164" fontId="17" fillId="0" borderId="0" applyFont="0" applyFill="0" applyBorder="0" applyAlignment="0" applyProtection="0"/>
  </cellStyleXfs>
  <cellXfs count="677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4" fillId="3" borderId="0" xfId="3" applyFill="1"/>
    <xf numFmtId="0" fontId="4" fillId="0" borderId="0" xfId="3"/>
    <xf numFmtId="0" fontId="4" fillId="4" borderId="0" xfId="3" applyFill="1"/>
    <xf numFmtId="0" fontId="8" fillId="6" borderId="0" xfId="3" applyFont="1" applyFill="1" applyAlignment="1">
      <alignment horizontal="right" vertical="center" indent="1"/>
    </xf>
    <xf numFmtId="0" fontId="4" fillId="6" borderId="0" xfId="3" applyFill="1"/>
    <xf numFmtId="0" fontId="6" fillId="4" borderId="0" xfId="3" applyFont="1" applyFill="1"/>
    <xf numFmtId="0" fontId="19" fillId="7" borderId="2" xfId="3" applyFont="1" applyFill="1" applyBorder="1"/>
    <xf numFmtId="0" fontId="1" fillId="0" borderId="0" xfId="3" applyFont="1" applyAlignment="1">
      <alignment vertical="center"/>
    </xf>
    <xf numFmtId="0" fontId="6" fillId="0" borderId="0" xfId="3" applyFont="1" applyAlignment="1">
      <alignment horizontal="center"/>
    </xf>
    <xf numFmtId="0" fontId="1" fillId="0" borderId="0" xfId="3" applyFont="1"/>
    <xf numFmtId="0" fontId="2" fillId="0" borderId="0" xfId="3" applyFont="1"/>
    <xf numFmtId="0" fontId="22" fillId="7" borderId="2" xfId="3" applyFont="1" applyFill="1" applyBorder="1"/>
    <xf numFmtId="0" fontId="10" fillId="0" borderId="0" xfId="3" applyFont="1" applyAlignment="1">
      <alignment vertical="center"/>
    </xf>
    <xf numFmtId="0" fontId="20" fillId="0" borderId="0" xfId="3" applyFont="1" applyAlignment="1">
      <alignment vertical="center"/>
    </xf>
    <xf numFmtId="3" fontId="18" fillId="0" borderId="2" xfId="3" applyNumberFormat="1" applyFont="1" applyBorder="1" applyAlignment="1">
      <alignment horizontal="center"/>
    </xf>
    <xf numFmtId="0" fontId="4" fillId="0" borderId="0" xfId="3" applyAlignment="1">
      <alignment vertical="top"/>
    </xf>
    <xf numFmtId="0" fontId="4" fillId="0" borderId="0" xfId="3" applyAlignment="1">
      <alignment horizontal="center" vertical="top"/>
    </xf>
    <xf numFmtId="0" fontId="6" fillId="0" borderId="0" xfId="3" applyFont="1" applyAlignment="1">
      <alignment horizontal="left" vertical="center"/>
    </xf>
    <xf numFmtId="0" fontId="25" fillId="0" borderId="0" xfId="4" applyFont="1"/>
    <xf numFmtId="0" fontId="25" fillId="0" borderId="0" xfId="4" applyFont="1" applyAlignment="1">
      <alignment horizontal="center"/>
    </xf>
    <xf numFmtId="0" fontId="25" fillId="8" borderId="0" xfId="4" applyFont="1" applyFill="1" applyAlignment="1">
      <alignment horizontal="center"/>
    </xf>
    <xf numFmtId="0" fontId="25" fillId="8" borderId="0" xfId="9" applyNumberFormat="1" applyFont="1" applyFill="1" applyAlignment="1">
      <alignment horizontal="center"/>
    </xf>
    <xf numFmtId="0" fontId="25" fillId="8" borderId="0" xfId="4" applyFont="1" applyFill="1" applyAlignment="1">
      <alignment horizontal="center" vertical="center"/>
    </xf>
    <xf numFmtId="0" fontId="25" fillId="0" borderId="2" xfId="5" applyNumberFormat="1" applyFont="1" applyBorder="1" applyAlignment="1">
      <alignment horizontal="center"/>
    </xf>
    <xf numFmtId="0" fontId="25" fillId="0" borderId="2" xfId="9" quotePrefix="1" applyNumberFormat="1" applyFont="1" applyBorder="1" applyAlignment="1">
      <alignment horizontal="left"/>
    </xf>
    <xf numFmtId="0" fontId="25" fillId="0" borderId="2" xfId="4" applyFont="1" applyBorder="1" applyAlignment="1">
      <alignment horizontal="center"/>
    </xf>
    <xf numFmtId="0" fontId="25" fillId="0" borderId="2" xfId="9" applyNumberFormat="1" applyFont="1" applyBorder="1" applyAlignment="1">
      <alignment horizontal="left"/>
    </xf>
    <xf numFmtId="0" fontId="25" fillId="0" borderId="2" xfId="4" applyFont="1" applyBorder="1" applyAlignment="1">
      <alignment horizontal="left"/>
    </xf>
    <xf numFmtId="0" fontId="25" fillId="0" borderId="2" xfId="4" applyFont="1" applyBorder="1"/>
    <xf numFmtId="0" fontId="23" fillId="9" borderId="0" xfId="3" applyFont="1" applyFill="1" applyAlignment="1">
      <alignment horizontal="left" vertical="center" indent="1"/>
    </xf>
    <xf numFmtId="0" fontId="20" fillId="9" borderId="0" xfId="3" applyFont="1" applyFill="1" applyAlignment="1">
      <alignment horizontal="left" vertical="center" indent="1"/>
    </xf>
    <xf numFmtId="0" fontId="20" fillId="9" borderId="0" xfId="3" applyFont="1" applyFill="1" applyAlignment="1">
      <alignment vertical="center"/>
    </xf>
    <xf numFmtId="0" fontId="4" fillId="10" borderId="0" xfId="3" applyFill="1"/>
    <xf numFmtId="0" fontId="6" fillId="11" borderId="0" xfId="11" applyFont="1" applyFill="1" applyAlignment="1">
      <alignment horizontal="center"/>
    </xf>
    <xf numFmtId="49" fontId="6" fillId="13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164" fontId="0" fillId="0" borderId="0" xfId="12" applyFont="1" applyBorder="1"/>
    <xf numFmtId="0" fontId="27" fillId="0" borderId="0" xfId="0" applyFont="1"/>
    <xf numFmtId="0" fontId="29" fillId="0" borderId="0" xfId="0" applyFont="1" applyAlignment="1">
      <alignment vertical="center"/>
    </xf>
    <xf numFmtId="0" fontId="29" fillId="0" borderId="0" xfId="0" applyFont="1"/>
    <xf numFmtId="0" fontId="27" fillId="0" borderId="0" xfId="0" applyFont="1" applyAlignment="1">
      <alignment vertical="top"/>
    </xf>
    <xf numFmtId="0" fontId="29" fillId="0" borderId="0" xfId="0" applyFont="1" applyAlignment="1">
      <alignment horizontal="left"/>
    </xf>
    <xf numFmtId="0" fontId="29" fillId="0" borderId="2" xfId="0" applyFont="1" applyBorder="1" applyAlignment="1">
      <alignment horizontal="center" vertical="center"/>
    </xf>
    <xf numFmtId="0" fontId="29" fillId="0" borderId="16" xfId="0" applyFont="1" applyBorder="1" applyAlignment="1">
      <alignment vertical="center"/>
    </xf>
    <xf numFmtId="0" fontId="29" fillId="0" borderId="4" xfId="0" applyFont="1" applyBorder="1"/>
    <xf numFmtId="0" fontId="29" fillId="0" borderId="4" xfId="0" applyFont="1" applyBorder="1" applyAlignment="1">
      <alignment vertical="center"/>
    </xf>
    <xf numFmtId="0" fontId="29" fillId="0" borderId="17" xfId="0" applyFont="1" applyBorder="1" applyAlignment="1">
      <alignment vertical="center"/>
    </xf>
    <xf numFmtId="0" fontId="29" fillId="0" borderId="18" xfId="0" applyFont="1" applyBorder="1" applyAlignment="1">
      <alignment horizontal="center" vertical="top"/>
    </xf>
    <xf numFmtId="0" fontId="29" fillId="0" borderId="13" xfId="0" applyFont="1" applyBorder="1" applyAlignment="1">
      <alignment vertical="top"/>
    </xf>
    <xf numFmtId="0" fontId="29" fillId="0" borderId="3" xfId="0" applyFont="1" applyBorder="1" applyAlignment="1">
      <alignment horizontal="center" vertical="top"/>
    </xf>
    <xf numFmtId="0" fontId="29" fillId="0" borderId="20" xfId="0" applyFont="1" applyBorder="1" applyAlignment="1">
      <alignment horizontal="center" vertical="top"/>
    </xf>
    <xf numFmtId="0" fontId="29" fillId="0" borderId="0" xfId="0" applyFont="1" applyAlignment="1">
      <alignment vertical="top"/>
    </xf>
    <xf numFmtId="0" fontId="29" fillId="0" borderId="6" xfId="0" applyFont="1" applyBorder="1" applyAlignment="1">
      <alignment horizontal="center" vertical="top"/>
    </xf>
    <xf numFmtId="0" fontId="29" fillId="0" borderId="19" xfId="0" applyFont="1" applyBorder="1" applyAlignment="1">
      <alignment horizontal="center" vertical="top"/>
    </xf>
    <xf numFmtId="0" fontId="29" fillId="0" borderId="1" xfId="0" applyFont="1" applyBorder="1" applyAlignment="1">
      <alignment horizontal="center" vertical="top"/>
    </xf>
    <xf numFmtId="0" fontId="29" fillId="0" borderId="1" xfId="0" applyFont="1" applyBorder="1" applyAlignment="1">
      <alignment vertical="top"/>
    </xf>
    <xf numFmtId="0" fontId="29" fillId="0" borderId="2" xfId="0" applyFont="1" applyBorder="1" applyAlignment="1">
      <alignment horizontal="center" vertical="top"/>
    </xf>
    <xf numFmtId="0" fontId="29" fillId="0" borderId="16" xfId="0" applyFont="1" applyBorder="1" applyAlignment="1">
      <alignment vertical="top"/>
    </xf>
    <xf numFmtId="0" fontId="29" fillId="0" borderId="4" xfId="0" applyFont="1" applyBorder="1" applyAlignment="1">
      <alignment vertical="top"/>
    </xf>
    <xf numFmtId="0" fontId="29" fillId="0" borderId="17" xfId="0" applyFont="1" applyBorder="1" applyAlignment="1">
      <alignment vertical="top"/>
    </xf>
    <xf numFmtId="0" fontId="29" fillId="0" borderId="3" xfId="0" applyFont="1" applyBorder="1"/>
    <xf numFmtId="0" fontId="29" fillId="0" borderId="13" xfId="0" applyFont="1" applyBorder="1"/>
    <xf numFmtId="0" fontId="29" fillId="0" borderId="5" xfId="0" applyFont="1" applyBorder="1"/>
    <xf numFmtId="0" fontId="29" fillId="0" borderId="14" xfId="0" applyFont="1" applyBorder="1"/>
    <xf numFmtId="0" fontId="29" fillId="0" borderId="1" xfId="0" applyFont="1" applyBorder="1"/>
    <xf numFmtId="0" fontId="29" fillId="0" borderId="15" xfId="0" applyFont="1" applyBorder="1"/>
    <xf numFmtId="0" fontId="29" fillId="0" borderId="3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7" xfId="0" applyFont="1" applyBorder="1"/>
    <xf numFmtId="0" fontId="29" fillId="0" borderId="14" xfId="0" applyFont="1" applyBorder="1" applyAlignment="1">
      <alignment horizontal="center"/>
    </xf>
    <xf numFmtId="167" fontId="29" fillId="0" borderId="1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top"/>
    </xf>
    <xf numFmtId="0" fontId="33" fillId="0" borderId="0" xfId="0" applyFont="1" applyAlignment="1">
      <alignment horizontal="center" vertical="center"/>
    </xf>
    <xf numFmtId="0" fontId="33" fillId="0" borderId="20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6" xfId="0" applyFont="1" applyBorder="1"/>
    <xf numFmtId="0" fontId="29" fillId="0" borderId="19" xfId="0" applyFont="1" applyBorder="1" applyAlignment="1">
      <alignment horizontal="center"/>
    </xf>
    <xf numFmtId="0" fontId="29" fillId="0" borderId="16" xfId="0" applyFont="1" applyBorder="1"/>
    <xf numFmtId="0" fontId="29" fillId="0" borderId="17" xfId="0" applyFont="1" applyBorder="1"/>
    <xf numFmtId="0" fontId="33" fillId="0" borderId="0" xfId="0" applyFont="1" applyAlignment="1">
      <alignment vertical="top"/>
    </xf>
    <xf numFmtId="0" fontId="29" fillId="0" borderId="0" xfId="0" applyFont="1" applyAlignment="1">
      <alignment horizontal="right"/>
    </xf>
    <xf numFmtId="0" fontId="34" fillId="0" borderId="0" xfId="0" applyFont="1"/>
    <xf numFmtId="0" fontId="35" fillId="0" borderId="0" xfId="0" applyFont="1"/>
    <xf numFmtId="0" fontId="29" fillId="0" borderId="0" xfId="0" applyFont="1" applyAlignment="1">
      <alignment horizontal="center"/>
    </xf>
    <xf numFmtId="0" fontId="29" fillId="0" borderId="13" xfId="0" applyFont="1" applyBorder="1" applyAlignment="1">
      <alignment horizontal="center"/>
    </xf>
    <xf numFmtId="0" fontId="29" fillId="0" borderId="6" xfId="0" applyFont="1" applyBorder="1" applyAlignment="1">
      <alignment horizontal="left"/>
    </xf>
    <xf numFmtId="0" fontId="29" fillId="0" borderId="3" xfId="0" applyFont="1" applyBorder="1" applyAlignment="1">
      <alignment horizontal="left"/>
    </xf>
    <xf numFmtId="0" fontId="29" fillId="0" borderId="1" xfId="0" applyFont="1" applyBorder="1" applyAlignment="1">
      <alignment horizontal="left"/>
    </xf>
    <xf numFmtId="0" fontId="29" fillId="0" borderId="14" xfId="0" applyFont="1" applyBorder="1" applyAlignment="1">
      <alignment horizontal="left"/>
    </xf>
    <xf numFmtId="0" fontId="29" fillId="0" borderId="0" xfId="0" applyFont="1" applyAlignment="1">
      <alignment horizontal="left" vertical="top"/>
    </xf>
    <xf numFmtId="0" fontId="29" fillId="0" borderId="0" xfId="0" applyFont="1" applyAlignment="1">
      <alignment horizontal="center" vertical="top"/>
    </xf>
    <xf numFmtId="0" fontId="29" fillId="0" borderId="16" xfId="0" applyFont="1" applyBorder="1" applyAlignment="1">
      <alignment horizontal="left"/>
    </xf>
    <xf numFmtId="0" fontId="29" fillId="0" borderId="0" xfId="0" applyFont="1" applyAlignment="1">
      <alignment wrapText="1"/>
    </xf>
    <xf numFmtId="0" fontId="29" fillId="0" borderId="0" xfId="0" applyFont="1" applyAlignment="1">
      <alignment horizontal="justify" vertical="top"/>
    </xf>
    <xf numFmtId="0" fontId="29" fillId="0" borderId="21" xfId="0" applyFont="1" applyBorder="1" applyAlignment="1">
      <alignment horizontal="center"/>
    </xf>
    <xf numFmtId="0" fontId="29" fillId="0" borderId="21" xfId="0" applyFont="1" applyBorder="1"/>
    <xf numFmtId="0" fontId="29" fillId="0" borderId="0" xfId="0" applyFont="1" applyAlignment="1">
      <alignment horizontal="left" indent="8"/>
    </xf>
    <xf numFmtId="0" fontId="34" fillId="0" borderId="0" xfId="0" applyFont="1" applyAlignment="1">
      <alignment horizontal="left" indent="7"/>
    </xf>
    <xf numFmtId="0" fontId="38" fillId="0" borderId="0" xfId="0" applyFont="1" applyAlignment="1">
      <alignment horizontal="left" indent="7"/>
    </xf>
    <xf numFmtId="0" fontId="34" fillId="0" borderId="13" xfId="0" applyFont="1" applyBorder="1"/>
    <xf numFmtId="0" fontId="29" fillId="0" borderId="5" xfId="0" applyFont="1" applyBorder="1" applyAlignment="1">
      <alignment vertical="top"/>
    </xf>
    <xf numFmtId="0" fontId="38" fillId="0" borderId="0" xfId="0" applyFont="1"/>
    <xf numFmtId="0" fontId="29" fillId="0" borderId="15" xfId="0" applyFont="1" applyBorder="1" applyAlignment="1">
      <alignment vertical="top"/>
    </xf>
    <xf numFmtId="0" fontId="28" fillId="0" borderId="5" xfId="0" applyFont="1" applyBorder="1" applyAlignment="1">
      <alignment vertical="top"/>
    </xf>
    <xf numFmtId="0" fontId="28" fillId="0" borderId="14" xfId="0" applyFont="1" applyBorder="1"/>
    <xf numFmtId="0" fontId="28" fillId="0" borderId="1" xfId="0" applyFont="1" applyBorder="1"/>
    <xf numFmtId="0" fontId="28" fillId="0" borderId="15" xfId="0" applyFont="1" applyBorder="1" applyAlignment="1">
      <alignment vertical="top"/>
    </xf>
    <xf numFmtId="0" fontId="29" fillId="0" borderId="5" xfId="0" applyFont="1" applyBorder="1" applyAlignment="1">
      <alignment vertical="top" wrapText="1"/>
    </xf>
    <xf numFmtId="0" fontId="38" fillId="0" borderId="0" xfId="0" applyFont="1" applyAlignment="1">
      <alignment vertical="top"/>
    </xf>
    <xf numFmtId="0" fontId="29" fillId="0" borderId="7" xfId="0" applyFont="1" applyBorder="1" applyAlignment="1">
      <alignment vertical="top" wrapText="1"/>
    </xf>
    <xf numFmtId="0" fontId="34" fillId="0" borderId="1" xfId="0" applyFont="1" applyBorder="1"/>
    <xf numFmtId="0" fontId="38" fillId="0" borderId="1" xfId="0" applyFont="1" applyBorder="1"/>
    <xf numFmtId="0" fontId="40" fillId="0" borderId="0" xfId="0" applyFont="1" applyAlignment="1">
      <alignment horizontal="right"/>
    </xf>
    <xf numFmtId="0" fontId="40" fillId="0" borderId="0" xfId="0" applyFont="1"/>
    <xf numFmtId="0" fontId="41" fillId="0" borderId="0" xfId="0" applyFont="1" applyAlignment="1">
      <alignment horizontal="left" vertical="top" indent="1"/>
    </xf>
    <xf numFmtId="0" fontId="40" fillId="0" borderId="0" xfId="0" applyFont="1" applyAlignment="1">
      <alignment vertical="top"/>
    </xf>
    <xf numFmtId="0" fontId="7" fillId="2" borderId="2" xfId="0" applyFont="1" applyFill="1" applyBorder="1" applyAlignment="1">
      <alignment horizontal="center"/>
    </xf>
    <xf numFmtId="14" fontId="7" fillId="2" borderId="2" xfId="0" applyNumberFormat="1" applyFont="1" applyFill="1" applyBorder="1" applyAlignment="1">
      <alignment horizontal="center"/>
    </xf>
    <xf numFmtId="49" fontId="7" fillId="2" borderId="2" xfId="0" applyNumberFormat="1" applyFont="1" applyFill="1" applyBorder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49" fontId="17" fillId="0" borderId="0" xfId="0" applyNumberFormat="1" applyFont="1" applyAlignment="1">
      <alignment horizontal="center"/>
    </xf>
    <xf numFmtId="0" fontId="42" fillId="5" borderId="2" xfId="4" applyFont="1" applyFill="1" applyBorder="1" applyAlignment="1">
      <alignment horizontal="center"/>
    </xf>
    <xf numFmtId="0" fontId="17" fillId="0" borderId="2" xfId="0" applyFont="1" applyBorder="1" applyAlignment="1">
      <alignment horizontal="center"/>
    </xf>
    <xf numFmtId="49" fontId="17" fillId="0" borderId="2" xfId="0" applyNumberFormat="1" applyFont="1" applyBorder="1" applyAlignment="1">
      <alignment horizontal="center"/>
    </xf>
    <xf numFmtId="0" fontId="17" fillId="0" borderId="2" xfId="0" applyFont="1" applyBorder="1"/>
    <xf numFmtId="169" fontId="25" fillId="0" borderId="2" xfId="10" applyNumberFormat="1" applyFont="1" applyBorder="1"/>
    <xf numFmtId="0" fontId="6" fillId="11" borderId="0" xfId="11" applyFont="1" applyFill="1" applyAlignment="1">
      <alignment horizontal="center" vertical="center" wrapText="1"/>
    </xf>
    <xf numFmtId="0" fontId="6" fillId="11" borderId="0" xfId="11" applyFont="1" applyFill="1" applyAlignment="1">
      <alignment horizontal="center" vertical="center" shrinkToFit="1"/>
    </xf>
    <xf numFmtId="0" fontId="6" fillId="11" borderId="0" xfId="11" applyFont="1" applyFill="1" applyAlignment="1">
      <alignment vertical="center" wrapText="1"/>
    </xf>
    <xf numFmtId="0" fontId="3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29" fillId="0" borderId="7" xfId="0" applyFont="1" applyBorder="1" applyAlignment="1">
      <alignment horizontal="justify" vertical="top"/>
    </xf>
    <xf numFmtId="0" fontId="28" fillId="0" borderId="0" xfId="0" applyFont="1" applyAlignment="1">
      <alignment vertical="top"/>
    </xf>
    <xf numFmtId="0" fontId="29" fillId="0" borderId="0" xfId="0" applyFont="1" applyAlignment="1">
      <alignment vertical="top" wrapText="1"/>
    </xf>
    <xf numFmtId="0" fontId="34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28" fillId="0" borderId="7" xfId="0" applyFont="1" applyBorder="1" applyAlignment="1">
      <alignment vertical="top"/>
    </xf>
    <xf numFmtId="167" fontId="29" fillId="0" borderId="0" xfId="0" applyNumberFormat="1" applyFont="1" applyAlignment="1">
      <alignment horizontal="left"/>
    </xf>
    <xf numFmtId="167" fontId="29" fillId="0" borderId="7" xfId="0" applyNumberFormat="1" applyFont="1" applyBorder="1" applyAlignment="1">
      <alignment horizontal="left"/>
    </xf>
    <xf numFmtId="0" fontId="29" fillId="0" borderId="0" xfId="0" quotePrefix="1" applyFont="1" applyAlignment="1">
      <alignment horizontal="center"/>
    </xf>
    <xf numFmtId="0" fontId="46" fillId="0" borderId="0" xfId="0" applyFont="1" applyAlignment="1">
      <alignment horizontal="center"/>
    </xf>
    <xf numFmtId="0" fontId="28" fillId="0" borderId="22" xfId="0" applyFont="1" applyBorder="1" applyAlignment="1" applyProtection="1">
      <alignment horizontal="center" vertical="center"/>
      <protection hidden="1"/>
    </xf>
    <xf numFmtId="164" fontId="28" fillId="0" borderId="36" xfId="0" applyNumberFormat="1" applyFont="1" applyBorder="1" applyProtection="1">
      <protection hidden="1"/>
    </xf>
    <xf numFmtId="0" fontId="39" fillId="0" borderId="38" xfId="0" applyFont="1" applyBorder="1" applyProtection="1">
      <protection hidden="1"/>
    </xf>
    <xf numFmtId="170" fontId="28" fillId="0" borderId="0" xfId="0" applyNumberFormat="1" applyFont="1" applyProtection="1">
      <protection hidden="1"/>
    </xf>
    <xf numFmtId="0" fontId="28" fillId="0" borderId="36" xfId="0" applyFont="1" applyBorder="1" applyAlignment="1" applyProtection="1">
      <alignment horizontal="center" vertical="center"/>
      <protection hidden="1"/>
    </xf>
    <xf numFmtId="170" fontId="28" fillId="0" borderId="36" xfId="0" applyNumberFormat="1" applyFont="1" applyBorder="1" applyAlignment="1" applyProtection="1">
      <alignment vertical="center"/>
      <protection hidden="1"/>
    </xf>
    <xf numFmtId="0" fontId="47" fillId="0" borderId="0" xfId="8" applyFont="1" applyProtection="1">
      <protection hidden="1"/>
    </xf>
    <xf numFmtId="0" fontId="47" fillId="0" borderId="0" xfId="8" applyFont="1" applyAlignment="1" applyProtection="1">
      <alignment horizontal="center"/>
      <protection hidden="1"/>
    </xf>
    <xf numFmtId="0" fontId="48" fillId="0" borderId="0" xfId="8" applyFont="1" applyProtection="1">
      <protection hidden="1"/>
    </xf>
    <xf numFmtId="0" fontId="49" fillId="0" borderId="0" xfId="8" applyFont="1" applyProtection="1">
      <protection hidden="1"/>
    </xf>
    <xf numFmtId="0" fontId="50" fillId="0" borderId="0" xfId="8" applyFont="1" applyProtection="1">
      <protection hidden="1"/>
    </xf>
    <xf numFmtId="0" fontId="47" fillId="0" borderId="0" xfId="8" applyFont="1" applyAlignment="1" applyProtection="1">
      <alignment horizontal="left"/>
      <protection hidden="1"/>
    </xf>
    <xf numFmtId="0" fontId="47" fillId="0" borderId="0" xfId="8" quotePrefix="1" applyFont="1" applyAlignment="1" applyProtection="1">
      <alignment horizontal="left"/>
      <protection hidden="1"/>
    </xf>
    <xf numFmtId="0" fontId="47" fillId="0" borderId="21" xfId="8" applyFont="1" applyBorder="1" applyProtection="1">
      <protection hidden="1"/>
    </xf>
    <xf numFmtId="0" fontId="47" fillId="0" borderId="43" xfId="8" applyFont="1" applyBorder="1" applyAlignment="1" applyProtection="1">
      <alignment horizontal="left"/>
      <protection hidden="1"/>
    </xf>
    <xf numFmtId="0" fontId="47" fillId="0" borderId="43" xfId="8" applyFont="1" applyBorder="1" applyProtection="1">
      <protection hidden="1"/>
    </xf>
    <xf numFmtId="0" fontId="51" fillId="0" borderId="0" xfId="8" applyFont="1" applyAlignment="1" applyProtection="1">
      <alignment vertical="top"/>
      <protection hidden="1"/>
    </xf>
    <xf numFmtId="0" fontId="52" fillId="0" borderId="0" xfId="8" applyFont="1" applyAlignment="1" applyProtection="1">
      <alignment horizontal="left"/>
      <protection hidden="1"/>
    </xf>
    <xf numFmtId="3" fontId="47" fillId="0" borderId="43" xfId="8" applyNumberFormat="1" applyFont="1" applyBorder="1" applyAlignment="1" applyProtection="1">
      <alignment horizontal="center"/>
      <protection hidden="1"/>
    </xf>
    <xf numFmtId="0" fontId="47" fillId="0" borderId="43" xfId="8" applyFont="1" applyBorder="1" applyAlignment="1" applyProtection="1">
      <alignment horizontal="center"/>
      <protection hidden="1"/>
    </xf>
    <xf numFmtId="0" fontId="47" fillId="0" borderId="44" xfId="8" applyFont="1" applyBorder="1" applyProtection="1">
      <protection hidden="1"/>
    </xf>
    <xf numFmtId="0" fontId="47" fillId="0" borderId="0" xfId="8" applyFont="1" applyAlignment="1" applyProtection="1">
      <alignment wrapText="1"/>
      <protection hidden="1"/>
    </xf>
    <xf numFmtId="0" fontId="47" fillId="0" borderId="0" xfId="8" applyFont="1" applyAlignment="1" applyProtection="1">
      <alignment vertical="top" wrapText="1"/>
      <protection hidden="1"/>
    </xf>
    <xf numFmtId="3" fontId="47" fillId="0" borderId="0" xfId="8" applyNumberFormat="1" applyFont="1" applyAlignment="1" applyProtection="1">
      <alignment horizontal="left"/>
      <protection hidden="1"/>
    </xf>
    <xf numFmtId="15" fontId="47" fillId="0" borderId="0" xfId="8" applyNumberFormat="1" applyFont="1" applyAlignment="1" applyProtection="1">
      <alignment horizontal="left"/>
      <protection hidden="1"/>
    </xf>
    <xf numFmtId="0" fontId="47" fillId="0" borderId="9" xfId="8" applyFont="1" applyBorder="1" applyAlignment="1" applyProtection="1">
      <alignment horizontal="left"/>
      <protection hidden="1"/>
    </xf>
    <xf numFmtId="0" fontId="47" fillId="0" borderId="9" xfId="8" applyFont="1" applyBorder="1" applyProtection="1">
      <protection hidden="1"/>
    </xf>
    <xf numFmtId="170" fontId="47" fillId="0" borderId="0" xfId="8" applyNumberFormat="1" applyFont="1" applyProtection="1">
      <protection hidden="1"/>
    </xf>
    <xf numFmtId="171" fontId="47" fillId="0" borderId="0" xfId="15" applyNumberFormat="1" applyFont="1" applyFill="1" applyProtection="1">
      <protection hidden="1"/>
    </xf>
    <xf numFmtId="0" fontId="48" fillId="0" borderId="0" xfId="8" applyFont="1" applyAlignment="1" applyProtection="1">
      <alignment shrinkToFit="1"/>
      <protection hidden="1"/>
    </xf>
    <xf numFmtId="0" fontId="47" fillId="0" borderId="1" xfId="8" applyFont="1" applyBorder="1" applyProtection="1">
      <protection hidden="1"/>
    </xf>
    <xf numFmtId="0" fontId="47" fillId="0" borderId="1" xfId="8" applyFont="1" applyBorder="1" applyAlignment="1" applyProtection="1">
      <alignment horizontal="center"/>
      <protection hidden="1"/>
    </xf>
    <xf numFmtId="0" fontId="53" fillId="0" borderId="0" xfId="8" applyFont="1" applyAlignment="1" applyProtection="1">
      <alignment horizontal="center"/>
      <protection hidden="1"/>
    </xf>
    <xf numFmtId="0" fontId="44" fillId="0" borderId="0" xfId="0" applyFont="1"/>
    <xf numFmtId="0" fontId="0" fillId="0" borderId="2" xfId="0" applyBorder="1"/>
    <xf numFmtId="0" fontId="29" fillId="0" borderId="0" xfId="0" applyFont="1" applyProtection="1">
      <protection hidden="1"/>
    </xf>
    <xf numFmtId="0" fontId="29" fillId="0" borderId="0" xfId="0" applyFont="1" applyAlignment="1" applyProtection="1">
      <alignment horizontal="center"/>
      <protection hidden="1"/>
    </xf>
    <xf numFmtId="0" fontId="29" fillId="0" borderId="26" xfId="0" applyFont="1" applyBorder="1" applyAlignment="1" applyProtection="1">
      <alignment horizontal="center"/>
      <protection hidden="1"/>
    </xf>
    <xf numFmtId="0" fontId="29" fillId="0" borderId="27" xfId="0" applyFont="1" applyBorder="1" applyProtection="1">
      <protection hidden="1"/>
    </xf>
    <xf numFmtId="0" fontId="29" fillId="0" borderId="28" xfId="0" applyFont="1" applyBorder="1" applyProtection="1">
      <protection hidden="1"/>
    </xf>
    <xf numFmtId="164" fontId="29" fillId="0" borderId="26" xfId="0" applyNumberFormat="1" applyFont="1" applyBorder="1" applyProtection="1">
      <protection hidden="1"/>
    </xf>
    <xf numFmtId="0" fontId="29" fillId="0" borderId="30" xfId="0" applyFont="1" applyBorder="1" applyAlignment="1" applyProtection="1">
      <alignment horizontal="center"/>
      <protection hidden="1"/>
    </xf>
    <xf numFmtId="0" fontId="29" fillId="0" borderId="31" xfId="0" applyFont="1" applyBorder="1" applyProtection="1">
      <protection hidden="1"/>
    </xf>
    <xf numFmtId="164" fontId="29" fillId="0" borderId="32" xfId="13" applyFont="1" applyFill="1" applyBorder="1" applyProtection="1">
      <protection hidden="1"/>
    </xf>
    <xf numFmtId="164" fontId="29" fillId="0" borderId="30" xfId="0" applyNumberFormat="1" applyFont="1" applyBorder="1" applyProtection="1">
      <protection hidden="1"/>
    </xf>
    <xf numFmtId="0" fontId="29" fillId="0" borderId="31" xfId="0" quotePrefix="1" applyFont="1" applyBorder="1" applyProtection="1">
      <protection hidden="1"/>
    </xf>
    <xf numFmtId="0" fontId="29" fillId="0" borderId="0" xfId="0" quotePrefix="1" applyFont="1" applyProtection="1">
      <protection hidden="1"/>
    </xf>
    <xf numFmtId="164" fontId="29" fillId="0" borderId="35" xfId="0" applyNumberFormat="1" applyFont="1" applyBorder="1" applyProtection="1">
      <protection hidden="1"/>
    </xf>
    <xf numFmtId="0" fontId="29" fillId="0" borderId="36" xfId="0" applyFont="1" applyBorder="1" applyProtection="1">
      <protection hidden="1"/>
    </xf>
    <xf numFmtId="0" fontId="29" fillId="0" borderId="37" xfId="0" applyFont="1" applyBorder="1" applyAlignment="1" applyProtection="1">
      <alignment horizontal="left" vertical="top" indent="5"/>
      <protection hidden="1"/>
    </xf>
    <xf numFmtId="0" fontId="29" fillId="0" borderId="38" xfId="0" applyFont="1" applyBorder="1" applyAlignment="1" applyProtection="1">
      <alignment horizontal="left" vertical="top" indent="5"/>
      <protection hidden="1"/>
    </xf>
    <xf numFmtId="0" fontId="29" fillId="0" borderId="21" xfId="0" applyFont="1" applyBorder="1" applyProtection="1">
      <protection hidden="1"/>
    </xf>
    <xf numFmtId="170" fontId="29" fillId="0" borderId="0" xfId="0" applyNumberFormat="1" applyFont="1" applyProtection="1">
      <protection hidden="1"/>
    </xf>
    <xf numFmtId="0" fontId="29" fillId="0" borderId="21" xfId="0" applyFont="1" applyBorder="1" applyAlignment="1" applyProtection="1">
      <alignment horizontal="center"/>
      <protection hidden="1"/>
    </xf>
    <xf numFmtId="0" fontId="29" fillId="0" borderId="0" xfId="0" applyFont="1" applyAlignment="1" applyProtection="1">
      <alignment horizontal="left" indent="1"/>
      <protection hidden="1"/>
    </xf>
    <xf numFmtId="0" fontId="29" fillId="0" borderId="0" xfId="0" applyFont="1" applyAlignment="1" applyProtection="1">
      <alignment horizontal="justify" vertical="top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29" fillId="0" borderId="26" xfId="0" applyFont="1" applyBorder="1" applyAlignment="1" applyProtection="1">
      <alignment horizontal="center" vertical="center"/>
      <protection hidden="1"/>
    </xf>
    <xf numFmtId="170" fontId="29" fillId="0" borderId="26" xfId="0" applyNumberFormat="1" applyFont="1" applyBorder="1" applyAlignment="1" applyProtection="1">
      <alignment vertical="center"/>
      <protection hidden="1"/>
    </xf>
    <xf numFmtId="0" fontId="29" fillId="0" borderId="30" xfId="0" applyFont="1" applyBorder="1" applyAlignment="1" applyProtection="1">
      <alignment horizontal="center" vertical="center"/>
      <protection hidden="1"/>
    </xf>
    <xf numFmtId="170" fontId="29" fillId="0" borderId="30" xfId="0" applyNumberFormat="1" applyFont="1" applyBorder="1" applyAlignment="1" applyProtection="1">
      <alignment vertical="center"/>
      <protection hidden="1"/>
    </xf>
    <xf numFmtId="0" fontId="29" fillId="0" borderId="35" xfId="0" applyFont="1" applyBorder="1" applyAlignment="1" applyProtection="1">
      <alignment horizontal="center" vertical="center"/>
      <protection hidden="1"/>
    </xf>
    <xf numFmtId="170" fontId="29" fillId="0" borderId="35" xfId="0" applyNumberFormat="1" applyFont="1" applyBorder="1" applyAlignment="1" applyProtection="1">
      <alignment vertical="center"/>
      <protection hidden="1"/>
    </xf>
    <xf numFmtId="0" fontId="29" fillId="0" borderId="0" xfId="0" applyFont="1" applyAlignment="1" applyProtection="1">
      <alignment vertical="top"/>
      <protection hidden="1"/>
    </xf>
    <xf numFmtId="0" fontId="29" fillId="0" borderId="35" xfId="0" applyFont="1" applyBorder="1" applyAlignment="1" applyProtection="1">
      <alignment horizontal="center"/>
      <protection hidden="1"/>
    </xf>
    <xf numFmtId="171" fontId="6" fillId="11" borderId="0" xfId="10" applyNumberFormat="1" applyFont="1" applyFill="1" applyAlignment="1">
      <alignment horizontal="center"/>
    </xf>
    <xf numFmtId="171" fontId="0" fillId="0" borderId="0" xfId="10" applyNumberFormat="1" applyFont="1" applyAlignment="1">
      <alignment horizontal="center"/>
    </xf>
    <xf numFmtId="171" fontId="0" fillId="0" borderId="0" xfId="10" applyNumberFormat="1" applyFont="1"/>
    <xf numFmtId="171" fontId="0" fillId="0" borderId="0" xfId="10" applyNumberFormat="1" applyFont="1" applyAlignment="1"/>
    <xf numFmtId="0" fontId="29" fillId="0" borderId="28" xfId="0" applyFont="1" applyBorder="1" applyAlignment="1" applyProtection="1">
      <alignment horizontal="center"/>
      <protection hidden="1"/>
    </xf>
    <xf numFmtId="0" fontId="29" fillId="0" borderId="28" xfId="0" applyFont="1" applyBorder="1" applyAlignment="1">
      <alignment horizontal="center"/>
    </xf>
    <xf numFmtId="164" fontId="29" fillId="0" borderId="29" xfId="13" applyFont="1" applyFill="1" applyBorder="1" applyProtection="1">
      <protection hidden="1"/>
    </xf>
    <xf numFmtId="0" fontId="29" fillId="0" borderId="30" xfId="0" applyFont="1" applyBorder="1" applyProtection="1">
      <protection hidden="1"/>
    </xf>
    <xf numFmtId="0" fontId="47" fillId="0" borderId="31" xfId="0" quotePrefix="1" applyFont="1" applyBorder="1" applyProtection="1">
      <protection hidden="1"/>
    </xf>
    <xf numFmtId="0" fontId="47" fillId="0" borderId="0" xfId="0" quotePrefix="1" applyFont="1" applyProtection="1">
      <protection hidden="1"/>
    </xf>
    <xf numFmtId="164" fontId="29" fillId="0" borderId="34" xfId="13" applyFont="1" applyFill="1" applyBorder="1" applyProtection="1">
      <protection hidden="1"/>
    </xf>
    <xf numFmtId="0" fontId="47" fillId="0" borderId="0" xfId="8" applyFont="1"/>
    <xf numFmtId="171" fontId="6" fillId="12" borderId="0" xfId="10" applyNumberFormat="1" applyFont="1" applyFill="1" applyAlignment="1">
      <alignment horizontal="center"/>
    </xf>
    <xf numFmtId="0" fontId="55" fillId="0" borderId="0" xfId="16" applyFont="1"/>
    <xf numFmtId="0" fontId="55" fillId="0" borderId="0" xfId="11" applyFont="1"/>
    <xf numFmtId="0" fontId="55" fillId="0" borderId="0" xfId="11" applyFont="1" applyAlignment="1">
      <alignment horizontal="center"/>
    </xf>
    <xf numFmtId="0" fontId="55" fillId="0" borderId="0" xfId="16" applyFont="1" applyAlignment="1">
      <alignment vertical="center" wrapText="1"/>
    </xf>
    <xf numFmtId="0" fontId="56" fillId="0" borderId="0" xfId="11" applyFont="1"/>
    <xf numFmtId="0" fontId="56" fillId="0" borderId="0" xfId="11" applyFont="1" applyAlignment="1">
      <alignment horizontal="center"/>
    </xf>
    <xf numFmtId="0" fontId="56" fillId="0" borderId="19" xfId="16" applyFont="1" applyBorder="1" applyAlignment="1">
      <alignment horizontal="center" vertical="center" wrapText="1"/>
    </xf>
    <xf numFmtId="0" fontId="56" fillId="0" borderId="15" xfId="16" applyFont="1" applyBorder="1" applyAlignment="1">
      <alignment horizontal="center" vertical="center" wrapText="1"/>
    </xf>
    <xf numFmtId="0" fontId="55" fillId="0" borderId="2" xfId="11" applyFont="1" applyBorder="1" applyAlignment="1">
      <alignment horizontal="center" vertical="center" wrapText="1"/>
    </xf>
    <xf numFmtId="0" fontId="56" fillId="0" borderId="51" xfId="16" applyFont="1" applyBorder="1" applyAlignment="1">
      <alignment horizontal="center" vertical="center" wrapText="1"/>
    </xf>
    <xf numFmtId="0" fontId="56" fillId="0" borderId="2" xfId="16" applyFont="1" applyBorder="1" applyAlignment="1">
      <alignment horizontal="center" vertical="center" wrapText="1"/>
    </xf>
    <xf numFmtId="0" fontId="56" fillId="0" borderId="17" xfId="16" applyFont="1" applyBorder="1" applyAlignment="1">
      <alignment horizontal="center" vertical="center" wrapText="1"/>
    </xf>
    <xf numFmtId="0" fontId="56" fillId="0" borderId="52" xfId="16" applyFont="1" applyBorder="1" applyAlignment="1">
      <alignment horizontal="center" vertical="center"/>
    </xf>
    <xf numFmtId="0" fontId="55" fillId="0" borderId="2" xfId="11" applyFont="1" applyBorder="1" applyAlignment="1">
      <alignment horizontal="center" vertical="center"/>
    </xf>
    <xf numFmtId="0" fontId="55" fillId="0" borderId="53" xfId="16" applyFont="1" applyBorder="1" applyAlignment="1">
      <alignment horizontal="left" vertical="center" shrinkToFit="1"/>
    </xf>
    <xf numFmtId="172" fontId="55" fillId="0" borderId="53" xfId="16" applyNumberFormat="1" applyFont="1" applyBorder="1" applyAlignment="1">
      <alignment horizontal="center" vertical="center"/>
    </xf>
    <xf numFmtId="0" fontId="55" fillId="0" borderId="54" xfId="16" applyFont="1" applyBorder="1" applyAlignment="1">
      <alignment horizontal="left" vertical="center" shrinkToFit="1"/>
    </xf>
    <xf numFmtId="172" fontId="55" fillId="0" borderId="54" xfId="16" applyNumberFormat="1" applyFont="1" applyBorder="1" applyAlignment="1">
      <alignment horizontal="center" vertical="center"/>
    </xf>
    <xf numFmtId="0" fontId="55" fillId="0" borderId="13" xfId="11" applyFont="1" applyBorder="1" applyAlignment="1">
      <alignment horizontal="center" vertical="center"/>
    </xf>
    <xf numFmtId="164" fontId="56" fillId="0" borderId="58" xfId="16" applyNumberFormat="1" applyFont="1" applyBorder="1" applyAlignment="1">
      <alignment horizontal="center" vertical="center" wrapText="1"/>
    </xf>
    <xf numFmtId="0" fontId="55" fillId="0" borderId="59" xfId="16" applyFont="1" applyBorder="1"/>
    <xf numFmtId="0" fontId="55" fillId="0" borderId="13" xfId="11" applyFont="1" applyBorder="1" applyAlignment="1">
      <alignment vertical="top"/>
    </xf>
    <xf numFmtId="0" fontId="55" fillId="0" borderId="13" xfId="11" applyFont="1" applyBorder="1"/>
    <xf numFmtId="0" fontId="55" fillId="0" borderId="0" xfId="11" applyFont="1" applyAlignment="1">
      <alignment vertical="top"/>
    </xf>
    <xf numFmtId="174" fontId="55" fillId="0" borderId="0" xfId="11" applyNumberFormat="1" applyFont="1" applyAlignment="1">
      <alignment vertical="top"/>
    </xf>
    <xf numFmtId="167" fontId="55" fillId="0" borderId="0" xfId="11" applyNumberFormat="1" applyFont="1" applyAlignment="1">
      <alignment vertical="top"/>
    </xf>
    <xf numFmtId="0" fontId="55" fillId="0" borderId="0" xfId="11" applyFont="1" applyAlignment="1">
      <alignment horizontal="center" vertical="top"/>
    </xf>
    <xf numFmtId="0" fontId="55" fillId="0" borderId="0" xfId="16" applyFont="1" applyAlignment="1">
      <alignment horizontal="center"/>
    </xf>
    <xf numFmtId="0" fontId="58" fillId="0" borderId="0" xfId="16" applyFont="1" applyAlignment="1">
      <alignment horizontal="center"/>
    </xf>
    <xf numFmtId="0" fontId="55" fillId="0" borderId="60" xfId="16" applyFont="1" applyBorder="1" applyAlignment="1">
      <alignment horizontal="left" vertical="center" shrinkToFit="1"/>
    </xf>
    <xf numFmtId="172" fontId="55" fillId="0" borderId="60" xfId="16" applyNumberFormat="1" applyFont="1" applyBorder="1" applyAlignment="1">
      <alignment horizontal="center" vertical="center"/>
    </xf>
    <xf numFmtId="174" fontId="55" fillId="0" borderId="13" xfId="11" applyNumberFormat="1" applyFont="1" applyBorder="1" applyAlignment="1">
      <alignment vertical="top"/>
    </xf>
    <xf numFmtId="167" fontId="55" fillId="0" borderId="13" xfId="11" applyNumberFormat="1" applyFont="1" applyBorder="1" applyAlignment="1">
      <alignment vertical="top"/>
    </xf>
    <xf numFmtId="0" fontId="55" fillId="0" borderId="53" xfId="11" applyFont="1" applyBorder="1" applyAlignment="1">
      <alignment horizontal="center" vertical="center"/>
    </xf>
    <xf numFmtId="0" fontId="55" fillId="0" borderId="53" xfId="11" applyFont="1" applyBorder="1" applyAlignment="1">
      <alignment horizontal="center" vertical="center" wrapText="1"/>
    </xf>
    <xf numFmtId="0" fontId="55" fillId="0" borderId="54" xfId="11" applyFont="1" applyBorder="1" applyAlignment="1">
      <alignment horizontal="center" vertical="center"/>
    </xf>
    <xf numFmtId="0" fontId="55" fillId="0" borderId="54" xfId="11" applyFont="1" applyBorder="1" applyAlignment="1">
      <alignment horizontal="center" vertical="center" wrapText="1"/>
    </xf>
    <xf numFmtId="0" fontId="55" fillId="0" borderId="60" xfId="11" applyFont="1" applyBorder="1" applyAlignment="1">
      <alignment horizontal="center" vertical="center"/>
    </xf>
    <xf numFmtId="0" fontId="55" fillId="0" borderId="60" xfId="11" applyFont="1" applyBorder="1" applyAlignment="1">
      <alignment horizontal="center" vertical="center" wrapText="1"/>
    </xf>
    <xf numFmtId="167" fontId="55" fillId="0" borderId="53" xfId="11" applyNumberFormat="1" applyFont="1" applyBorder="1" applyAlignment="1">
      <alignment horizontal="center" vertical="center"/>
    </xf>
    <xf numFmtId="167" fontId="55" fillId="0" borderId="54" xfId="11" applyNumberFormat="1" applyFont="1" applyBorder="1" applyAlignment="1">
      <alignment horizontal="center" vertical="center"/>
    </xf>
    <xf numFmtId="167" fontId="55" fillId="0" borderId="60" xfId="11" applyNumberFormat="1" applyFont="1" applyBorder="1" applyAlignment="1">
      <alignment horizontal="center" vertical="center"/>
    </xf>
    <xf numFmtId="0" fontId="59" fillId="0" borderId="0" xfId="16" applyFont="1" applyAlignment="1">
      <alignment horizontal="center"/>
    </xf>
    <xf numFmtId="0" fontId="59" fillId="0" borderId="0" xfId="11" applyFont="1" applyAlignment="1">
      <alignment vertical="top"/>
    </xf>
    <xf numFmtId="0" fontId="60" fillId="0" borderId="0" xfId="16" applyFont="1" applyAlignment="1">
      <alignment horizontal="center"/>
    </xf>
    <xf numFmtId="0" fontId="58" fillId="0" borderId="0" xfId="16" applyFont="1"/>
    <xf numFmtId="0" fontId="59" fillId="0" borderId="0" xfId="16" applyFont="1"/>
    <xf numFmtId="0" fontId="59" fillId="0" borderId="0" xfId="16" applyFont="1" applyAlignment="1">
      <alignment vertical="center" wrapText="1"/>
    </xf>
    <xf numFmtId="0" fontId="61" fillId="0" borderId="0" xfId="16" applyFont="1"/>
    <xf numFmtId="0" fontId="61" fillId="0" borderId="0" xfId="0" applyFont="1" applyAlignment="1" applyProtection="1">
      <alignment horizontal="center"/>
      <protection hidden="1"/>
    </xf>
    <xf numFmtId="0" fontId="61" fillId="0" borderId="0" xfId="0" applyFont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0" fontId="59" fillId="0" borderId="0" xfId="0" applyFont="1" applyProtection="1">
      <protection hidden="1"/>
    </xf>
    <xf numFmtId="0" fontId="62" fillId="0" borderId="2" xfId="11" applyFont="1" applyBorder="1" applyAlignment="1">
      <alignment horizontal="center" vertical="center" wrapText="1"/>
    </xf>
    <xf numFmtId="0" fontId="62" fillId="0" borderId="2" xfId="11" applyFont="1" applyBorder="1" applyAlignment="1">
      <alignment horizontal="center" vertical="center"/>
    </xf>
    <xf numFmtId="0" fontId="62" fillId="0" borderId="53" xfId="11" applyFont="1" applyBorder="1" applyAlignment="1">
      <alignment horizontal="center" vertical="center"/>
    </xf>
    <xf numFmtId="0" fontId="62" fillId="0" borderId="53" xfId="16" applyFont="1" applyBorder="1" applyAlignment="1">
      <alignment horizontal="left" vertical="center" shrinkToFit="1"/>
    </xf>
    <xf numFmtId="0" fontId="62" fillId="0" borderId="53" xfId="16" applyFont="1" applyBorder="1" applyAlignment="1">
      <alignment horizontal="center" vertical="center" shrinkToFit="1"/>
    </xf>
    <xf numFmtId="0" fontId="62" fillId="0" borderId="53" xfId="11" applyFont="1" applyBorder="1" applyAlignment="1">
      <alignment horizontal="center" vertical="center" wrapText="1"/>
    </xf>
    <xf numFmtId="0" fontId="62" fillId="0" borderId="53" xfId="11" applyFont="1" applyBorder="1" applyAlignment="1">
      <alignment vertical="center"/>
    </xf>
    <xf numFmtId="173" fontId="62" fillId="0" borderId="53" xfId="11" applyNumberFormat="1" applyFont="1" applyBorder="1" applyAlignment="1">
      <alignment horizontal="center" vertical="center"/>
    </xf>
    <xf numFmtId="172" fontId="62" fillId="0" borderId="53" xfId="16" applyNumberFormat="1" applyFont="1" applyBorder="1" applyAlignment="1">
      <alignment horizontal="center" vertical="center"/>
    </xf>
    <xf numFmtId="0" fontId="62" fillId="0" borderId="54" xfId="11" applyFont="1" applyBorder="1" applyAlignment="1">
      <alignment horizontal="center" vertical="center"/>
    </xf>
    <xf numFmtId="0" fontId="62" fillId="0" borderId="54" xfId="16" applyFont="1" applyBorder="1" applyAlignment="1">
      <alignment horizontal="left" vertical="center" shrinkToFit="1"/>
    </xf>
    <xf numFmtId="0" fontId="62" fillId="0" borderId="54" xfId="16" applyFont="1" applyBorder="1" applyAlignment="1">
      <alignment horizontal="center" vertical="center" shrinkToFit="1"/>
    </xf>
    <xf numFmtId="0" fontId="62" fillId="0" borderId="54" xfId="11" applyFont="1" applyBorder="1" applyAlignment="1">
      <alignment horizontal="center" vertical="center" wrapText="1"/>
    </xf>
    <xf numFmtId="0" fontId="62" fillId="0" borderId="54" xfId="11" applyFont="1" applyBorder="1" applyAlignment="1">
      <alignment vertical="center"/>
    </xf>
    <xf numFmtId="173" fontId="62" fillId="0" borderId="54" xfId="11" applyNumberFormat="1" applyFont="1" applyBorder="1" applyAlignment="1">
      <alignment horizontal="center" vertical="center"/>
    </xf>
    <xf numFmtId="172" fontId="62" fillId="0" borderId="54" xfId="16" applyNumberFormat="1" applyFont="1" applyBorder="1" applyAlignment="1">
      <alignment horizontal="center" vertical="center"/>
    </xf>
    <xf numFmtId="0" fontId="62" fillId="0" borderId="60" xfId="11" applyFont="1" applyBorder="1" applyAlignment="1">
      <alignment horizontal="center" vertical="center"/>
    </xf>
    <xf numFmtId="0" fontId="62" fillId="0" borderId="60" xfId="16" applyFont="1" applyBorder="1" applyAlignment="1">
      <alignment horizontal="left" vertical="center" shrinkToFit="1"/>
    </xf>
    <xf numFmtId="0" fontId="62" fillId="0" borderId="60" xfId="16" applyFont="1" applyBorder="1" applyAlignment="1">
      <alignment horizontal="center" vertical="center" shrinkToFit="1"/>
    </xf>
    <xf numFmtId="0" fontId="62" fillId="0" borderId="60" xfId="11" applyFont="1" applyBorder="1" applyAlignment="1">
      <alignment horizontal="center" vertical="center" wrapText="1"/>
    </xf>
    <xf numFmtId="0" fontId="62" fillId="0" borderId="60" xfId="11" applyFont="1" applyBorder="1" applyAlignment="1">
      <alignment vertical="center"/>
    </xf>
    <xf numFmtId="173" fontId="62" fillId="0" borderId="60" xfId="11" applyNumberFormat="1" applyFont="1" applyBorder="1" applyAlignment="1">
      <alignment horizontal="center" vertical="center"/>
    </xf>
    <xf numFmtId="172" fontId="62" fillId="0" borderId="60" xfId="16" applyNumberFormat="1" applyFont="1" applyBorder="1" applyAlignment="1">
      <alignment horizontal="center" vertical="center"/>
    </xf>
    <xf numFmtId="0" fontId="63" fillId="0" borderId="2" xfId="11" applyFont="1" applyBorder="1" applyAlignment="1">
      <alignment horizontal="center" vertical="center" wrapText="1"/>
    </xf>
    <xf numFmtId="0" fontId="27" fillId="14" borderId="6" xfId="0" applyFont="1" applyFill="1" applyBorder="1"/>
    <xf numFmtId="0" fontId="27" fillId="14" borderId="0" xfId="0" applyFont="1" applyFill="1"/>
    <xf numFmtId="0" fontId="27" fillId="14" borderId="7" xfId="0" applyFont="1" applyFill="1" applyBorder="1"/>
    <xf numFmtId="168" fontId="29" fillId="14" borderId="0" xfId="0" applyNumberFormat="1" applyFont="1" applyFill="1" applyAlignment="1">
      <alignment horizontal="center" vertical="center"/>
    </xf>
    <xf numFmtId="168" fontId="29" fillId="14" borderId="0" xfId="0" applyNumberFormat="1" applyFont="1" applyFill="1" applyAlignment="1">
      <alignment vertical="center"/>
    </xf>
    <xf numFmtId="0" fontId="29" fillId="14" borderId="0" xfId="0" applyFont="1" applyFill="1" applyAlignment="1">
      <alignment vertical="center"/>
    </xf>
    <xf numFmtId="0" fontId="29" fillId="14" borderId="0" xfId="0" applyFont="1" applyFill="1"/>
    <xf numFmtId="168" fontId="29" fillId="14" borderId="0" xfId="0" applyNumberFormat="1" applyFont="1" applyFill="1"/>
    <xf numFmtId="168" fontId="29" fillId="14" borderId="0" xfId="0" applyNumberFormat="1" applyFont="1" applyFill="1" applyAlignment="1">
      <alignment horizontal="center"/>
    </xf>
    <xf numFmtId="0" fontId="27" fillId="14" borderId="12" xfId="0" applyFont="1" applyFill="1" applyBorder="1" applyAlignment="1">
      <alignment vertical="top"/>
    </xf>
    <xf numFmtId="168" fontId="28" fillId="14" borderId="0" xfId="0" applyNumberFormat="1" applyFont="1" applyFill="1"/>
    <xf numFmtId="0" fontId="28" fillId="14" borderId="0" xfId="0" applyFont="1" applyFill="1"/>
    <xf numFmtId="0" fontId="29" fillId="14" borderId="11" xfId="0" applyFont="1" applyFill="1" applyBorder="1" applyAlignment="1">
      <alignment horizontal="left" vertical="center"/>
    </xf>
    <xf numFmtId="0" fontId="29" fillId="14" borderId="0" xfId="0" applyFont="1" applyFill="1" applyAlignment="1">
      <alignment horizontal="left"/>
    </xf>
    <xf numFmtId="0" fontId="29" fillId="14" borderId="2" xfId="0" applyFont="1" applyFill="1" applyBorder="1" applyAlignment="1">
      <alignment horizontal="center" vertical="center"/>
    </xf>
    <xf numFmtId="0" fontId="29" fillId="14" borderId="17" xfId="0" applyFont="1" applyFill="1" applyBorder="1" applyAlignment="1">
      <alignment vertical="center"/>
    </xf>
    <xf numFmtId="0" fontId="29" fillId="14" borderId="16" xfId="0" applyFont="1" applyFill="1" applyBorder="1" applyAlignment="1">
      <alignment horizontal="center" vertical="center"/>
    </xf>
    <xf numFmtId="0" fontId="27" fillId="14" borderId="14" xfId="0" applyFont="1" applyFill="1" applyBorder="1"/>
    <xf numFmtId="0" fontId="27" fillId="14" borderId="1" xfId="0" applyFont="1" applyFill="1" applyBorder="1"/>
    <xf numFmtId="0" fontId="27" fillId="14" borderId="15" xfId="0" applyFont="1" applyFill="1" applyBorder="1"/>
    <xf numFmtId="0" fontId="45" fillId="8" borderId="17" xfId="0" applyFont="1" applyFill="1" applyBorder="1" applyAlignment="1">
      <alignment vertical="center"/>
    </xf>
    <xf numFmtId="0" fontId="66" fillId="14" borderId="0" xfId="0" applyFont="1" applyFill="1" applyAlignment="1">
      <alignment horizontal="center" vertical="center"/>
    </xf>
    <xf numFmtId="0" fontId="64" fillId="14" borderId="63" xfId="0" applyFont="1" applyFill="1" applyBorder="1" applyAlignment="1">
      <alignment vertical="center"/>
    </xf>
    <xf numFmtId="0" fontId="47" fillId="14" borderId="0" xfId="0" applyFont="1" applyFill="1" applyAlignment="1">
      <alignment vertical="center"/>
    </xf>
    <xf numFmtId="0" fontId="47" fillId="14" borderId="0" xfId="0" applyFont="1" applyFill="1"/>
    <xf numFmtId="167" fontId="47" fillId="14" borderId="0" xfId="0" applyNumberFormat="1" applyFont="1" applyFill="1" applyAlignment="1">
      <alignment horizontal="left" vertical="center"/>
    </xf>
    <xf numFmtId="0" fontId="47" fillId="14" borderId="0" xfId="0" applyFont="1" applyFill="1" applyAlignment="1">
      <alignment horizontal="center" vertical="center"/>
    </xf>
    <xf numFmtId="0" fontId="47" fillId="14" borderId="0" xfId="0" applyFont="1" applyFill="1" applyAlignment="1">
      <alignment horizontal="left" vertical="center"/>
    </xf>
    <xf numFmtId="0" fontId="47" fillId="14" borderId="0" xfId="0" applyFont="1" applyFill="1" applyAlignment="1">
      <alignment horizontal="center"/>
    </xf>
    <xf numFmtId="0" fontId="67" fillId="14" borderId="0" xfId="0" applyFont="1" applyFill="1" applyAlignment="1">
      <alignment horizontal="center"/>
    </xf>
    <xf numFmtId="0" fontId="67" fillId="14" borderId="0" xfId="0" applyFont="1" applyFill="1" applyAlignment="1">
      <alignment vertical="center"/>
    </xf>
    <xf numFmtId="0" fontId="67" fillId="14" borderId="0" xfId="0" applyFont="1" applyFill="1" applyAlignment="1">
      <alignment horizontal="center" vertical="center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locked="0"/>
    </xf>
    <xf numFmtId="0" fontId="67" fillId="0" borderId="0" xfId="0" applyFont="1" applyAlignment="1">
      <alignment horizontal="center"/>
    </xf>
    <xf numFmtId="0" fontId="68" fillId="14" borderId="0" xfId="0" applyFont="1" applyFill="1" applyAlignment="1">
      <alignment vertical="center"/>
    </xf>
    <xf numFmtId="0" fontId="44" fillId="14" borderId="0" xfId="0" applyFont="1" applyFill="1" applyAlignment="1">
      <alignment vertical="center"/>
    </xf>
    <xf numFmtId="0" fontId="44" fillId="14" borderId="0" xfId="0" applyFont="1" applyFill="1" applyAlignment="1">
      <alignment horizontal="center" vertical="center"/>
    </xf>
    <xf numFmtId="165" fontId="0" fillId="0" borderId="0" xfId="10" applyFont="1" applyAlignment="1">
      <alignment horizontal="center"/>
    </xf>
    <xf numFmtId="165" fontId="0" fillId="0" borderId="0" xfId="10" applyFont="1"/>
    <xf numFmtId="171" fontId="0" fillId="0" borderId="0" xfId="10" applyNumberFormat="1" applyFont="1" applyBorder="1"/>
    <xf numFmtId="1" fontId="6" fillId="11" borderId="0" xfId="11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" fontId="6" fillId="11" borderId="0" xfId="10" applyNumberFormat="1" applyFont="1" applyFill="1" applyAlignment="1">
      <alignment horizontal="center"/>
    </xf>
    <xf numFmtId="1" fontId="0" fillId="0" borderId="0" xfId="10" applyNumberFormat="1" applyFont="1" applyAlignment="1">
      <alignment horizontal="center"/>
    </xf>
    <xf numFmtId="0" fontId="69" fillId="0" borderId="0" xfId="16" applyFont="1"/>
    <xf numFmtId="0" fontId="44" fillId="0" borderId="0" xfId="0" applyFont="1" applyProtection="1">
      <protection hidden="1"/>
    </xf>
    <xf numFmtId="164" fontId="29" fillId="0" borderId="32" xfId="13" quotePrefix="1" applyFont="1" applyFill="1" applyBorder="1" applyProtection="1">
      <protection hidden="1"/>
    </xf>
    <xf numFmtId="49" fontId="6" fillId="11" borderId="0" xfId="11" applyNumberFormat="1" applyFont="1" applyFill="1" applyAlignment="1">
      <alignment horizontal="center" vertical="center" wrapText="1"/>
    </xf>
    <xf numFmtId="167" fontId="29" fillId="0" borderId="1" xfId="0" applyNumberFormat="1" applyFont="1" applyBorder="1" applyAlignment="1">
      <alignment horizontal="right"/>
    </xf>
    <xf numFmtId="0" fontId="29" fillId="0" borderId="31" xfId="0" applyFont="1" applyBorder="1" applyAlignment="1" applyProtection="1">
      <alignment horizontal="left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0" borderId="32" xfId="0" applyFont="1" applyBorder="1" applyAlignment="1" applyProtection="1">
      <alignment horizontal="left" vertical="center"/>
      <protection hidden="1"/>
    </xf>
    <xf numFmtId="0" fontId="26" fillId="8" borderId="4" xfId="0" applyFont="1" applyFill="1" applyBorder="1" applyAlignment="1">
      <alignment horizontal="center" vertical="center"/>
    </xf>
    <xf numFmtId="0" fontId="67" fillId="0" borderId="0" xfId="0" applyFont="1" applyAlignment="1" applyProtection="1">
      <alignment horizontal="center"/>
      <protection hidden="1"/>
    </xf>
    <xf numFmtId="49" fontId="7" fillId="12" borderId="0" xfId="0" applyNumberFormat="1" applyFont="1" applyFill="1" applyAlignment="1">
      <alignment horizontal="center" vertical="center"/>
    </xf>
    <xf numFmtId="175" fontId="65" fillId="14" borderId="0" xfId="0" applyNumberFormat="1" applyFont="1" applyFill="1" applyAlignment="1">
      <alignment horizontal="center" vertical="center"/>
    </xf>
    <xf numFmtId="0" fontId="29" fillId="0" borderId="35" xfId="0" applyFont="1" applyBorder="1" applyProtection="1">
      <protection hidden="1"/>
    </xf>
    <xf numFmtId="0" fontId="29" fillId="0" borderId="32" xfId="0" applyFont="1" applyBorder="1"/>
    <xf numFmtId="0" fontId="29" fillId="0" borderId="34" xfId="0" applyFont="1" applyBorder="1"/>
    <xf numFmtId="0" fontId="29" fillId="0" borderId="35" xfId="0" applyFont="1" applyBorder="1"/>
    <xf numFmtId="0" fontId="29" fillId="0" borderId="26" xfId="0" applyFont="1" applyBorder="1" applyAlignment="1" applyProtection="1">
      <alignment horizontal="center" vertical="top"/>
      <protection hidden="1"/>
    </xf>
    <xf numFmtId="170" fontId="29" fillId="0" borderId="26" xfId="0" applyNumberFormat="1" applyFont="1" applyBorder="1" applyAlignment="1" applyProtection="1">
      <alignment vertical="top"/>
      <protection hidden="1"/>
    </xf>
    <xf numFmtId="0" fontId="29" fillId="0" borderId="30" xfId="0" applyFont="1" applyBorder="1" applyAlignment="1" applyProtection="1">
      <alignment horizontal="center" vertical="top"/>
      <protection hidden="1"/>
    </xf>
    <xf numFmtId="170" fontId="29" fillId="0" borderId="30" xfId="0" applyNumberFormat="1" applyFont="1" applyBorder="1" applyAlignment="1" applyProtection="1">
      <alignment vertical="top"/>
      <protection hidden="1"/>
    </xf>
    <xf numFmtId="0" fontId="46" fillId="0" borderId="0" xfId="0" applyFont="1" applyProtection="1">
      <protection hidden="1"/>
    </xf>
    <xf numFmtId="0" fontId="25" fillId="0" borderId="0" xfId="4" applyFont="1" applyAlignment="1">
      <alignment horizontal="left"/>
    </xf>
    <xf numFmtId="0" fontId="25" fillId="7" borderId="0" xfId="4" applyFont="1" applyFill="1" applyAlignment="1">
      <alignment horizontal="center"/>
    </xf>
    <xf numFmtId="171" fontId="25" fillId="0" borderId="2" xfId="10" applyNumberFormat="1" applyFont="1" applyBorder="1"/>
    <xf numFmtId="171" fontId="25" fillId="0" borderId="2" xfId="4" applyNumberFormat="1" applyFont="1" applyBorder="1"/>
    <xf numFmtId="0" fontId="25" fillId="0" borderId="0" xfId="5" applyNumberFormat="1" applyFont="1" applyBorder="1" applyAlignment="1">
      <alignment horizontal="center"/>
    </xf>
    <xf numFmtId="169" fontId="25" fillId="0" borderId="0" xfId="10" applyNumberFormat="1" applyFont="1" applyBorder="1"/>
    <xf numFmtId="0" fontId="25" fillId="8" borderId="2" xfId="9" applyNumberFormat="1" applyFont="1" applyFill="1" applyBorder="1" applyAlignment="1">
      <alignment horizontal="center"/>
    </xf>
    <xf numFmtId="0" fontId="25" fillId="8" borderId="2" xfId="4" applyFont="1" applyFill="1" applyBorder="1" applyAlignment="1">
      <alignment horizontal="center" vertical="center"/>
    </xf>
    <xf numFmtId="0" fontId="25" fillId="8" borderId="2" xfId="4" applyFont="1" applyFill="1" applyBorder="1" applyAlignment="1">
      <alignment horizontal="center"/>
    </xf>
    <xf numFmtId="0" fontId="71" fillId="7" borderId="2" xfId="3" applyFont="1" applyFill="1" applyBorder="1"/>
    <xf numFmtId="3" fontId="70" fillId="0" borderId="2" xfId="3" applyNumberFormat="1" applyFont="1" applyBorder="1" applyAlignment="1">
      <alignment horizontal="center"/>
    </xf>
    <xf numFmtId="164" fontId="0" fillId="0" borderId="0" xfId="9" applyFont="1" applyAlignment="1">
      <alignment horizontal="center"/>
    </xf>
    <xf numFmtId="0" fontId="29" fillId="0" borderId="13" xfId="0" applyFont="1" applyBorder="1" applyAlignment="1">
      <alignment horizontal="left"/>
    </xf>
    <xf numFmtId="0" fontId="29" fillId="0" borderId="0" xfId="0" applyFont="1" applyAlignment="1">
      <alignment horizontal="left" indent="6"/>
    </xf>
    <xf numFmtId="175" fontId="65" fillId="14" borderId="11" xfId="0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0" fontId="55" fillId="0" borderId="64" xfId="16" applyFont="1" applyBorder="1" applyAlignment="1">
      <alignment horizontal="center" vertical="center" wrapText="1"/>
    </xf>
    <xf numFmtId="0" fontId="55" fillId="0" borderId="65" xfId="16" applyFont="1" applyBorder="1" applyAlignment="1">
      <alignment horizontal="left" vertical="center" shrinkToFit="1"/>
    </xf>
    <xf numFmtId="0" fontId="55" fillId="0" borderId="65" xfId="16" applyFont="1" applyBorder="1" applyAlignment="1">
      <alignment horizontal="center" vertical="center" shrinkToFit="1"/>
    </xf>
    <xf numFmtId="172" fontId="55" fillId="0" borderId="65" xfId="16" applyNumberFormat="1" applyFont="1" applyBorder="1" applyAlignment="1">
      <alignment horizontal="center" vertical="center"/>
    </xf>
    <xf numFmtId="173" fontId="55" fillId="0" borderId="65" xfId="16" quotePrefix="1" applyNumberFormat="1" applyFont="1" applyBorder="1" applyAlignment="1">
      <alignment horizontal="center" vertical="center"/>
    </xf>
    <xf numFmtId="164" fontId="55" fillId="0" borderId="65" xfId="17" applyFont="1" applyFill="1" applyBorder="1" applyAlignment="1" applyProtection="1">
      <alignment horizontal="center" vertical="center"/>
    </xf>
    <xf numFmtId="164" fontId="55" fillId="0" borderId="65" xfId="16" applyNumberFormat="1" applyFont="1" applyBorder="1" applyAlignment="1">
      <alignment horizontal="right" vertical="center"/>
    </xf>
    <xf numFmtId="0" fontId="55" fillId="0" borderId="66" xfId="16" applyFont="1" applyBorder="1" applyAlignment="1">
      <alignment horizontal="left"/>
    </xf>
    <xf numFmtId="0" fontId="55" fillId="0" borderId="67" xfId="16" applyFont="1" applyBorder="1" applyAlignment="1">
      <alignment horizontal="center" vertical="center" wrapText="1"/>
    </xf>
    <xf numFmtId="0" fontId="55" fillId="0" borderId="68" xfId="16" applyFont="1" applyBorder="1" applyAlignment="1">
      <alignment horizontal="left" vertical="center" shrinkToFit="1"/>
    </xf>
    <xf numFmtId="0" fontId="55" fillId="0" borderId="68" xfId="16" applyFont="1" applyBorder="1" applyAlignment="1">
      <alignment horizontal="center" vertical="center" shrinkToFit="1"/>
    </xf>
    <xf numFmtId="172" fontId="55" fillId="0" borderId="68" xfId="16" applyNumberFormat="1" applyFont="1" applyBorder="1" applyAlignment="1">
      <alignment horizontal="center" vertical="center"/>
    </xf>
    <xf numFmtId="173" fontId="55" fillId="0" borderId="68" xfId="16" quotePrefix="1" applyNumberFormat="1" applyFont="1" applyBorder="1" applyAlignment="1">
      <alignment horizontal="center" vertical="center"/>
    </xf>
    <xf numFmtId="164" fontId="55" fillId="0" borderId="68" xfId="17" applyFont="1" applyFill="1" applyBorder="1" applyAlignment="1" applyProtection="1">
      <alignment horizontal="center" vertical="center"/>
    </xf>
    <xf numFmtId="164" fontId="55" fillId="0" borderId="68" xfId="16" applyNumberFormat="1" applyFont="1" applyBorder="1" applyAlignment="1">
      <alignment horizontal="right" vertical="center"/>
    </xf>
    <xf numFmtId="0" fontId="55" fillId="0" borderId="69" xfId="16" applyFont="1" applyBorder="1" applyAlignment="1">
      <alignment horizontal="left"/>
    </xf>
    <xf numFmtId="0" fontId="55" fillId="0" borderId="70" xfId="16" applyFont="1" applyBorder="1" applyAlignment="1">
      <alignment horizontal="center" vertical="center" wrapText="1"/>
    </xf>
    <xf numFmtId="0" fontId="55" fillId="0" borderId="71" xfId="16" applyFont="1" applyBorder="1" applyAlignment="1">
      <alignment horizontal="left" vertical="center" shrinkToFit="1"/>
    </xf>
    <xf numFmtId="0" fontId="55" fillId="0" borderId="71" xfId="16" applyFont="1" applyBorder="1" applyAlignment="1">
      <alignment horizontal="center" vertical="center" shrinkToFit="1"/>
    </xf>
    <xf numFmtId="172" fontId="55" fillId="0" borderId="71" xfId="16" applyNumberFormat="1" applyFont="1" applyBorder="1" applyAlignment="1">
      <alignment horizontal="center" vertical="center"/>
    </xf>
    <xf numFmtId="173" fontId="55" fillId="0" borderId="71" xfId="16" quotePrefix="1" applyNumberFormat="1" applyFont="1" applyBorder="1" applyAlignment="1">
      <alignment horizontal="center" vertical="center"/>
    </xf>
    <xf numFmtId="164" fontId="55" fillId="0" borderId="71" xfId="17" applyFont="1" applyFill="1" applyBorder="1" applyAlignment="1" applyProtection="1">
      <alignment horizontal="center" vertical="center"/>
    </xf>
    <xf numFmtId="164" fontId="55" fillId="0" borderId="71" xfId="16" applyNumberFormat="1" applyFont="1" applyBorder="1" applyAlignment="1">
      <alignment horizontal="right" vertical="center"/>
    </xf>
    <xf numFmtId="0" fontId="55" fillId="0" borderId="72" xfId="16" applyFont="1" applyBorder="1" applyAlignment="1">
      <alignment horizontal="left"/>
    </xf>
    <xf numFmtId="167" fontId="0" fillId="0" borderId="0" xfId="0" applyNumberFormat="1"/>
    <xf numFmtId="49" fontId="0" fillId="0" borderId="0" xfId="0" quotePrefix="1" applyNumberFormat="1" applyAlignment="1">
      <alignment horizontal="center"/>
    </xf>
    <xf numFmtId="49" fontId="6" fillId="11" borderId="0" xfId="11" applyNumberFormat="1" applyFont="1" applyFill="1" applyAlignment="1">
      <alignment horizontal="center" vertical="center" shrinkToFit="1"/>
    </xf>
    <xf numFmtId="49" fontId="6" fillId="11" borderId="0" xfId="11" applyNumberFormat="1" applyFont="1" applyFill="1" applyAlignment="1">
      <alignment horizontal="center"/>
    </xf>
    <xf numFmtId="49" fontId="59" fillId="0" borderId="0" xfId="0" applyNumberFormat="1" applyFont="1" applyAlignment="1">
      <alignment horizontal="center"/>
    </xf>
    <xf numFmtId="14" fontId="0" fillId="0" borderId="0" xfId="0" applyNumberFormat="1"/>
    <xf numFmtId="176" fontId="0" fillId="0" borderId="0" xfId="0" applyNumberFormat="1"/>
    <xf numFmtId="176" fontId="0" fillId="0" borderId="0" xfId="0" applyNumberFormat="1" applyAlignment="1">
      <alignment horizontal="left"/>
    </xf>
    <xf numFmtId="0" fontId="72" fillId="14" borderId="0" xfId="0" applyFont="1" applyFill="1" applyAlignment="1">
      <alignment horizontal="center"/>
    </xf>
    <xf numFmtId="0" fontId="46" fillId="14" borderId="0" xfId="0" applyFont="1" applyFill="1"/>
    <xf numFmtId="0" fontId="73" fillId="14" borderId="0" xfId="0" applyFont="1" applyFill="1" applyAlignment="1">
      <alignment horizontal="center" vertical="center"/>
    </xf>
    <xf numFmtId="0" fontId="46" fillId="14" borderId="0" xfId="0" applyFont="1" applyFill="1" applyAlignment="1">
      <alignment horizontal="center"/>
    </xf>
    <xf numFmtId="14" fontId="0" fillId="0" borderId="0" xfId="0" applyNumberFormat="1" applyAlignment="1">
      <alignment horizontal="center"/>
    </xf>
    <xf numFmtId="0" fontId="54" fillId="0" borderId="0" xfId="16" applyFont="1"/>
    <xf numFmtId="0" fontId="74" fillId="0" borderId="0" xfId="0" applyFont="1" applyAlignment="1">
      <alignment horizontal="center"/>
    </xf>
    <xf numFmtId="0" fontId="54" fillId="0" borderId="0" xfId="16" applyFont="1" applyAlignment="1">
      <alignment horizontal="center"/>
    </xf>
    <xf numFmtId="177" fontId="7" fillId="12" borderId="0" xfId="0" applyNumberFormat="1" applyFont="1" applyFill="1" applyAlignment="1">
      <alignment horizontal="center" vertical="center"/>
    </xf>
    <xf numFmtId="177" fontId="0" fillId="0" borderId="0" xfId="0" applyNumberFormat="1"/>
    <xf numFmtId="0" fontId="9" fillId="3" borderId="0" xfId="3" applyFont="1" applyFill="1" applyAlignment="1">
      <alignment horizontal="left" vertical="center" indent="1"/>
    </xf>
    <xf numFmtId="0" fontId="10" fillId="3" borderId="0" xfId="3" applyFont="1" applyFill="1" applyAlignment="1">
      <alignment horizontal="center" vertical="center"/>
    </xf>
    <xf numFmtId="166" fontId="24" fillId="6" borderId="0" xfId="3" applyNumberFormat="1" applyFont="1" applyFill="1" applyAlignment="1">
      <alignment horizontal="center" wrapText="1"/>
    </xf>
    <xf numFmtId="0" fontId="21" fillId="0" borderId="1" xfId="3" applyFont="1" applyBorder="1" applyAlignment="1">
      <alignment horizontal="center" vertical="center"/>
    </xf>
    <xf numFmtId="0" fontId="18" fillId="0" borderId="1" xfId="3" applyFont="1" applyBorder="1" applyAlignment="1">
      <alignment horizontal="center" vertical="center"/>
    </xf>
    <xf numFmtId="0" fontId="4" fillId="0" borderId="0" xfId="3" applyAlignment="1">
      <alignment horizontal="left"/>
    </xf>
    <xf numFmtId="0" fontId="11" fillId="4" borderId="0" xfId="3" applyFont="1" applyFill="1" applyAlignment="1">
      <alignment horizontal="left" vertical="center"/>
    </xf>
    <xf numFmtId="0" fontId="12" fillId="4" borderId="0" xfId="3" applyFont="1" applyFill="1" applyAlignment="1">
      <alignment horizontal="left" vertical="center"/>
    </xf>
    <xf numFmtId="0" fontId="13" fillId="4" borderId="0" xfId="3" applyFont="1" applyFill="1" applyAlignment="1">
      <alignment horizontal="left" vertical="center"/>
    </xf>
    <xf numFmtId="0" fontId="14" fillId="4" borderId="0" xfId="3" applyFont="1" applyFill="1" applyAlignment="1">
      <alignment horizontal="left" vertical="center"/>
    </xf>
    <xf numFmtId="0" fontId="15" fillId="4" borderId="0" xfId="3" applyFont="1" applyFill="1" applyAlignment="1">
      <alignment horizontal="left" vertical="center"/>
    </xf>
    <xf numFmtId="18" fontId="9" fillId="6" borderId="0" xfId="3" applyNumberFormat="1" applyFont="1" applyFill="1" applyAlignment="1">
      <alignment horizontal="center" vertical="center"/>
    </xf>
    <xf numFmtId="0" fontId="29" fillId="14" borderId="16" xfId="0" applyFont="1" applyFill="1" applyBorder="1" applyAlignment="1">
      <alignment horizontal="left" vertical="center"/>
    </xf>
    <xf numFmtId="0" fontId="29" fillId="14" borderId="4" xfId="0" applyFont="1" applyFill="1" applyBorder="1" applyAlignment="1">
      <alignment horizontal="left" vertical="center"/>
    </xf>
    <xf numFmtId="0" fontId="29" fillId="14" borderId="16" xfId="0" applyFont="1" applyFill="1" applyBorder="1" applyAlignment="1">
      <alignment horizontal="center" vertical="center"/>
    </xf>
    <xf numFmtId="0" fontId="29" fillId="14" borderId="17" xfId="0" applyFont="1" applyFill="1" applyBorder="1" applyAlignment="1">
      <alignment horizontal="center" vertical="center"/>
    </xf>
    <xf numFmtId="168" fontId="28" fillId="14" borderId="0" xfId="0" applyNumberFormat="1" applyFont="1" applyFill="1" applyAlignment="1">
      <alignment horizontal="center" vertical="center"/>
    </xf>
    <xf numFmtId="0" fontId="29" fillId="14" borderId="8" xfId="0" applyFont="1" applyFill="1" applyBorder="1" applyAlignment="1">
      <alignment horizontal="left" vertical="center"/>
    </xf>
    <xf numFmtId="0" fontId="29" fillId="14" borderId="9" xfId="0" applyFont="1" applyFill="1" applyBorder="1" applyAlignment="1">
      <alignment horizontal="left" vertical="center"/>
    </xf>
    <xf numFmtId="0" fontId="29" fillId="14" borderId="10" xfId="0" applyFont="1" applyFill="1" applyBorder="1" applyAlignment="1">
      <alignment horizontal="left" vertical="center"/>
    </xf>
    <xf numFmtId="0" fontId="28" fillId="14" borderId="2" xfId="0" applyFont="1" applyFill="1" applyBorder="1" applyAlignment="1">
      <alignment horizontal="center" vertical="center"/>
    </xf>
    <xf numFmtId="0" fontId="28" fillId="14" borderId="16" xfId="0" applyFont="1" applyFill="1" applyBorder="1" applyAlignment="1">
      <alignment horizontal="center"/>
    </xf>
    <xf numFmtId="0" fontId="28" fillId="14" borderId="17" xfId="0" applyFont="1" applyFill="1" applyBorder="1" applyAlignment="1">
      <alignment horizontal="center"/>
    </xf>
    <xf numFmtId="0" fontId="28" fillId="14" borderId="4" xfId="0" applyFont="1" applyFill="1" applyBorder="1" applyAlignment="1">
      <alignment horizontal="center"/>
    </xf>
    <xf numFmtId="0" fontId="28" fillId="14" borderId="3" xfId="0" applyFont="1" applyFill="1" applyBorder="1" applyAlignment="1">
      <alignment horizontal="center" vertical="center"/>
    </xf>
    <xf numFmtId="0" fontId="28" fillId="14" borderId="13" xfId="0" applyFont="1" applyFill="1" applyBorder="1" applyAlignment="1">
      <alignment horizontal="center" vertical="center"/>
    </xf>
    <xf numFmtId="0" fontId="28" fillId="14" borderId="5" xfId="0" applyFont="1" applyFill="1" applyBorder="1" applyAlignment="1">
      <alignment horizontal="center" vertical="center"/>
    </xf>
    <xf numFmtId="0" fontId="28" fillId="14" borderId="14" xfId="0" applyFont="1" applyFill="1" applyBorder="1" applyAlignment="1">
      <alignment horizontal="center" vertical="center"/>
    </xf>
    <xf numFmtId="0" fontId="28" fillId="14" borderId="1" xfId="0" applyFont="1" applyFill="1" applyBorder="1" applyAlignment="1">
      <alignment horizontal="center" vertical="center"/>
    </xf>
    <xf numFmtId="0" fontId="28" fillId="14" borderId="15" xfId="0" applyFont="1" applyFill="1" applyBorder="1" applyAlignment="1">
      <alignment horizontal="center" vertical="center"/>
    </xf>
    <xf numFmtId="0" fontId="28" fillId="14" borderId="8" xfId="0" applyFont="1" applyFill="1" applyBorder="1" applyAlignment="1">
      <alignment horizontal="left" vertical="center"/>
    </xf>
    <xf numFmtId="0" fontId="28" fillId="14" borderId="9" xfId="0" applyFont="1" applyFill="1" applyBorder="1" applyAlignment="1">
      <alignment horizontal="left" vertical="center"/>
    </xf>
    <xf numFmtId="0" fontId="28" fillId="14" borderId="10" xfId="0" applyFont="1" applyFill="1" applyBorder="1" applyAlignment="1">
      <alignment horizontal="left" vertical="center"/>
    </xf>
    <xf numFmtId="167" fontId="29" fillId="14" borderId="8" xfId="0" applyNumberFormat="1" applyFont="1" applyFill="1" applyBorder="1" applyAlignment="1">
      <alignment horizontal="left" vertical="center"/>
    </xf>
    <xf numFmtId="167" fontId="29" fillId="14" borderId="9" xfId="0" applyNumberFormat="1" applyFont="1" applyFill="1" applyBorder="1" applyAlignment="1">
      <alignment horizontal="left" vertical="center"/>
    </xf>
    <xf numFmtId="167" fontId="29" fillId="14" borderId="10" xfId="0" applyNumberFormat="1" applyFont="1" applyFill="1" applyBorder="1" applyAlignment="1">
      <alignment horizontal="left" vertical="center"/>
    </xf>
    <xf numFmtId="0" fontId="29" fillId="14" borderId="8" xfId="0" applyFont="1" applyFill="1" applyBorder="1" applyAlignment="1">
      <alignment horizontal="center" vertical="center"/>
    </xf>
    <xf numFmtId="0" fontId="29" fillId="14" borderId="9" xfId="0" applyFont="1" applyFill="1" applyBorder="1" applyAlignment="1">
      <alignment horizontal="center" vertical="center"/>
    </xf>
    <xf numFmtId="0" fontId="29" fillId="14" borderId="10" xfId="0" applyFont="1" applyFill="1" applyBorder="1" applyAlignment="1">
      <alignment horizontal="center" vertical="center"/>
    </xf>
    <xf numFmtId="168" fontId="28" fillId="14" borderId="0" xfId="0" applyNumberFormat="1" applyFont="1" applyFill="1" applyAlignment="1">
      <alignment horizontal="center" vertical="top"/>
    </xf>
    <xf numFmtId="0" fontId="47" fillId="14" borderId="8" xfId="0" applyFont="1" applyFill="1" applyBorder="1" applyAlignment="1">
      <alignment horizontal="left" vertical="top" wrapText="1"/>
    </xf>
    <xf numFmtId="0" fontId="47" fillId="14" borderId="9" xfId="0" applyFont="1" applyFill="1" applyBorder="1" applyAlignment="1">
      <alignment horizontal="left" vertical="top" wrapText="1"/>
    </xf>
    <xf numFmtId="0" fontId="47" fillId="14" borderId="10" xfId="0" applyFont="1" applyFill="1" applyBorder="1" applyAlignment="1">
      <alignment horizontal="left" vertical="top" wrapText="1"/>
    </xf>
    <xf numFmtId="0" fontId="29" fillId="14" borderId="8" xfId="0" applyFont="1" applyFill="1" applyBorder="1" applyAlignment="1">
      <alignment horizontal="justify" vertical="top"/>
    </xf>
    <xf numFmtId="0" fontId="29" fillId="14" borderId="9" xfId="0" applyFont="1" applyFill="1" applyBorder="1" applyAlignment="1">
      <alignment horizontal="justify" vertical="top"/>
    </xf>
    <xf numFmtId="0" fontId="53" fillId="14" borderId="8" xfId="0" applyFont="1" applyFill="1" applyBorder="1" applyAlignment="1">
      <alignment horizontal="left" vertical="center"/>
    </xf>
    <xf numFmtId="0" fontId="53" fillId="14" borderId="9" xfId="0" applyFont="1" applyFill="1" applyBorder="1" applyAlignment="1">
      <alignment horizontal="left" vertical="center"/>
    </xf>
    <xf numFmtId="0" fontId="53" fillId="14" borderId="10" xfId="0" applyFont="1" applyFill="1" applyBorder="1" applyAlignment="1">
      <alignment horizontal="left" vertical="center"/>
    </xf>
    <xf numFmtId="0" fontId="47" fillId="14" borderId="8" xfId="0" applyFont="1" applyFill="1" applyBorder="1" applyAlignment="1">
      <alignment horizontal="left" vertical="center"/>
    </xf>
    <xf numFmtId="0" fontId="47" fillId="14" borderId="9" xfId="0" applyFont="1" applyFill="1" applyBorder="1" applyAlignment="1">
      <alignment horizontal="left" vertical="center"/>
    </xf>
    <xf numFmtId="0" fontId="47" fillId="14" borderId="10" xfId="0" applyFont="1" applyFill="1" applyBorder="1" applyAlignment="1">
      <alignment horizontal="left" vertical="center"/>
    </xf>
    <xf numFmtId="0" fontId="45" fillId="8" borderId="16" xfId="0" applyFont="1" applyFill="1" applyBorder="1" applyAlignment="1">
      <alignment horizontal="left" vertical="center" indent="22"/>
    </xf>
    <xf numFmtId="0" fontId="45" fillId="8" borderId="4" xfId="0" applyFont="1" applyFill="1" applyBorder="1" applyAlignment="1">
      <alignment horizontal="left" vertical="center" indent="22"/>
    </xf>
    <xf numFmtId="167" fontId="47" fillId="14" borderId="8" xfId="0" applyNumberFormat="1" applyFont="1" applyFill="1" applyBorder="1" applyAlignment="1">
      <alignment horizontal="left" vertical="center"/>
    </xf>
    <xf numFmtId="167" fontId="47" fillId="14" borderId="9" xfId="0" applyNumberFormat="1" applyFont="1" applyFill="1" applyBorder="1" applyAlignment="1">
      <alignment horizontal="left" vertical="center"/>
    </xf>
    <xf numFmtId="167" fontId="47" fillId="14" borderId="10" xfId="0" applyNumberFormat="1" applyFont="1" applyFill="1" applyBorder="1" applyAlignment="1">
      <alignment horizontal="left" vertical="center"/>
    </xf>
    <xf numFmtId="0" fontId="47" fillId="14" borderId="8" xfId="0" applyFont="1" applyFill="1" applyBorder="1" applyAlignment="1">
      <alignment horizontal="center" vertical="center"/>
    </xf>
    <xf numFmtId="0" fontId="47" fillId="14" borderId="9" xfId="0" applyFont="1" applyFill="1" applyBorder="1" applyAlignment="1">
      <alignment horizontal="center" vertical="center"/>
    </xf>
    <xf numFmtId="0" fontId="47" fillId="14" borderId="10" xfId="0" applyFont="1" applyFill="1" applyBorder="1" applyAlignment="1">
      <alignment horizontal="center" vertical="center"/>
    </xf>
    <xf numFmtId="0" fontId="64" fillId="14" borderId="8" xfId="0" applyFont="1" applyFill="1" applyBorder="1" applyAlignment="1">
      <alignment horizontal="left" vertical="center"/>
    </xf>
    <xf numFmtId="0" fontId="64" fillId="14" borderId="9" xfId="0" applyFont="1" applyFill="1" applyBorder="1" applyAlignment="1">
      <alignment horizontal="left" vertical="center"/>
    </xf>
    <xf numFmtId="0" fontId="64" fillId="14" borderId="10" xfId="0" applyFont="1" applyFill="1" applyBorder="1" applyAlignment="1">
      <alignment horizontal="left" vertical="center"/>
    </xf>
    <xf numFmtId="0" fontId="70" fillId="0" borderId="1" xfId="3" applyFont="1" applyBorder="1" applyAlignment="1">
      <alignment horizontal="center" vertical="center"/>
    </xf>
    <xf numFmtId="0" fontId="25" fillId="5" borderId="0" xfId="4" applyFont="1" applyFill="1" applyAlignment="1">
      <alignment horizontal="center"/>
    </xf>
    <xf numFmtId="0" fontId="59" fillId="0" borderId="0" xfId="11" applyFont="1" applyAlignment="1">
      <alignment horizontal="center"/>
    </xf>
    <xf numFmtId="0" fontId="59" fillId="0" borderId="0" xfId="0" applyFont="1" applyAlignment="1" applyProtection="1">
      <alignment horizontal="center"/>
      <protection hidden="1"/>
    </xf>
    <xf numFmtId="0" fontId="55" fillId="0" borderId="0" xfId="16" applyFont="1" applyAlignment="1">
      <alignment horizontal="center" vertical="center" wrapText="1" shrinkToFit="1"/>
    </xf>
    <xf numFmtId="0" fontId="59" fillId="0" borderId="0" xfId="16" applyFont="1" applyAlignment="1">
      <alignment horizontal="center"/>
    </xf>
    <xf numFmtId="0" fontId="61" fillId="0" borderId="0" xfId="0" applyFont="1" applyAlignment="1" applyProtection="1">
      <alignment horizontal="center"/>
      <protection hidden="1"/>
    </xf>
    <xf numFmtId="0" fontId="56" fillId="0" borderId="55" xfId="16" applyFont="1" applyBorder="1" applyAlignment="1">
      <alignment horizontal="center" vertical="center" wrapText="1"/>
    </xf>
    <xf numFmtId="0" fontId="56" fillId="0" borderId="56" xfId="16" applyFont="1" applyBorder="1" applyAlignment="1">
      <alignment horizontal="center" vertical="center" wrapText="1"/>
    </xf>
    <xf numFmtId="0" fontId="56" fillId="0" borderId="57" xfId="16" applyFont="1" applyBorder="1" applyAlignment="1">
      <alignment horizontal="center" vertical="center" wrapText="1"/>
    </xf>
    <xf numFmtId="0" fontId="63" fillId="0" borderId="2" xfId="11" applyFont="1" applyBorder="1" applyAlignment="1">
      <alignment horizontal="center" vertical="center" wrapText="1"/>
    </xf>
    <xf numFmtId="0" fontId="55" fillId="0" borderId="0" xfId="16" applyFont="1" applyAlignment="1">
      <alignment horizontal="center"/>
    </xf>
    <xf numFmtId="0" fontId="56" fillId="0" borderId="61" xfId="16" applyFont="1" applyBorder="1" applyAlignment="1">
      <alignment horizontal="center" vertical="center" wrapText="1"/>
    </xf>
    <xf numFmtId="0" fontId="56" fillId="0" borderId="62" xfId="16" applyFont="1" applyBorder="1" applyAlignment="1">
      <alignment horizontal="center" vertical="center" wrapText="1"/>
    </xf>
    <xf numFmtId="0" fontId="7" fillId="0" borderId="0" xfId="11" applyFont="1" applyAlignment="1">
      <alignment horizontal="center"/>
    </xf>
    <xf numFmtId="0" fontId="59" fillId="0" borderId="0" xfId="16" applyFont="1" applyAlignment="1">
      <alignment horizontal="center" vertical="center" wrapText="1"/>
    </xf>
    <xf numFmtId="0" fontId="61" fillId="0" borderId="0" xfId="16" applyFont="1" applyAlignment="1">
      <alignment horizontal="center"/>
    </xf>
    <xf numFmtId="0" fontId="55" fillId="0" borderId="18" xfId="11" applyFont="1" applyBorder="1" applyAlignment="1">
      <alignment horizontal="center" vertical="center" wrapText="1"/>
    </xf>
    <xf numFmtId="0" fontId="55" fillId="0" borderId="19" xfId="11" applyFont="1" applyBorder="1" applyAlignment="1">
      <alignment horizontal="center" vertical="center" wrapText="1"/>
    </xf>
    <xf numFmtId="0" fontId="55" fillId="0" borderId="16" xfId="11" applyFont="1" applyBorder="1" applyAlignment="1">
      <alignment horizontal="center" vertical="center" wrapText="1"/>
    </xf>
    <xf numFmtId="0" fontId="55" fillId="0" borderId="4" xfId="11" applyFont="1" applyBorder="1" applyAlignment="1">
      <alignment horizontal="center" vertical="center" wrapText="1"/>
    </xf>
    <xf numFmtId="0" fontId="55" fillId="0" borderId="17" xfId="11" applyFont="1" applyBorder="1" applyAlignment="1">
      <alignment horizontal="center" vertical="center" wrapText="1"/>
    </xf>
    <xf numFmtId="0" fontId="56" fillId="0" borderId="47" xfId="16" applyFont="1" applyBorder="1" applyAlignment="1">
      <alignment horizontal="center" vertical="center" wrapText="1"/>
    </xf>
    <xf numFmtId="0" fontId="56" fillId="0" borderId="19" xfId="16" applyFont="1" applyBorder="1" applyAlignment="1">
      <alignment horizontal="center" vertical="center" wrapText="1"/>
    </xf>
    <xf numFmtId="0" fontId="56" fillId="0" borderId="48" xfId="16" applyFont="1" applyBorder="1" applyAlignment="1">
      <alignment horizontal="center" vertical="center" wrapText="1"/>
    </xf>
    <xf numFmtId="0" fontId="56" fillId="0" borderId="49" xfId="16" applyFont="1" applyBorder="1" applyAlignment="1">
      <alignment horizontal="center" vertical="center" wrapText="1"/>
    </xf>
    <xf numFmtId="0" fontId="56" fillId="0" borderId="50" xfId="16" applyFont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56" fillId="0" borderId="45" xfId="16" applyFont="1" applyBorder="1" applyAlignment="1">
      <alignment horizontal="center" vertical="center" wrapText="1"/>
    </xf>
    <xf numFmtId="0" fontId="56" fillId="0" borderId="51" xfId="16" applyFont="1" applyBorder="1" applyAlignment="1">
      <alignment horizontal="center" vertical="center" wrapText="1"/>
    </xf>
    <xf numFmtId="0" fontId="56" fillId="0" borderId="46" xfId="16" applyFont="1" applyBorder="1" applyAlignment="1">
      <alignment horizontal="center" vertical="center" wrapText="1"/>
    </xf>
    <xf numFmtId="0" fontId="56" fillId="0" borderId="2" xfId="16" applyFont="1" applyBorder="1" applyAlignment="1">
      <alignment horizontal="center" vertical="center" wrapText="1"/>
    </xf>
    <xf numFmtId="0" fontId="54" fillId="0" borderId="0" xfId="11" applyFont="1" applyAlignment="1" applyProtection="1">
      <alignment horizontal="right" vertical="center" indent="1"/>
      <protection hidden="1"/>
    </xf>
    <xf numFmtId="0" fontId="55" fillId="0" borderId="0" xfId="11" applyFont="1" applyAlignment="1">
      <alignment horizontal="center"/>
    </xf>
    <xf numFmtId="0" fontId="39" fillId="0" borderId="38" xfId="0" applyFont="1" applyBorder="1" applyAlignment="1" applyProtection="1">
      <alignment horizontal="justify" vertical="top"/>
      <protection hidden="1"/>
    </xf>
    <xf numFmtId="0" fontId="39" fillId="0" borderId="39" xfId="0" applyFont="1" applyBorder="1" applyAlignment="1" applyProtection="1">
      <alignment horizontal="justify" vertical="top"/>
      <protection hidden="1"/>
    </xf>
    <xf numFmtId="0" fontId="29" fillId="0" borderId="31" xfId="0" quotePrefix="1" applyFont="1" applyBorder="1" applyAlignment="1" applyProtection="1">
      <alignment horizontal="left"/>
      <protection hidden="1"/>
    </xf>
    <xf numFmtId="0" fontId="29" fillId="0" borderId="0" xfId="0" quotePrefix="1" applyFont="1" applyAlignment="1" applyProtection="1">
      <alignment horizontal="left"/>
      <protection hidden="1"/>
    </xf>
    <xf numFmtId="0" fontId="29" fillId="0" borderId="31" xfId="0" applyFont="1" applyBorder="1" applyAlignment="1">
      <alignment horizontal="left"/>
    </xf>
    <xf numFmtId="0" fontId="29" fillId="0" borderId="0" xfId="0" applyFont="1" applyAlignment="1">
      <alignment horizontal="left"/>
    </xf>
    <xf numFmtId="0" fontId="29" fillId="0" borderId="33" xfId="0" applyFont="1" applyBorder="1" applyAlignment="1">
      <alignment horizontal="left"/>
    </xf>
    <xf numFmtId="0" fontId="29" fillId="0" borderId="21" xfId="0" applyFont="1" applyBorder="1" applyAlignment="1">
      <alignment horizontal="left"/>
    </xf>
    <xf numFmtId="0" fontId="30" fillId="0" borderId="0" xfId="0" applyFont="1" applyAlignment="1" applyProtection="1">
      <alignment horizontal="center"/>
      <protection hidden="1"/>
    </xf>
    <xf numFmtId="167" fontId="29" fillId="0" borderId="0" xfId="0" applyNumberFormat="1" applyFont="1" applyAlignment="1" applyProtection="1">
      <alignment horizontal="left"/>
      <protection hidden="1"/>
    </xf>
    <xf numFmtId="0" fontId="28" fillId="0" borderId="23" xfId="0" applyFont="1" applyBorder="1" applyAlignment="1" applyProtection="1">
      <alignment horizontal="center" vertical="center"/>
      <protection hidden="1"/>
    </xf>
    <xf numFmtId="0" fontId="28" fillId="0" borderId="24" xfId="0" applyFont="1" applyBorder="1" applyAlignment="1" applyProtection="1">
      <alignment horizontal="center" vertical="center"/>
      <protection hidden="1"/>
    </xf>
    <xf numFmtId="0" fontId="28" fillId="0" borderId="25" xfId="0" applyFont="1" applyBorder="1" applyAlignment="1" applyProtection="1">
      <alignment horizontal="center" vertical="center"/>
      <protection hidden="1"/>
    </xf>
    <xf numFmtId="0" fontId="29" fillId="0" borderId="26" xfId="0" applyFont="1" applyBorder="1" applyAlignment="1" applyProtection="1">
      <alignment horizontal="center" vertical="center" wrapText="1"/>
      <protection hidden="1"/>
    </xf>
    <xf numFmtId="0" fontId="29" fillId="0" borderId="30" xfId="0" applyFont="1" applyBorder="1" applyAlignment="1" applyProtection="1">
      <alignment horizontal="center" vertical="center" wrapText="1"/>
      <protection hidden="1"/>
    </xf>
    <xf numFmtId="0" fontId="28" fillId="0" borderId="36" xfId="0" applyFont="1" applyBorder="1" applyAlignment="1" applyProtection="1">
      <alignment horizontal="center"/>
      <protection hidden="1"/>
    </xf>
    <xf numFmtId="170" fontId="29" fillId="0" borderId="0" xfId="0" applyNumberFormat="1" applyFont="1" applyAlignment="1" applyProtection="1">
      <alignment horizontal="center"/>
      <protection hidden="1"/>
    </xf>
    <xf numFmtId="0" fontId="29" fillId="0" borderId="0" xfId="0" applyFont="1" applyAlignment="1">
      <alignment horizontal="center"/>
    </xf>
    <xf numFmtId="0" fontId="29" fillId="0" borderId="0" xfId="0" applyFont="1" applyAlignment="1" applyProtection="1">
      <alignment horizontal="center" vertical="top"/>
      <protection hidden="1"/>
    </xf>
    <xf numFmtId="170" fontId="28" fillId="0" borderId="0" xfId="0" applyNumberFormat="1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center"/>
      <protection hidden="1"/>
    </xf>
    <xf numFmtId="0" fontId="34" fillId="0" borderId="0" xfId="0" applyFont="1" applyAlignment="1" applyProtection="1">
      <alignment horizontal="center"/>
      <protection hidden="1"/>
    </xf>
    <xf numFmtId="0" fontId="34" fillId="0" borderId="0" xfId="0" applyFont="1" applyAlignment="1" applyProtection="1">
      <alignment horizontal="center" shrinkToFit="1"/>
      <protection hidden="1"/>
    </xf>
    <xf numFmtId="0" fontId="29" fillId="0" borderId="0" xfId="0" applyFont="1" applyAlignment="1" applyProtection="1">
      <alignment horizontal="justify" vertical="top"/>
      <protection hidden="1"/>
    </xf>
    <xf numFmtId="0" fontId="28" fillId="0" borderId="40" xfId="0" applyFont="1" applyBorder="1" applyAlignment="1" applyProtection="1">
      <alignment horizontal="center" vertical="center"/>
      <protection hidden="1"/>
    </xf>
    <xf numFmtId="0" fontId="28" fillId="0" borderId="41" xfId="0" applyFont="1" applyBorder="1" applyAlignment="1" applyProtection="1">
      <alignment horizontal="center" vertical="center"/>
      <protection hidden="1"/>
    </xf>
    <xf numFmtId="0" fontId="28" fillId="0" borderId="42" xfId="0" applyFont="1" applyBorder="1" applyAlignment="1" applyProtection="1">
      <alignment horizontal="center" vertical="center"/>
      <protection hidden="1"/>
    </xf>
    <xf numFmtId="0" fontId="29" fillId="0" borderId="27" xfId="0" applyFont="1" applyBorder="1" applyAlignment="1" applyProtection="1">
      <alignment horizontal="left" vertical="center"/>
      <protection hidden="1"/>
    </xf>
    <xf numFmtId="0" fontId="29" fillId="0" borderId="28" xfId="0" applyFont="1" applyBorder="1" applyAlignment="1" applyProtection="1">
      <alignment horizontal="left" vertical="center"/>
      <protection hidden="1"/>
    </xf>
    <xf numFmtId="0" fontId="29" fillId="0" borderId="29" xfId="0" applyFont="1" applyBorder="1" applyAlignment="1" applyProtection="1">
      <alignment horizontal="left" vertical="center"/>
      <protection hidden="1"/>
    </xf>
    <xf numFmtId="0" fontId="29" fillId="0" borderId="31" xfId="0" applyFont="1" applyBorder="1" applyAlignment="1" applyProtection="1">
      <alignment horizontal="left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0" borderId="32" xfId="0" applyFont="1" applyBorder="1" applyAlignment="1" applyProtection="1">
      <alignment horizontal="left" vertical="center"/>
      <protection hidden="1"/>
    </xf>
    <xf numFmtId="0" fontId="29" fillId="0" borderId="33" xfId="0" applyFont="1" applyBorder="1" applyAlignment="1" applyProtection="1">
      <alignment horizontal="left" vertical="center"/>
      <protection hidden="1"/>
    </xf>
    <xf numFmtId="0" fontId="29" fillId="0" borderId="21" xfId="0" applyFont="1" applyBorder="1" applyAlignment="1" applyProtection="1">
      <alignment horizontal="left" vertical="center"/>
      <protection hidden="1"/>
    </xf>
    <xf numFmtId="0" fontId="29" fillId="0" borderId="34" xfId="0" applyFont="1" applyBorder="1" applyAlignment="1" applyProtection="1">
      <alignment horizontal="left" vertical="center"/>
      <protection hidden="1"/>
    </xf>
    <xf numFmtId="167" fontId="47" fillId="0" borderId="0" xfId="8" applyNumberFormat="1" applyFont="1" applyAlignment="1" applyProtection="1">
      <alignment horizontal="left"/>
      <protection hidden="1"/>
    </xf>
    <xf numFmtId="0" fontId="34" fillId="0" borderId="0" xfId="0" applyFont="1" applyAlignment="1" applyProtection="1">
      <alignment horizontal="center" vertical="top"/>
      <protection hidden="1"/>
    </xf>
    <xf numFmtId="0" fontId="47" fillId="0" borderId="0" xfId="8" applyFont="1" applyAlignment="1" applyProtection="1">
      <alignment horizontal="center"/>
      <protection hidden="1"/>
    </xf>
    <xf numFmtId="0" fontId="49" fillId="0" borderId="0" xfId="8" applyFont="1" applyAlignment="1" applyProtection="1">
      <alignment horizontal="center"/>
      <protection hidden="1"/>
    </xf>
    <xf numFmtId="0" fontId="47" fillId="0" borderId="0" xfId="8" applyFont="1" applyAlignment="1" applyProtection="1">
      <alignment horizontal="left"/>
      <protection hidden="1"/>
    </xf>
    <xf numFmtId="169" fontId="47" fillId="0" borderId="44" xfId="14" applyNumberFormat="1" applyFont="1" applyFill="1" applyBorder="1" applyAlignment="1" applyProtection="1">
      <alignment horizontal="left"/>
      <protection hidden="1"/>
    </xf>
    <xf numFmtId="3" fontId="51" fillId="0" borderId="44" xfId="8" applyNumberFormat="1" applyFont="1" applyBorder="1" applyAlignment="1" applyProtection="1">
      <alignment horizontal="justify" vertical="top" wrapText="1"/>
      <protection hidden="1"/>
    </xf>
    <xf numFmtId="3" fontId="51" fillId="0" borderId="0" xfId="8" applyNumberFormat="1" applyFont="1" applyAlignment="1" applyProtection="1">
      <alignment horizontal="justify" vertical="top" wrapText="1"/>
      <protection hidden="1"/>
    </xf>
    <xf numFmtId="0" fontId="47" fillId="0" borderId="0" xfId="8" applyFont="1" applyAlignment="1" applyProtection="1">
      <alignment horizontal="justify" vertical="top" wrapText="1"/>
      <protection hidden="1"/>
    </xf>
    <xf numFmtId="170" fontId="47" fillId="0" borderId="0" xfId="8" applyNumberFormat="1" applyFont="1" applyAlignment="1" applyProtection="1">
      <alignment horizontal="center"/>
      <protection hidden="1"/>
    </xf>
    <xf numFmtId="0" fontId="48" fillId="0" borderId="0" xfId="8" applyFont="1" applyAlignment="1" applyProtection="1">
      <alignment horizontal="center" shrinkToFit="1"/>
      <protection hidden="1"/>
    </xf>
    <xf numFmtId="0" fontId="48" fillId="0" borderId="0" xfId="8" applyFont="1" applyAlignment="1" applyProtection="1">
      <alignment horizontal="center"/>
      <protection hidden="1"/>
    </xf>
    <xf numFmtId="0" fontId="29" fillId="0" borderId="27" xfId="0" applyFont="1" applyBorder="1" applyAlignment="1" applyProtection="1">
      <alignment horizontal="left" vertical="top" wrapText="1"/>
      <protection hidden="1"/>
    </xf>
    <xf numFmtId="0" fontId="29" fillId="0" borderId="28" xfId="0" applyFont="1" applyBorder="1" applyAlignment="1" applyProtection="1">
      <alignment horizontal="left" vertical="top" wrapText="1"/>
      <protection hidden="1"/>
    </xf>
    <xf numFmtId="0" fontId="29" fillId="0" borderId="29" xfId="0" applyFont="1" applyBorder="1" applyAlignment="1" applyProtection="1">
      <alignment horizontal="left" vertical="top" wrapText="1"/>
      <protection hidden="1"/>
    </xf>
    <xf numFmtId="0" fontId="29" fillId="0" borderId="31" xfId="0" applyFont="1" applyBorder="1" applyAlignment="1" applyProtection="1">
      <alignment horizontal="left" vertical="top"/>
      <protection hidden="1"/>
    </xf>
    <xf numFmtId="0" fontId="29" fillId="0" borderId="0" xfId="0" applyFont="1" applyAlignment="1" applyProtection="1">
      <alignment horizontal="left" vertical="top"/>
      <protection hidden="1"/>
    </xf>
    <xf numFmtId="0" fontId="29" fillId="0" borderId="32" xfId="0" applyFont="1" applyBorder="1" applyAlignment="1" applyProtection="1">
      <alignment horizontal="left" vertical="top"/>
      <protection hidden="1"/>
    </xf>
    <xf numFmtId="0" fontId="29" fillId="0" borderId="27" xfId="0" applyFont="1" applyBorder="1" applyAlignment="1">
      <alignment horizontal="left"/>
    </xf>
    <xf numFmtId="0" fontId="29" fillId="0" borderId="28" xfId="0" applyFont="1" applyBorder="1" applyAlignment="1">
      <alignment horizontal="left"/>
    </xf>
    <xf numFmtId="168" fontId="29" fillId="0" borderId="0" xfId="0" applyNumberFormat="1" applyFont="1" applyAlignment="1">
      <alignment horizontal="left"/>
    </xf>
    <xf numFmtId="0" fontId="28" fillId="0" borderId="0" xfId="0" applyFont="1" applyAlignment="1">
      <alignment horizontal="left"/>
    </xf>
    <xf numFmtId="0" fontId="29" fillId="0" borderId="0" xfId="0" applyFont="1" applyAlignment="1">
      <alignment horizontal="justify" vertical="top" wrapText="1"/>
    </xf>
    <xf numFmtId="0" fontId="29" fillId="0" borderId="0" xfId="0" applyFont="1" applyAlignment="1">
      <alignment horizontal="justify" vertical="top"/>
    </xf>
    <xf numFmtId="167" fontId="29" fillId="0" borderId="0" xfId="0" applyNumberFormat="1" applyFont="1" applyAlignment="1">
      <alignment horizontal="left"/>
    </xf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center" vertical="top" wrapText="1"/>
    </xf>
    <xf numFmtId="0" fontId="34" fillId="0" borderId="6" xfId="0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4" fillId="0" borderId="7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7" xfId="0" applyFont="1" applyBorder="1" applyAlignment="1">
      <alignment horizontal="center"/>
    </xf>
    <xf numFmtId="0" fontId="29" fillId="0" borderId="1" xfId="0" applyFont="1" applyBorder="1" applyAlignment="1">
      <alignment horizontal="justify" vertical="top" wrapText="1"/>
    </xf>
    <xf numFmtId="0" fontId="29" fillId="0" borderId="15" xfId="0" applyFont="1" applyBorder="1" applyAlignment="1">
      <alignment horizontal="justify" vertical="top" wrapText="1"/>
    </xf>
    <xf numFmtId="0" fontId="29" fillId="0" borderId="1" xfId="0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0" fontId="33" fillId="0" borderId="7" xfId="0" applyFont="1" applyBorder="1" applyAlignment="1">
      <alignment horizontal="left" vertical="center"/>
    </xf>
    <xf numFmtId="0" fontId="33" fillId="0" borderId="6" xfId="0" applyFont="1" applyBorder="1" applyAlignment="1">
      <alignment horizontal="left" vertical="center"/>
    </xf>
    <xf numFmtId="0" fontId="33" fillId="0" borderId="1" xfId="0" applyFont="1" applyBorder="1" applyAlignment="1">
      <alignment horizontal="left" vertical="center"/>
    </xf>
    <xf numFmtId="0" fontId="33" fillId="0" borderId="15" xfId="0" applyFont="1" applyBorder="1" applyAlignment="1">
      <alignment horizontal="left" vertical="center"/>
    </xf>
    <xf numFmtId="0" fontId="33" fillId="0" borderId="14" xfId="0" applyFont="1" applyBorder="1" applyAlignment="1">
      <alignment horizontal="left" vertical="center"/>
    </xf>
    <xf numFmtId="0" fontId="29" fillId="0" borderId="0" xfId="0" quotePrefix="1" applyFont="1" applyAlignment="1">
      <alignment horizontal="center"/>
    </xf>
    <xf numFmtId="0" fontId="29" fillId="0" borderId="7" xfId="0" applyFont="1" applyBorder="1" applyAlignment="1">
      <alignment horizontal="left"/>
    </xf>
    <xf numFmtId="0" fontId="29" fillId="0" borderId="7" xfId="0" applyFont="1" applyBorder="1" applyAlignment="1">
      <alignment horizontal="justify" vertical="top"/>
    </xf>
    <xf numFmtId="0" fontId="25" fillId="0" borderId="16" xfId="0" applyFont="1" applyBorder="1" applyAlignment="1">
      <alignment horizontal="left"/>
    </xf>
    <xf numFmtId="0" fontId="25" fillId="0" borderId="4" xfId="0" applyFont="1" applyBorder="1" applyAlignment="1">
      <alignment horizontal="left"/>
    </xf>
    <xf numFmtId="0" fontId="25" fillId="0" borderId="17" xfId="0" applyFont="1" applyBorder="1" applyAlignment="1">
      <alignment horizontal="left"/>
    </xf>
    <xf numFmtId="0" fontId="29" fillId="0" borderId="16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33" fillId="0" borderId="13" xfId="0" applyFont="1" applyBorder="1" applyAlignment="1">
      <alignment horizontal="left" vertical="center"/>
    </xf>
    <xf numFmtId="0" fontId="33" fillId="0" borderId="5" xfId="0" applyFont="1" applyBorder="1" applyAlignment="1">
      <alignment horizontal="left" vertical="center"/>
    </xf>
    <xf numFmtId="0" fontId="25" fillId="0" borderId="14" xfId="0" applyFont="1" applyBorder="1" applyAlignment="1">
      <alignment horizontal="left" vertical="top" shrinkToFit="1"/>
    </xf>
    <xf numFmtId="0" fontId="25" fillId="0" borderId="1" xfId="0" applyFont="1" applyBorder="1" applyAlignment="1">
      <alignment horizontal="left" vertical="top" shrinkToFit="1"/>
    </xf>
    <xf numFmtId="0" fontId="25" fillId="0" borderId="15" xfId="0" applyFont="1" applyBorder="1" applyAlignment="1">
      <alignment horizontal="left" vertical="top" shrinkToFit="1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29" fillId="0" borderId="16" xfId="0" applyFont="1" applyBorder="1" applyAlignment="1">
      <alignment horizontal="left" vertical="center" indent="1"/>
    </xf>
    <xf numFmtId="0" fontId="29" fillId="0" borderId="4" xfId="0" applyFont="1" applyBorder="1" applyAlignment="1">
      <alignment horizontal="left" vertical="center" indent="1"/>
    </xf>
    <xf numFmtId="0" fontId="29" fillId="0" borderId="17" xfId="0" applyFont="1" applyBorder="1" applyAlignment="1">
      <alignment horizontal="left" vertical="center" indent="1"/>
    </xf>
    <xf numFmtId="0" fontId="29" fillId="0" borderId="18" xfId="0" applyFont="1" applyBorder="1" applyAlignment="1">
      <alignment horizontal="center" vertical="top"/>
    </xf>
    <xf numFmtId="0" fontId="29" fillId="0" borderId="19" xfId="0" applyFont="1" applyBorder="1" applyAlignment="1">
      <alignment horizontal="center" vertical="top"/>
    </xf>
    <xf numFmtId="0" fontId="29" fillId="0" borderId="3" xfId="0" applyFont="1" applyBorder="1" applyAlignment="1">
      <alignment horizontal="left" vertical="top" wrapText="1"/>
    </xf>
    <xf numFmtId="0" fontId="29" fillId="0" borderId="13" xfId="0" applyFont="1" applyBorder="1" applyAlignment="1">
      <alignment horizontal="left" vertical="top" wrapText="1"/>
    </xf>
    <xf numFmtId="0" fontId="29" fillId="0" borderId="5" xfId="0" applyFont="1" applyBorder="1" applyAlignment="1">
      <alignment horizontal="left" vertical="top" wrapText="1"/>
    </xf>
    <xf numFmtId="0" fontId="29" fillId="0" borderId="14" xfId="0" applyFont="1" applyBorder="1" applyAlignment="1">
      <alignment horizontal="left" vertical="top" wrapText="1"/>
    </xf>
    <xf numFmtId="0" fontId="29" fillId="0" borderId="1" xfId="0" applyFont="1" applyBorder="1" applyAlignment="1">
      <alignment horizontal="left" vertical="top" wrapText="1"/>
    </xf>
    <xf numFmtId="0" fontId="29" fillId="0" borderId="15" xfId="0" applyFont="1" applyBorder="1" applyAlignment="1">
      <alignment horizontal="left" vertical="top" wrapText="1"/>
    </xf>
    <xf numFmtId="0" fontId="28" fillId="0" borderId="3" xfId="0" applyFont="1" applyBorder="1" applyAlignment="1">
      <alignment horizontal="left" vertical="top" indent="1"/>
    </xf>
    <xf numFmtId="0" fontId="28" fillId="0" borderId="13" xfId="0" applyFont="1" applyBorder="1" applyAlignment="1">
      <alignment horizontal="left" vertical="top" indent="1"/>
    </xf>
    <xf numFmtId="0" fontId="28" fillId="0" borderId="5" xfId="0" applyFont="1" applyBorder="1" applyAlignment="1">
      <alignment horizontal="left" vertical="top" indent="1"/>
    </xf>
    <xf numFmtId="0" fontId="28" fillId="0" borderId="14" xfId="0" applyFont="1" applyBorder="1" applyAlignment="1">
      <alignment horizontal="left" vertical="top" indent="1"/>
    </xf>
    <xf numFmtId="0" fontId="28" fillId="0" borderId="1" xfId="0" applyFont="1" applyBorder="1" applyAlignment="1">
      <alignment horizontal="left" vertical="top" indent="1"/>
    </xf>
    <xf numFmtId="0" fontId="28" fillId="0" borderId="15" xfId="0" applyFont="1" applyBorder="1" applyAlignment="1">
      <alignment horizontal="left" vertical="top" indent="1"/>
    </xf>
    <xf numFmtId="0" fontId="29" fillId="0" borderId="13" xfId="0" applyFont="1" applyBorder="1" applyAlignment="1">
      <alignment horizontal="left" vertical="top"/>
    </xf>
    <xf numFmtId="0" fontId="29" fillId="0" borderId="5" xfId="0" applyFont="1" applyBorder="1" applyAlignment="1">
      <alignment horizontal="left" vertical="top"/>
    </xf>
    <xf numFmtId="0" fontId="29" fillId="0" borderId="7" xfId="0" applyFont="1" applyBorder="1" applyAlignment="1">
      <alignment horizontal="justify" vertical="top" wrapText="1"/>
    </xf>
    <xf numFmtId="0" fontId="29" fillId="0" borderId="0" xfId="0" applyFont="1" applyAlignment="1">
      <alignment horizontal="left" vertical="top"/>
    </xf>
    <xf numFmtId="0" fontId="29" fillId="0" borderId="7" xfId="0" applyFont="1" applyBorder="1" applyAlignment="1">
      <alignment horizontal="left" vertical="top"/>
    </xf>
    <xf numFmtId="0" fontId="29" fillId="0" borderId="3" xfId="0" applyFont="1" applyBorder="1" applyAlignment="1">
      <alignment horizontal="left" vertical="top"/>
    </xf>
    <xf numFmtId="0" fontId="29" fillId="0" borderId="3" xfId="0" applyFont="1" applyBorder="1" applyAlignment="1">
      <alignment horizontal="justify" vertical="top" wrapText="1"/>
    </xf>
    <xf numFmtId="0" fontId="29" fillId="0" borderId="13" xfId="0" applyFont="1" applyBorder="1" applyAlignment="1">
      <alignment horizontal="justify" vertical="top" wrapText="1"/>
    </xf>
    <xf numFmtId="0" fontId="29" fillId="0" borderId="5" xfId="0" applyFont="1" applyBorder="1" applyAlignment="1">
      <alignment horizontal="justify" vertical="top" wrapText="1"/>
    </xf>
    <xf numFmtId="0" fontId="33" fillId="0" borderId="3" xfId="0" applyFont="1" applyBorder="1" applyAlignment="1">
      <alignment horizontal="left" vertical="center"/>
    </xf>
    <xf numFmtId="0" fontId="29" fillId="0" borderId="14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38" fillId="0" borderId="14" xfId="0" applyFont="1" applyBorder="1" applyAlignment="1">
      <alignment horizontal="center"/>
    </xf>
    <xf numFmtId="0" fontId="38" fillId="0" borderId="1" xfId="0" applyFont="1" applyBorder="1" applyAlignment="1">
      <alignment horizontal="center"/>
    </xf>
    <xf numFmtId="0" fontId="38" fillId="0" borderId="15" xfId="0" applyFont="1" applyBorder="1" applyAlignment="1">
      <alignment horizontal="center"/>
    </xf>
    <xf numFmtId="0" fontId="34" fillId="0" borderId="3" xfId="0" applyFont="1" applyBorder="1" applyAlignment="1">
      <alignment horizontal="left" vertical="top" wrapText="1"/>
    </xf>
    <xf numFmtId="0" fontId="34" fillId="0" borderId="5" xfId="0" applyFont="1" applyBorder="1" applyAlignment="1">
      <alignment horizontal="left" vertical="top" wrapText="1"/>
    </xf>
    <xf numFmtId="0" fontId="34" fillId="0" borderId="6" xfId="0" applyFont="1" applyBorder="1" applyAlignment="1">
      <alignment horizontal="left" vertical="top" wrapText="1"/>
    </xf>
    <xf numFmtId="0" fontId="34" fillId="0" borderId="7" xfId="0" applyFont="1" applyBorder="1" applyAlignment="1">
      <alignment horizontal="left" vertical="top" wrapText="1"/>
    </xf>
    <xf numFmtId="0" fontId="28" fillId="0" borderId="3" xfId="0" applyFont="1" applyBorder="1" applyAlignment="1">
      <alignment horizontal="left" vertical="top" wrapText="1"/>
    </xf>
    <xf numFmtId="0" fontId="28" fillId="0" borderId="13" xfId="0" applyFont="1" applyBorder="1" applyAlignment="1">
      <alignment horizontal="left" vertical="top" wrapText="1"/>
    </xf>
    <xf numFmtId="0" fontId="28" fillId="0" borderId="6" xfId="0" applyFont="1" applyBorder="1" applyAlignment="1">
      <alignment horizontal="left" vertical="top" wrapText="1"/>
    </xf>
    <xf numFmtId="0" fontId="28" fillId="0" borderId="0" xfId="0" applyFont="1" applyAlignment="1">
      <alignment horizontal="left" vertical="top" wrapText="1"/>
    </xf>
    <xf numFmtId="0" fontId="38" fillId="0" borderId="14" xfId="0" applyFont="1" applyBorder="1" applyAlignment="1">
      <alignment horizontal="left" shrinkToFit="1"/>
    </xf>
    <xf numFmtId="0" fontId="38" fillId="0" borderId="15" xfId="0" applyFont="1" applyBorder="1" applyAlignment="1">
      <alignment horizontal="left" shrinkToFit="1"/>
    </xf>
    <xf numFmtId="0" fontId="39" fillId="0" borderId="0" xfId="0" applyFont="1" applyAlignment="1">
      <alignment horizontal="center"/>
    </xf>
    <xf numFmtId="0" fontId="29" fillId="0" borderId="3" xfId="0" applyFont="1" applyBorder="1"/>
    <xf numFmtId="0" fontId="29" fillId="0" borderId="13" xfId="0" applyFont="1" applyBorder="1"/>
    <xf numFmtId="0" fontId="34" fillId="0" borderId="3" xfId="0" applyFont="1" applyBorder="1" applyAlignment="1">
      <alignment horizontal="center"/>
    </xf>
    <xf numFmtId="0" fontId="34" fillId="0" borderId="1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29" fillId="0" borderId="13" xfId="0" applyFont="1" applyBorder="1" applyAlignment="1">
      <alignment horizontal="left"/>
    </xf>
    <xf numFmtId="0" fontId="29" fillId="0" borderId="0" xfId="0" applyFont="1" applyAlignment="1">
      <alignment horizontal="left" vertical="top" wrapText="1"/>
    </xf>
    <xf numFmtId="0" fontId="47" fillId="0" borderId="0" xfId="0" applyFont="1" applyAlignment="1">
      <alignment horizontal="left"/>
    </xf>
    <xf numFmtId="0" fontId="29" fillId="0" borderId="6" xfId="0" applyFont="1" applyBorder="1" applyAlignment="1">
      <alignment horizontal="justify" vertical="top" wrapText="1"/>
    </xf>
    <xf numFmtId="0" fontId="29" fillId="0" borderId="14" xfId="0" applyFont="1" applyBorder="1" applyAlignment="1">
      <alignment horizontal="left" shrinkToFit="1"/>
    </xf>
    <xf numFmtId="0" fontId="29" fillId="0" borderId="1" xfId="0" applyFont="1" applyBorder="1" applyAlignment="1">
      <alignment horizontal="left" shrinkToFit="1"/>
    </xf>
    <xf numFmtId="0" fontId="29" fillId="0" borderId="6" xfId="0" applyFont="1" applyBorder="1" applyAlignment="1">
      <alignment horizontal="left"/>
    </xf>
  </cellXfs>
  <cellStyles count="18">
    <cellStyle name="Comma" xfId="10" builtinId="3"/>
    <cellStyle name="Comma [0]" xfId="9" builtinId="6"/>
    <cellStyle name="Comma [0] 2" xfId="2"/>
    <cellStyle name="Comma [0] 2 2" xfId="7"/>
    <cellStyle name="Comma [0] 2 3" xfId="17"/>
    <cellStyle name="Comma [0] 3" xfId="5"/>
    <cellStyle name="Comma [0] 4" xfId="12"/>
    <cellStyle name="Comma [0] 5" xfId="13"/>
    <cellStyle name="Comma 2" xfId="14"/>
    <cellStyle name="Comma 2 2" xfId="15"/>
    <cellStyle name="Normal" xfId="0" builtinId="0"/>
    <cellStyle name="Normal 2" xfId="1"/>
    <cellStyle name="Normal 2 2" xfId="8"/>
    <cellStyle name="Normal 3" xfId="3"/>
    <cellStyle name="Normal 3 2" xfId="6"/>
    <cellStyle name="Normal 3 3" xfId="16"/>
    <cellStyle name="Normal 4" xfId="4"/>
    <cellStyle name="Normal 5" xfId="11"/>
  </cellStyles>
  <dxfs count="15">
    <dxf>
      <numFmt numFmtId="167" formatCode="[$-421]dd\ mmmm\ yy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8" formatCode="m/d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76" formatCode="dd/mm/yyyy\ hh:mm:dd\ AM/PM"/>
      <alignment horizontal="left" vertical="bottom" textRotation="0" wrapText="0" indent="0" justifyLastLine="0" shrinkToFit="0" readingOrder="0"/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font>
        <b/>
        <i val="0"/>
      </font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0000"/>
      <color rgb="FF3E20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STATISTIK</a:t>
            </a:r>
            <a:r>
              <a:rPr lang="en-US" baseline="0"/>
              <a:t> PERJALANAN DINAS</a:t>
            </a:r>
            <a:endParaRPr lang="en-US"/>
          </a:p>
        </c:rich>
      </c:tx>
      <c:layout>
        <c:manualLayout>
          <c:xMode val="edge"/>
          <c:yMode val="edge"/>
          <c:x val="0.37042331642460474"/>
          <c:y val="1.30719021521806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684058605571757E-2"/>
          <c:y val="0.1239002624671916"/>
          <c:w val="0.9217190358506917"/>
          <c:h val="0.824926270579813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Home!$X$12</c:f>
              <c:strCache>
                <c:ptCount val="1"/>
                <c:pt idx="0">
                  <c:v>Pesonel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Home!$X$12:$X$17</c:f>
              <c:strCache>
                <c:ptCount val="6"/>
                <c:pt idx="0">
                  <c:v>Pesonel</c:v>
                </c:pt>
                <c:pt idx="1">
                  <c:v>POLRI</c:v>
                </c:pt>
                <c:pt idx="2">
                  <c:v>PNS</c:v>
                </c:pt>
                <c:pt idx="3">
                  <c:v>SPD </c:v>
                </c:pt>
                <c:pt idx="4">
                  <c:v>SPD Proses</c:v>
                </c:pt>
                <c:pt idx="5">
                  <c:v>Kwitansi</c:v>
                </c:pt>
              </c:strCache>
            </c:strRef>
          </c:cat>
          <c:val>
            <c:numRef>
              <c:f>Home!$Y$12</c:f>
              <c:numCache>
                <c:formatCode>#,##0</c:formatCode>
                <c:ptCount val="1"/>
                <c:pt idx="0">
                  <c:v>11200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9B75-4843-BBD9-61EABD682951}"/>
            </c:ext>
          </c:extLst>
        </c:ser>
        <c:ser>
          <c:idx val="1"/>
          <c:order val="1"/>
          <c:tx>
            <c:strRef>
              <c:f>Home!$X$13</c:f>
              <c:strCache>
                <c:ptCount val="1"/>
                <c:pt idx="0">
                  <c:v>POLRI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Home!$X$12:$X$17</c:f>
              <c:strCache>
                <c:ptCount val="6"/>
                <c:pt idx="0">
                  <c:v>Pesonel</c:v>
                </c:pt>
                <c:pt idx="1">
                  <c:v>POLRI</c:v>
                </c:pt>
                <c:pt idx="2">
                  <c:v>PNS</c:v>
                </c:pt>
                <c:pt idx="3">
                  <c:v>SPD </c:v>
                </c:pt>
                <c:pt idx="4">
                  <c:v>SPD Proses</c:v>
                </c:pt>
                <c:pt idx="5">
                  <c:v>Kwitansi</c:v>
                </c:pt>
              </c:strCache>
            </c:strRef>
          </c:cat>
          <c:val>
            <c:numRef>
              <c:f>Home!$Y$13</c:f>
              <c:numCache>
                <c:formatCode>#,##0</c:formatCode>
                <c:ptCount val="1"/>
                <c:pt idx="0">
                  <c:v>10592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6588-42BE-8C5E-ADB63E32AFBA}"/>
            </c:ext>
          </c:extLst>
        </c:ser>
        <c:ser>
          <c:idx val="2"/>
          <c:order val="2"/>
          <c:tx>
            <c:strRef>
              <c:f>Home!$X$14</c:f>
              <c:strCache>
                <c:ptCount val="1"/>
                <c:pt idx="0">
                  <c:v>PNS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Home!$X$12:$X$17</c:f>
              <c:strCache>
                <c:ptCount val="6"/>
                <c:pt idx="0">
                  <c:v>Pesonel</c:v>
                </c:pt>
                <c:pt idx="1">
                  <c:v>POLRI</c:v>
                </c:pt>
                <c:pt idx="2">
                  <c:v>PNS</c:v>
                </c:pt>
                <c:pt idx="3">
                  <c:v>SPD </c:v>
                </c:pt>
                <c:pt idx="4">
                  <c:v>SPD Proses</c:v>
                </c:pt>
                <c:pt idx="5">
                  <c:v>Kwitansi</c:v>
                </c:pt>
              </c:strCache>
            </c:strRef>
          </c:cat>
          <c:val>
            <c:numRef>
              <c:f>Home!$Y$14</c:f>
              <c:numCache>
                <c:formatCode>#,##0</c:formatCode>
                <c:ptCount val="1"/>
                <c:pt idx="0">
                  <c:v>607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6588-42BE-8C5E-ADB63E32AFBA}"/>
            </c:ext>
          </c:extLst>
        </c:ser>
        <c:ser>
          <c:idx val="3"/>
          <c:order val="3"/>
          <c:tx>
            <c:strRef>
              <c:f>Home!$X$15</c:f>
              <c:strCache>
                <c:ptCount val="1"/>
                <c:pt idx="0">
                  <c:v>SPD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Home!$X$12:$X$17</c:f>
              <c:strCache>
                <c:ptCount val="6"/>
                <c:pt idx="0">
                  <c:v>Pesonel</c:v>
                </c:pt>
                <c:pt idx="1">
                  <c:v>POLRI</c:v>
                </c:pt>
                <c:pt idx="2">
                  <c:v>PNS</c:v>
                </c:pt>
                <c:pt idx="3">
                  <c:v>SPD </c:v>
                </c:pt>
                <c:pt idx="4">
                  <c:v>SPD Proses</c:v>
                </c:pt>
                <c:pt idx="5">
                  <c:v>Kwitansi</c:v>
                </c:pt>
              </c:strCache>
            </c:strRef>
          </c:cat>
          <c:val>
            <c:numRef>
              <c:f>Home!$Y$15</c:f>
              <c:numCache>
                <c:formatCode>#,##0</c:formatCode>
                <c:ptCount val="1"/>
                <c:pt idx="0">
                  <c:v>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6588-42BE-8C5E-ADB63E32AFBA}"/>
            </c:ext>
          </c:extLst>
        </c:ser>
        <c:ser>
          <c:idx val="4"/>
          <c:order val="4"/>
          <c:tx>
            <c:strRef>
              <c:f>Home!$X$16</c:f>
              <c:strCache>
                <c:ptCount val="1"/>
                <c:pt idx="0">
                  <c:v>SPD Proses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Home!$X$12:$X$17</c:f>
              <c:strCache>
                <c:ptCount val="6"/>
                <c:pt idx="0">
                  <c:v>Pesonel</c:v>
                </c:pt>
                <c:pt idx="1">
                  <c:v>POLRI</c:v>
                </c:pt>
                <c:pt idx="2">
                  <c:v>PNS</c:v>
                </c:pt>
                <c:pt idx="3">
                  <c:v>SPD </c:v>
                </c:pt>
                <c:pt idx="4">
                  <c:v>SPD Proses</c:v>
                </c:pt>
                <c:pt idx="5">
                  <c:v>Kwitansi</c:v>
                </c:pt>
              </c:strCache>
            </c:strRef>
          </c:cat>
          <c:val>
            <c:numRef>
              <c:f>Home!$Y$16</c:f>
              <c:numCache>
                <c:formatCode>#,##0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6588-42BE-8C5E-ADB63E32AFBA}"/>
            </c:ext>
          </c:extLst>
        </c:ser>
        <c:ser>
          <c:idx val="5"/>
          <c:order val="5"/>
          <c:tx>
            <c:strRef>
              <c:f>Home!$X$17</c:f>
              <c:strCache>
                <c:ptCount val="1"/>
                <c:pt idx="0">
                  <c:v>Kwitansi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Home!$X$12:$X$17</c:f>
              <c:strCache>
                <c:ptCount val="6"/>
                <c:pt idx="0">
                  <c:v>Pesonel</c:v>
                </c:pt>
                <c:pt idx="1">
                  <c:v>POLRI</c:v>
                </c:pt>
                <c:pt idx="2">
                  <c:v>PNS</c:v>
                </c:pt>
                <c:pt idx="3">
                  <c:v>SPD </c:v>
                </c:pt>
                <c:pt idx="4">
                  <c:v>SPD Proses</c:v>
                </c:pt>
                <c:pt idx="5">
                  <c:v>Kwitansi</c:v>
                </c:pt>
              </c:strCache>
            </c:strRef>
          </c:cat>
          <c:val>
            <c:numRef>
              <c:f>Home!$Y$17</c:f>
              <c:numCache>
                <c:formatCode>#,##0</c:formatCode>
                <c:ptCount val="1"/>
                <c:pt idx="0">
                  <c:v>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430-47B7-9520-C894BEE139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55439600"/>
        <c:axId val="355438512"/>
      </c:barChart>
      <c:catAx>
        <c:axId val="355439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55438512"/>
        <c:crosses val="autoZero"/>
        <c:auto val="1"/>
        <c:lblAlgn val="ctr"/>
        <c:lblOffset val="100"/>
        <c:noMultiLvlLbl val="0"/>
      </c:catAx>
      <c:valAx>
        <c:axId val="35543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3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pagu anggaran perjalanan dinas t.a. 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Pagu!$C$2</c:f>
              <c:strCache>
                <c:ptCount val="1"/>
                <c:pt idx="0">
                  <c:v>Pagu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Pagu!$B$3:$B$9</c:f>
              <c:strCache>
                <c:ptCount val="7"/>
                <c:pt idx="0">
                  <c:v>524119</c:v>
                </c:pt>
                <c:pt idx="1">
                  <c:v>524111a</c:v>
                </c:pt>
                <c:pt idx="2">
                  <c:v>524111b</c:v>
                </c:pt>
                <c:pt idx="3">
                  <c:v>524111c</c:v>
                </c:pt>
                <c:pt idx="4">
                  <c:v>521119</c:v>
                </c:pt>
                <c:pt idx="5">
                  <c:v>524112</c:v>
                </c:pt>
                <c:pt idx="6">
                  <c:v>Dana Samsat</c:v>
                </c:pt>
              </c:strCache>
            </c:strRef>
          </c:cat>
          <c:val>
            <c:numRef>
              <c:f>Pagu!$C$3:$C$8</c:f>
              <c:numCache>
                <c:formatCode>_-"Rp"* #,##0_-;\-"Rp"* #,##0_-;_-"Rp"* "-"??_-;_-@_-</c:formatCode>
                <c:ptCount val="6"/>
                <c:pt idx="0">
                  <c:v>953700000</c:v>
                </c:pt>
                <c:pt idx="1">
                  <c:v>43920000</c:v>
                </c:pt>
                <c:pt idx="2">
                  <c:v>54000000</c:v>
                </c:pt>
                <c:pt idx="3">
                  <c:v>57600000</c:v>
                </c:pt>
                <c:pt idx="4">
                  <c:v>216000000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38-49B1-9203-A2CA1C4DA61D}"/>
            </c:ext>
          </c:extLst>
        </c:ser>
        <c:ser>
          <c:idx val="1"/>
          <c:order val="1"/>
          <c:tx>
            <c:strRef>
              <c:f>Pagu!$D$2</c:f>
              <c:strCache>
                <c:ptCount val="1"/>
                <c:pt idx="0">
                  <c:v>Realisasi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Pagu!$B$3:$B$9</c:f>
              <c:strCache>
                <c:ptCount val="7"/>
                <c:pt idx="0">
                  <c:v>524119</c:v>
                </c:pt>
                <c:pt idx="1">
                  <c:v>524111a</c:v>
                </c:pt>
                <c:pt idx="2">
                  <c:v>524111b</c:v>
                </c:pt>
                <c:pt idx="3">
                  <c:v>524111c</c:v>
                </c:pt>
                <c:pt idx="4">
                  <c:v>521119</c:v>
                </c:pt>
                <c:pt idx="5">
                  <c:v>524112</c:v>
                </c:pt>
                <c:pt idx="6">
                  <c:v>Dana Samsat</c:v>
                </c:pt>
              </c:strCache>
            </c:strRef>
          </c:cat>
          <c:val>
            <c:numRef>
              <c:f>Pagu!$D$3:$D$8</c:f>
              <c:numCache>
                <c:formatCode>_-"Rp"* #,##0_-;\-"Rp"* #,##0_-;_-"Rp"* "-"??_-;_-@_-</c:formatCode>
                <c:ptCount val="6"/>
                <c:pt idx="0">
                  <c:v>289981100</c:v>
                </c:pt>
                <c:pt idx="1">
                  <c:v>0</c:v>
                </c:pt>
                <c:pt idx="2">
                  <c:v>18000000</c:v>
                </c:pt>
                <c:pt idx="3">
                  <c:v>11790000</c:v>
                </c:pt>
                <c:pt idx="4">
                  <c:v>16620000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38-49B1-9203-A2CA1C4DA61D}"/>
            </c:ext>
          </c:extLst>
        </c:ser>
        <c:ser>
          <c:idx val="2"/>
          <c:order val="2"/>
          <c:tx>
            <c:strRef>
              <c:f>Pagu!$E$2</c:f>
              <c:strCache>
                <c:ptCount val="1"/>
                <c:pt idx="0">
                  <c:v>Sisa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3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strRef>
              <c:f>Pagu!$B$3:$B$9</c:f>
              <c:strCache>
                <c:ptCount val="7"/>
                <c:pt idx="0">
                  <c:v>524119</c:v>
                </c:pt>
                <c:pt idx="1">
                  <c:v>524111a</c:v>
                </c:pt>
                <c:pt idx="2">
                  <c:v>524111b</c:v>
                </c:pt>
                <c:pt idx="3">
                  <c:v>524111c</c:v>
                </c:pt>
                <c:pt idx="4">
                  <c:v>521119</c:v>
                </c:pt>
                <c:pt idx="5">
                  <c:v>524112</c:v>
                </c:pt>
                <c:pt idx="6">
                  <c:v>Dana Samsat</c:v>
                </c:pt>
              </c:strCache>
            </c:strRef>
          </c:cat>
          <c:val>
            <c:numRef>
              <c:f>Pagu!$E$3:$E$8</c:f>
              <c:numCache>
                <c:formatCode>_-"Rp"* #,##0_-;\-"Rp"* #,##0_-;_-"Rp"* "-"??_-;_-@_-</c:formatCode>
                <c:ptCount val="6"/>
                <c:pt idx="0">
                  <c:v>663718900</c:v>
                </c:pt>
                <c:pt idx="1">
                  <c:v>43920000</c:v>
                </c:pt>
                <c:pt idx="2">
                  <c:v>36000000</c:v>
                </c:pt>
                <c:pt idx="3">
                  <c:v>45810000</c:v>
                </c:pt>
                <c:pt idx="4">
                  <c:v>199380000</c:v>
                </c:pt>
                <c:pt idx="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D38-49B1-9203-A2CA1C4DA61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355432528"/>
        <c:axId val="355441232"/>
      </c:barChart>
      <c:catAx>
        <c:axId val="35543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41232"/>
        <c:crosses val="autoZero"/>
        <c:auto val="1"/>
        <c:lblAlgn val="ctr"/>
        <c:lblOffset val="100"/>
        <c:noMultiLvlLbl val="0"/>
      </c:catAx>
      <c:valAx>
        <c:axId val="355441232"/>
        <c:scaling>
          <c:orientation val="minMax"/>
        </c:scaling>
        <c:delete val="1"/>
        <c:axPos val="l"/>
        <c:numFmt formatCode="_-&quot;Rp&quot;* #,##0_-;\-&quot;Rp&quot;* #,##0_-;_-&quot;Rp&quot;* &quot;-&quot;??_-;_-@_-" sourceLinked="1"/>
        <c:majorTickMark val="none"/>
        <c:minorTickMark val="none"/>
        <c:tickLblPos val="nextTo"/>
        <c:crossAx val="3554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</a:t>
            </a:r>
            <a:r>
              <a:rPr lang="en-US" baseline="0"/>
              <a:t> Personel</a:t>
            </a:r>
            <a:endParaRPr lang="en-US"/>
          </a:p>
        </c:rich>
      </c:tx>
      <c:layout>
        <c:manualLayout>
          <c:xMode val="edge"/>
          <c:yMode val="edge"/>
          <c:x val="0.32819089686959863"/>
          <c:y val="1.92307692307692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13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36B-4333-BFC3-CDEF9A1C2C5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0.15868286281288002"/>
                  <c:y val="-0.2805244296386029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36B-4333-BFC3-CDEF9A1C2C5A}"/>
                </c:ext>
                <c:ext xmlns:c15="http://schemas.microsoft.com/office/drawing/2012/chart" uri="{CE6537A1-D6FC-4f65-9D91-7224C49458BB}">
                  <c15:layout>
                    <c:manualLayout>
                      <c:w val="0.17268292682926828"/>
                      <c:h val="0.16006410256410256"/>
                    </c:manualLayout>
                  </c15:layout>
                </c:ext>
              </c:extLst>
            </c:dLbl>
            <c:dLbl>
              <c:idx val="1"/>
              <c:layout>
                <c:manualLayout>
                  <c:x val="0.18084405607835605"/>
                  <c:y val="4.7991116495053211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F36B-4333-BFC3-CDEF9A1C2C5A}"/>
                </c:ext>
                <c:ext xmlns:c15="http://schemas.microsoft.com/office/drawing/2012/chart" uri="{CE6537A1-D6FC-4f65-9D91-7224C49458BB}">
                  <c15:layout>
                    <c:manualLayout>
                      <c:w val="0.16715447154471544"/>
                      <c:h val="9.605794467999193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Help!$A$8:$A$10</c15:sqref>
                  </c15:fullRef>
                </c:ext>
              </c:extLst>
              <c:f>Help!$A$9:$A$10</c:f>
              <c:strCache>
                <c:ptCount val="2"/>
                <c:pt idx="0">
                  <c:v>POLRI</c:v>
                </c:pt>
                <c:pt idx="1">
                  <c:v>PNS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Help!$B$8:$B$10</c15:sqref>
                  </c15:fullRef>
                </c:ext>
              </c:extLst>
              <c:f>Help!$B$9:$B$10</c:f>
              <c:numCache>
                <c:formatCode>#,##0</c:formatCode>
                <c:ptCount val="2"/>
                <c:pt idx="0">
                  <c:v>10592</c:v>
                </c:pt>
                <c:pt idx="1">
                  <c:v>607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352-4824-AD85-038C81902D60}"/>
            </c:ext>
            <c:ext xmlns:c15="http://schemas.microsoft.com/office/drawing/2012/chart" uri="{02D57815-91ED-43cb-92C2-25804820EDAC}">
              <c15:categoryFilterExceptions>
                <c15:categoryFilterException>
                  <c15:sqref>Help!$B$8</c15:sqref>
                  <c15:spPr xmlns:c15="http://schemas.microsoft.com/office/drawing/2012/chart"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explosion val="25"/>
                  <c15:bubble3D val="0"/>
                  <c15:dLbl>
                    <c:idx val="-1"/>
                    <c:layout>
                      <c:manualLayout>
                        <c:x val="4.0449875168042868E-2"/>
                        <c:y val="-3.2080557238037551E-2"/>
                      </c:manualLayout>
                    </c:layout>
                    <c:dLblPos val="bestFit"/>
                    <c:showLegendKey val="0"/>
                    <c:showVal val="1"/>
                    <c:showCatName val="0"/>
                    <c:showSerName val="0"/>
                    <c:showPercent val="1"/>
                    <c:showBubbleSize val="0"/>
                    <c:extLst xmlns:c16r2="http://schemas.microsoft.com/office/drawing/2015/06/chart">
                      <c:ext xmlns:c16="http://schemas.microsoft.com/office/drawing/2014/chart" uri="{C3380CC4-5D6E-409C-BE32-E72D297353CC}">
                        <c16:uniqueId val="{00000005-FD0F-4471-A10B-5A6686DCE819}"/>
                      </c:ext>
                      <c:ext uri="{CE6537A1-D6FC-4f65-9D91-7224C49458BB}">
                        <c15:layout>
                          <c:manualLayout>
                            <c:w val="0.1808130081300813"/>
                            <c:h val="0.16006410256410256"/>
                          </c:manualLayout>
                        </c15:layout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Statistik Perjalanan Dinas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123359580052504E-2"/>
          <c:y val="0.23775641025641026"/>
          <c:w val="0.92028095919828201"/>
          <c:h val="0.613536745406824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Help!$A$11:$A$13</c:f>
              <c:strCache>
                <c:ptCount val="3"/>
                <c:pt idx="0">
                  <c:v>SPD </c:v>
                </c:pt>
                <c:pt idx="1">
                  <c:v>SPD Proses</c:v>
                </c:pt>
                <c:pt idx="2">
                  <c:v>Kwitansi</c:v>
                </c:pt>
              </c:strCache>
            </c:strRef>
          </c:xVal>
          <c:yVal>
            <c:numRef>
              <c:f>Help!$B$11:$B$13</c:f>
              <c:numCache>
                <c:formatCode>#,##0</c:formatCode>
                <c:ptCount val="3"/>
                <c:pt idx="0">
                  <c:v>76</c:v>
                </c:pt>
                <c:pt idx="1">
                  <c:v>1</c:v>
                </c:pt>
                <c:pt idx="2">
                  <c:v>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6FC-4D80-A5FC-CC280CD1554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55445584"/>
        <c:axId val="355436880"/>
      </c:scatterChart>
      <c:valAx>
        <c:axId val="35544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36880"/>
        <c:crosses val="autoZero"/>
        <c:crossBetween val="midCat"/>
      </c:valAx>
      <c:valAx>
        <c:axId val="35543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44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Pagu</a:t>
            </a:r>
            <a:r>
              <a:rPr lang="en-US" baseline="0"/>
              <a:t> Anggaran T.A. 2022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percentStacked"/>
        <c:varyColors val="0"/>
        <c:ser>
          <c:idx val="0"/>
          <c:order val="0"/>
          <c:tx>
            <c:strRef>
              <c:f>Pagu!$C$15</c:f>
              <c:strCache>
                <c:ptCount val="1"/>
                <c:pt idx="0">
                  <c:v>Pagu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Pagu!$B$16:$B$22</c:f>
              <c:strCache>
                <c:ptCount val="7"/>
                <c:pt idx="0">
                  <c:v>Rutin</c:v>
                </c:pt>
                <c:pt idx="1">
                  <c:v>Dalam Kota </c:v>
                </c:pt>
                <c:pt idx="2">
                  <c:v>Dikbangspes</c:v>
                </c:pt>
                <c:pt idx="3">
                  <c:v>PNBP</c:v>
                </c:pt>
                <c:pt idx="4">
                  <c:v>Dukops</c:v>
                </c:pt>
                <c:pt idx="5">
                  <c:v>Luar Negeri</c:v>
                </c:pt>
                <c:pt idx="6">
                  <c:v>Dana Samsat</c:v>
                </c:pt>
              </c:strCache>
            </c:strRef>
          </c:cat>
          <c:val>
            <c:numRef>
              <c:f>Pagu!$C$16:$C$22</c:f>
              <c:numCache>
                <c:formatCode>_(* #,##0_);_(* \(#,##0\);_(* "-"??_);_(@_)</c:formatCode>
                <c:ptCount val="7"/>
                <c:pt idx="0">
                  <c:v>953700000</c:v>
                </c:pt>
                <c:pt idx="1">
                  <c:v>43920000</c:v>
                </c:pt>
                <c:pt idx="2">
                  <c:v>54000000</c:v>
                </c:pt>
                <c:pt idx="3">
                  <c:v>57600000</c:v>
                </c:pt>
                <c:pt idx="4">
                  <c:v>216000000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C0E-4AF6-AD21-3BC8F72DAAC6}"/>
            </c:ext>
          </c:extLst>
        </c:ser>
        <c:ser>
          <c:idx val="1"/>
          <c:order val="1"/>
          <c:tx>
            <c:strRef>
              <c:f>Pagu!$D$15</c:f>
              <c:strCache>
                <c:ptCount val="1"/>
                <c:pt idx="0">
                  <c:v>Realisasi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Pagu!$B$16:$B$22</c:f>
              <c:strCache>
                <c:ptCount val="7"/>
                <c:pt idx="0">
                  <c:v>Rutin</c:v>
                </c:pt>
                <c:pt idx="1">
                  <c:v>Dalam Kota </c:v>
                </c:pt>
                <c:pt idx="2">
                  <c:v>Dikbangspes</c:v>
                </c:pt>
                <c:pt idx="3">
                  <c:v>PNBP</c:v>
                </c:pt>
                <c:pt idx="4">
                  <c:v>Dukops</c:v>
                </c:pt>
                <c:pt idx="5">
                  <c:v>Luar Negeri</c:v>
                </c:pt>
                <c:pt idx="6">
                  <c:v>Dana Samsat</c:v>
                </c:pt>
              </c:strCache>
            </c:strRef>
          </c:cat>
          <c:val>
            <c:numRef>
              <c:f>Pagu!$D$16:$D$22</c:f>
              <c:numCache>
                <c:formatCode>_(* #,##0_);_(* \(#,##0\);_(* "-"??_);_(@_)</c:formatCode>
                <c:ptCount val="7"/>
                <c:pt idx="0">
                  <c:v>289981100</c:v>
                </c:pt>
                <c:pt idx="1">
                  <c:v>0</c:v>
                </c:pt>
                <c:pt idx="2">
                  <c:v>18000000</c:v>
                </c:pt>
                <c:pt idx="3">
                  <c:v>11790000</c:v>
                </c:pt>
                <c:pt idx="4">
                  <c:v>16620000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C0E-4AF6-AD21-3BC8F72DAAC6}"/>
            </c:ext>
          </c:extLst>
        </c:ser>
        <c:ser>
          <c:idx val="2"/>
          <c:order val="2"/>
          <c:tx>
            <c:strRef>
              <c:f>Pagu!$E$15</c:f>
              <c:strCache>
                <c:ptCount val="1"/>
                <c:pt idx="0">
                  <c:v>Sisa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Pagu!$B$16:$B$22</c:f>
              <c:strCache>
                <c:ptCount val="7"/>
                <c:pt idx="0">
                  <c:v>Rutin</c:v>
                </c:pt>
                <c:pt idx="1">
                  <c:v>Dalam Kota </c:v>
                </c:pt>
                <c:pt idx="2">
                  <c:v>Dikbangspes</c:v>
                </c:pt>
                <c:pt idx="3">
                  <c:v>PNBP</c:v>
                </c:pt>
                <c:pt idx="4">
                  <c:v>Dukops</c:v>
                </c:pt>
                <c:pt idx="5">
                  <c:v>Luar Negeri</c:v>
                </c:pt>
                <c:pt idx="6">
                  <c:v>Dana Samsat</c:v>
                </c:pt>
              </c:strCache>
            </c:strRef>
          </c:cat>
          <c:val>
            <c:numRef>
              <c:f>Pagu!$E$16:$E$22</c:f>
              <c:numCache>
                <c:formatCode>_(* #,##0_);_(* \(#,##0\);_(* "-"??_);_(@_)</c:formatCode>
                <c:ptCount val="7"/>
                <c:pt idx="0">
                  <c:v>663718900</c:v>
                </c:pt>
                <c:pt idx="1">
                  <c:v>43920000</c:v>
                </c:pt>
                <c:pt idx="2">
                  <c:v>36000000</c:v>
                </c:pt>
                <c:pt idx="3">
                  <c:v>45810000</c:v>
                </c:pt>
                <c:pt idx="4">
                  <c:v>199380000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C0E-4AF6-AD21-3BC8F72DA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620384"/>
        <c:axId val="445541152"/>
      </c:lineChart>
      <c:catAx>
        <c:axId val="23562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541152"/>
        <c:crossesAt val="0"/>
        <c:auto val="1"/>
        <c:lblAlgn val="ctr"/>
        <c:lblOffset val="100"/>
        <c:noMultiLvlLbl val="0"/>
      </c:catAx>
      <c:valAx>
        <c:axId val="44554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620384"/>
        <c:crosses val="autoZero"/>
        <c:crossBetween val="between"/>
      </c:valAx>
      <c:spPr>
        <a:noFill/>
        <a:ln>
          <a:noFill/>
        </a:ln>
        <a:effectLst>
          <a:softEdge rad="0"/>
        </a:effectLst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png"/><Relationship Id="rId18" Type="http://schemas.openxmlformats.org/officeDocument/2006/relationships/image" Target="../media/image14.png"/><Relationship Id="rId3" Type="http://schemas.microsoft.com/office/2007/relationships/hdphoto" Target="../media/hdphoto1.wdp"/><Relationship Id="rId7" Type="http://schemas.openxmlformats.org/officeDocument/2006/relationships/image" Target="../media/image7.png"/><Relationship Id="rId12" Type="http://schemas.openxmlformats.org/officeDocument/2006/relationships/chart" Target="../charts/chart2.xml"/><Relationship Id="rId17" Type="http://schemas.microsoft.com/office/2007/relationships/hdphoto" Target="../media/hdphoto4.wdp"/><Relationship Id="rId2" Type="http://schemas.openxmlformats.org/officeDocument/2006/relationships/image" Target="../media/image3.png"/><Relationship Id="rId16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microsoft.com/office/2007/relationships/hdphoto" Target="../media/hdphoto3.wdp"/><Relationship Id="rId4" Type="http://schemas.openxmlformats.org/officeDocument/2006/relationships/image" Target="../media/image4.png"/><Relationship Id="rId9" Type="http://schemas.openxmlformats.org/officeDocument/2006/relationships/image" Target="../media/image8.png"/><Relationship Id="rId1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emf"/><Relationship Id="rId1" Type="http://schemas.openxmlformats.org/officeDocument/2006/relationships/image" Target="../media/image1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112079</xdr:colOff>
      <xdr:row>15</xdr:row>
      <xdr:rowOff>125192</xdr:rowOff>
    </xdr:from>
    <xdr:to>
      <xdr:col>0</xdr:col>
      <xdr:colOff>940079</xdr:colOff>
      <xdr:row>17</xdr:row>
      <xdr:rowOff>103052</xdr:rowOff>
    </xdr:to>
    <xdr:sp macro="[0]!Buka_Dashboard" textlink="">
      <xdr:nvSpPr>
        <xdr:cNvPr id="2" name="Rectangl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12079" y="2506442"/>
          <a:ext cx="828000" cy="320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Dashboard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92881</xdr:colOff>
      <xdr:row>12</xdr:row>
      <xdr:rowOff>104775</xdr:rowOff>
    </xdr:from>
    <xdr:to>
      <xdr:col>13</xdr:col>
      <xdr:colOff>409575</xdr:colOff>
      <xdr:row>26</xdr:row>
      <xdr:rowOff>47625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108539</xdr:colOff>
      <xdr:row>18</xdr:row>
      <xdr:rowOff>58306</xdr:rowOff>
    </xdr:from>
    <xdr:to>
      <xdr:col>0</xdr:col>
      <xdr:colOff>936539</xdr:colOff>
      <xdr:row>20</xdr:row>
      <xdr:rowOff>48931</xdr:rowOff>
    </xdr:to>
    <xdr:sp macro="[0]!btn_Data" textlink="">
      <xdr:nvSpPr>
        <xdr:cNvPr id="9" name="DATA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108539" y="2925331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n>
                <a:noFill/>
              </a:ln>
              <a:solidFill>
                <a:schemeClr val="lt1"/>
              </a:solidFill>
              <a:latin typeface="+mj-lt"/>
              <a:cs typeface="Arial" panose="020B0604020202020204" pitchFamily="34" charset="0"/>
            </a:rPr>
            <a:t>Master</a:t>
          </a:r>
          <a:endParaRPr lang="id-ID" sz="1100" b="0">
            <a:ln>
              <a:noFill/>
            </a:ln>
            <a:solidFill>
              <a:schemeClr val="lt1"/>
            </a:solidFill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1059854</xdr:colOff>
      <xdr:row>23</xdr:row>
      <xdr:rowOff>106588</xdr:rowOff>
    </xdr:from>
    <xdr:to>
      <xdr:col>0</xdr:col>
      <xdr:colOff>1887854</xdr:colOff>
      <xdr:row>26</xdr:row>
      <xdr:rowOff>1963</xdr:rowOff>
    </xdr:to>
    <xdr:sp macro="[0]!BukaForm_Pagu" textlink="">
      <xdr:nvSpPr>
        <xdr:cNvPr id="11" name="Pagu" hidden="1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1059854" y="3735613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Pagu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110127</xdr:colOff>
      <xdr:row>21</xdr:row>
      <xdr:rowOff>11535</xdr:rowOff>
    </xdr:from>
    <xdr:to>
      <xdr:col>0</xdr:col>
      <xdr:colOff>938127</xdr:colOff>
      <xdr:row>23</xdr:row>
      <xdr:rowOff>46545</xdr:rowOff>
    </xdr:to>
    <xdr:sp macro="[0]!btn_MenuSKPP" textlink="">
      <xdr:nvSpPr>
        <xdr:cNvPr id="13" name="SKPP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110127" y="3354810"/>
          <a:ext cx="828000" cy="320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Proses SPD</a:t>
          </a:r>
          <a:r>
            <a:rPr lang="id-ID" sz="1100" b="0">
              <a:latin typeface="+mj-lt"/>
              <a:cs typeface="Arial" panose="020B0604020202020204" pitchFamily="34" charset="0"/>
            </a:rPr>
            <a:t> </a:t>
          </a:r>
        </a:p>
      </xdr:txBody>
    </xdr:sp>
    <xdr:clientData/>
  </xdr:twoCellAnchor>
  <xdr:twoCellAnchor>
    <xdr:from>
      <xdr:col>0</xdr:col>
      <xdr:colOff>1068306</xdr:colOff>
      <xdr:row>21</xdr:row>
      <xdr:rowOff>11535</xdr:rowOff>
    </xdr:from>
    <xdr:to>
      <xdr:col>0</xdr:col>
      <xdr:colOff>1896306</xdr:colOff>
      <xdr:row>23</xdr:row>
      <xdr:rowOff>49785</xdr:rowOff>
    </xdr:to>
    <xdr:sp macro="[0]!BukaForm_SPD" textlink="">
      <xdr:nvSpPr>
        <xdr:cNvPr id="14" name="Pindah" hidden="1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1068306" y="3354810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SPD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1070142</xdr:colOff>
      <xdr:row>23</xdr:row>
      <xdr:rowOff>110440</xdr:rowOff>
    </xdr:from>
    <xdr:to>
      <xdr:col>0</xdr:col>
      <xdr:colOff>1898142</xdr:colOff>
      <xdr:row>26</xdr:row>
      <xdr:rowOff>5815</xdr:rowOff>
    </xdr:to>
    <xdr:sp macro="[0]!BukaForm_Kwitansi" textlink="">
      <xdr:nvSpPr>
        <xdr:cNvPr id="15" name="Pensiun" hidden="1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1070142" y="3739465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Kwitansi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1070895</xdr:colOff>
      <xdr:row>26</xdr:row>
      <xdr:rowOff>76653</xdr:rowOff>
    </xdr:from>
    <xdr:to>
      <xdr:col>0</xdr:col>
      <xdr:colOff>1898895</xdr:colOff>
      <xdr:row>28</xdr:row>
      <xdr:rowOff>114903</xdr:rowOff>
    </xdr:to>
    <xdr:sp macro="[0]!BukaForm_SPD" textlink="">
      <xdr:nvSpPr>
        <xdr:cNvPr id="16" name="KU_1" hidden="1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0895" y="4134303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SPDLN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109736</xdr:colOff>
      <xdr:row>27</xdr:row>
      <xdr:rowOff>11186</xdr:rowOff>
    </xdr:from>
    <xdr:to>
      <xdr:col>0</xdr:col>
      <xdr:colOff>937736</xdr:colOff>
      <xdr:row>29</xdr:row>
      <xdr:rowOff>46196</xdr:rowOff>
    </xdr:to>
    <xdr:sp macro="[0]!btn_SlipGaji" textlink="">
      <xdr:nvSpPr>
        <xdr:cNvPr id="17" name="Slip_Gaji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109736" y="4211711"/>
          <a:ext cx="828000" cy="320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Report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113049</xdr:colOff>
      <xdr:row>29</xdr:row>
      <xdr:rowOff>140939</xdr:rowOff>
    </xdr:from>
    <xdr:to>
      <xdr:col>0</xdr:col>
      <xdr:colOff>941049</xdr:colOff>
      <xdr:row>32</xdr:row>
      <xdr:rowOff>33074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113049" y="4627214"/>
          <a:ext cx="828000" cy="320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/>
            <a:t>Regulation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1064728</xdr:colOff>
      <xdr:row>20</xdr:row>
      <xdr:rowOff>132817</xdr:rowOff>
    </xdr:from>
    <xdr:to>
      <xdr:col>0</xdr:col>
      <xdr:colOff>1892728</xdr:colOff>
      <xdr:row>23</xdr:row>
      <xdr:rowOff>28192</xdr:rowOff>
    </xdr:to>
    <xdr:sp macro="[0]!BukaForm_Pejabat" textlink="">
      <xdr:nvSpPr>
        <xdr:cNvPr id="23" name="Pejabat" hidden="1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/>
      </xdr:nvSpPr>
      <xdr:spPr>
        <a:xfrm>
          <a:off x="1064728" y="3333217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Pejabat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19</xdr:col>
      <xdr:colOff>292217</xdr:colOff>
      <xdr:row>1</xdr:row>
      <xdr:rowOff>7906</xdr:rowOff>
    </xdr:from>
    <xdr:to>
      <xdr:col>19</xdr:col>
      <xdr:colOff>563692</xdr:colOff>
      <xdr:row>1</xdr:row>
      <xdr:rowOff>239820</xdr:rowOff>
    </xdr:to>
    <xdr:pic macro="[0]!Keluar">
      <xdr:nvPicPr>
        <xdr:cNvPr id="25" name="Picture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31222" y1="46667" x2="31222" y2="46667"/>
                      <a14:foregroundMark x1="49000" y1="32821" x2="49000" y2="32821"/>
                      <a14:foregroundMark x1="27000" y1="17179" x2="27000" y2="17179"/>
                      <a14:foregroundMark x1="70333" y1="35256" x2="70333" y2="35256"/>
                      <a14:foregroundMark x1="55444" y1="79487" x2="55444" y2="79487"/>
                      <a14:foregroundMark x1="24889" y1="78718" x2="24889" y2="78718"/>
                      <a14:foregroundMark x1="41889" y1="50000" x2="41889" y2="50000"/>
                      <a14:foregroundMark x1="21333" y1="55769" x2="21333" y2="557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88992" y="446056"/>
          <a:ext cx="271475" cy="231914"/>
        </a:xfrm>
        <a:prstGeom prst="rect">
          <a:avLst/>
        </a:prstGeom>
      </xdr:spPr>
    </xdr:pic>
    <xdr:clientData/>
  </xdr:twoCellAnchor>
  <xdr:twoCellAnchor>
    <xdr:from>
      <xdr:col>1</xdr:col>
      <xdr:colOff>81582</xdr:colOff>
      <xdr:row>4</xdr:row>
      <xdr:rowOff>16703</xdr:rowOff>
    </xdr:from>
    <xdr:to>
      <xdr:col>4</xdr:col>
      <xdr:colOff>56247</xdr:colOff>
      <xdr:row>11</xdr:row>
      <xdr:rowOff>59453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GrpSpPr/>
      </xdr:nvGrpSpPr>
      <xdr:grpSpPr>
        <a:xfrm>
          <a:off x="2091357" y="921578"/>
          <a:ext cx="1689165" cy="900000"/>
          <a:chOff x="2419350" y="204789"/>
          <a:chExt cx="2219325" cy="870572"/>
        </a:xfrm>
      </xdr:grpSpPr>
      <xdr:grpSp>
        <xdr:nvGrpSpPr>
          <xdr:cNvPr id="56" name="Group 55">
            <a:extLst>
              <a:ext uri="{FF2B5EF4-FFF2-40B4-BE49-F238E27FC236}">
                <a16:creationId xmlns:a16="http://schemas.microsoft.com/office/drawing/2014/main" xmlns="" id="{00000000-0008-0000-0000-000038000000}"/>
              </a:ext>
            </a:extLst>
          </xdr:cNvPr>
          <xdr:cNvGrpSpPr/>
        </xdr:nvGrpSpPr>
        <xdr:grpSpPr>
          <a:xfrm>
            <a:off x="2419350" y="204789"/>
            <a:ext cx="2219325" cy="857249"/>
            <a:chOff x="2419350" y="204789"/>
            <a:chExt cx="2219325" cy="857249"/>
          </a:xfrm>
        </xdr:grpSpPr>
        <xdr:sp macro="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xmlns="" id="{00000000-0008-0000-0000-00003C000000}"/>
                </a:ext>
              </a:extLst>
            </xdr:cNvPr>
            <xdr:cNvSpPr/>
          </xdr:nvSpPr>
          <xdr:spPr>
            <a:xfrm>
              <a:off x="2419350" y="204789"/>
              <a:ext cx="2219325" cy="857249"/>
            </a:xfrm>
            <a:prstGeom prst="roundRect">
              <a:avLst>
                <a:gd name="adj" fmla="val 9871"/>
              </a:avLst>
            </a:prstGeom>
            <a:gradFill flip="none" rotWithShape="1">
              <a:gsLst>
                <a:gs pos="0">
                  <a:schemeClr val="accent1">
                    <a:lumMod val="67000"/>
                  </a:schemeClr>
                </a:gs>
                <a:gs pos="48000">
                  <a:schemeClr val="accent1">
                    <a:lumMod val="97000"/>
                    <a:lumOff val="3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$Y$12">
          <xdr:nvSpPr>
            <xdr:cNvPr id="59" name="Rectangle 58">
              <a:extLst>
                <a:ext uri="{FF2B5EF4-FFF2-40B4-BE49-F238E27FC236}">
                  <a16:creationId xmlns:a16="http://schemas.microsoft.com/office/drawing/2014/main" xmlns="" id="{00000000-0008-0000-0000-00003B000000}"/>
                </a:ext>
              </a:extLst>
            </xdr:cNvPr>
            <xdr:cNvSpPr/>
          </xdr:nvSpPr>
          <xdr:spPr>
            <a:xfrm>
              <a:off x="2941696" y="361950"/>
              <a:ext cx="1688190" cy="5619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fld id="{6CD08794-81A9-4824-9535-3A73968A2235}" type="TxLink">
                <a:rPr lang="en-US" sz="2400" b="1" i="0" u="none" strike="noStrike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Arial"/>
                </a:rPr>
                <a:pPr algn="r"/>
                <a:t>11.200</a:t>
              </a:fld>
              <a:endParaRPr lang="id-ID" sz="24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</xdr:grp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xmlns="" id="{00000000-0008-0000-0000-000039000000}"/>
              </a:ext>
            </a:extLst>
          </xdr:cNvPr>
          <xdr:cNvSpPr txBox="1"/>
        </xdr:nvSpPr>
        <xdr:spPr>
          <a:xfrm>
            <a:off x="2466975" y="781050"/>
            <a:ext cx="1780054" cy="2943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PERSONEL</a:t>
            </a:r>
          </a:p>
        </xdr:txBody>
      </xdr:sp>
    </xdr:grpSp>
    <xdr:clientData/>
  </xdr:twoCellAnchor>
  <xdr:twoCellAnchor>
    <xdr:from>
      <xdr:col>4</xdr:col>
      <xdr:colOff>197367</xdr:colOff>
      <xdr:row>4</xdr:row>
      <xdr:rowOff>28299</xdr:rowOff>
    </xdr:from>
    <xdr:to>
      <xdr:col>7</xdr:col>
      <xdr:colOff>180974</xdr:colOff>
      <xdr:row>11</xdr:row>
      <xdr:rowOff>71049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xmlns="" id="{00000000-0008-0000-0000-00003E000000}"/>
            </a:ext>
          </a:extLst>
        </xdr:cNvPr>
        <xdr:cNvGrpSpPr/>
      </xdr:nvGrpSpPr>
      <xdr:grpSpPr>
        <a:xfrm>
          <a:off x="3921642" y="933174"/>
          <a:ext cx="1698107" cy="900000"/>
          <a:chOff x="2419350" y="204789"/>
          <a:chExt cx="2227336" cy="870572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xmlns="" id="{00000000-0008-0000-0000-00003F000000}"/>
              </a:ext>
            </a:extLst>
          </xdr:cNvPr>
          <xdr:cNvGrpSpPr/>
        </xdr:nvGrpSpPr>
        <xdr:grpSpPr>
          <a:xfrm>
            <a:off x="2419350" y="204789"/>
            <a:ext cx="2227336" cy="857249"/>
            <a:chOff x="2419350" y="204789"/>
            <a:chExt cx="2227336" cy="857249"/>
          </a:xfrm>
        </xdr:grpSpPr>
        <xdr:sp macro="" textlink="">
          <xdr:nvSpPr>
            <xdr:cNvPr id="67" name="Rectangle: Rounded Corners 66">
              <a:extLst>
                <a:ext uri="{FF2B5EF4-FFF2-40B4-BE49-F238E27FC236}">
                  <a16:creationId xmlns:a16="http://schemas.microsoft.com/office/drawing/2014/main" xmlns="" id="{00000000-0008-0000-0000-000043000000}"/>
                </a:ext>
              </a:extLst>
            </xdr:cNvPr>
            <xdr:cNvSpPr/>
          </xdr:nvSpPr>
          <xdr:spPr>
            <a:xfrm>
              <a:off x="2419350" y="204789"/>
              <a:ext cx="2219325" cy="857249"/>
            </a:xfrm>
            <a:prstGeom prst="roundRect">
              <a:avLst>
                <a:gd name="adj" fmla="val 9871"/>
              </a:avLst>
            </a:prstGeom>
            <a:gradFill flip="none" rotWithShape="1">
              <a:gsLst>
                <a:gs pos="0">
                  <a:schemeClr val="accent2">
                    <a:lumMod val="67000"/>
                  </a:schemeClr>
                </a:gs>
                <a:gs pos="48000">
                  <a:schemeClr val="accent2">
                    <a:lumMod val="97000"/>
                    <a:lumOff val="3000"/>
                  </a:schemeClr>
                </a:gs>
                <a:gs pos="100000">
                  <a:schemeClr val="accent2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$Y$13">
          <xdr:nvSpPr>
            <xdr:cNvPr id="66" name="Rectangle 65">
              <a:extLst>
                <a:ext uri="{FF2B5EF4-FFF2-40B4-BE49-F238E27FC236}">
                  <a16:creationId xmlns:a16="http://schemas.microsoft.com/office/drawing/2014/main" xmlns="" id="{00000000-0008-0000-0000-000042000000}"/>
                </a:ext>
              </a:extLst>
            </xdr:cNvPr>
            <xdr:cNvSpPr/>
          </xdr:nvSpPr>
          <xdr:spPr>
            <a:xfrm>
              <a:off x="3173063" y="352737"/>
              <a:ext cx="1473623" cy="5619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fld id="{74DB06C3-1B54-4E7B-A272-DC18D08211C6}" type="TxLink">
                <a:rPr lang="en-US" sz="2400" b="1" i="0" u="none" strike="noStrike">
                  <a:solidFill>
                    <a:schemeClr val="bg1"/>
                  </a:solidFill>
                  <a:latin typeface="Roboto Condensed" panose="02000000000000000000" pitchFamily="2" charset="0"/>
                  <a:ea typeface="Roboto Condensed" panose="02000000000000000000" pitchFamily="2" charset="0"/>
                  <a:cs typeface="Arial"/>
                </a:rPr>
                <a:pPr algn="r"/>
                <a:t>10.592</a:t>
              </a:fld>
              <a:endParaRPr lang="id-ID" sz="24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</xdr:grp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xmlns="" id="{00000000-0008-0000-0000-000040000000}"/>
              </a:ext>
            </a:extLst>
          </xdr:cNvPr>
          <xdr:cNvSpPr txBox="1"/>
        </xdr:nvSpPr>
        <xdr:spPr>
          <a:xfrm>
            <a:off x="2466975" y="781050"/>
            <a:ext cx="1316448" cy="2943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id-ID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POLRI</a:t>
            </a:r>
            <a:endParaRPr lang="en-US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7</xdr:col>
      <xdr:colOff>316692</xdr:colOff>
      <xdr:row>4</xdr:row>
      <xdr:rowOff>23330</xdr:rowOff>
    </xdr:from>
    <xdr:to>
      <xdr:col>10</xdr:col>
      <xdr:colOff>314325</xdr:colOff>
      <xdr:row>11</xdr:row>
      <xdr:rowOff>66080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xmlns="" id="{00000000-0008-0000-0000-000045000000}"/>
            </a:ext>
          </a:extLst>
        </xdr:cNvPr>
        <xdr:cNvGrpSpPr/>
      </xdr:nvGrpSpPr>
      <xdr:grpSpPr>
        <a:xfrm>
          <a:off x="5755467" y="928205"/>
          <a:ext cx="1712133" cy="900000"/>
          <a:chOff x="2419350" y="204789"/>
          <a:chExt cx="2245732" cy="870572"/>
        </a:xfrm>
      </xdr:grpSpPr>
      <xdr:grpSp>
        <xdr:nvGrpSpPr>
          <xdr:cNvPr id="70" name="Group 69">
            <a:extLst>
              <a:ext uri="{FF2B5EF4-FFF2-40B4-BE49-F238E27FC236}">
                <a16:creationId xmlns:a16="http://schemas.microsoft.com/office/drawing/2014/main" xmlns="" id="{00000000-0008-0000-0000-000046000000}"/>
              </a:ext>
            </a:extLst>
          </xdr:cNvPr>
          <xdr:cNvGrpSpPr/>
        </xdr:nvGrpSpPr>
        <xdr:grpSpPr>
          <a:xfrm>
            <a:off x="2419350" y="204789"/>
            <a:ext cx="2245732" cy="857249"/>
            <a:chOff x="2419350" y="204789"/>
            <a:chExt cx="2245732" cy="857249"/>
          </a:xfrm>
        </xdr:grpSpPr>
        <xdr:sp macro="" textlink="">
          <xdr:nvSpPr>
            <xdr:cNvPr id="74" name="Rectangle: Rounded Corners 73">
              <a:extLst>
                <a:ext uri="{FF2B5EF4-FFF2-40B4-BE49-F238E27FC236}">
                  <a16:creationId xmlns:a16="http://schemas.microsoft.com/office/drawing/2014/main" xmlns="" id="{00000000-0008-0000-0000-00004A000000}"/>
                </a:ext>
              </a:extLst>
            </xdr:cNvPr>
            <xdr:cNvSpPr/>
          </xdr:nvSpPr>
          <xdr:spPr>
            <a:xfrm>
              <a:off x="2419350" y="204789"/>
              <a:ext cx="2219325" cy="857249"/>
            </a:xfrm>
            <a:prstGeom prst="roundRect">
              <a:avLst>
                <a:gd name="adj" fmla="val 9871"/>
              </a:avLst>
            </a:prstGeom>
            <a:gradFill flip="none" rotWithShape="1">
              <a:gsLst>
                <a:gs pos="0">
                  <a:schemeClr val="accent3">
                    <a:lumMod val="67000"/>
                  </a:schemeClr>
                </a:gs>
                <a:gs pos="48000">
                  <a:schemeClr val="accent3">
                    <a:lumMod val="97000"/>
                    <a:lumOff val="3000"/>
                  </a:schemeClr>
                </a:gs>
                <a:gs pos="100000">
                  <a:schemeClr val="accent3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$Y$14">
          <xdr:nvSpPr>
            <xdr:cNvPr id="73" name="Rectangle 72">
              <a:extLst>
                <a:ext uri="{FF2B5EF4-FFF2-40B4-BE49-F238E27FC236}">
                  <a16:creationId xmlns:a16="http://schemas.microsoft.com/office/drawing/2014/main" xmlns="" id="{00000000-0008-0000-0000-000049000000}"/>
                </a:ext>
              </a:extLst>
            </xdr:cNvPr>
            <xdr:cNvSpPr/>
          </xdr:nvSpPr>
          <xdr:spPr>
            <a:xfrm>
              <a:off x="3248025" y="361950"/>
              <a:ext cx="1417057" cy="5619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fld id="{1192C375-6AA8-4F71-8489-B6AD772FB326}" type="TxLink">
                <a:rPr lang="en-US" sz="2400" b="1" i="0" u="none" strike="noStrike">
                  <a:solidFill>
                    <a:schemeClr val="bg1"/>
                  </a:solidFill>
                  <a:latin typeface="Roboto Condensed"/>
                  <a:ea typeface="Roboto Condensed"/>
                  <a:cs typeface="Arial"/>
                </a:rPr>
                <a:pPr algn="r"/>
                <a:t>607</a:t>
              </a:fld>
              <a:endParaRPr lang="id-ID" sz="24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</xdr:grp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xmlns="" id="{00000000-0008-0000-0000-000047000000}"/>
              </a:ext>
            </a:extLst>
          </xdr:cNvPr>
          <xdr:cNvSpPr txBox="1"/>
        </xdr:nvSpPr>
        <xdr:spPr>
          <a:xfrm>
            <a:off x="2466975" y="781050"/>
            <a:ext cx="1316448" cy="2943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id-ID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PNS</a:t>
            </a:r>
            <a:endParaRPr lang="en-US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10</xdr:col>
      <xdr:colOff>437965</xdr:colOff>
      <xdr:row>4</xdr:row>
      <xdr:rowOff>18361</xdr:rowOff>
    </xdr:from>
    <xdr:to>
      <xdr:col>13</xdr:col>
      <xdr:colOff>415465</xdr:colOff>
      <xdr:row>11</xdr:row>
      <xdr:rowOff>47338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xmlns="" id="{00000000-0008-0000-0000-00004C000000}"/>
            </a:ext>
          </a:extLst>
        </xdr:cNvPr>
        <xdr:cNvGrpSpPr/>
      </xdr:nvGrpSpPr>
      <xdr:grpSpPr>
        <a:xfrm>
          <a:off x="7591240" y="923236"/>
          <a:ext cx="1692000" cy="886227"/>
          <a:chOff x="2419350" y="204789"/>
          <a:chExt cx="2219325" cy="857249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xmlns="" id="{00000000-0008-0000-0000-00004D000000}"/>
              </a:ext>
            </a:extLst>
          </xdr:cNvPr>
          <xdr:cNvGrpSpPr/>
        </xdr:nvGrpSpPr>
        <xdr:grpSpPr>
          <a:xfrm>
            <a:off x="2419350" y="204789"/>
            <a:ext cx="2219325" cy="857249"/>
            <a:chOff x="2419350" y="204789"/>
            <a:chExt cx="2219325" cy="857249"/>
          </a:xfrm>
        </xdr:grpSpPr>
        <xdr:sp macro="" textlink="">
          <xdr:nvSpPr>
            <xdr:cNvPr id="81" name="Rectangle: Rounded Corners 80">
              <a:extLst>
                <a:ext uri="{FF2B5EF4-FFF2-40B4-BE49-F238E27FC236}">
                  <a16:creationId xmlns:a16="http://schemas.microsoft.com/office/drawing/2014/main" xmlns="" id="{00000000-0008-0000-0000-000051000000}"/>
                </a:ext>
              </a:extLst>
            </xdr:cNvPr>
            <xdr:cNvSpPr/>
          </xdr:nvSpPr>
          <xdr:spPr>
            <a:xfrm>
              <a:off x="2419350" y="204789"/>
              <a:ext cx="2219325" cy="857249"/>
            </a:xfrm>
            <a:prstGeom prst="roundRect">
              <a:avLst>
                <a:gd name="adj" fmla="val 9871"/>
              </a:avLst>
            </a:prstGeom>
            <a:gradFill flip="none" rotWithShape="1">
              <a:gsLst>
                <a:gs pos="0">
                  <a:schemeClr val="accent4">
                    <a:lumMod val="67000"/>
                  </a:schemeClr>
                </a:gs>
                <a:gs pos="48000">
                  <a:schemeClr val="accent4">
                    <a:lumMod val="97000"/>
                    <a:lumOff val="3000"/>
                  </a:scheme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$Y$15">
          <xdr:nvSpPr>
            <xdr:cNvPr id="80" name="Rectangle 79">
              <a:extLst>
                <a:ext uri="{FF2B5EF4-FFF2-40B4-BE49-F238E27FC236}">
                  <a16:creationId xmlns:a16="http://schemas.microsoft.com/office/drawing/2014/main" xmlns="" id="{00000000-0008-0000-0000-000050000000}"/>
                </a:ext>
              </a:extLst>
            </xdr:cNvPr>
            <xdr:cNvSpPr/>
          </xdr:nvSpPr>
          <xdr:spPr>
            <a:xfrm>
              <a:off x="3248024" y="361950"/>
              <a:ext cx="1304926" cy="5619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fld id="{F67150FD-BB07-4404-B699-865263349950}" type="TxLink">
                <a:rPr lang="en-US" sz="2400" b="1" i="0" u="none" strike="noStrike">
                  <a:solidFill>
                    <a:schemeClr val="bg1"/>
                  </a:solidFill>
                  <a:latin typeface="Roboto Condensed"/>
                  <a:ea typeface="Roboto Condensed"/>
                  <a:cs typeface="Arial"/>
                </a:rPr>
                <a:pPr algn="r"/>
                <a:t>76</a:t>
              </a:fld>
              <a:endParaRPr lang="id-ID" sz="24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</xdr:grp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xmlns="" id="{00000000-0008-0000-0000-00004E000000}"/>
              </a:ext>
            </a:extLst>
          </xdr:cNvPr>
          <xdr:cNvSpPr txBox="1"/>
        </xdr:nvSpPr>
        <xdr:spPr>
          <a:xfrm>
            <a:off x="2466975" y="781050"/>
            <a:ext cx="1316448" cy="25305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SPD ALL</a:t>
            </a:r>
          </a:p>
        </xdr:txBody>
      </xdr:sp>
    </xdr:grpSp>
    <xdr:clientData/>
  </xdr:twoCellAnchor>
  <xdr:twoCellAnchor>
    <xdr:from>
      <xdr:col>13</xdr:col>
      <xdr:colOff>556175</xdr:colOff>
      <xdr:row>4</xdr:row>
      <xdr:rowOff>13391</xdr:rowOff>
    </xdr:from>
    <xdr:to>
      <xdr:col>16</xdr:col>
      <xdr:colOff>533675</xdr:colOff>
      <xdr:row>11</xdr:row>
      <xdr:rowOff>56141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xmlns="" id="{00000000-0008-0000-0000-000053000000}"/>
            </a:ext>
          </a:extLst>
        </xdr:cNvPr>
        <xdr:cNvGrpSpPr/>
      </xdr:nvGrpSpPr>
      <xdr:grpSpPr>
        <a:xfrm>
          <a:off x="9423950" y="918266"/>
          <a:ext cx="1692000" cy="900000"/>
          <a:chOff x="2419350" y="204789"/>
          <a:chExt cx="2219325" cy="870572"/>
        </a:xfrm>
      </xdr:grpSpPr>
      <xdr:grpSp>
        <xdr:nvGrpSpPr>
          <xdr:cNvPr id="84" name="Group 83">
            <a:extLst>
              <a:ext uri="{FF2B5EF4-FFF2-40B4-BE49-F238E27FC236}">
                <a16:creationId xmlns:a16="http://schemas.microsoft.com/office/drawing/2014/main" xmlns="" id="{00000000-0008-0000-0000-000054000000}"/>
              </a:ext>
            </a:extLst>
          </xdr:cNvPr>
          <xdr:cNvGrpSpPr/>
        </xdr:nvGrpSpPr>
        <xdr:grpSpPr>
          <a:xfrm>
            <a:off x="2419350" y="204789"/>
            <a:ext cx="2219325" cy="857249"/>
            <a:chOff x="2419350" y="204789"/>
            <a:chExt cx="2219325" cy="857249"/>
          </a:xfrm>
        </xdr:grpSpPr>
        <xdr:sp macro="" textlink="">
          <xdr:nvSpPr>
            <xdr:cNvPr id="88" name="Rectangle: Rounded Corners 87">
              <a:extLst>
                <a:ext uri="{FF2B5EF4-FFF2-40B4-BE49-F238E27FC236}">
                  <a16:creationId xmlns:a16="http://schemas.microsoft.com/office/drawing/2014/main" xmlns="" id="{00000000-0008-0000-0000-000058000000}"/>
                </a:ext>
              </a:extLst>
            </xdr:cNvPr>
            <xdr:cNvSpPr/>
          </xdr:nvSpPr>
          <xdr:spPr>
            <a:xfrm>
              <a:off x="2419350" y="204789"/>
              <a:ext cx="2219325" cy="857249"/>
            </a:xfrm>
            <a:prstGeom prst="roundRect">
              <a:avLst>
                <a:gd name="adj" fmla="val 9871"/>
              </a:avLst>
            </a:prstGeom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$Y$16">
          <xdr:nvSpPr>
            <xdr:cNvPr id="87" name="Rectangle 86">
              <a:extLst>
                <a:ext uri="{FF2B5EF4-FFF2-40B4-BE49-F238E27FC236}">
                  <a16:creationId xmlns:a16="http://schemas.microsoft.com/office/drawing/2014/main" xmlns="" id="{00000000-0008-0000-0000-000057000000}"/>
                </a:ext>
              </a:extLst>
            </xdr:cNvPr>
            <xdr:cNvSpPr/>
          </xdr:nvSpPr>
          <xdr:spPr>
            <a:xfrm>
              <a:off x="3306744" y="361950"/>
              <a:ext cx="1304926" cy="5619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fld id="{D8E7D5DE-4612-4BF4-887D-721F3981D293}" type="TxLink">
                <a:rPr lang="en-US" sz="2400" b="1" i="0" u="none" strike="noStrike">
                  <a:solidFill>
                    <a:schemeClr val="bg1"/>
                  </a:solidFill>
                  <a:latin typeface="Roboto Condensed"/>
                  <a:ea typeface="Roboto Condensed"/>
                  <a:cs typeface="Arial"/>
                </a:rPr>
                <a:pPr algn="r"/>
                <a:t>1</a:t>
              </a:fld>
              <a:endParaRPr lang="id-ID" sz="24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endParaRPr>
            </a:p>
          </xdr:txBody>
        </xdr:sp>
      </xdr:grp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xmlns="" id="{00000000-0008-0000-0000-000055000000}"/>
              </a:ext>
            </a:extLst>
          </xdr:cNvPr>
          <xdr:cNvSpPr txBox="1"/>
        </xdr:nvSpPr>
        <xdr:spPr>
          <a:xfrm>
            <a:off x="2466973" y="781050"/>
            <a:ext cx="1749384" cy="2943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SPD PROSES</a:t>
            </a:r>
          </a:p>
        </xdr:txBody>
      </xdr:sp>
    </xdr:grpSp>
    <xdr:clientData/>
  </xdr:twoCellAnchor>
  <xdr:twoCellAnchor>
    <xdr:from>
      <xdr:col>0</xdr:col>
      <xdr:colOff>1059647</xdr:colOff>
      <xdr:row>18</xdr:row>
      <xdr:rowOff>58262</xdr:rowOff>
    </xdr:from>
    <xdr:to>
      <xdr:col>0</xdr:col>
      <xdr:colOff>1887647</xdr:colOff>
      <xdr:row>20</xdr:row>
      <xdr:rowOff>48887</xdr:rowOff>
    </xdr:to>
    <xdr:sp macro="[0]!BukaForm_Personel" textlink="">
      <xdr:nvSpPr>
        <xdr:cNvPr id="93" name="Personel" hidden="1">
          <a:extLst>
            <a:ext uri="{FF2B5EF4-FFF2-40B4-BE49-F238E27FC236}">
              <a16:creationId xmlns:a16="http://schemas.microsoft.com/office/drawing/2014/main" xmlns="" id="{00000000-0008-0000-0000-00005D000000}"/>
            </a:ext>
          </a:extLst>
        </xdr:cNvPr>
        <xdr:cNvSpPr/>
      </xdr:nvSpPr>
      <xdr:spPr>
        <a:xfrm>
          <a:off x="1059647" y="2925287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Personel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765992</xdr:colOff>
      <xdr:row>0</xdr:row>
      <xdr:rowOff>156013</xdr:rowOff>
    </xdr:from>
    <xdr:to>
      <xdr:col>0</xdr:col>
      <xdr:colOff>1298378</xdr:colOff>
      <xdr:row>1</xdr:row>
      <xdr:rowOff>237396</xdr:rowOff>
    </xdr:to>
    <xdr:pic macro="[0]!Dashboard_Open">
      <xdr:nvPicPr>
        <xdr:cNvPr id="32" name="Picture 3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5992" y="156013"/>
          <a:ext cx="532386" cy="519533"/>
        </a:xfrm>
        <a:prstGeom prst="rect">
          <a:avLst/>
        </a:prstGeom>
      </xdr:spPr>
    </xdr:pic>
    <xdr:clientData/>
  </xdr:twoCellAnchor>
  <xdr:twoCellAnchor>
    <xdr:from>
      <xdr:col>0</xdr:col>
      <xdr:colOff>110127</xdr:colOff>
      <xdr:row>24</xdr:row>
      <xdr:rowOff>12162</xdr:rowOff>
    </xdr:from>
    <xdr:to>
      <xdr:col>0</xdr:col>
      <xdr:colOff>938127</xdr:colOff>
      <xdr:row>26</xdr:row>
      <xdr:rowOff>47172</xdr:rowOff>
    </xdr:to>
    <xdr:sp macro="[0]!btn_CetakAll" textlink="">
      <xdr:nvSpPr>
        <xdr:cNvPr id="86" name="CETAK">
          <a:extLst>
            <a:ext uri="{FF2B5EF4-FFF2-40B4-BE49-F238E27FC236}">
              <a16:creationId xmlns:a16="http://schemas.microsoft.com/office/drawing/2014/main" xmlns="" id="{00000000-0008-0000-0000-000056000000}"/>
            </a:ext>
          </a:extLst>
        </xdr:cNvPr>
        <xdr:cNvSpPr/>
      </xdr:nvSpPr>
      <xdr:spPr>
        <a:xfrm>
          <a:off x="110127" y="3784062"/>
          <a:ext cx="828000" cy="320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Print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1068306</xdr:colOff>
      <xdr:row>24</xdr:row>
      <xdr:rowOff>12162</xdr:rowOff>
    </xdr:from>
    <xdr:to>
      <xdr:col>0</xdr:col>
      <xdr:colOff>1896306</xdr:colOff>
      <xdr:row>26</xdr:row>
      <xdr:rowOff>50412</xdr:rowOff>
    </xdr:to>
    <xdr:sp macro="[0]!BukaForm_CETAK_COVER" textlink="">
      <xdr:nvSpPr>
        <xdr:cNvPr id="89" name="CETAKSKPP" hidden="1">
          <a:extLst>
            <a:ext uri="{FF2B5EF4-FFF2-40B4-BE49-F238E27FC236}">
              <a16:creationId xmlns:a16="http://schemas.microsoft.com/office/drawing/2014/main" xmlns="" id="{00000000-0008-0000-0000-000059000000}"/>
            </a:ext>
          </a:extLst>
        </xdr:cNvPr>
        <xdr:cNvSpPr/>
      </xdr:nvSpPr>
      <xdr:spPr>
        <a:xfrm>
          <a:off x="1068306" y="3784062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solidFill>
                <a:schemeClr val="lt1"/>
              </a:solidFill>
              <a:latin typeface="+mj-lt"/>
              <a:cs typeface="Arial" panose="020B0604020202020204" pitchFamily="34" charset="0"/>
            </a:rPr>
            <a:t>Cover</a:t>
          </a:r>
          <a:endParaRPr lang="id-ID" sz="1100" b="0">
            <a:solidFill>
              <a:schemeClr val="lt1"/>
            </a:solidFill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1070895</xdr:colOff>
      <xdr:row>26</xdr:row>
      <xdr:rowOff>112758</xdr:rowOff>
    </xdr:from>
    <xdr:to>
      <xdr:col>0</xdr:col>
      <xdr:colOff>1898895</xdr:colOff>
      <xdr:row>29</xdr:row>
      <xdr:rowOff>8133</xdr:rowOff>
    </xdr:to>
    <xdr:sp macro="[0]!BukaForm_CETAK_SPD" textlink="">
      <xdr:nvSpPr>
        <xdr:cNvPr id="97" name="CETAKKU_1" hidden="1">
          <a:extLst>
            <a:ext uri="{FF2B5EF4-FFF2-40B4-BE49-F238E27FC236}">
              <a16:creationId xmlns:a16="http://schemas.microsoft.com/office/drawing/2014/main" xmlns="" id="{00000000-0008-0000-0000-000061000000}"/>
            </a:ext>
          </a:extLst>
        </xdr:cNvPr>
        <xdr:cNvSpPr/>
      </xdr:nvSpPr>
      <xdr:spPr>
        <a:xfrm>
          <a:off x="1070895" y="4170408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solidFill>
                <a:schemeClr val="lt1"/>
              </a:solidFill>
              <a:latin typeface="+mj-lt"/>
              <a:cs typeface="Arial" panose="020B0604020202020204" pitchFamily="34" charset="0"/>
            </a:rPr>
            <a:t>SPD</a:t>
          </a:r>
          <a:endParaRPr lang="id-ID" sz="1100" b="0">
            <a:solidFill>
              <a:schemeClr val="lt1"/>
            </a:solidFill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1067282</xdr:colOff>
      <xdr:row>31</xdr:row>
      <xdr:rowOff>116698</xdr:rowOff>
    </xdr:from>
    <xdr:to>
      <xdr:col>0</xdr:col>
      <xdr:colOff>1895282</xdr:colOff>
      <xdr:row>34</xdr:row>
      <xdr:rowOff>12073</xdr:rowOff>
    </xdr:to>
    <xdr:sp macro="[0]!BukaForm_CETAK_SPDLN" textlink="">
      <xdr:nvSpPr>
        <xdr:cNvPr id="75" name="SKP" hidden="1">
          <a:extLst>
            <a:ext uri="{FF2B5EF4-FFF2-40B4-BE49-F238E27FC236}">
              <a16:creationId xmlns:a16="http://schemas.microsoft.com/office/drawing/2014/main" xmlns="" id="{00000000-0008-0000-0000-00004B000000}"/>
            </a:ext>
          </a:extLst>
        </xdr:cNvPr>
        <xdr:cNvSpPr/>
      </xdr:nvSpPr>
      <xdr:spPr>
        <a:xfrm>
          <a:off x="1067282" y="4888723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solidFill>
                <a:schemeClr val="lt1"/>
              </a:solidFill>
              <a:latin typeface="+mj-lt"/>
              <a:cs typeface="Arial" panose="020B0604020202020204" pitchFamily="34" charset="0"/>
            </a:rPr>
            <a:t>SPDLN</a:t>
          </a:r>
          <a:endParaRPr lang="id-ID" sz="1100" b="0">
            <a:solidFill>
              <a:schemeClr val="lt1"/>
            </a:solidFill>
            <a:latin typeface="+mj-lt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17</xdr:col>
      <xdr:colOff>417646</xdr:colOff>
      <xdr:row>0</xdr:row>
      <xdr:rowOff>60107</xdr:rowOff>
    </xdr:from>
    <xdr:to>
      <xdr:col>18</xdr:col>
      <xdr:colOff>172081</xdr:colOff>
      <xdr:row>0</xdr:row>
      <xdr:rowOff>388555</xdr:rowOff>
    </xdr:to>
    <xdr:pic macro="[0]!Fullscreen">
      <xdr:nvPicPr>
        <xdr:cNvPr id="4" name="Full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71421" y="60107"/>
          <a:ext cx="325935" cy="328448"/>
        </a:xfrm>
        <a:prstGeom prst="rect">
          <a:avLst/>
        </a:prstGeom>
      </xdr:spPr>
    </xdr:pic>
    <xdr:clientData/>
  </xdr:twoCellAnchor>
  <xdr:twoCellAnchor editAs="oneCell">
    <xdr:from>
      <xdr:col>18</xdr:col>
      <xdr:colOff>234048</xdr:colOff>
      <xdr:row>0</xdr:row>
      <xdr:rowOff>65690</xdr:rowOff>
    </xdr:from>
    <xdr:to>
      <xdr:col>18</xdr:col>
      <xdr:colOff>529652</xdr:colOff>
      <xdr:row>0</xdr:row>
      <xdr:rowOff>361294</xdr:rowOff>
    </xdr:to>
    <xdr:pic macro="[0]!Normalscreen">
      <xdr:nvPicPr>
        <xdr:cNvPr id="6" name="Tutup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9323" y="65690"/>
          <a:ext cx="295604" cy="295604"/>
        </a:xfrm>
        <a:prstGeom prst="rect">
          <a:avLst/>
        </a:prstGeom>
      </xdr:spPr>
    </xdr:pic>
    <xdr:clientData/>
  </xdr:twoCellAnchor>
  <xdr:twoCellAnchor>
    <xdr:from>
      <xdr:col>0</xdr:col>
      <xdr:colOff>340688</xdr:colOff>
      <xdr:row>11</xdr:row>
      <xdr:rowOff>94122</xdr:rowOff>
    </xdr:from>
    <xdr:to>
      <xdr:col>0</xdr:col>
      <xdr:colOff>727784</xdr:colOff>
      <xdr:row>13</xdr:row>
      <xdr:rowOff>112644</xdr:rowOff>
    </xdr:to>
    <xdr:pic macro="[0]!LinkKeWA">
      <xdr:nvPicPr>
        <xdr:cNvPr id="31" name="Picture 30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8000" b="92889" l="6667" r="92444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688" y="1856247"/>
          <a:ext cx="387096" cy="351897"/>
        </a:xfrm>
        <a:prstGeom prst="rect">
          <a:avLst/>
        </a:prstGeom>
      </xdr:spPr>
    </xdr:pic>
    <xdr:clientData/>
  </xdr:twoCellAnchor>
  <xdr:twoCellAnchor>
    <xdr:from>
      <xdr:col>0</xdr:col>
      <xdr:colOff>673894</xdr:colOff>
      <xdr:row>11</xdr:row>
      <xdr:rowOff>103118</xdr:rowOff>
    </xdr:from>
    <xdr:to>
      <xdr:col>0</xdr:col>
      <xdr:colOff>1294716</xdr:colOff>
      <xdr:row>13</xdr:row>
      <xdr:rowOff>112644</xdr:rowOff>
    </xdr:to>
    <xdr:pic macro="[0]!LinkKeTelegram"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6587" b="92216" l="24585" r="75415">
                      <a14:foregroundMark x1="55814" y1="53293" x2="55814" y2="53293"/>
                      <a14:foregroundMark x1="44186" y1="47904" x2="44186" y2="47904"/>
                      <a14:foregroundMark x1="46844" y1="47305" x2="46844" y2="47305"/>
                      <a14:foregroundMark x1="50831" y1="44311" x2="50831" y2="44311"/>
                      <a14:foregroundMark x1="54817" y1="41916" x2="54817" y2="41916"/>
                      <a14:foregroundMark x1="54817" y1="41916" x2="54817" y2="41916"/>
                      <a14:foregroundMark x1="56811" y1="39521" x2="56811" y2="39521"/>
                      <a14:foregroundMark x1="56811" y1="39521" x2="56811" y2="39521"/>
                      <a14:foregroundMark x1="56811" y1="39521" x2="56811" y2="39521"/>
                      <a14:foregroundMark x1="58804" y1="39521" x2="58804" y2="39521"/>
                      <a14:foregroundMark x1="59136" y1="39521" x2="59136" y2="39521"/>
                      <a14:foregroundMark x1="59136" y1="44910" x2="59136" y2="44910"/>
                      <a14:foregroundMark x1="56478" y1="50299" x2="56478" y2="50299"/>
                      <a14:foregroundMark x1="56478" y1="50299" x2="56478" y2="50299"/>
                      <a14:foregroundMark x1="53821" y1="59281" x2="53821" y2="59281"/>
                      <a14:foregroundMark x1="52492" y1="64671" x2="52492" y2="6467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894" y="1865243"/>
          <a:ext cx="620822" cy="342901"/>
        </a:xfrm>
        <a:prstGeom prst="rect">
          <a:avLst/>
        </a:prstGeom>
      </xdr:spPr>
    </xdr:pic>
    <xdr:clientData/>
  </xdr:twoCellAnchor>
  <xdr:twoCellAnchor>
    <xdr:from>
      <xdr:col>0</xdr:col>
      <xdr:colOff>1326036</xdr:colOff>
      <xdr:row>11</xdr:row>
      <xdr:rowOff>118685</xdr:rowOff>
    </xdr:from>
    <xdr:to>
      <xdr:col>0</xdr:col>
      <xdr:colOff>1621638</xdr:colOff>
      <xdr:row>13</xdr:row>
      <xdr:rowOff>78371</xdr:rowOff>
    </xdr:to>
    <xdr:pic macro="[0]!LinkKeGmail">
      <xdr:nvPicPr>
        <xdr:cNvPr id="34" name="Picture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036" y="1880810"/>
          <a:ext cx="295602" cy="293061"/>
        </a:xfrm>
        <a:prstGeom prst="rect">
          <a:avLst/>
        </a:prstGeom>
      </xdr:spPr>
    </xdr:pic>
    <xdr:clientData/>
  </xdr:twoCellAnchor>
  <xdr:twoCellAnchor>
    <xdr:from>
      <xdr:col>17</xdr:col>
      <xdr:colOff>84250</xdr:colOff>
      <xdr:row>4</xdr:row>
      <xdr:rowOff>20114</xdr:rowOff>
    </xdr:from>
    <xdr:to>
      <xdr:col>20</xdr:col>
      <xdr:colOff>61750</xdr:colOff>
      <xdr:row>11</xdr:row>
      <xdr:rowOff>49091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GrpSpPr/>
      </xdr:nvGrpSpPr>
      <xdr:grpSpPr>
        <a:xfrm>
          <a:off x="11238025" y="924989"/>
          <a:ext cx="1692000" cy="886227"/>
          <a:chOff x="2419350" y="204789"/>
          <a:chExt cx="2219325" cy="857249"/>
        </a:xfrm>
      </xdr:grpSpPr>
      <xdr:sp macro="" textlink="">
        <xdr:nvSpPr>
          <xdr:cNvPr id="118" name="Rectangle: Rounded Corners 117">
            <a:extLst>
              <a:ext uri="{FF2B5EF4-FFF2-40B4-BE49-F238E27FC236}">
                <a16:creationId xmlns:a16="http://schemas.microsoft.com/office/drawing/2014/main" xmlns="" id="{00000000-0008-0000-0000-000076000000}"/>
              </a:ext>
            </a:extLst>
          </xdr:cNvPr>
          <xdr:cNvSpPr/>
        </xdr:nvSpPr>
        <xdr:spPr>
          <a:xfrm>
            <a:off x="2419350" y="204789"/>
            <a:ext cx="2219325" cy="857249"/>
          </a:xfrm>
          <a:prstGeom prst="roundRect">
            <a:avLst>
              <a:gd name="adj" fmla="val 9871"/>
            </a:avLst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bg1"/>
              </a:solidFill>
            </a:endParaRPr>
          </a:p>
        </xdr:txBody>
      </xdr:sp>
      <xdr:sp macro="" textlink="$Y$17">
        <xdr:nvSpPr>
          <xdr:cNvPr id="119" name="Rectangle 118">
            <a:extLst>
              <a:ext uri="{FF2B5EF4-FFF2-40B4-BE49-F238E27FC236}">
                <a16:creationId xmlns:a16="http://schemas.microsoft.com/office/drawing/2014/main" xmlns="" id="{00000000-0008-0000-0000-000077000000}"/>
              </a:ext>
            </a:extLst>
          </xdr:cNvPr>
          <xdr:cNvSpPr/>
        </xdr:nvSpPr>
        <xdr:spPr>
          <a:xfrm>
            <a:off x="3321424" y="361950"/>
            <a:ext cx="1304926" cy="5619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fld id="{7A85D781-3A3E-4556-8BFF-21237090419A}" type="TxLink">
              <a:rPr lang="en-US" sz="2400" b="1" i="0" u="none" strike="noStrike">
                <a:solidFill>
                  <a:schemeClr val="bg1"/>
                </a:solidFill>
                <a:latin typeface="Roboto Condensed"/>
                <a:ea typeface="Roboto Condensed"/>
                <a:cs typeface="Arial"/>
              </a:rPr>
              <a:pPr algn="r"/>
              <a:t>75</a:t>
            </a:fld>
            <a:endParaRPr lang="id-ID" sz="24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17</xdr:col>
      <xdr:colOff>120557</xdr:colOff>
      <xdr:row>9</xdr:row>
      <xdr:rowOff>82454</xdr:rowOff>
    </xdr:from>
    <xdr:to>
      <xdr:col>19</xdr:col>
      <xdr:colOff>311277</xdr:colOff>
      <xdr:row>11</xdr:row>
      <xdr:rowOff>62864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xmlns="" id="{00000000-0008-0000-0000-000075000000}"/>
            </a:ext>
          </a:extLst>
        </xdr:cNvPr>
        <xdr:cNvSpPr txBox="1"/>
      </xdr:nvSpPr>
      <xdr:spPr>
        <a:xfrm>
          <a:off x="11274332" y="1520729"/>
          <a:ext cx="1333720" cy="3042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KWITANSI</a:t>
          </a:r>
        </a:p>
      </xdr:txBody>
    </xdr:sp>
    <xdr:clientData/>
  </xdr:twoCellAnchor>
  <xdr:twoCellAnchor>
    <xdr:from>
      <xdr:col>1</xdr:col>
      <xdr:colOff>104776</xdr:colOff>
      <xdr:row>26</xdr:row>
      <xdr:rowOff>142874</xdr:rowOff>
    </xdr:from>
    <xdr:to>
      <xdr:col>13</xdr:col>
      <xdr:colOff>390525</xdr:colOff>
      <xdr:row>43</xdr:row>
      <xdr:rowOff>133348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xmlns="" id="{00000000-0008-0000-00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1059854</xdr:colOff>
      <xdr:row>26</xdr:row>
      <xdr:rowOff>68488</xdr:rowOff>
    </xdr:from>
    <xdr:to>
      <xdr:col>0</xdr:col>
      <xdr:colOff>1887854</xdr:colOff>
      <xdr:row>28</xdr:row>
      <xdr:rowOff>106738</xdr:rowOff>
    </xdr:to>
    <xdr:sp macro="[0]!BukaForm_Pagu" textlink="">
      <xdr:nvSpPr>
        <xdr:cNvPr id="98" name="Data2" hidden="1">
          <a:extLst>
            <a:ext uri="{FF2B5EF4-FFF2-40B4-BE49-F238E27FC236}">
              <a16:creationId xmlns:a16="http://schemas.microsoft.com/office/drawing/2014/main" xmlns="" id="{00000000-0008-0000-0000-000062000000}"/>
            </a:ext>
          </a:extLst>
        </xdr:cNvPr>
        <xdr:cNvSpPr/>
      </xdr:nvSpPr>
      <xdr:spPr>
        <a:xfrm>
          <a:off x="1059854" y="4126138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Data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113049</xdr:colOff>
      <xdr:row>32</xdr:row>
      <xdr:rowOff>121889</xdr:rowOff>
    </xdr:from>
    <xdr:to>
      <xdr:col>0</xdr:col>
      <xdr:colOff>941049</xdr:colOff>
      <xdr:row>35</xdr:row>
      <xdr:rowOff>14024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xmlns="" id="{00000000-0008-0000-0000-000063000000}"/>
            </a:ext>
          </a:extLst>
        </xdr:cNvPr>
        <xdr:cNvSpPr/>
      </xdr:nvSpPr>
      <xdr:spPr>
        <a:xfrm>
          <a:off x="113049" y="5036789"/>
          <a:ext cx="828000" cy="3207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Backup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10</xdr:col>
      <xdr:colOff>514351</xdr:colOff>
      <xdr:row>5</xdr:row>
      <xdr:rowOff>38099</xdr:rowOff>
    </xdr:from>
    <xdr:to>
      <xdr:col>11</xdr:col>
      <xdr:colOff>438150</xdr:colOff>
      <xdr:row>9</xdr:row>
      <xdr:rowOff>123825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67626" y="1085849"/>
          <a:ext cx="495299" cy="476251"/>
        </a:xfrm>
        <a:prstGeom prst="rect">
          <a:avLst/>
        </a:prstGeom>
      </xdr:spPr>
    </xdr:pic>
    <xdr:clientData/>
  </xdr:twoCellAnchor>
  <xdr:twoCellAnchor editAs="oneCell">
    <xdr:from>
      <xdr:col>14</xdr:col>
      <xdr:colOff>38101</xdr:colOff>
      <xdr:row>5</xdr:row>
      <xdr:rowOff>47625</xdr:rowOff>
    </xdr:from>
    <xdr:to>
      <xdr:col>14</xdr:col>
      <xdr:colOff>552451</xdr:colOff>
      <xdr:row>9</xdr:row>
      <xdr:rowOff>123825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7376" y="1095375"/>
          <a:ext cx="514350" cy="466725"/>
        </a:xfrm>
        <a:prstGeom prst="rect">
          <a:avLst/>
        </a:prstGeom>
      </xdr:spPr>
    </xdr:pic>
    <xdr:clientData/>
  </xdr:twoCellAnchor>
  <xdr:twoCellAnchor editAs="oneCell">
    <xdr:from>
      <xdr:col>1</xdr:col>
      <xdr:colOff>180975</xdr:colOff>
      <xdr:row>5</xdr:row>
      <xdr:rowOff>57151</xdr:rowOff>
    </xdr:from>
    <xdr:to>
      <xdr:col>2</xdr:col>
      <xdr:colOff>174457</xdr:colOff>
      <xdr:row>9</xdr:row>
      <xdr:rowOff>104775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0" y="1104901"/>
          <a:ext cx="564982" cy="438149"/>
        </a:xfrm>
        <a:prstGeom prst="rect">
          <a:avLst/>
        </a:prstGeom>
      </xdr:spPr>
    </xdr:pic>
    <xdr:clientData/>
  </xdr:twoCellAnchor>
  <xdr:twoCellAnchor editAs="oneCell">
    <xdr:from>
      <xdr:col>4</xdr:col>
      <xdr:colOff>285752</xdr:colOff>
      <xdr:row>5</xdr:row>
      <xdr:rowOff>28575</xdr:rowOff>
    </xdr:from>
    <xdr:to>
      <xdr:col>5</xdr:col>
      <xdr:colOff>85726</xdr:colOff>
      <xdr:row>9</xdr:row>
      <xdr:rowOff>92302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0027" y="1076325"/>
          <a:ext cx="371474" cy="454252"/>
        </a:xfrm>
        <a:prstGeom prst="rect">
          <a:avLst/>
        </a:prstGeom>
      </xdr:spPr>
    </xdr:pic>
    <xdr:clientData/>
  </xdr:twoCellAnchor>
  <xdr:twoCellAnchor editAs="oneCell">
    <xdr:from>
      <xdr:col>7</xdr:col>
      <xdr:colOff>371475</xdr:colOff>
      <xdr:row>5</xdr:row>
      <xdr:rowOff>38100</xdr:rowOff>
    </xdr:from>
    <xdr:to>
      <xdr:col>8</xdr:col>
      <xdr:colOff>171450</xdr:colOff>
      <xdr:row>9</xdr:row>
      <xdr:rowOff>101827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xmlns="" id="{00000000-0008-0000-00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5810250" y="1085850"/>
          <a:ext cx="371475" cy="454252"/>
        </a:xfrm>
        <a:prstGeom prst="rect">
          <a:avLst/>
        </a:prstGeom>
      </xdr:spPr>
    </xdr:pic>
    <xdr:clientData/>
  </xdr:twoCellAnchor>
  <xdr:twoCellAnchor editAs="oneCell">
    <xdr:from>
      <xdr:col>17</xdr:col>
      <xdr:colOff>133350</xdr:colOff>
      <xdr:row>4</xdr:row>
      <xdr:rowOff>114300</xdr:rowOff>
    </xdr:from>
    <xdr:to>
      <xdr:col>18</xdr:col>
      <xdr:colOff>75531</xdr:colOff>
      <xdr:row>9</xdr:row>
      <xdr:rowOff>133349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87125" y="1019175"/>
          <a:ext cx="513681" cy="5524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23</xdr:col>
          <xdr:colOff>219075</xdr:colOff>
          <xdr:row>60</xdr:row>
          <xdr:rowOff>114300</xdr:rowOff>
        </xdr:to>
        <xdr:sp macro="" textlink="">
          <xdr:nvSpPr>
            <xdr:cNvPr id="1026" name="LBspd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1070142</xdr:colOff>
      <xdr:row>29</xdr:row>
      <xdr:rowOff>34240</xdr:rowOff>
    </xdr:from>
    <xdr:to>
      <xdr:col>0</xdr:col>
      <xdr:colOff>1981200</xdr:colOff>
      <xdr:row>31</xdr:row>
      <xdr:rowOff>72490</xdr:rowOff>
    </xdr:to>
    <xdr:sp macro="[0]!BukaForm_KWLN" textlink="">
      <xdr:nvSpPr>
        <xdr:cNvPr id="68" name="Kwitansi" hidden="1">
          <a:extLst>
            <a:ext uri="{FF2B5EF4-FFF2-40B4-BE49-F238E27FC236}">
              <a16:creationId xmlns:a16="http://schemas.microsoft.com/office/drawing/2014/main" xmlns="" id="{00000000-0008-0000-0000-000044000000}"/>
            </a:ext>
          </a:extLst>
        </xdr:cNvPr>
        <xdr:cNvSpPr/>
      </xdr:nvSpPr>
      <xdr:spPr>
        <a:xfrm>
          <a:off x="1070142" y="4520515"/>
          <a:ext cx="911058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Kwitansi LN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1057756</xdr:colOff>
      <xdr:row>34</xdr:row>
      <xdr:rowOff>78598</xdr:rowOff>
    </xdr:from>
    <xdr:to>
      <xdr:col>0</xdr:col>
      <xdr:colOff>1962149</xdr:colOff>
      <xdr:row>36</xdr:row>
      <xdr:rowOff>116848</xdr:rowOff>
    </xdr:to>
    <xdr:sp macro="[0]!BukaForm_CETAK_KWLN" textlink="">
      <xdr:nvSpPr>
        <xdr:cNvPr id="72" name="kwln" hidden="1">
          <a:extLst>
            <a:ext uri="{FF2B5EF4-FFF2-40B4-BE49-F238E27FC236}">
              <a16:creationId xmlns:a16="http://schemas.microsoft.com/office/drawing/2014/main" xmlns="" id="{00000000-0008-0000-0000-000048000000}"/>
            </a:ext>
          </a:extLst>
        </xdr:cNvPr>
        <xdr:cNvSpPr/>
      </xdr:nvSpPr>
      <xdr:spPr>
        <a:xfrm>
          <a:off x="1057756" y="5279248"/>
          <a:ext cx="904393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solidFill>
                <a:schemeClr val="lt1"/>
              </a:solidFill>
              <a:latin typeface="+mj-lt"/>
              <a:cs typeface="Arial" panose="020B0604020202020204" pitchFamily="34" charset="0"/>
            </a:rPr>
            <a:t>Kwitansi LN</a:t>
          </a:r>
          <a:endParaRPr lang="id-ID" sz="1100" b="0">
            <a:solidFill>
              <a:schemeClr val="lt1"/>
            </a:solidFill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1070895</xdr:colOff>
      <xdr:row>29</xdr:row>
      <xdr:rowOff>46083</xdr:rowOff>
    </xdr:from>
    <xdr:to>
      <xdr:col>0</xdr:col>
      <xdr:colOff>1898895</xdr:colOff>
      <xdr:row>31</xdr:row>
      <xdr:rowOff>84333</xdr:rowOff>
    </xdr:to>
    <xdr:sp macro="[0]!BukaForm_CETAK_KW" textlink="">
      <xdr:nvSpPr>
        <xdr:cNvPr id="79" name="kwSPD" hidden="1">
          <a:extLst>
            <a:ext uri="{FF2B5EF4-FFF2-40B4-BE49-F238E27FC236}">
              <a16:creationId xmlns:a16="http://schemas.microsoft.com/office/drawing/2014/main" xmlns="" id="{00000000-0008-0000-0000-00004F000000}"/>
            </a:ext>
          </a:extLst>
        </xdr:cNvPr>
        <xdr:cNvSpPr/>
      </xdr:nvSpPr>
      <xdr:spPr>
        <a:xfrm>
          <a:off x="1070895" y="4532358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solidFill>
                <a:schemeClr val="lt1"/>
              </a:solidFill>
              <a:latin typeface="+mj-lt"/>
              <a:cs typeface="Arial" panose="020B0604020202020204" pitchFamily="34" charset="0"/>
            </a:rPr>
            <a:t>Kwitansi</a:t>
          </a:r>
          <a:endParaRPr lang="id-ID" sz="1100" b="0">
            <a:solidFill>
              <a:schemeClr val="lt1"/>
            </a:solidFill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1048231</xdr:colOff>
      <xdr:row>37</xdr:row>
      <xdr:rowOff>21448</xdr:rowOff>
    </xdr:from>
    <xdr:to>
      <xdr:col>0</xdr:col>
      <xdr:colOff>1952624</xdr:colOff>
      <xdr:row>39</xdr:row>
      <xdr:rowOff>59698</xdr:rowOff>
    </xdr:to>
    <xdr:sp macro="[0]!BukaForm_CETAK_NM" textlink="">
      <xdr:nvSpPr>
        <xdr:cNvPr id="82" name="nominatif" hidden="1">
          <a:extLst>
            <a:ext uri="{FF2B5EF4-FFF2-40B4-BE49-F238E27FC236}">
              <a16:creationId xmlns:a16="http://schemas.microsoft.com/office/drawing/2014/main" xmlns="" id="{00000000-0008-0000-0000-000052000000}"/>
            </a:ext>
          </a:extLst>
        </xdr:cNvPr>
        <xdr:cNvSpPr/>
      </xdr:nvSpPr>
      <xdr:spPr>
        <a:xfrm>
          <a:off x="1048231" y="5650723"/>
          <a:ext cx="904393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solidFill>
                <a:schemeClr val="lt1"/>
              </a:solidFill>
              <a:latin typeface="+mj-lt"/>
              <a:cs typeface="Arial" panose="020B0604020202020204" pitchFamily="34" charset="0"/>
            </a:rPr>
            <a:t>Nominatif</a:t>
          </a:r>
          <a:endParaRPr lang="id-ID" sz="1100" b="0">
            <a:solidFill>
              <a:schemeClr val="lt1"/>
            </a:solidFill>
            <a:latin typeface="+mj-lt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1070142</xdr:colOff>
      <xdr:row>31</xdr:row>
      <xdr:rowOff>81865</xdr:rowOff>
    </xdr:from>
    <xdr:to>
      <xdr:col>0</xdr:col>
      <xdr:colOff>1898142</xdr:colOff>
      <xdr:row>33</xdr:row>
      <xdr:rowOff>120115</xdr:rowOff>
    </xdr:to>
    <xdr:sp macro="[0]!BukaForm_Nominatif" textlink="">
      <xdr:nvSpPr>
        <xdr:cNvPr id="90" name="Nominatif0" hidden="1">
          <a:extLst>
            <a:ext uri="{FF2B5EF4-FFF2-40B4-BE49-F238E27FC236}">
              <a16:creationId xmlns:a16="http://schemas.microsoft.com/office/drawing/2014/main" xmlns="" id="{00000000-0008-0000-0000-00005A000000}"/>
            </a:ext>
          </a:extLst>
        </xdr:cNvPr>
        <xdr:cNvSpPr/>
      </xdr:nvSpPr>
      <xdr:spPr>
        <a:xfrm>
          <a:off x="1070142" y="4853890"/>
          <a:ext cx="828000" cy="3240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 b="0">
              <a:latin typeface="+mj-lt"/>
              <a:cs typeface="Arial" panose="020B0604020202020204" pitchFamily="34" charset="0"/>
            </a:rPr>
            <a:t>Nominatif</a:t>
          </a:r>
          <a:endParaRPr lang="id-ID" sz="1100" b="0">
            <a:latin typeface="+mj-lt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12</xdr:row>
          <xdr:rowOff>95250</xdr:rowOff>
        </xdr:from>
        <xdr:to>
          <xdr:col>20</xdr:col>
          <xdr:colOff>0</xdr:colOff>
          <xdr:row>14</xdr:row>
          <xdr:rowOff>0</xdr:rowOff>
        </xdr:to>
        <xdr:sp macro="" textlink="">
          <xdr:nvSpPr>
            <xdr:cNvPr id="1027" name="carispd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533400</xdr:colOff>
      <xdr:row>12</xdr:row>
      <xdr:rowOff>85725</xdr:rowOff>
    </xdr:from>
    <xdr:to>
      <xdr:col>14</xdr:col>
      <xdr:colOff>504825</xdr:colOff>
      <xdr:row>14</xdr:row>
      <xdr:rowOff>19050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9401175" y="1990725"/>
          <a:ext cx="542925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Cari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33</xdr:row>
          <xdr:rowOff>219075</xdr:rowOff>
        </xdr:from>
        <xdr:to>
          <xdr:col>11</xdr:col>
          <xdr:colOff>1</xdr:colOff>
          <xdr:row>41</xdr:row>
          <xdr:rowOff>9525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GrpSpPr/>
          </xdr:nvGrpSpPr>
          <xdr:grpSpPr>
            <a:xfrm>
              <a:off x="4943475" y="7267575"/>
              <a:ext cx="542926" cy="2219325"/>
              <a:chOff x="4429079" y="7038975"/>
              <a:chExt cx="304846" cy="2219325"/>
            </a:xfrm>
          </xdr:grpSpPr>
          <xdr:sp macro="" textlink="">
            <xdr:nvSpPr>
              <xdr:cNvPr id="4097" name="Check Box 1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xmlns="" id="{00000000-0008-0000-0100-000001100000}"/>
                  </a:ext>
                </a:extLst>
              </xdr:cNvPr>
              <xdr:cNvSpPr/>
            </xdr:nvSpPr>
            <xdr:spPr bwMode="auto">
              <a:xfrm>
                <a:off x="4429079" y="7038975"/>
                <a:ext cx="304800" cy="32384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098" name="Check Box 2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xmlns="" id="{00000000-0008-0000-0100-000002100000}"/>
                  </a:ext>
                </a:extLst>
              </xdr:cNvPr>
              <xdr:cNvSpPr/>
            </xdr:nvSpPr>
            <xdr:spPr bwMode="auto">
              <a:xfrm>
                <a:off x="4429125" y="7353300"/>
                <a:ext cx="304800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099" name="Check Box 3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xmlns="" id="{00000000-0008-0000-0100-000003100000}"/>
                  </a:ext>
                </a:extLst>
              </xdr:cNvPr>
              <xdr:cNvSpPr/>
            </xdr:nvSpPr>
            <xdr:spPr bwMode="auto">
              <a:xfrm>
                <a:off x="4429125" y="7667625"/>
                <a:ext cx="304800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0" name="Check Box 4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xmlns="" id="{00000000-0008-0000-0100-000004100000}"/>
                  </a:ext>
                </a:extLst>
              </xdr:cNvPr>
              <xdr:cNvSpPr/>
            </xdr:nvSpPr>
            <xdr:spPr bwMode="auto">
              <a:xfrm>
                <a:off x="4429125" y="7981950"/>
                <a:ext cx="304800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1" name="Check Box 5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xmlns="" id="{00000000-0008-0000-0100-000005100000}"/>
                  </a:ext>
                </a:extLst>
              </xdr:cNvPr>
              <xdr:cNvSpPr/>
            </xdr:nvSpPr>
            <xdr:spPr bwMode="auto">
              <a:xfrm>
                <a:off x="4429125" y="8305800"/>
                <a:ext cx="304800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2" name="Check Box 6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xmlns="" id="{00000000-0008-0000-0100-000006100000}"/>
                  </a:ext>
                </a:extLst>
              </xdr:cNvPr>
              <xdr:cNvSpPr/>
            </xdr:nvSpPr>
            <xdr:spPr bwMode="auto">
              <a:xfrm>
                <a:off x="4429125" y="8620125"/>
                <a:ext cx="304800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3" name="Check Box 7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xmlns="" id="{00000000-0008-0000-0100-000007100000}"/>
                  </a:ext>
                </a:extLst>
              </xdr:cNvPr>
              <xdr:cNvSpPr/>
            </xdr:nvSpPr>
            <xdr:spPr bwMode="auto">
              <a:xfrm>
                <a:off x="4429125" y="8934450"/>
                <a:ext cx="304800" cy="3238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>
    <xdr:from>
      <xdr:col>12</xdr:col>
      <xdr:colOff>438150</xdr:colOff>
      <xdr:row>33</xdr:row>
      <xdr:rowOff>219075</xdr:rowOff>
    </xdr:from>
    <xdr:to>
      <xdr:col>12</xdr:col>
      <xdr:colOff>742951</xdr:colOff>
      <xdr:row>41</xdr:row>
      <xdr:rowOff>9525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pSpPr/>
      </xdr:nvGrpSpPr>
      <xdr:grpSpPr>
        <a:xfrm>
          <a:off x="6000750" y="7267575"/>
          <a:ext cx="247651" cy="2219325"/>
          <a:chOff x="4429125" y="7038975"/>
          <a:chExt cx="304801" cy="2219325"/>
        </a:xfrm>
      </xdr:grpSpPr>
      <xdr:sp macro="" textlink="">
        <xdr:nvSpPr>
          <xdr:cNvPr id="11" name="Check Box 9" hidden="1">
            <a:extLst>
              <a:ext uri="{63B3BB69-23CF-44E3-9099-C40C66FF867C}">
                <a14:compatExt xmlns:a14="http://schemas.microsoft.com/office/drawing/2010/main" spid="_x0000_s5129"/>
              </a:ex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SpPr/>
        </xdr:nvSpPr>
        <xdr:spPr bwMode="auto">
          <a:xfrm>
            <a:off x="4429126" y="7038975"/>
            <a:ext cx="304800" cy="32384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2" name="Check Box 10" hidden="1">
            <a:extLst>
              <a:ext uri="{63B3BB69-23CF-44E3-9099-C40C66FF867C}">
                <a14:compatExt xmlns:a14="http://schemas.microsoft.com/office/drawing/2010/main" spid="_x0000_s5130"/>
              </a:ext>
              <a:ext uri="{FF2B5EF4-FFF2-40B4-BE49-F238E27FC236}">
                <a16:creationId xmlns:a16="http://schemas.microsoft.com/office/drawing/2014/main" xmlns="" id="{00000000-0008-0000-0100-00000C000000}"/>
              </a:ext>
            </a:extLst>
          </xdr:cNvPr>
          <xdr:cNvSpPr/>
        </xdr:nvSpPr>
        <xdr:spPr bwMode="auto">
          <a:xfrm>
            <a:off x="4429125" y="7353300"/>
            <a:ext cx="304800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3" name="Check Box 11" hidden="1">
            <a:extLst>
              <a:ext uri="{63B3BB69-23CF-44E3-9099-C40C66FF867C}">
                <a14:compatExt xmlns:a14="http://schemas.microsoft.com/office/drawing/2010/main" spid="_x0000_s5131"/>
              </a:ex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SpPr/>
        </xdr:nvSpPr>
        <xdr:spPr bwMode="auto">
          <a:xfrm>
            <a:off x="4429125" y="7667625"/>
            <a:ext cx="304800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4" name="Check Box 12" hidden="1">
            <a:extLst>
              <a:ext uri="{63B3BB69-23CF-44E3-9099-C40C66FF867C}">
                <a14:compatExt xmlns:a14="http://schemas.microsoft.com/office/drawing/2010/main" spid="_x0000_s5132"/>
              </a:ext>
              <a:ext uri="{FF2B5EF4-FFF2-40B4-BE49-F238E27FC236}">
                <a16:creationId xmlns:a16="http://schemas.microsoft.com/office/drawing/2014/main" xmlns="" id="{00000000-0008-0000-0100-00000E000000}"/>
              </a:ext>
            </a:extLst>
          </xdr:cNvPr>
          <xdr:cNvSpPr/>
        </xdr:nvSpPr>
        <xdr:spPr bwMode="auto">
          <a:xfrm>
            <a:off x="4429125" y="7981950"/>
            <a:ext cx="304800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5" name="Check Box 13" hidden="1">
            <a:extLst>
              <a:ext uri="{63B3BB69-23CF-44E3-9099-C40C66FF867C}">
                <a14:compatExt xmlns:a14="http://schemas.microsoft.com/office/drawing/2010/main" spid="_x0000_s5133"/>
              </a:ex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/>
        </xdr:nvSpPr>
        <xdr:spPr bwMode="auto">
          <a:xfrm>
            <a:off x="4429125" y="8305800"/>
            <a:ext cx="304800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6" name="Check Box 14" hidden="1">
            <a:extLst>
              <a:ext uri="{63B3BB69-23CF-44E3-9099-C40C66FF867C}">
                <a14:compatExt xmlns:a14="http://schemas.microsoft.com/office/drawing/2010/main" spid="_x0000_s5134"/>
              </a:ext>
              <a:ext uri="{FF2B5EF4-FFF2-40B4-BE49-F238E27FC236}">
                <a16:creationId xmlns:a16="http://schemas.microsoft.com/office/drawing/2014/main" xmlns="" id="{00000000-0008-0000-0100-000010000000}"/>
              </a:ext>
            </a:extLst>
          </xdr:cNvPr>
          <xdr:cNvSpPr/>
        </xdr:nvSpPr>
        <xdr:spPr bwMode="auto">
          <a:xfrm>
            <a:off x="4429125" y="8620125"/>
            <a:ext cx="304800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7" name="Check Box 15" hidden="1">
            <a:extLst>
              <a:ext uri="{63B3BB69-23CF-44E3-9099-C40C66FF867C}">
                <a14:compatExt xmlns:a14="http://schemas.microsoft.com/office/drawing/2010/main" spid="_x0000_s5135"/>
              </a:ext>
              <a:ext uri="{FF2B5EF4-FFF2-40B4-BE49-F238E27FC236}">
                <a16:creationId xmlns:a16="http://schemas.microsoft.com/office/drawing/2014/main" xmlns="" id="{00000000-0008-0000-0100-000011000000}"/>
              </a:ext>
            </a:extLst>
          </xdr:cNvPr>
          <xdr:cNvSpPr/>
        </xdr:nvSpPr>
        <xdr:spPr bwMode="auto">
          <a:xfrm>
            <a:off x="4429125" y="8934450"/>
            <a:ext cx="304800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219075</xdr:colOff>
          <xdr:row>33</xdr:row>
          <xdr:rowOff>219075</xdr:rowOff>
        </xdr:from>
        <xdr:to>
          <xdr:col>12</xdr:col>
          <xdr:colOff>523875</xdr:colOff>
          <xdr:row>41</xdr:row>
          <xdr:rowOff>9525</xdr:rowOff>
        </xdr:to>
        <xdr:grpSp>
          <xdr:nvGrpSpPr>
            <xdr:cNvPr id="18" name="Group 33">
              <a:extLst>
                <a:ext uri="{FF2B5EF4-FFF2-40B4-BE49-F238E27FC236}">
                  <a16:creationId xmlns:a16="http://schemas.microsoft.com/office/drawing/2014/main" xmlns="" id="{00000000-0008-0000-0100-000012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781675" y="7267575"/>
              <a:ext cx="304800" cy="2219325"/>
              <a:chOff x="44291" y="70389"/>
              <a:chExt cx="3048" cy="22194"/>
            </a:xfrm>
          </xdr:grpSpPr>
          <xdr:sp macro="" textlink="">
            <xdr:nvSpPr>
              <xdr:cNvPr id="4104" name="Check Box 8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xmlns="" id="{00000000-0008-0000-0100-000008100000}"/>
                  </a:ext>
                </a:extLst>
              </xdr:cNvPr>
              <xdr:cNvSpPr/>
            </xdr:nvSpPr>
            <xdr:spPr bwMode="auto">
              <a:xfrm>
                <a:off x="44291" y="70389"/>
                <a:ext cx="3048" cy="323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5" name="Check Box 9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xmlns="" id="{00000000-0008-0000-0100-000009100000}"/>
                  </a:ext>
                </a:extLst>
              </xdr:cNvPr>
              <xdr:cNvSpPr/>
            </xdr:nvSpPr>
            <xdr:spPr bwMode="auto">
              <a:xfrm>
                <a:off x="44291" y="73533"/>
                <a:ext cx="3048" cy="323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6" name="Check Box 10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xmlns="" id="{00000000-0008-0000-0100-00000A100000}"/>
                  </a:ext>
                </a:extLst>
              </xdr:cNvPr>
              <xdr:cNvSpPr/>
            </xdr:nvSpPr>
            <xdr:spPr bwMode="auto">
              <a:xfrm>
                <a:off x="44291" y="76676"/>
                <a:ext cx="3048" cy="323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7" name="Check Box 11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xmlns="" id="{00000000-0008-0000-0100-00000B100000}"/>
                  </a:ext>
                </a:extLst>
              </xdr:cNvPr>
              <xdr:cNvSpPr/>
            </xdr:nvSpPr>
            <xdr:spPr bwMode="auto">
              <a:xfrm>
                <a:off x="44291" y="79819"/>
                <a:ext cx="3048" cy="323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8" name="Check Box 12" hidden="1">
                <a:extLst>
                  <a:ext uri="{63B3BB69-23CF-44E3-9099-C40C66FF867C}">
                    <a14:compatExt spid="_x0000_s4108"/>
                  </a:ext>
                  <a:ext uri="{FF2B5EF4-FFF2-40B4-BE49-F238E27FC236}">
                    <a16:creationId xmlns:a16="http://schemas.microsoft.com/office/drawing/2014/main" xmlns="" id="{00000000-0008-0000-0100-00000C100000}"/>
                  </a:ext>
                </a:extLst>
              </xdr:cNvPr>
              <xdr:cNvSpPr/>
            </xdr:nvSpPr>
            <xdr:spPr bwMode="auto">
              <a:xfrm>
                <a:off x="44291" y="83058"/>
                <a:ext cx="3048" cy="323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9" name="Check Box 13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xmlns="" id="{00000000-0008-0000-0100-00000D100000}"/>
                  </a:ext>
                </a:extLst>
              </xdr:cNvPr>
              <xdr:cNvSpPr/>
            </xdr:nvSpPr>
            <xdr:spPr bwMode="auto">
              <a:xfrm>
                <a:off x="44291" y="86201"/>
                <a:ext cx="3048" cy="323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10" name="Check Box 14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xmlns="" id="{00000000-0008-0000-0100-00000E100000}"/>
                  </a:ext>
                </a:extLst>
              </xdr:cNvPr>
              <xdr:cNvSpPr/>
            </xdr:nvSpPr>
            <xdr:spPr bwMode="auto">
              <a:xfrm>
                <a:off x="44291" y="89344"/>
                <a:ext cx="3048" cy="323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419100</xdr:colOff>
      <xdr:row>2</xdr:row>
      <xdr:rowOff>52387</xdr:rowOff>
    </xdr:from>
    <xdr:to>
      <xdr:col>7</xdr:col>
      <xdr:colOff>495300</xdr:colOff>
      <xdr:row>12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514350</xdr:colOff>
      <xdr:row>2</xdr:row>
      <xdr:rowOff>52387</xdr:rowOff>
    </xdr:from>
    <xdr:to>
      <xdr:col>20</xdr:col>
      <xdr:colOff>514350</xdr:colOff>
      <xdr:row>12</xdr:row>
      <xdr:rowOff>128587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9</xdr:row>
      <xdr:rowOff>157162</xdr:rowOff>
    </xdr:from>
    <xdr:to>
      <xdr:col>17</xdr:col>
      <xdr:colOff>200025</xdr:colOff>
      <xdr:row>22</xdr:row>
      <xdr:rowOff>33337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19050</xdr:rowOff>
    </xdr:from>
    <xdr:to>
      <xdr:col>3</xdr:col>
      <xdr:colOff>0</xdr:colOff>
      <xdr:row>3</xdr:row>
      <xdr:rowOff>19050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CxnSpPr/>
      </xdr:nvCxnSpPr>
      <xdr:spPr>
        <a:xfrm>
          <a:off x="95250" y="561975"/>
          <a:ext cx="28384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11206</xdr:colOff>
      <xdr:row>3</xdr:row>
      <xdr:rowOff>2</xdr:rowOff>
    </xdr:from>
    <xdr:to>
      <xdr:col>16</xdr:col>
      <xdr:colOff>0</xdr:colOff>
      <xdr:row>3</xdr:row>
      <xdr:rowOff>2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CxnSpPr/>
      </xdr:nvCxnSpPr>
      <xdr:spPr>
        <a:xfrm>
          <a:off x="13231906" y="542927"/>
          <a:ext cx="2255744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790575</xdr:colOff>
      <xdr:row>0</xdr:row>
      <xdr:rowOff>87403</xdr:rowOff>
    </xdr:from>
    <xdr:to>
      <xdr:col>35</xdr:col>
      <xdr:colOff>4481</xdr:colOff>
      <xdr:row>4</xdr:row>
      <xdr:rowOff>19050</xdr:rowOff>
    </xdr:to>
    <xdr:sp macro="" textlink="">
      <xdr:nvSpPr>
        <xdr:cNvPr id="4" name="Text Box 2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27813000" y="87403"/>
          <a:ext cx="2252381" cy="69364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r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I.B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DIREKTUR JENDERAL PERBENDAHARAAN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NOMOR PER-22/PB/2013 TENTANG KETENTUAN LEBIH LANJUT PELAKSANAAN PERJALANAN DINAS DALAM NEGERI BAGI PEJABAT NEGARA, PEGAWAI NEGERI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28</xdr:col>
      <xdr:colOff>11206</xdr:colOff>
      <xdr:row>3</xdr:row>
      <xdr:rowOff>2</xdr:rowOff>
    </xdr:from>
    <xdr:to>
      <xdr:col>30</xdr:col>
      <xdr:colOff>0</xdr:colOff>
      <xdr:row>3</xdr:row>
      <xdr:rowOff>2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CxnSpPr/>
      </xdr:nvCxnSpPr>
      <xdr:spPr>
        <a:xfrm>
          <a:off x="26347831" y="542927"/>
          <a:ext cx="298916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161925</xdr:colOff>
      <xdr:row>0</xdr:row>
      <xdr:rowOff>66675</xdr:rowOff>
    </xdr:from>
    <xdr:to>
      <xdr:col>26</xdr:col>
      <xdr:colOff>399491</xdr:colOff>
      <xdr:row>4</xdr:row>
      <xdr:rowOff>38099</xdr:rowOff>
    </xdr:to>
    <xdr:sp macro="" textlink="">
      <xdr:nvSpPr>
        <xdr:cNvPr id="6" name="Text Box 2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17640300" y="66675"/>
          <a:ext cx="2361641" cy="73342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r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IV</a:t>
          </a: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DIREKTUR JENDERAL PERBENDAHARAAN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NOMOR PER-22/PB/2013 TENTANG KETENTUAN LEBIH LANJUT PELAKSANAAN PERJALANAN DINAS DALAM NEGERI BAGI PEJABAT NEGARA, PEGAWAI NEGERI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49</xdr:row>
      <xdr:rowOff>132104</xdr:rowOff>
    </xdr:from>
    <xdr:to>
      <xdr:col>12</xdr:col>
      <xdr:colOff>1219200</xdr:colOff>
      <xdr:row>53</xdr:row>
      <xdr:rowOff>90692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3609975" y="10180979"/>
          <a:ext cx="2600325" cy="701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IX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REPUBLIK INDONESIA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113/PMK.05/2012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TENTANG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PERJALANAN DINAS JABATAN DALAM NEGERI BAGI PEJABAT NEGARA, PEGAWAI NEGERI,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12</xdr:col>
      <xdr:colOff>66675</xdr:colOff>
      <xdr:row>105</xdr:row>
      <xdr:rowOff>47625</xdr:rowOff>
    </xdr:from>
    <xdr:to>
      <xdr:col>12</xdr:col>
      <xdr:colOff>1209675</xdr:colOff>
      <xdr:row>111</xdr:row>
      <xdr:rowOff>123825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5057775" y="20888325"/>
          <a:ext cx="1143000" cy="1190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Bukti Kas No. :</a:t>
          </a: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Bentuk  :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KU - 17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Lembar : k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esatu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              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kedua</a:t>
          </a: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              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ketiga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              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keempat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685800</xdr:colOff>
      <xdr:row>0</xdr:row>
      <xdr:rowOff>47625</xdr:rowOff>
    </xdr:from>
    <xdr:to>
      <xdr:col>13</xdr:col>
      <xdr:colOff>9525</xdr:colOff>
      <xdr:row>3</xdr:row>
      <xdr:rowOff>168138</xdr:rowOff>
    </xdr:to>
    <xdr:sp macro="" textlink="">
      <xdr:nvSpPr>
        <xdr:cNvPr id="4" name="Text Box 2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3686175" y="47625"/>
          <a:ext cx="2543175" cy="663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II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REPUBLIK INDONESIA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113/PMK.05/2012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TENTANG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PERJALANAN DINAS JABATAN DALAM NEGERI BAGI PEJABAT NEGARA, PEGAWAI NEGERI,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66675</xdr:colOff>
      <xdr:row>107</xdr:row>
      <xdr:rowOff>47625</xdr:rowOff>
    </xdr:from>
    <xdr:to>
      <xdr:col>14</xdr:col>
      <xdr:colOff>114300</xdr:colOff>
      <xdr:row>113</xdr:row>
      <xdr:rowOff>123825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5057775" y="20602575"/>
          <a:ext cx="1143000" cy="1190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Bukti Kas No. :</a:t>
          </a: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Bentuk  :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KU - 17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Lembar : k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esatu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              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kedua</a:t>
          </a: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              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ketiga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              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keempat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38100</xdr:colOff>
      <xdr:row>0</xdr:row>
      <xdr:rowOff>28575</xdr:rowOff>
    </xdr:from>
    <xdr:to>
      <xdr:col>14</xdr:col>
      <xdr:colOff>145276</xdr:colOff>
      <xdr:row>5</xdr:row>
      <xdr:rowOff>10270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 txBox="1">
          <a:spLocks noChangeArrowheads="1"/>
        </xdr:cNvSpPr>
      </xdr:nvSpPr>
      <xdr:spPr bwMode="auto">
        <a:xfrm>
          <a:off x="3390900" y="28575"/>
          <a:ext cx="3107551" cy="886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Lampiran II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Peraturan Menteri Keuangan Republik Indonesia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Nomor 164/PMK.05/2015 tentang Tata Cara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Pelaksanaan Perjalanan Dinas Luar Negeri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 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10</xdr:col>
      <xdr:colOff>47625</xdr:colOff>
      <xdr:row>50</xdr:row>
      <xdr:rowOff>85725</xdr:rowOff>
    </xdr:from>
    <xdr:to>
      <xdr:col>14</xdr:col>
      <xdr:colOff>103035</xdr:colOff>
      <xdr:row>55</xdr:row>
      <xdr:rowOff>47128</xdr:rowOff>
    </xdr:to>
    <xdr:sp macro="" textlink="">
      <xdr:nvSpPr>
        <xdr:cNvPr id="6" name="Text Box 2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3400425" y="9515475"/>
          <a:ext cx="3055785" cy="88532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Lampiran II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Peraturan Menteri Keuangan Republik Indonesia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Nomor 164/PMK.05/2015 tentang Tata Cara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Pelaksanaan Perjalanan Dinas Luar Negeri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1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 </a:t>
          </a:r>
          <a:endParaRPr kumimoji="0" lang="id-ID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706094</xdr:colOff>
      <xdr:row>50</xdr:row>
      <xdr:rowOff>132104</xdr:rowOff>
    </xdr:from>
    <xdr:to>
      <xdr:col>12</xdr:col>
      <xdr:colOff>1219200</xdr:colOff>
      <xdr:row>54</xdr:row>
      <xdr:rowOff>90692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3706469" y="10114304"/>
          <a:ext cx="2503831" cy="701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IX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REPUBLIK INDONESIA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113/PMK.05/2012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TENTANG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PERJALANAN DINAS JABATAN DALAM NEGERI BAGI PEJABAT NEGARA, PEGAWAI NEGERI,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12</xdr:col>
      <xdr:colOff>66675</xdr:colOff>
      <xdr:row>111</xdr:row>
      <xdr:rowOff>47625</xdr:rowOff>
    </xdr:from>
    <xdr:to>
      <xdr:col>12</xdr:col>
      <xdr:colOff>1209675</xdr:colOff>
      <xdr:row>117</xdr:row>
      <xdr:rowOff>123825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5057775" y="20535900"/>
          <a:ext cx="1143000" cy="1190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Bukti Kas No. :</a:t>
          </a: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Bentuk  :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KU - 17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Lembar : k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esatu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              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kedua</a:t>
          </a: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              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ketiga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id-ID" sz="1000" b="0" i="0" strike="noStrike">
              <a:solidFill>
                <a:srgbClr val="000000"/>
              </a:solidFill>
              <a:latin typeface="Arial"/>
              <a:cs typeface="Arial"/>
            </a:rPr>
            <a:t>               </a:t>
          </a:r>
          <a:r>
            <a:rPr lang="id-ID" sz="1000" b="0" i="0" u="sng" strike="noStrike">
              <a:solidFill>
                <a:srgbClr val="000000"/>
              </a:solidFill>
              <a:latin typeface="Arial"/>
              <a:cs typeface="Arial"/>
            </a:rPr>
            <a:t>keempat</a:t>
          </a: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id-ID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742950</xdr:colOff>
      <xdr:row>0</xdr:row>
      <xdr:rowOff>47625</xdr:rowOff>
    </xdr:from>
    <xdr:to>
      <xdr:col>13</xdr:col>
      <xdr:colOff>9525</xdr:colOff>
      <xdr:row>3</xdr:row>
      <xdr:rowOff>168138</xdr:rowOff>
    </xdr:to>
    <xdr:sp macro="" textlink="">
      <xdr:nvSpPr>
        <xdr:cNvPr id="4" name="Text Box 2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3743325" y="47625"/>
          <a:ext cx="2486025" cy="6634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II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REPUBLIK INDONESIA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113/PMK.05/2012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TENTANG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PERJALANAN DINAS JABATAN DALAM NEGERI BAGI PEJABAT NEGARA, PEGAWAI NEGERI,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986039</xdr:colOff>
      <xdr:row>6</xdr:row>
      <xdr:rowOff>38100</xdr:rowOff>
    </xdr:from>
    <xdr:to>
      <xdr:col>7</xdr:col>
      <xdr:colOff>362359</xdr:colOff>
      <xdr:row>10</xdr:row>
      <xdr:rowOff>23922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0089" y="1123950"/>
          <a:ext cx="751647" cy="709722"/>
        </a:xfrm>
        <a:prstGeom prst="rect">
          <a:avLst/>
        </a:prstGeom>
      </xdr:spPr>
    </xdr:pic>
    <xdr:clientData/>
  </xdr:twoCellAnchor>
  <xdr:twoCellAnchor>
    <xdr:from>
      <xdr:col>7</xdr:col>
      <xdr:colOff>604632</xdr:colOff>
      <xdr:row>0</xdr:row>
      <xdr:rowOff>24848</xdr:rowOff>
    </xdr:from>
    <xdr:to>
      <xdr:col>9</xdr:col>
      <xdr:colOff>1623391</xdr:colOff>
      <xdr:row>3</xdr:row>
      <xdr:rowOff>148672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3901110" y="24848"/>
          <a:ext cx="2468216" cy="6704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REPUBLIK INDONESIA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113/PMK.05/2012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TENTANG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PERJALANAN DINAS JABATAN DALAM NEGERI BAGI PEJABAT NEGARA, PEGAWAI NEGERI,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877956</xdr:colOff>
      <xdr:row>114</xdr:row>
      <xdr:rowOff>33131</xdr:rowOff>
    </xdr:from>
    <xdr:to>
      <xdr:col>11</xdr:col>
      <xdr:colOff>3</xdr:colOff>
      <xdr:row>117</xdr:row>
      <xdr:rowOff>27325</xdr:rowOff>
    </xdr:to>
    <xdr:sp macro="" textlink="">
      <xdr:nvSpPr>
        <xdr:cNvPr id="4" name="Text Box 2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4174434" y="22180827"/>
          <a:ext cx="2286004" cy="540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d-ID" sz="900" u="sng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RI</a:t>
          </a:r>
          <a:endParaRPr lang="id-ID" sz="11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lnSpc>
              <a:spcPct val="107000"/>
            </a:lnSpc>
            <a:spcAft>
              <a:spcPts val="0"/>
            </a:spcAft>
          </a:pPr>
          <a:r>
            <a:rPr lang="id-ID" sz="900" u="sng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	:113  /  PMK.05 /  2012</a:t>
          </a:r>
          <a:endParaRPr lang="id-ID" sz="11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lnSpc>
              <a:spcPct val="107000"/>
            </a:lnSpc>
            <a:spcAft>
              <a:spcPts val="0"/>
            </a:spcAft>
          </a:pPr>
          <a:r>
            <a:rPr lang="id-ID" sz="900" u="sng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TANGGAL 	:       03    JULI     2012</a:t>
          </a:r>
          <a:endParaRPr lang="id-ID" sz="11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198783</xdr:colOff>
      <xdr:row>138</xdr:row>
      <xdr:rowOff>132521</xdr:rowOff>
    </xdr:from>
    <xdr:to>
      <xdr:col>9</xdr:col>
      <xdr:colOff>1466022</xdr:colOff>
      <xdr:row>152</xdr:row>
      <xdr:rowOff>124238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783" y="28040771"/>
          <a:ext cx="6030981" cy="2525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33130</xdr:colOff>
      <xdr:row>3</xdr:row>
      <xdr:rowOff>8285</xdr:rowOff>
    </xdr:from>
    <xdr:to>
      <xdr:col>5</xdr:col>
      <xdr:colOff>894522</xdr:colOff>
      <xdr:row>3</xdr:row>
      <xdr:rowOff>8285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CxnSpPr/>
      </xdr:nvCxnSpPr>
      <xdr:spPr>
        <a:xfrm>
          <a:off x="33130" y="551210"/>
          <a:ext cx="278544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596349</xdr:colOff>
      <xdr:row>57</xdr:row>
      <xdr:rowOff>33133</xdr:rowOff>
    </xdr:from>
    <xdr:to>
      <xdr:col>10</xdr:col>
      <xdr:colOff>8283</xdr:colOff>
      <xdr:row>60</xdr:row>
      <xdr:rowOff>173938</xdr:rowOff>
    </xdr:to>
    <xdr:sp macro="" textlink="">
      <xdr:nvSpPr>
        <xdr:cNvPr id="8" name="Text Box 2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SpPr txBox="1">
          <a:spLocks noChangeArrowheads="1"/>
        </xdr:cNvSpPr>
      </xdr:nvSpPr>
      <xdr:spPr bwMode="auto">
        <a:xfrm>
          <a:off x="3892827" y="11007590"/>
          <a:ext cx="2509630" cy="6874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</a:t>
          </a:r>
          <a:r>
            <a:rPr lang="en-US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I</a:t>
          </a:r>
          <a:endParaRPr lang="id-ID" sz="600" u="none">
            <a:effectLst/>
            <a:latin typeface="Arial" panose="020B060402020202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REPUBLIK INDONESIA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113/PMK.05/2012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TENTANG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PERJALANAN DINAS JABATAN DALAM NEGERI BAGI PEJABAT NEGARA, PEGAWAI NEGERI,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986039</xdr:colOff>
      <xdr:row>6</xdr:row>
      <xdr:rowOff>38100</xdr:rowOff>
    </xdr:from>
    <xdr:to>
      <xdr:col>7</xdr:col>
      <xdr:colOff>362359</xdr:colOff>
      <xdr:row>10</xdr:row>
      <xdr:rowOff>23922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0089" y="1123950"/>
          <a:ext cx="757445" cy="709722"/>
        </a:xfrm>
        <a:prstGeom prst="rect">
          <a:avLst/>
        </a:prstGeom>
      </xdr:spPr>
    </xdr:pic>
    <xdr:clientData/>
  </xdr:twoCellAnchor>
  <xdr:twoCellAnchor>
    <xdr:from>
      <xdr:col>7</xdr:col>
      <xdr:colOff>637764</xdr:colOff>
      <xdr:row>0</xdr:row>
      <xdr:rowOff>16565</xdr:rowOff>
    </xdr:from>
    <xdr:to>
      <xdr:col>10</xdr:col>
      <xdr:colOff>8287</xdr:colOff>
      <xdr:row>3</xdr:row>
      <xdr:rowOff>140389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3934242" y="16565"/>
          <a:ext cx="2493067" cy="6704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REPUBLIK INDONESIA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113/PMK.05/2012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TENTANG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PERJALANAN DINAS JABATAN DALAM NEGERI BAGI PEJABAT NEGARA, PEGAWAI NEGERI,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935929</xdr:colOff>
      <xdr:row>114</xdr:row>
      <xdr:rowOff>33131</xdr:rowOff>
    </xdr:from>
    <xdr:to>
      <xdr:col>11</xdr:col>
      <xdr:colOff>16565</xdr:colOff>
      <xdr:row>117</xdr:row>
      <xdr:rowOff>27325</xdr:rowOff>
    </xdr:to>
    <xdr:sp macro="" textlink="">
      <xdr:nvSpPr>
        <xdr:cNvPr id="4" name="Text Box 2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>
          <a:spLocks noChangeArrowheads="1"/>
        </xdr:cNvSpPr>
      </xdr:nvSpPr>
      <xdr:spPr bwMode="auto">
        <a:xfrm>
          <a:off x="4232407" y="22180827"/>
          <a:ext cx="2269441" cy="5408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spAutoFit/>
        </a:bodyPr>
        <a:lstStyle/>
        <a:p>
          <a:pPr>
            <a:lnSpc>
              <a:spcPct val="107000"/>
            </a:lnSpc>
            <a:spcAft>
              <a:spcPts val="0"/>
            </a:spcAft>
          </a:pPr>
          <a:r>
            <a:rPr lang="id-ID" sz="900" u="sng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RI</a:t>
          </a:r>
          <a:endParaRPr lang="id-ID" sz="11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lnSpc>
              <a:spcPct val="107000"/>
            </a:lnSpc>
            <a:spcAft>
              <a:spcPts val="0"/>
            </a:spcAft>
          </a:pPr>
          <a:r>
            <a:rPr lang="id-ID" sz="900" u="sng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	:113  /  PMK.05 /  2012</a:t>
          </a:r>
          <a:endParaRPr lang="id-ID" sz="11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lnSpc>
              <a:spcPct val="107000"/>
            </a:lnSpc>
            <a:spcAft>
              <a:spcPts val="0"/>
            </a:spcAft>
          </a:pPr>
          <a:r>
            <a:rPr lang="id-ID" sz="900" u="sng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TANGGAL 	:       03    JULI     2012</a:t>
          </a:r>
          <a:endParaRPr lang="id-ID" sz="110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0</xdr:col>
      <xdr:colOff>198783</xdr:colOff>
      <xdr:row>138</xdr:row>
      <xdr:rowOff>132521</xdr:rowOff>
    </xdr:from>
    <xdr:to>
      <xdr:col>9</xdr:col>
      <xdr:colOff>1490870</xdr:colOff>
      <xdr:row>152</xdr:row>
      <xdr:rowOff>124239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783" y="28221746"/>
          <a:ext cx="6036779" cy="25253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33130</xdr:colOff>
      <xdr:row>3</xdr:row>
      <xdr:rowOff>8285</xdr:rowOff>
    </xdr:from>
    <xdr:to>
      <xdr:col>5</xdr:col>
      <xdr:colOff>894522</xdr:colOff>
      <xdr:row>3</xdr:row>
      <xdr:rowOff>8285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CxnSpPr/>
      </xdr:nvCxnSpPr>
      <xdr:spPr>
        <a:xfrm>
          <a:off x="33130" y="551210"/>
          <a:ext cx="2785442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753716</xdr:colOff>
      <xdr:row>57</xdr:row>
      <xdr:rowOff>33133</xdr:rowOff>
    </xdr:from>
    <xdr:to>
      <xdr:col>11</xdr:col>
      <xdr:colOff>33131</xdr:colOff>
      <xdr:row>60</xdr:row>
      <xdr:rowOff>173938</xdr:rowOff>
    </xdr:to>
    <xdr:sp macro="" textlink="">
      <xdr:nvSpPr>
        <xdr:cNvPr id="7" name="Text Box 2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SpPr txBox="1">
          <a:spLocks noChangeArrowheads="1"/>
        </xdr:cNvSpPr>
      </xdr:nvSpPr>
      <xdr:spPr bwMode="auto">
        <a:xfrm>
          <a:off x="4050194" y="11007590"/>
          <a:ext cx="2468220" cy="6874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LAMPIRAN I</a:t>
          </a:r>
          <a:r>
            <a:rPr lang="en-US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I</a:t>
          </a:r>
          <a:endParaRPr lang="id-ID" sz="600" u="none">
            <a:effectLst/>
            <a:latin typeface="Arial" panose="020B060402020202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PERATURAN MENTERI KEUANGAN REPUBLIK INDONESIA</a:t>
          </a: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NOMOR 113/PMK.05/2012 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TENTANG</a:t>
          </a:r>
        </a:p>
        <a:p>
          <a:pPr algn="l">
            <a:lnSpc>
              <a:spcPct val="107000"/>
            </a:lnSpc>
            <a:spcAft>
              <a:spcPts val="0"/>
            </a:spcAft>
          </a:pPr>
          <a:r>
            <a:rPr lang="id-ID" sz="600" u="none" baseline="0"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PERJALANAN DINAS JABATAN DALAM NEGERI BAGI PEJABAT NEGARA, PEGAWAI NEGERI, DAN PEGAWAI TIDAK TETAP</a:t>
          </a:r>
          <a:endParaRPr lang="id-ID" sz="600" u="none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7</xdr:col>
      <xdr:colOff>256761</xdr:colOff>
      <xdr:row>46</xdr:row>
      <xdr:rowOff>91108</xdr:rowOff>
    </xdr:from>
    <xdr:to>
      <xdr:col>9</xdr:col>
      <xdr:colOff>1406612</xdr:colOff>
      <xdr:row>58</xdr:row>
      <xdr:rowOff>4570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53239" y="9011478"/>
          <a:ext cx="2591025" cy="2274005"/>
        </a:xfrm>
        <a:prstGeom prst="rect">
          <a:avLst/>
        </a:prstGeom>
      </xdr:spPr>
    </xdr:pic>
    <xdr:clientData/>
  </xdr:twoCellAnchor>
  <xdr:twoCellAnchor editAs="oneCell">
    <xdr:from>
      <xdr:col>0</xdr:col>
      <xdr:colOff>240196</xdr:colOff>
      <xdr:row>98</xdr:row>
      <xdr:rowOff>66262</xdr:rowOff>
    </xdr:from>
    <xdr:to>
      <xdr:col>5</xdr:col>
      <xdr:colOff>909656</xdr:colOff>
      <xdr:row>109</xdr:row>
      <xdr:rowOff>137094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 rot="309221">
          <a:off x="240196" y="18536479"/>
          <a:ext cx="2591025" cy="2274005"/>
        </a:xfrm>
        <a:prstGeom prst="rect">
          <a:avLst/>
        </a:prstGeom>
      </xdr:spPr>
    </xdr:pic>
    <xdr:clientData/>
  </xdr:twoCellAnchor>
  <xdr:twoCellAnchor editAs="oneCell">
    <xdr:from>
      <xdr:col>7</xdr:col>
      <xdr:colOff>442293</xdr:colOff>
      <xdr:row>98</xdr:row>
      <xdr:rowOff>135836</xdr:rowOff>
    </xdr:from>
    <xdr:to>
      <xdr:col>9</xdr:col>
      <xdr:colOff>1592144</xdr:colOff>
      <xdr:row>109</xdr:row>
      <xdr:rowOff>206668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38771" y="18606053"/>
          <a:ext cx="2591025" cy="22740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2534478</xdr:colOff>
      <xdr:row>7</xdr:row>
      <xdr:rowOff>157369</xdr:rowOff>
    </xdr:from>
    <xdr:to>
      <xdr:col>4</xdr:col>
      <xdr:colOff>258160</xdr:colOff>
      <xdr:row>12</xdr:row>
      <xdr:rowOff>27235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0253" y="852694"/>
          <a:ext cx="758430" cy="717591"/>
        </a:xfrm>
        <a:prstGeom prst="rect">
          <a:avLst/>
        </a:prstGeom>
      </xdr:spPr>
    </xdr:pic>
    <xdr:clientData/>
  </xdr:twoCellAnchor>
  <xdr:twoCellAnchor>
    <xdr:from>
      <xdr:col>4</xdr:col>
      <xdr:colOff>356153</xdr:colOff>
      <xdr:row>0</xdr:row>
      <xdr:rowOff>24849</xdr:rowOff>
    </xdr:from>
    <xdr:to>
      <xdr:col>7</xdr:col>
      <xdr:colOff>33130</xdr:colOff>
      <xdr:row>4</xdr:row>
      <xdr:rowOff>57979</xdr:rowOff>
    </xdr:to>
    <xdr:sp macro="" textlink="">
      <xdr:nvSpPr>
        <xdr:cNvPr id="9" name="Text Box 2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SpPr txBox="1">
          <a:spLocks noChangeArrowheads="1"/>
        </xdr:cNvSpPr>
      </xdr:nvSpPr>
      <xdr:spPr bwMode="auto">
        <a:xfrm>
          <a:off x="3867979" y="24849"/>
          <a:ext cx="2948608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Lampiran I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Peraturan Menteri Keuangan Republik Indonesia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Nomor 164/PMK.05/2015 tentang Tata Cara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Pelaksanaan Perjalanan Dinas Luar Negeri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 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49696</xdr:colOff>
      <xdr:row>0</xdr:row>
      <xdr:rowOff>19879</xdr:rowOff>
    </xdr:from>
    <xdr:to>
      <xdr:col>18</xdr:col>
      <xdr:colOff>82414</xdr:colOff>
      <xdr:row>4</xdr:row>
      <xdr:rowOff>49694</xdr:rowOff>
    </xdr:to>
    <xdr:sp macro="" textlink="">
      <xdr:nvSpPr>
        <xdr:cNvPr id="10" name="Text Box 2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SpPr txBox="1">
          <a:spLocks noChangeArrowheads="1"/>
        </xdr:cNvSpPr>
      </xdr:nvSpPr>
      <xdr:spPr bwMode="auto">
        <a:xfrm>
          <a:off x="10692848" y="19879"/>
          <a:ext cx="3022740" cy="758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Lampiran II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Peraturan Menteri Keuangan Republik Indonesia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Nomor 164/PMK.05/2015 tentang Tata Cara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Pelaksanaan Perjalanan Dinas Luar Negeri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>
            <a:lnSpc>
              <a:spcPct val="115000"/>
            </a:lnSpc>
            <a:spcAft>
              <a:spcPts val="0"/>
            </a:spcAft>
          </a:pPr>
          <a:r>
            <a:rPr lang="en-US" sz="100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 </a:t>
          </a:r>
          <a:endParaRPr lang="id-ID" sz="100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49696</xdr:colOff>
      <xdr:row>4</xdr:row>
      <xdr:rowOff>24853</xdr:rowOff>
    </xdr:from>
    <xdr:to>
      <xdr:col>2</xdr:col>
      <xdr:colOff>2443370</xdr:colOff>
      <xdr:row>4</xdr:row>
      <xdr:rowOff>24853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CxnSpPr/>
      </xdr:nvCxnSpPr>
      <xdr:spPr>
        <a:xfrm>
          <a:off x="49696" y="753723"/>
          <a:ext cx="28740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ata\Data%20Kerja\Administrasi%20Tunjangan%20Kinerja\Administrasi%20Tunjangan%20Kinerja%202016\Pembayaran\Bank\13.%20Bank%20Desember%20201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rbilang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"/>
      <sheetName val="DATA"/>
      <sheetName val="1721-I"/>
      <sheetName val="1721-A2 "/>
      <sheetName val="POLRI APLIKASI"/>
      <sheetName val="TRANSFER"/>
      <sheetName val="KET"/>
    </sheetNames>
    <sheetDataSet>
      <sheetData sheetId="0"/>
      <sheetData sheetId="1">
        <row r="7">
          <cell r="D7" t="str">
            <v>Bend Pusku POLRI</v>
          </cell>
          <cell r="AD7" t="str">
            <v>X</v>
          </cell>
        </row>
        <row r="8">
          <cell r="D8" t="str">
            <v>00.147.023.6.331.000</v>
          </cell>
          <cell r="AD8">
            <v>0</v>
          </cell>
        </row>
        <row r="9">
          <cell r="D9" t="str">
            <v xml:space="preserve">Adityawarman No.1 Selong </v>
          </cell>
        </row>
        <row r="16">
          <cell r="D16" t="str">
            <v>ZATIL USNA, SIK</v>
          </cell>
        </row>
        <row r="17">
          <cell r="D17">
            <v>74030124</v>
          </cell>
        </row>
        <row r="101">
          <cell r="K101" t="str">
            <v>1</v>
          </cell>
          <cell r="L101" t="str">
            <v xml:space="preserve">Satu </v>
          </cell>
          <cell r="M101" t="str">
            <v xml:space="preserve">Sebelas </v>
          </cell>
          <cell r="N101" t="str">
            <v xml:space="preserve">Sepuluh </v>
          </cell>
          <cell r="O101" t="str">
            <v xml:space="preserve">Seratus </v>
          </cell>
          <cell r="P101" t="str">
            <v xml:space="preserve">Seribu </v>
          </cell>
          <cell r="Q101" t="str">
            <v xml:space="preserve">Satu Juta </v>
          </cell>
          <cell r="R101" t="str">
            <v xml:space="preserve">Satu Milyar </v>
          </cell>
        </row>
        <row r="102">
          <cell r="K102" t="str">
            <v>2</v>
          </cell>
          <cell r="L102" t="str">
            <v xml:space="preserve">Dua </v>
          </cell>
          <cell r="M102" t="str">
            <v xml:space="preserve">Dua Belas </v>
          </cell>
          <cell r="N102" t="str">
            <v xml:space="preserve">Dua Puluh </v>
          </cell>
          <cell r="O102" t="str">
            <v xml:space="preserve">Dua Ratus </v>
          </cell>
          <cell r="P102" t="str">
            <v xml:space="preserve">Dua Ribu </v>
          </cell>
          <cell r="Q102" t="str">
            <v xml:space="preserve">Dua Juta </v>
          </cell>
          <cell r="R102" t="str">
            <v xml:space="preserve">Dua Milyar </v>
          </cell>
        </row>
        <row r="103">
          <cell r="K103" t="str">
            <v>3</v>
          </cell>
          <cell r="L103" t="str">
            <v xml:space="preserve">Tiga </v>
          </cell>
          <cell r="M103" t="str">
            <v xml:space="preserve">Tiga Belas </v>
          </cell>
          <cell r="N103" t="str">
            <v xml:space="preserve">Tiga Puluh </v>
          </cell>
          <cell r="O103" t="str">
            <v xml:space="preserve">Tiga Ratus </v>
          </cell>
          <cell r="P103" t="str">
            <v xml:space="preserve">Tiga Ribu </v>
          </cell>
          <cell r="Q103" t="str">
            <v xml:space="preserve">Tiga Juta </v>
          </cell>
          <cell r="R103" t="str">
            <v xml:space="preserve">Tiga Milyar </v>
          </cell>
        </row>
        <row r="104">
          <cell r="K104" t="str">
            <v>4</v>
          </cell>
          <cell r="L104" t="str">
            <v xml:space="preserve">Empat </v>
          </cell>
          <cell r="M104" t="str">
            <v xml:space="preserve">Empat Belas </v>
          </cell>
          <cell r="N104" t="str">
            <v xml:space="preserve">Empat Puluh </v>
          </cell>
          <cell r="O104" t="str">
            <v xml:space="preserve">Empat Ratus </v>
          </cell>
          <cell r="P104" t="str">
            <v xml:space="preserve">Empat Ribu </v>
          </cell>
          <cell r="Q104" t="str">
            <v xml:space="preserve">Empat Juta </v>
          </cell>
          <cell r="R104" t="str">
            <v xml:space="preserve">Empat Milyar </v>
          </cell>
        </row>
        <row r="105">
          <cell r="K105" t="str">
            <v>5</v>
          </cell>
          <cell r="L105" t="str">
            <v xml:space="preserve">Lima </v>
          </cell>
          <cell r="M105" t="str">
            <v xml:space="preserve">Lima Belas </v>
          </cell>
          <cell r="N105" t="str">
            <v xml:space="preserve">Lima Puluh </v>
          </cell>
          <cell r="O105" t="str">
            <v xml:space="preserve">Lima Ratus </v>
          </cell>
          <cell r="P105" t="str">
            <v xml:space="preserve">Lima Ribu </v>
          </cell>
          <cell r="Q105" t="str">
            <v xml:space="preserve">Lima Juta </v>
          </cell>
          <cell r="R105" t="str">
            <v xml:space="preserve">Lima Milyar </v>
          </cell>
        </row>
        <row r="106">
          <cell r="K106" t="str">
            <v>6</v>
          </cell>
          <cell r="L106" t="str">
            <v xml:space="preserve">Enam </v>
          </cell>
          <cell r="M106" t="str">
            <v xml:space="preserve">Enam Belas </v>
          </cell>
          <cell r="N106" t="str">
            <v xml:space="preserve">Enam Puluh </v>
          </cell>
          <cell r="O106" t="str">
            <v xml:space="preserve">Enam Ratus </v>
          </cell>
          <cell r="P106" t="str">
            <v xml:space="preserve">Enam Ribu </v>
          </cell>
          <cell r="Q106" t="str">
            <v xml:space="preserve">Enam Juta </v>
          </cell>
          <cell r="R106" t="str">
            <v xml:space="preserve">Enam Milyar </v>
          </cell>
        </row>
        <row r="107">
          <cell r="K107" t="str">
            <v>7</v>
          </cell>
          <cell r="L107" t="str">
            <v xml:space="preserve">Tujuh </v>
          </cell>
          <cell r="M107" t="str">
            <v xml:space="preserve">Tujuh Belas </v>
          </cell>
          <cell r="N107" t="str">
            <v xml:space="preserve">Tujuh Puluh </v>
          </cell>
          <cell r="O107" t="str">
            <v xml:space="preserve">Tujuh Ratus </v>
          </cell>
          <cell r="P107" t="str">
            <v xml:space="preserve">Tujuh Ribu </v>
          </cell>
          <cell r="Q107" t="str">
            <v xml:space="preserve">Tujuh Juta </v>
          </cell>
          <cell r="R107" t="str">
            <v xml:space="preserve">Tujuh Milyar </v>
          </cell>
        </row>
        <row r="108">
          <cell r="K108" t="str">
            <v>8</v>
          </cell>
          <cell r="L108" t="str">
            <v xml:space="preserve">Delapan </v>
          </cell>
          <cell r="M108" t="str">
            <v xml:space="preserve">Delapan Belas </v>
          </cell>
          <cell r="N108" t="str">
            <v xml:space="preserve">Delapan Puluh </v>
          </cell>
          <cell r="O108" t="str">
            <v xml:space="preserve">Delapan Ratus </v>
          </cell>
          <cell r="P108" t="str">
            <v xml:space="preserve">Delapan Ribu </v>
          </cell>
          <cell r="Q108" t="str">
            <v xml:space="preserve">Delapan Juta </v>
          </cell>
          <cell r="R108" t="str">
            <v xml:space="preserve">Delapan Milyar </v>
          </cell>
        </row>
        <row r="109">
          <cell r="K109" t="str">
            <v>9</v>
          </cell>
          <cell r="L109" t="str">
            <v xml:space="preserve">Sembilan </v>
          </cell>
          <cell r="M109" t="str">
            <v xml:space="preserve">Sembilan Belas </v>
          </cell>
          <cell r="N109" t="str">
            <v xml:space="preserve">Sembilan Puluh </v>
          </cell>
          <cell r="O109" t="str">
            <v xml:space="preserve">Sembilan Ratus </v>
          </cell>
          <cell r="P109" t="str">
            <v xml:space="preserve">Sembilan Ribu </v>
          </cell>
          <cell r="Q109" t="str">
            <v xml:space="preserve">Sembilan Juta </v>
          </cell>
          <cell r="R109" t="str">
            <v xml:space="preserve">Sembilan Milyar </v>
          </cell>
        </row>
      </sheetData>
      <sheetData sheetId="2"/>
      <sheetData sheetId="3"/>
      <sheetData sheetId="4">
        <row r="8">
          <cell r="A8">
            <v>1</v>
          </cell>
          <cell r="B8" t="str">
            <v xml:space="preserve">Drs. SUGENG PRIYANTO   </v>
          </cell>
          <cell r="C8">
            <v>16</v>
          </cell>
          <cell r="D8">
            <v>61070385</v>
          </cell>
          <cell r="E8">
            <v>0</v>
          </cell>
          <cell r="F8">
            <v>0</v>
          </cell>
          <cell r="G8" t="str">
            <v>IRJEN POL</v>
          </cell>
          <cell r="H8" t="str">
            <v>KAPOLDA BALI</v>
          </cell>
          <cell r="I8" t="str">
            <v>K</v>
          </cell>
          <cell r="J8">
            <v>1</v>
          </cell>
          <cell r="K8" t="str">
            <v>L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5309000</v>
          </cell>
          <cell r="R8">
            <v>530900</v>
          </cell>
          <cell r="S8">
            <v>106180</v>
          </cell>
          <cell r="T8">
            <v>5946080</v>
          </cell>
          <cell r="U8">
            <v>0</v>
          </cell>
          <cell r="V8">
            <v>4375000</v>
          </cell>
          <cell r="W8">
            <v>275196</v>
          </cell>
          <cell r="X8">
            <v>14883000</v>
          </cell>
          <cell r="Y8">
            <v>1550000</v>
          </cell>
          <cell r="Z8">
            <v>27029276</v>
          </cell>
          <cell r="AA8">
            <v>500000</v>
          </cell>
          <cell r="AB8">
            <v>594608</v>
          </cell>
          <cell r="AC8">
            <v>1094608</v>
          </cell>
          <cell r="AD8">
            <v>25934668</v>
          </cell>
          <cell r="AE8">
            <v>311216016</v>
          </cell>
          <cell r="AF8">
            <v>42000000</v>
          </cell>
          <cell r="AG8">
            <v>269216016</v>
          </cell>
          <cell r="AH8">
            <v>37304004</v>
          </cell>
          <cell r="AI8">
            <v>37304004</v>
          </cell>
          <cell r="AJ8">
            <v>0</v>
          </cell>
        </row>
        <row r="9">
          <cell r="A9">
            <v>2</v>
          </cell>
          <cell r="B9" t="str">
            <v xml:space="preserve">Drs. NYOMAN SURYASTA  </v>
          </cell>
          <cell r="C9">
            <v>15</v>
          </cell>
          <cell r="D9">
            <v>59020640</v>
          </cell>
          <cell r="E9">
            <v>0</v>
          </cell>
          <cell r="F9">
            <v>0</v>
          </cell>
          <cell r="G9" t="str">
            <v>BRIGJEN POL</v>
          </cell>
          <cell r="H9" t="str">
            <v>WAKAPOLDA BALI</v>
          </cell>
          <cell r="I9" t="str">
            <v>K</v>
          </cell>
          <cell r="J9">
            <v>0</v>
          </cell>
          <cell r="K9" t="str">
            <v>L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5148000</v>
          </cell>
          <cell r="R9">
            <v>514800</v>
          </cell>
          <cell r="S9">
            <v>0</v>
          </cell>
          <cell r="T9">
            <v>5662800</v>
          </cell>
          <cell r="U9">
            <v>0</v>
          </cell>
          <cell r="V9">
            <v>3250000</v>
          </cell>
          <cell r="W9">
            <v>202776</v>
          </cell>
          <cell r="X9">
            <v>11024000</v>
          </cell>
          <cell r="Y9">
            <v>1550000</v>
          </cell>
          <cell r="Z9">
            <v>21689576</v>
          </cell>
          <cell r="AA9">
            <v>500000</v>
          </cell>
          <cell r="AB9">
            <v>566280</v>
          </cell>
          <cell r="AC9">
            <v>1066280</v>
          </cell>
          <cell r="AD9">
            <v>20623296</v>
          </cell>
          <cell r="AE9">
            <v>247479552</v>
          </cell>
          <cell r="AF9">
            <v>39000000</v>
          </cell>
          <cell r="AG9">
            <v>208479552</v>
          </cell>
          <cell r="AH9">
            <v>26271932.800000001</v>
          </cell>
          <cell r="AI9">
            <v>26271932.800000001</v>
          </cell>
          <cell r="AJ9">
            <v>0</v>
          </cell>
        </row>
        <row r="10">
          <cell r="A10" t="str">
            <v>SPRIPIM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</row>
        <row r="11">
          <cell r="A11">
            <v>1</v>
          </cell>
          <cell r="B11" t="str">
            <v>I GUSTI AGUNG D. A., SIK., MIK</v>
          </cell>
          <cell r="C11">
            <v>11</v>
          </cell>
          <cell r="D11">
            <v>77110850</v>
          </cell>
          <cell r="E11">
            <v>0</v>
          </cell>
          <cell r="F11">
            <v>0</v>
          </cell>
          <cell r="G11" t="str">
            <v>AKBP</v>
          </cell>
          <cell r="H11" t="str">
            <v>KOORSPRIPIM</v>
          </cell>
          <cell r="I11" t="str">
            <v>K</v>
          </cell>
          <cell r="J11">
            <v>2</v>
          </cell>
          <cell r="K11" t="str">
            <v>L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3776100</v>
          </cell>
          <cell r="R11">
            <v>377610</v>
          </cell>
          <cell r="S11">
            <v>151044</v>
          </cell>
          <cell r="T11">
            <v>4304754</v>
          </cell>
          <cell r="U11">
            <v>0</v>
          </cell>
          <cell r="V11">
            <v>1260000</v>
          </cell>
          <cell r="W11">
            <v>347616</v>
          </cell>
          <cell r="X11">
            <v>3717000</v>
          </cell>
          <cell r="Y11">
            <v>1550000</v>
          </cell>
          <cell r="Z11">
            <v>11179370</v>
          </cell>
          <cell r="AA11">
            <v>500000</v>
          </cell>
          <cell r="AB11">
            <v>430475.4</v>
          </cell>
          <cell r="AC11">
            <v>930475.4</v>
          </cell>
          <cell r="AD11">
            <v>10248894.6</v>
          </cell>
          <cell r="AE11">
            <v>122986735.19999999</v>
          </cell>
          <cell r="AF11">
            <v>45000000</v>
          </cell>
          <cell r="AG11">
            <v>77986735.199999988</v>
          </cell>
          <cell r="AH11">
            <v>6698010.2799999984</v>
          </cell>
          <cell r="AI11">
            <v>6698010.2799999984</v>
          </cell>
          <cell r="AJ11">
            <v>0</v>
          </cell>
        </row>
        <row r="12">
          <cell r="A12">
            <v>2</v>
          </cell>
          <cell r="B12" t="str">
            <v>NI NYOMAN WISMAWATI</v>
          </cell>
          <cell r="C12">
            <v>10</v>
          </cell>
          <cell r="D12">
            <v>64030275</v>
          </cell>
          <cell r="E12">
            <v>0</v>
          </cell>
          <cell r="F12">
            <v>0</v>
          </cell>
          <cell r="G12" t="str">
            <v>KOMPOL</v>
          </cell>
          <cell r="H12" t="str">
            <v>SESPRIPIM</v>
          </cell>
          <cell r="I12" t="str">
            <v>TK</v>
          </cell>
          <cell r="J12">
            <v>1</v>
          </cell>
          <cell r="K12" t="str">
            <v>P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4276500</v>
          </cell>
          <cell r="R12">
            <v>0</v>
          </cell>
          <cell r="S12">
            <v>85530</v>
          </cell>
          <cell r="T12">
            <v>4362030</v>
          </cell>
          <cell r="U12">
            <v>0</v>
          </cell>
          <cell r="V12">
            <v>980000</v>
          </cell>
          <cell r="W12">
            <v>202776</v>
          </cell>
          <cell r="X12">
            <v>3097000</v>
          </cell>
          <cell r="Y12">
            <v>1600000</v>
          </cell>
          <cell r="Z12">
            <v>10241806</v>
          </cell>
          <cell r="AA12">
            <v>500000</v>
          </cell>
          <cell r="AB12">
            <v>436203</v>
          </cell>
          <cell r="AC12">
            <v>936203</v>
          </cell>
          <cell r="AD12">
            <v>9305603</v>
          </cell>
          <cell r="AE12">
            <v>111667236</v>
          </cell>
          <cell r="AF12">
            <v>39000000</v>
          </cell>
          <cell r="AG12">
            <v>72667236</v>
          </cell>
          <cell r="AH12">
            <v>5900085.4000000004</v>
          </cell>
          <cell r="AI12">
            <v>5900085.4000000004</v>
          </cell>
          <cell r="AJ12">
            <v>0</v>
          </cell>
        </row>
        <row r="13">
          <cell r="A13">
            <v>3</v>
          </cell>
          <cell r="B13" t="str">
            <v>I GUSTI NGURAH YUDISTIRA, SH.</v>
          </cell>
          <cell r="C13">
            <v>9</v>
          </cell>
          <cell r="D13">
            <v>75010356</v>
          </cell>
          <cell r="E13">
            <v>0</v>
          </cell>
          <cell r="F13">
            <v>0</v>
          </cell>
          <cell r="G13" t="str">
            <v>AKP</v>
          </cell>
          <cell r="H13" t="str">
            <v>KAUR PRODOK</v>
          </cell>
          <cell r="I13" t="str">
            <v>K</v>
          </cell>
          <cell r="J13">
            <v>2</v>
          </cell>
          <cell r="K13" t="str">
            <v>L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3442100</v>
          </cell>
          <cell r="R13">
            <v>344210</v>
          </cell>
          <cell r="S13">
            <v>137684</v>
          </cell>
          <cell r="T13">
            <v>3923994</v>
          </cell>
          <cell r="U13">
            <v>0</v>
          </cell>
          <cell r="V13">
            <v>540000</v>
          </cell>
          <cell r="W13">
            <v>347616</v>
          </cell>
          <cell r="X13">
            <v>2582000</v>
          </cell>
          <cell r="Y13">
            <v>1550000</v>
          </cell>
          <cell r="Z13">
            <v>8943610</v>
          </cell>
          <cell r="AA13">
            <v>447180.5</v>
          </cell>
          <cell r="AB13">
            <v>392399.4</v>
          </cell>
          <cell r="AC13">
            <v>839579.9</v>
          </cell>
          <cell r="AD13">
            <v>8104030.0999999996</v>
          </cell>
          <cell r="AE13">
            <v>97248361.199999988</v>
          </cell>
          <cell r="AF13">
            <v>45000000</v>
          </cell>
          <cell r="AG13">
            <v>52248361.199999988</v>
          </cell>
          <cell r="AH13">
            <v>2837254.1799999983</v>
          </cell>
          <cell r="AI13">
            <v>2837254.1799999983</v>
          </cell>
          <cell r="AJ13">
            <v>0</v>
          </cell>
        </row>
        <row r="14">
          <cell r="A14">
            <v>4</v>
          </cell>
          <cell r="B14" t="str">
            <v>I NYM SUKADANA. SH</v>
          </cell>
          <cell r="C14">
            <v>9</v>
          </cell>
          <cell r="D14">
            <v>72020455</v>
          </cell>
          <cell r="E14">
            <v>0</v>
          </cell>
          <cell r="F14">
            <v>0</v>
          </cell>
          <cell r="G14" t="str">
            <v>AKP</v>
          </cell>
          <cell r="H14" t="str">
            <v>KAUR PANWAL</v>
          </cell>
          <cell r="I14" t="str">
            <v>K</v>
          </cell>
          <cell r="J14">
            <v>2</v>
          </cell>
          <cell r="K14" t="str">
            <v>L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3662600</v>
          </cell>
          <cell r="R14">
            <v>366260</v>
          </cell>
          <cell r="S14">
            <v>146504</v>
          </cell>
          <cell r="T14">
            <v>4175364</v>
          </cell>
          <cell r="U14">
            <v>0</v>
          </cell>
          <cell r="V14">
            <v>540000</v>
          </cell>
          <cell r="W14">
            <v>347616</v>
          </cell>
          <cell r="X14">
            <v>2582000</v>
          </cell>
          <cell r="Y14">
            <v>1550000</v>
          </cell>
          <cell r="Z14">
            <v>9194980</v>
          </cell>
          <cell r="AA14">
            <v>459749</v>
          </cell>
          <cell r="AB14">
            <v>417536.4</v>
          </cell>
          <cell r="AC14">
            <v>877285.4</v>
          </cell>
          <cell r="AD14">
            <v>8317694.5999999996</v>
          </cell>
          <cell r="AE14">
            <v>99812335.199999988</v>
          </cell>
          <cell r="AF14">
            <v>45000000</v>
          </cell>
          <cell r="AG14">
            <v>54812335.199999988</v>
          </cell>
          <cell r="AH14">
            <v>3221850.2799999984</v>
          </cell>
          <cell r="AI14">
            <v>3221850.2799999984</v>
          </cell>
          <cell r="AJ14">
            <v>0</v>
          </cell>
        </row>
        <row r="15">
          <cell r="A15">
            <v>5</v>
          </cell>
          <cell r="B15" t="str">
            <v>GST KDE ALIT MURDIASA</v>
          </cell>
          <cell r="C15">
            <v>9</v>
          </cell>
          <cell r="D15">
            <v>72110213</v>
          </cell>
          <cell r="E15">
            <v>0</v>
          </cell>
          <cell r="F15">
            <v>0</v>
          </cell>
          <cell r="G15" t="str">
            <v>IPTU</v>
          </cell>
          <cell r="H15" t="str">
            <v>KAUR BUNGKOL</v>
          </cell>
          <cell r="I15" t="str">
            <v>K</v>
          </cell>
          <cell r="J15">
            <v>2</v>
          </cell>
          <cell r="K15" t="str">
            <v>L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3443000</v>
          </cell>
          <cell r="R15">
            <v>344300</v>
          </cell>
          <cell r="S15">
            <v>137720</v>
          </cell>
          <cell r="T15">
            <v>3925020</v>
          </cell>
          <cell r="U15">
            <v>0</v>
          </cell>
          <cell r="V15">
            <v>540000</v>
          </cell>
          <cell r="W15">
            <v>130356</v>
          </cell>
          <cell r="X15">
            <v>2582000</v>
          </cell>
          <cell r="Y15">
            <v>1550000</v>
          </cell>
          <cell r="Z15">
            <v>8727376</v>
          </cell>
          <cell r="AA15">
            <v>436368.80000000005</v>
          </cell>
          <cell r="AB15">
            <v>392502</v>
          </cell>
          <cell r="AC15">
            <v>828870.8</v>
          </cell>
          <cell r="AD15">
            <v>7898505.2000000002</v>
          </cell>
          <cell r="AE15">
            <v>94782062.400000006</v>
          </cell>
          <cell r="AF15">
            <v>45000000</v>
          </cell>
          <cell r="AG15">
            <v>49782062.400000006</v>
          </cell>
          <cell r="AH15">
            <v>2489103.12</v>
          </cell>
          <cell r="AI15">
            <v>2489103.12</v>
          </cell>
          <cell r="AJ15">
            <v>0</v>
          </cell>
        </row>
        <row r="16">
          <cell r="A16">
            <v>6</v>
          </cell>
          <cell r="B16" t="str">
            <v>IDA AYU PUTU PURWA ASTUTI</v>
          </cell>
          <cell r="C16">
            <v>8</v>
          </cell>
          <cell r="D16">
            <v>66080339</v>
          </cell>
          <cell r="E16">
            <v>0</v>
          </cell>
          <cell r="F16">
            <v>0</v>
          </cell>
          <cell r="G16" t="str">
            <v>IPTU</v>
          </cell>
          <cell r="H16" t="str">
            <v>PAUR KEU SPRIPIM</v>
          </cell>
          <cell r="I16" t="str">
            <v>K</v>
          </cell>
          <cell r="J16">
            <v>1</v>
          </cell>
          <cell r="K16" t="str">
            <v>P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3779100</v>
          </cell>
          <cell r="R16">
            <v>377910</v>
          </cell>
          <cell r="S16">
            <v>75582</v>
          </cell>
          <cell r="T16">
            <v>4232592</v>
          </cell>
          <cell r="U16">
            <v>0</v>
          </cell>
          <cell r="V16">
            <v>490000</v>
          </cell>
          <cell r="W16">
            <v>202776</v>
          </cell>
          <cell r="X16">
            <v>2150000</v>
          </cell>
          <cell r="Y16">
            <v>1600000</v>
          </cell>
          <cell r="Z16">
            <v>8675368</v>
          </cell>
          <cell r="AA16">
            <v>433768.4</v>
          </cell>
          <cell r="AB16">
            <v>423259.2</v>
          </cell>
          <cell r="AC16">
            <v>857027.60000000009</v>
          </cell>
          <cell r="AD16">
            <v>7818340.4000000004</v>
          </cell>
          <cell r="AE16">
            <v>93820084.800000012</v>
          </cell>
          <cell r="AF16">
            <v>36000000</v>
          </cell>
          <cell r="AG16">
            <v>57820084.800000012</v>
          </cell>
          <cell r="AH16">
            <v>3673012.7200000016</v>
          </cell>
          <cell r="AI16">
            <v>3673012.7200000016</v>
          </cell>
          <cell r="AJ16">
            <v>0</v>
          </cell>
        </row>
        <row r="17">
          <cell r="A17">
            <v>7</v>
          </cell>
          <cell r="B17" t="str">
            <v>I KETUT SUKADANA</v>
          </cell>
          <cell r="C17">
            <v>8</v>
          </cell>
          <cell r="D17">
            <v>75010187</v>
          </cell>
          <cell r="E17">
            <v>0</v>
          </cell>
          <cell r="F17">
            <v>0</v>
          </cell>
          <cell r="G17" t="str">
            <v>AIPTU</v>
          </cell>
          <cell r="H17" t="str">
            <v>PGS PAMIN URMIN</v>
          </cell>
          <cell r="I17" t="str">
            <v>K</v>
          </cell>
          <cell r="J17">
            <v>2</v>
          </cell>
          <cell r="K17" t="str">
            <v>L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3187200</v>
          </cell>
          <cell r="R17">
            <v>318720</v>
          </cell>
          <cell r="S17">
            <v>127488</v>
          </cell>
          <cell r="T17">
            <v>3633408</v>
          </cell>
          <cell r="U17">
            <v>0</v>
          </cell>
          <cell r="V17">
            <v>490000</v>
          </cell>
          <cell r="W17">
            <v>347616</v>
          </cell>
          <cell r="X17">
            <v>2150000</v>
          </cell>
          <cell r="Y17">
            <v>1550000</v>
          </cell>
          <cell r="Z17">
            <v>8171024</v>
          </cell>
          <cell r="AA17">
            <v>408551.2</v>
          </cell>
          <cell r="AB17">
            <v>363340.80000000005</v>
          </cell>
          <cell r="AC17">
            <v>771892</v>
          </cell>
          <cell r="AD17">
            <v>7399132</v>
          </cell>
          <cell r="AE17">
            <v>88789584</v>
          </cell>
          <cell r="AF17">
            <v>45000000</v>
          </cell>
          <cell r="AG17">
            <v>43789584</v>
          </cell>
          <cell r="AH17">
            <v>2189479.2000000002</v>
          </cell>
          <cell r="AI17">
            <v>2189479.2000000002</v>
          </cell>
          <cell r="AJ17">
            <v>0</v>
          </cell>
        </row>
        <row r="18">
          <cell r="A18">
            <v>8</v>
          </cell>
          <cell r="B18" t="str">
            <v>DW GD PUTRA INDRAWAN</v>
          </cell>
          <cell r="C18">
            <v>8</v>
          </cell>
          <cell r="D18">
            <v>83060120</v>
          </cell>
          <cell r="E18">
            <v>0</v>
          </cell>
          <cell r="F18">
            <v>0</v>
          </cell>
          <cell r="G18" t="str">
            <v>BRIPKA</v>
          </cell>
          <cell r="H18" t="str">
            <v>PGS PAUR REN</v>
          </cell>
          <cell r="I18" t="str">
            <v>K</v>
          </cell>
          <cell r="J18">
            <v>1</v>
          </cell>
          <cell r="K18" t="str">
            <v>L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2646900</v>
          </cell>
          <cell r="R18">
            <v>264690</v>
          </cell>
          <cell r="S18">
            <v>52938</v>
          </cell>
          <cell r="T18">
            <v>2964528</v>
          </cell>
          <cell r="U18">
            <v>0</v>
          </cell>
          <cell r="V18">
            <v>490000</v>
          </cell>
          <cell r="W18">
            <v>275196</v>
          </cell>
          <cell r="X18">
            <v>2150000</v>
          </cell>
          <cell r="Y18">
            <v>1550000</v>
          </cell>
          <cell r="Z18">
            <v>7429724</v>
          </cell>
          <cell r="AA18">
            <v>371486.2</v>
          </cell>
          <cell r="AB18">
            <v>296452.8</v>
          </cell>
          <cell r="AC18">
            <v>667939</v>
          </cell>
          <cell r="AD18">
            <v>6761785</v>
          </cell>
          <cell r="AE18">
            <v>81141420</v>
          </cell>
          <cell r="AF18">
            <v>42000000</v>
          </cell>
          <cell r="AG18">
            <v>39141420</v>
          </cell>
          <cell r="AH18">
            <v>1957071</v>
          </cell>
          <cell r="AI18">
            <v>1957071</v>
          </cell>
          <cell r="AJ18">
            <v>0</v>
          </cell>
        </row>
        <row r="19">
          <cell r="A19">
            <v>9</v>
          </cell>
          <cell r="B19" t="str">
            <v>I GEDE WIADA</v>
          </cell>
          <cell r="C19">
            <v>6</v>
          </cell>
          <cell r="D19">
            <v>84050208</v>
          </cell>
          <cell r="E19">
            <v>0</v>
          </cell>
          <cell r="F19">
            <v>0</v>
          </cell>
          <cell r="G19" t="str">
            <v>BRIPKA</v>
          </cell>
          <cell r="H19" t="str">
            <v>BAMIN</v>
          </cell>
          <cell r="I19" t="str">
            <v>K</v>
          </cell>
          <cell r="J19">
            <v>1</v>
          </cell>
          <cell r="K19" t="str">
            <v>L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2646900</v>
          </cell>
          <cell r="R19">
            <v>264690</v>
          </cell>
          <cell r="S19">
            <v>52938</v>
          </cell>
          <cell r="T19">
            <v>2964528</v>
          </cell>
          <cell r="U19">
            <v>0</v>
          </cell>
          <cell r="V19">
            <v>75000</v>
          </cell>
          <cell r="W19">
            <v>275196</v>
          </cell>
          <cell r="X19">
            <v>1626000</v>
          </cell>
          <cell r="Y19">
            <v>1550000</v>
          </cell>
          <cell r="Z19">
            <v>6490724</v>
          </cell>
          <cell r="AA19">
            <v>324536.2</v>
          </cell>
          <cell r="AB19">
            <v>296452.8</v>
          </cell>
          <cell r="AC19">
            <v>620989</v>
          </cell>
          <cell r="AD19">
            <v>5869735</v>
          </cell>
          <cell r="AE19">
            <v>70436820</v>
          </cell>
          <cell r="AF19">
            <v>42000000</v>
          </cell>
          <cell r="AG19">
            <v>28436820</v>
          </cell>
          <cell r="AH19">
            <v>1421841</v>
          </cell>
          <cell r="AI19">
            <v>1421841</v>
          </cell>
          <cell r="AJ19">
            <v>0</v>
          </cell>
        </row>
        <row r="20">
          <cell r="A20">
            <v>10</v>
          </cell>
          <cell r="B20" t="str">
            <v>I GEDE SAGITA</v>
          </cell>
          <cell r="C20">
            <v>6</v>
          </cell>
          <cell r="D20">
            <v>88120183</v>
          </cell>
          <cell r="E20">
            <v>0</v>
          </cell>
          <cell r="F20">
            <v>0</v>
          </cell>
          <cell r="G20" t="str">
            <v>BRIGADIR</v>
          </cell>
          <cell r="H20" t="str">
            <v>BAMIN</v>
          </cell>
          <cell r="I20" t="str">
            <v>K</v>
          </cell>
          <cell r="J20">
            <v>0</v>
          </cell>
          <cell r="K20" t="str">
            <v>L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2412200</v>
          </cell>
          <cell r="R20">
            <v>241220</v>
          </cell>
          <cell r="S20">
            <v>0</v>
          </cell>
          <cell r="T20">
            <v>2653420</v>
          </cell>
          <cell r="U20">
            <v>0</v>
          </cell>
          <cell r="V20">
            <v>75000</v>
          </cell>
          <cell r="W20">
            <v>202776</v>
          </cell>
          <cell r="X20">
            <v>1626000</v>
          </cell>
          <cell r="Y20">
            <v>1550000</v>
          </cell>
          <cell r="Z20">
            <v>6107196</v>
          </cell>
          <cell r="AA20">
            <v>305359.8</v>
          </cell>
          <cell r="AB20">
            <v>265342</v>
          </cell>
          <cell r="AC20">
            <v>570701.80000000005</v>
          </cell>
          <cell r="AD20">
            <v>5536494.2000000002</v>
          </cell>
          <cell r="AE20">
            <v>66437930.400000006</v>
          </cell>
          <cell r="AF20">
            <v>39000000</v>
          </cell>
          <cell r="AG20">
            <v>27437930.400000006</v>
          </cell>
          <cell r="AH20">
            <v>1371896.5200000003</v>
          </cell>
          <cell r="AI20">
            <v>1371896.5200000003</v>
          </cell>
          <cell r="AJ20">
            <v>0</v>
          </cell>
        </row>
        <row r="21">
          <cell r="A21">
            <v>11</v>
          </cell>
          <cell r="B21" t="str">
            <v>I PT A. ARTA SENJAYA</v>
          </cell>
          <cell r="C21">
            <v>6</v>
          </cell>
          <cell r="D21">
            <v>89060082</v>
          </cell>
          <cell r="E21">
            <v>0</v>
          </cell>
          <cell r="F21">
            <v>0</v>
          </cell>
          <cell r="G21" t="str">
            <v>BRIGADIR</v>
          </cell>
          <cell r="H21" t="str">
            <v>BAMIN</v>
          </cell>
          <cell r="I21" t="str">
            <v>TK</v>
          </cell>
          <cell r="J21">
            <v>0</v>
          </cell>
          <cell r="K21" t="str">
            <v>L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2412200</v>
          </cell>
          <cell r="R21">
            <v>0</v>
          </cell>
          <cell r="S21">
            <v>0</v>
          </cell>
          <cell r="T21">
            <v>2412200</v>
          </cell>
          <cell r="U21">
            <v>0</v>
          </cell>
          <cell r="V21">
            <v>75000</v>
          </cell>
          <cell r="W21">
            <v>130356</v>
          </cell>
          <cell r="X21">
            <v>1626000</v>
          </cell>
          <cell r="Y21">
            <v>1550000</v>
          </cell>
          <cell r="Z21">
            <v>5793556</v>
          </cell>
          <cell r="AA21">
            <v>289677.8</v>
          </cell>
          <cell r="AB21">
            <v>241220</v>
          </cell>
          <cell r="AC21">
            <v>530897.80000000005</v>
          </cell>
          <cell r="AD21">
            <v>5262658.2</v>
          </cell>
          <cell r="AE21">
            <v>63151898.400000006</v>
          </cell>
          <cell r="AF21">
            <v>36000000</v>
          </cell>
          <cell r="AG21">
            <v>27151898.400000006</v>
          </cell>
          <cell r="AH21">
            <v>1357594.9200000004</v>
          </cell>
          <cell r="AI21">
            <v>1357594.9200000004</v>
          </cell>
          <cell r="AJ21">
            <v>0</v>
          </cell>
        </row>
        <row r="22">
          <cell r="A22">
            <v>12</v>
          </cell>
          <cell r="B22" t="str">
            <v>INDRA CAHYA RASYIDI</v>
          </cell>
          <cell r="C22">
            <v>5</v>
          </cell>
          <cell r="D22">
            <v>92090610</v>
          </cell>
          <cell r="E22">
            <v>0</v>
          </cell>
          <cell r="F22">
            <v>0</v>
          </cell>
          <cell r="G22" t="str">
            <v>BRIPDA</v>
          </cell>
          <cell r="H22" t="str">
            <v>BAMIN</v>
          </cell>
          <cell r="I22" t="str">
            <v>TK</v>
          </cell>
          <cell r="J22">
            <v>0</v>
          </cell>
          <cell r="K22" t="str">
            <v>L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2066500</v>
          </cell>
          <cell r="R22">
            <v>0</v>
          </cell>
          <cell r="S22">
            <v>0</v>
          </cell>
          <cell r="T22">
            <v>2066500</v>
          </cell>
          <cell r="U22">
            <v>0</v>
          </cell>
          <cell r="V22">
            <v>75000</v>
          </cell>
          <cell r="W22">
            <v>130356</v>
          </cell>
          <cell r="X22">
            <v>1414000</v>
          </cell>
          <cell r="Y22">
            <v>1550000</v>
          </cell>
          <cell r="Z22">
            <v>5235856</v>
          </cell>
          <cell r="AA22">
            <v>261792.80000000002</v>
          </cell>
          <cell r="AB22">
            <v>98158.75</v>
          </cell>
          <cell r="AC22">
            <v>359951.55000000005</v>
          </cell>
          <cell r="AD22">
            <v>4875904.45</v>
          </cell>
          <cell r="AE22">
            <v>58510853.400000006</v>
          </cell>
          <cell r="AF22">
            <v>36000000</v>
          </cell>
          <cell r="AG22">
            <v>22510853.400000006</v>
          </cell>
          <cell r="AH22">
            <v>1125542.6700000004</v>
          </cell>
          <cell r="AI22">
            <v>1125542.6700000004</v>
          </cell>
          <cell r="AJ22">
            <v>0</v>
          </cell>
        </row>
        <row r="23">
          <cell r="A23">
            <v>13</v>
          </cell>
          <cell r="B23" t="str">
            <v>I GD HENDRA ASTIKA</v>
          </cell>
          <cell r="C23">
            <v>5</v>
          </cell>
          <cell r="D23">
            <v>94100240</v>
          </cell>
          <cell r="E23">
            <v>0</v>
          </cell>
          <cell r="F23">
            <v>0</v>
          </cell>
          <cell r="G23" t="str">
            <v>BRIPDA</v>
          </cell>
          <cell r="H23" t="str">
            <v>BAMIN</v>
          </cell>
          <cell r="I23" t="str">
            <v>TK</v>
          </cell>
          <cell r="J23">
            <v>0</v>
          </cell>
          <cell r="K23" t="str">
            <v>L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2066500</v>
          </cell>
          <cell r="R23">
            <v>0</v>
          </cell>
          <cell r="S23">
            <v>0</v>
          </cell>
          <cell r="T23">
            <v>2066500</v>
          </cell>
          <cell r="U23">
            <v>0</v>
          </cell>
          <cell r="V23">
            <v>75000</v>
          </cell>
          <cell r="W23">
            <v>130356</v>
          </cell>
          <cell r="X23">
            <v>1414000</v>
          </cell>
          <cell r="Y23">
            <v>1550000</v>
          </cell>
          <cell r="Z23">
            <v>5235856</v>
          </cell>
          <cell r="AA23">
            <v>261792.80000000002</v>
          </cell>
          <cell r="AB23">
            <v>98158.75</v>
          </cell>
          <cell r="AC23">
            <v>359951.55000000005</v>
          </cell>
          <cell r="AD23">
            <v>4875904.45</v>
          </cell>
          <cell r="AE23">
            <v>58510853.400000006</v>
          </cell>
          <cell r="AF23">
            <v>36000000</v>
          </cell>
          <cell r="AG23">
            <v>22510853.400000006</v>
          </cell>
          <cell r="AH23">
            <v>1125542.6700000004</v>
          </cell>
          <cell r="AI23">
            <v>1125542.6700000004</v>
          </cell>
          <cell r="AJ23">
            <v>0</v>
          </cell>
        </row>
        <row r="24">
          <cell r="A24">
            <v>14</v>
          </cell>
          <cell r="B24" t="str">
            <v xml:space="preserve">JESSICA FEBRIA TOKILOV       </v>
          </cell>
          <cell r="C24">
            <v>5</v>
          </cell>
          <cell r="D24">
            <v>95020667</v>
          </cell>
          <cell r="E24">
            <v>0</v>
          </cell>
          <cell r="F24">
            <v>0</v>
          </cell>
          <cell r="G24" t="str">
            <v>BRIPDA</v>
          </cell>
          <cell r="H24" t="str">
            <v>BAMIN</v>
          </cell>
          <cell r="I24" t="str">
            <v>TK</v>
          </cell>
          <cell r="J24">
            <v>0</v>
          </cell>
          <cell r="K24" t="str">
            <v>P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2003300</v>
          </cell>
          <cell r="R24">
            <v>0</v>
          </cell>
          <cell r="S24">
            <v>0</v>
          </cell>
          <cell r="T24">
            <v>2003300</v>
          </cell>
          <cell r="U24">
            <v>0</v>
          </cell>
          <cell r="V24">
            <v>75000</v>
          </cell>
          <cell r="W24">
            <v>130356</v>
          </cell>
          <cell r="X24">
            <v>1414000</v>
          </cell>
          <cell r="Y24">
            <v>1600000</v>
          </cell>
          <cell r="Z24">
            <v>5222656</v>
          </cell>
          <cell r="AA24">
            <v>261132.80000000002</v>
          </cell>
          <cell r="AB24">
            <v>95156.75</v>
          </cell>
          <cell r="AC24">
            <v>356289.55000000005</v>
          </cell>
          <cell r="AD24">
            <v>4866366.45</v>
          </cell>
          <cell r="AE24">
            <v>58396397.400000006</v>
          </cell>
          <cell r="AF24">
            <v>36000000</v>
          </cell>
          <cell r="AG24">
            <v>22396397.400000006</v>
          </cell>
          <cell r="AH24">
            <v>1119819.8700000003</v>
          </cell>
          <cell r="AI24">
            <v>1119819.8700000003</v>
          </cell>
          <cell r="AJ24">
            <v>0</v>
          </cell>
        </row>
        <row r="25">
          <cell r="A25">
            <v>15</v>
          </cell>
          <cell r="B25" t="str">
            <v>KDK TOMY DWIPA B.</v>
          </cell>
          <cell r="C25">
            <v>5</v>
          </cell>
          <cell r="D25">
            <v>95070368</v>
          </cell>
          <cell r="E25">
            <v>0</v>
          </cell>
          <cell r="F25">
            <v>0</v>
          </cell>
          <cell r="G25" t="str">
            <v>BRIPDA</v>
          </cell>
          <cell r="H25" t="str">
            <v>BAMIN</v>
          </cell>
          <cell r="I25" t="str">
            <v>TK</v>
          </cell>
          <cell r="J25">
            <v>0</v>
          </cell>
          <cell r="K25" t="str">
            <v>L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2003300</v>
          </cell>
          <cell r="R25">
            <v>0</v>
          </cell>
          <cell r="S25">
            <v>0</v>
          </cell>
          <cell r="T25">
            <v>2003300</v>
          </cell>
          <cell r="U25">
            <v>0</v>
          </cell>
          <cell r="V25">
            <v>75000</v>
          </cell>
          <cell r="W25">
            <v>130356</v>
          </cell>
          <cell r="X25">
            <v>1414000</v>
          </cell>
          <cell r="Y25">
            <v>1550000</v>
          </cell>
          <cell r="Z25">
            <v>5172656</v>
          </cell>
          <cell r="AA25">
            <v>258632.80000000002</v>
          </cell>
          <cell r="AB25">
            <v>95156.75</v>
          </cell>
          <cell r="AC25">
            <v>353789.55000000005</v>
          </cell>
          <cell r="AD25">
            <v>4818866.45</v>
          </cell>
          <cell r="AE25">
            <v>57826397.400000006</v>
          </cell>
          <cell r="AF25">
            <v>36000000</v>
          </cell>
          <cell r="AG25">
            <v>21826397.400000006</v>
          </cell>
          <cell r="AH25">
            <v>1091319.8700000003</v>
          </cell>
          <cell r="AI25">
            <v>1091319.8700000003</v>
          </cell>
          <cell r="AJ25">
            <v>0</v>
          </cell>
        </row>
        <row r="26">
          <cell r="A26">
            <v>16</v>
          </cell>
          <cell r="B26" t="str">
            <v>I MADE GUNAYASA</v>
          </cell>
          <cell r="C26">
            <v>5</v>
          </cell>
          <cell r="D26">
            <v>95100072</v>
          </cell>
          <cell r="E26">
            <v>0</v>
          </cell>
          <cell r="F26">
            <v>0</v>
          </cell>
          <cell r="G26" t="str">
            <v>BRIPDA</v>
          </cell>
          <cell r="H26" t="str">
            <v>BAMIN</v>
          </cell>
          <cell r="I26" t="str">
            <v>TK</v>
          </cell>
          <cell r="J26">
            <v>0</v>
          </cell>
          <cell r="K26" t="str">
            <v>L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2066500</v>
          </cell>
          <cell r="R26">
            <v>0</v>
          </cell>
          <cell r="S26">
            <v>0</v>
          </cell>
          <cell r="T26">
            <v>2066500</v>
          </cell>
          <cell r="U26">
            <v>0</v>
          </cell>
          <cell r="V26">
            <v>75000</v>
          </cell>
          <cell r="W26">
            <v>130356</v>
          </cell>
          <cell r="X26">
            <v>1414000</v>
          </cell>
          <cell r="Y26">
            <v>1550000</v>
          </cell>
          <cell r="Z26">
            <v>5235856</v>
          </cell>
          <cell r="AA26">
            <v>261792.80000000002</v>
          </cell>
          <cell r="AB26">
            <v>98158.75</v>
          </cell>
          <cell r="AC26">
            <v>359951.55000000005</v>
          </cell>
          <cell r="AD26">
            <v>4875904.45</v>
          </cell>
          <cell r="AE26">
            <v>58510853.400000006</v>
          </cell>
          <cell r="AF26">
            <v>36000000</v>
          </cell>
          <cell r="AG26">
            <v>22510853.400000006</v>
          </cell>
          <cell r="AH26">
            <v>1125542.6700000004</v>
          </cell>
          <cell r="AI26">
            <v>1125542.6700000004</v>
          </cell>
          <cell r="AJ26">
            <v>0</v>
          </cell>
        </row>
        <row r="27">
          <cell r="A27">
            <v>17</v>
          </cell>
          <cell r="B27" t="str">
            <v>I GD RIAN PRADITA</v>
          </cell>
          <cell r="C27">
            <v>5</v>
          </cell>
          <cell r="D27">
            <v>96080346</v>
          </cell>
          <cell r="E27">
            <v>0</v>
          </cell>
          <cell r="F27">
            <v>0</v>
          </cell>
          <cell r="G27" t="str">
            <v>BRIPDA</v>
          </cell>
          <cell r="H27" t="str">
            <v>BAMIN</v>
          </cell>
          <cell r="I27" t="str">
            <v>TK</v>
          </cell>
          <cell r="J27">
            <v>0</v>
          </cell>
          <cell r="K27" t="str">
            <v>L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2003300</v>
          </cell>
          <cell r="R27">
            <v>0</v>
          </cell>
          <cell r="S27">
            <v>0</v>
          </cell>
          <cell r="T27">
            <v>2003300</v>
          </cell>
          <cell r="U27">
            <v>0</v>
          </cell>
          <cell r="V27">
            <v>75000</v>
          </cell>
          <cell r="W27">
            <v>130356</v>
          </cell>
          <cell r="X27">
            <v>1414000</v>
          </cell>
          <cell r="Y27">
            <v>1550000</v>
          </cell>
          <cell r="Z27">
            <v>5172656</v>
          </cell>
          <cell r="AA27">
            <v>258632.80000000002</v>
          </cell>
          <cell r="AB27">
            <v>95156.75</v>
          </cell>
          <cell r="AC27">
            <v>353789.55000000005</v>
          </cell>
          <cell r="AD27">
            <v>4818866.45</v>
          </cell>
          <cell r="AE27">
            <v>57826397.400000006</v>
          </cell>
          <cell r="AF27">
            <v>36000000</v>
          </cell>
          <cell r="AG27">
            <v>21826397.400000006</v>
          </cell>
          <cell r="AH27">
            <v>1091319.8700000003</v>
          </cell>
          <cell r="AI27">
            <v>1091319.8700000003</v>
          </cell>
          <cell r="AJ27">
            <v>0</v>
          </cell>
        </row>
        <row r="28">
          <cell r="A28" t="str">
            <v>BIDKUM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</row>
        <row r="29">
          <cell r="A29">
            <v>1</v>
          </cell>
          <cell r="B29" t="str">
            <v>I G.  K. BUDHI H.</v>
          </cell>
          <cell r="C29">
            <v>13</v>
          </cell>
          <cell r="D29">
            <v>71070472</v>
          </cell>
          <cell r="E29">
            <v>0</v>
          </cell>
          <cell r="F29">
            <v>0</v>
          </cell>
          <cell r="G29" t="str">
            <v xml:space="preserve">KOMBES </v>
          </cell>
          <cell r="H29" t="str">
            <v>KA BIDKUM</v>
          </cell>
          <cell r="I29" t="str">
            <v>K</v>
          </cell>
          <cell r="J29">
            <v>2</v>
          </cell>
          <cell r="K29" t="str">
            <v>L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4274200</v>
          </cell>
          <cell r="R29">
            <v>427420</v>
          </cell>
          <cell r="S29">
            <v>170968</v>
          </cell>
          <cell r="T29">
            <v>4872588</v>
          </cell>
          <cell r="U29">
            <v>0</v>
          </cell>
          <cell r="V29">
            <v>2025000</v>
          </cell>
          <cell r="W29">
            <v>347616</v>
          </cell>
          <cell r="X29">
            <v>6281000</v>
          </cell>
          <cell r="Y29">
            <v>1550000</v>
          </cell>
          <cell r="Z29">
            <v>15076204</v>
          </cell>
          <cell r="AA29">
            <v>500000</v>
          </cell>
          <cell r="AB29">
            <v>231447.93</v>
          </cell>
          <cell r="AC29">
            <v>731447.92999999993</v>
          </cell>
          <cell r="AD29">
            <v>14344756.07</v>
          </cell>
          <cell r="AE29">
            <v>172137072.84</v>
          </cell>
          <cell r="AF29">
            <v>45000000</v>
          </cell>
          <cell r="AG29">
            <v>127137072.84</v>
          </cell>
          <cell r="AH29">
            <v>14070560.926000001</v>
          </cell>
          <cell r="AI29">
            <v>14070560.926000001</v>
          </cell>
          <cell r="AJ29">
            <v>0</v>
          </cell>
        </row>
        <row r="30">
          <cell r="A30">
            <v>2</v>
          </cell>
          <cell r="B30" t="str">
            <v>SITTY RAFFDA B. LUBIS SH MH</v>
          </cell>
          <cell r="C30">
            <v>9</v>
          </cell>
          <cell r="D30">
            <v>59040769</v>
          </cell>
          <cell r="E30">
            <v>0</v>
          </cell>
          <cell r="F30">
            <v>0</v>
          </cell>
          <cell r="G30" t="str">
            <v>AKBP</v>
          </cell>
          <cell r="H30" t="str">
            <v>ANALIS KEBIJAKAN</v>
          </cell>
          <cell r="I30" t="str">
            <v>TK</v>
          </cell>
          <cell r="J30">
            <v>2</v>
          </cell>
          <cell r="K30" t="str">
            <v>L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4410200</v>
          </cell>
          <cell r="R30">
            <v>0</v>
          </cell>
          <cell r="S30">
            <v>176408</v>
          </cell>
          <cell r="T30">
            <v>4586608</v>
          </cell>
          <cell r="U30">
            <v>0</v>
          </cell>
          <cell r="V30">
            <v>75000</v>
          </cell>
          <cell r="W30">
            <v>275196</v>
          </cell>
          <cell r="X30">
            <v>2582000</v>
          </cell>
          <cell r="Y30">
            <v>1600000</v>
          </cell>
          <cell r="Z30">
            <v>9118804</v>
          </cell>
          <cell r="AA30">
            <v>455940.2</v>
          </cell>
          <cell r="AB30">
            <v>217863.88</v>
          </cell>
          <cell r="AC30">
            <v>673804.08000000007</v>
          </cell>
          <cell r="AD30">
            <v>8444999.9199999999</v>
          </cell>
          <cell r="AE30">
            <v>101339999.03999999</v>
          </cell>
          <cell r="AF30">
            <v>42000000</v>
          </cell>
          <cell r="AG30">
            <v>59339999.039999992</v>
          </cell>
          <cell r="AH30">
            <v>3900999.8559999987</v>
          </cell>
          <cell r="AI30">
            <v>3900999.8559999987</v>
          </cell>
          <cell r="AJ30">
            <v>0</v>
          </cell>
        </row>
        <row r="31">
          <cell r="A31">
            <v>3</v>
          </cell>
          <cell r="B31" t="str">
            <v>I MADE PARWATHA, SH</v>
          </cell>
          <cell r="C31">
            <v>11</v>
          </cell>
          <cell r="D31">
            <v>59090473</v>
          </cell>
          <cell r="E31">
            <v>0</v>
          </cell>
          <cell r="F31">
            <v>0</v>
          </cell>
          <cell r="G31" t="str">
            <v>AKBP</v>
          </cell>
          <cell r="H31" t="str">
            <v>KSBD BANKUM</v>
          </cell>
          <cell r="I31" t="str">
            <v>TK</v>
          </cell>
          <cell r="J31">
            <v>0</v>
          </cell>
          <cell r="K31" t="str">
            <v>L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4692700</v>
          </cell>
          <cell r="R31">
            <v>0</v>
          </cell>
          <cell r="S31">
            <v>0</v>
          </cell>
          <cell r="T31">
            <v>4692700</v>
          </cell>
          <cell r="U31">
            <v>0</v>
          </cell>
          <cell r="V31">
            <v>1260000</v>
          </cell>
          <cell r="W31">
            <v>130356</v>
          </cell>
          <cell r="X31">
            <v>3717000</v>
          </cell>
          <cell r="Y31">
            <v>1550000</v>
          </cell>
          <cell r="Z31">
            <v>11350056</v>
          </cell>
          <cell r="AA31">
            <v>500000</v>
          </cell>
          <cell r="AB31">
            <v>222903.25</v>
          </cell>
          <cell r="AC31">
            <v>722903.25</v>
          </cell>
          <cell r="AD31">
            <v>10627152.75</v>
          </cell>
          <cell r="AE31">
            <v>127525833</v>
          </cell>
          <cell r="AF31">
            <v>36000000</v>
          </cell>
          <cell r="AG31">
            <v>91525833</v>
          </cell>
          <cell r="AH31">
            <v>8728874.9499999993</v>
          </cell>
          <cell r="AI31">
            <v>8728874.9499999993</v>
          </cell>
          <cell r="AJ31">
            <v>0</v>
          </cell>
        </row>
        <row r="32">
          <cell r="A32">
            <v>4</v>
          </cell>
          <cell r="B32" t="str">
            <v>AGUSTINA TARECK</v>
          </cell>
          <cell r="C32">
            <v>9</v>
          </cell>
          <cell r="D32">
            <v>60080463</v>
          </cell>
          <cell r="E32">
            <v>0</v>
          </cell>
          <cell r="F32">
            <v>0</v>
          </cell>
          <cell r="G32" t="str">
            <v>AKBP</v>
          </cell>
          <cell r="H32" t="str">
            <v>ANALIS KEBIJAKAN</v>
          </cell>
          <cell r="I32" t="str">
            <v>TK</v>
          </cell>
          <cell r="J32">
            <v>0</v>
          </cell>
          <cell r="K32" t="str">
            <v>P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4549300</v>
          </cell>
          <cell r="R32">
            <v>0</v>
          </cell>
          <cell r="S32">
            <v>0</v>
          </cell>
          <cell r="T32">
            <v>4549300</v>
          </cell>
          <cell r="U32">
            <v>0</v>
          </cell>
          <cell r="V32">
            <v>75000</v>
          </cell>
          <cell r="W32">
            <v>130356</v>
          </cell>
          <cell r="X32">
            <v>2582000</v>
          </cell>
          <cell r="Y32">
            <v>1600000</v>
          </cell>
          <cell r="Z32">
            <v>8936656</v>
          </cell>
          <cell r="AA32">
            <v>446832.80000000005</v>
          </cell>
          <cell r="AB32">
            <v>216091.75</v>
          </cell>
          <cell r="AC32">
            <v>662924.55000000005</v>
          </cell>
          <cell r="AD32">
            <v>8273731.4500000002</v>
          </cell>
          <cell r="AE32">
            <v>99284777.400000006</v>
          </cell>
          <cell r="AF32">
            <v>36000000</v>
          </cell>
          <cell r="AG32">
            <v>63284777.400000006</v>
          </cell>
          <cell r="AH32">
            <v>4492716.6100000013</v>
          </cell>
          <cell r="AI32">
            <v>4492716.6100000013</v>
          </cell>
          <cell r="AJ32">
            <v>0</v>
          </cell>
        </row>
        <row r="33">
          <cell r="A33">
            <v>5</v>
          </cell>
          <cell r="B33" t="str">
            <v>ANDI ARWITA THK, SH</v>
          </cell>
          <cell r="C33">
            <v>9</v>
          </cell>
          <cell r="D33">
            <v>63050759</v>
          </cell>
          <cell r="E33">
            <v>0</v>
          </cell>
          <cell r="F33">
            <v>0</v>
          </cell>
          <cell r="G33" t="str">
            <v>AKBP</v>
          </cell>
          <cell r="H33" t="str">
            <v>ANALIS KEBIJAKAN</v>
          </cell>
          <cell r="I33" t="str">
            <v>K</v>
          </cell>
          <cell r="J33">
            <v>1</v>
          </cell>
          <cell r="K33" t="str">
            <v>P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4549300</v>
          </cell>
          <cell r="R33">
            <v>454930</v>
          </cell>
          <cell r="S33">
            <v>90986</v>
          </cell>
          <cell r="T33">
            <v>5095216</v>
          </cell>
          <cell r="U33">
            <v>0</v>
          </cell>
          <cell r="V33">
            <v>75000</v>
          </cell>
          <cell r="W33">
            <v>275196</v>
          </cell>
          <cell r="X33">
            <v>2582000</v>
          </cell>
          <cell r="Y33">
            <v>1600000</v>
          </cell>
          <cell r="Z33">
            <v>9627412</v>
          </cell>
          <cell r="AA33">
            <v>481370.60000000003</v>
          </cell>
          <cell r="AB33">
            <v>242022.76</v>
          </cell>
          <cell r="AC33">
            <v>723393.3600000001</v>
          </cell>
          <cell r="AD33">
            <v>8904018.6400000006</v>
          </cell>
          <cell r="AE33">
            <v>106848223.68000001</v>
          </cell>
          <cell r="AF33">
            <v>36000000</v>
          </cell>
          <cell r="AG33">
            <v>70848223.680000007</v>
          </cell>
          <cell r="AH33">
            <v>5627233.5520000011</v>
          </cell>
          <cell r="AI33">
            <v>5627233.5520000011</v>
          </cell>
          <cell r="AJ33">
            <v>0</v>
          </cell>
        </row>
        <row r="34">
          <cell r="A34">
            <v>6</v>
          </cell>
          <cell r="B34" t="str">
            <v>ZULHAFNI, SH</v>
          </cell>
          <cell r="C34">
            <v>11</v>
          </cell>
          <cell r="D34">
            <v>64100753</v>
          </cell>
          <cell r="E34">
            <v>0</v>
          </cell>
          <cell r="F34">
            <v>0</v>
          </cell>
          <cell r="G34" t="str">
            <v>AKBP</v>
          </cell>
          <cell r="H34" t="str">
            <v>ADVOKAT</v>
          </cell>
          <cell r="I34" t="str">
            <v>K</v>
          </cell>
          <cell r="J34">
            <v>2</v>
          </cell>
          <cell r="K34" t="str">
            <v>P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4410200</v>
          </cell>
          <cell r="R34">
            <v>441020</v>
          </cell>
          <cell r="S34">
            <v>176408</v>
          </cell>
          <cell r="T34">
            <v>5027628</v>
          </cell>
          <cell r="U34">
            <v>0</v>
          </cell>
          <cell r="V34">
            <v>1260000</v>
          </cell>
          <cell r="W34">
            <v>347616</v>
          </cell>
          <cell r="X34">
            <v>3717000</v>
          </cell>
          <cell r="Y34">
            <v>1600000</v>
          </cell>
          <cell r="Z34">
            <v>11952244</v>
          </cell>
          <cell r="AA34">
            <v>500000</v>
          </cell>
          <cell r="AB34">
            <v>238812.33000000002</v>
          </cell>
          <cell r="AC34">
            <v>738812.33000000007</v>
          </cell>
          <cell r="AD34">
            <v>11213431.67</v>
          </cell>
          <cell r="AE34">
            <v>134561180.03999999</v>
          </cell>
          <cell r="AF34">
            <v>36000000</v>
          </cell>
          <cell r="AG34">
            <v>98561180.039999992</v>
          </cell>
          <cell r="AH34">
            <v>9784177.0059999991</v>
          </cell>
          <cell r="AI34">
            <v>9784177.0059999991</v>
          </cell>
          <cell r="AJ34">
            <v>0</v>
          </cell>
        </row>
        <row r="35">
          <cell r="A35">
            <v>7</v>
          </cell>
          <cell r="B35" t="str">
            <v xml:space="preserve">A. A. WIRAHATININGSIH, SH   </v>
          </cell>
          <cell r="C35">
            <v>11</v>
          </cell>
          <cell r="D35">
            <v>67030620</v>
          </cell>
          <cell r="E35">
            <v>0</v>
          </cell>
          <cell r="F35">
            <v>0</v>
          </cell>
          <cell r="G35" t="str">
            <v>AKBP</v>
          </cell>
          <cell r="H35" t="str">
            <v>KASUBBID SUNLUHKUM</v>
          </cell>
          <cell r="I35" t="str">
            <v>K</v>
          </cell>
          <cell r="J35">
            <v>0</v>
          </cell>
          <cell r="K35" t="str">
            <v>P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4275400</v>
          </cell>
          <cell r="R35">
            <v>0</v>
          </cell>
          <cell r="S35">
            <v>0</v>
          </cell>
          <cell r="T35">
            <v>4275400</v>
          </cell>
          <cell r="U35">
            <v>0</v>
          </cell>
          <cell r="V35">
            <v>1260000</v>
          </cell>
          <cell r="W35">
            <v>130356</v>
          </cell>
          <cell r="X35">
            <v>3717000</v>
          </cell>
          <cell r="Y35">
            <v>1550000</v>
          </cell>
          <cell r="Z35">
            <v>10932756</v>
          </cell>
          <cell r="AA35">
            <v>500000</v>
          </cell>
          <cell r="AB35">
            <v>203081.5</v>
          </cell>
          <cell r="AC35">
            <v>703081.5</v>
          </cell>
          <cell r="AD35">
            <v>10229674.5</v>
          </cell>
          <cell r="AE35">
            <v>122756094</v>
          </cell>
          <cell r="AF35">
            <v>36000000</v>
          </cell>
          <cell r="AG35">
            <v>86756094</v>
          </cell>
          <cell r="AH35">
            <v>8013414.0999999996</v>
          </cell>
          <cell r="AI35">
            <v>8013414.0999999996</v>
          </cell>
          <cell r="AJ35">
            <v>0</v>
          </cell>
        </row>
        <row r="36">
          <cell r="A36">
            <v>8</v>
          </cell>
          <cell r="B36" t="str">
            <v>I KETUT SUESTA,SH</v>
          </cell>
          <cell r="C36">
            <v>10</v>
          </cell>
          <cell r="D36">
            <v>59010356</v>
          </cell>
          <cell r="E36">
            <v>0</v>
          </cell>
          <cell r="F36">
            <v>0</v>
          </cell>
          <cell r="G36" t="str">
            <v>KOMPOL</v>
          </cell>
          <cell r="H36" t="str">
            <v>KAUR HAM</v>
          </cell>
          <cell r="I36" t="str">
            <v>TK</v>
          </cell>
          <cell r="J36">
            <v>0</v>
          </cell>
          <cell r="K36" t="str">
            <v>L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4411400</v>
          </cell>
          <cell r="R36">
            <v>0</v>
          </cell>
          <cell r="S36">
            <v>0</v>
          </cell>
          <cell r="T36">
            <v>4411400</v>
          </cell>
          <cell r="U36">
            <v>0</v>
          </cell>
          <cell r="V36">
            <v>980000</v>
          </cell>
          <cell r="W36">
            <v>130356</v>
          </cell>
          <cell r="X36">
            <v>3097000</v>
          </cell>
          <cell r="Y36">
            <v>1550000</v>
          </cell>
          <cell r="Z36">
            <v>10168756</v>
          </cell>
          <cell r="AA36">
            <v>500000</v>
          </cell>
          <cell r="AB36">
            <v>209541.5</v>
          </cell>
          <cell r="AC36">
            <v>709541.5</v>
          </cell>
          <cell r="AD36">
            <v>9459214.5</v>
          </cell>
          <cell r="AE36">
            <v>113510574</v>
          </cell>
          <cell r="AF36">
            <v>36000000</v>
          </cell>
          <cell r="AG36">
            <v>77510574</v>
          </cell>
          <cell r="AH36">
            <v>6626586.0999999996</v>
          </cell>
          <cell r="AI36">
            <v>6626586.0999999996</v>
          </cell>
          <cell r="AJ36">
            <v>0</v>
          </cell>
        </row>
        <row r="37">
          <cell r="A37">
            <v>9</v>
          </cell>
          <cell r="B37" t="str">
            <v>I WAYAN SUKATRA</v>
          </cell>
          <cell r="C37">
            <v>10</v>
          </cell>
          <cell r="D37">
            <v>59120743</v>
          </cell>
          <cell r="E37">
            <v>0</v>
          </cell>
          <cell r="F37">
            <v>0</v>
          </cell>
          <cell r="G37" t="str">
            <v>KOMPOL</v>
          </cell>
          <cell r="H37" t="str">
            <v>ADVOKAT MUDA</v>
          </cell>
          <cell r="I37" t="str">
            <v>K</v>
          </cell>
          <cell r="J37">
            <v>0</v>
          </cell>
          <cell r="K37" t="str">
            <v>L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4550500</v>
          </cell>
          <cell r="R37">
            <v>455050</v>
          </cell>
          <cell r="S37">
            <v>0</v>
          </cell>
          <cell r="T37">
            <v>5005550</v>
          </cell>
          <cell r="U37">
            <v>0</v>
          </cell>
          <cell r="V37">
            <v>980000</v>
          </cell>
          <cell r="W37">
            <v>202776</v>
          </cell>
          <cell r="X37">
            <v>3097000</v>
          </cell>
          <cell r="Y37">
            <v>1550000</v>
          </cell>
          <cell r="Z37">
            <v>10835326</v>
          </cell>
          <cell r="AA37">
            <v>500000</v>
          </cell>
          <cell r="AB37">
            <v>237763.625</v>
          </cell>
          <cell r="AC37">
            <v>737763.625</v>
          </cell>
          <cell r="AD37">
            <v>10097562.375</v>
          </cell>
          <cell r="AE37">
            <v>121170748.5</v>
          </cell>
          <cell r="AF37">
            <v>39000000</v>
          </cell>
          <cell r="AG37">
            <v>82170748.5</v>
          </cell>
          <cell r="AH37">
            <v>7325612.2750000004</v>
          </cell>
          <cell r="AI37">
            <v>7325612.2750000004</v>
          </cell>
          <cell r="AJ37">
            <v>0</v>
          </cell>
        </row>
        <row r="38">
          <cell r="A38">
            <v>10</v>
          </cell>
          <cell r="B38" t="str">
            <v>PUTU JARAYUJA</v>
          </cell>
          <cell r="C38">
            <v>10</v>
          </cell>
          <cell r="D38">
            <v>60120418</v>
          </cell>
          <cell r="E38">
            <v>0</v>
          </cell>
          <cell r="F38">
            <v>0</v>
          </cell>
          <cell r="G38" t="str">
            <v>KOMPOL</v>
          </cell>
          <cell r="H38" t="str">
            <v>KAUR RAPKUM</v>
          </cell>
          <cell r="I38" t="str">
            <v>K</v>
          </cell>
          <cell r="J38">
            <v>1</v>
          </cell>
          <cell r="K38" t="str">
            <v>L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4550500</v>
          </cell>
          <cell r="R38">
            <v>455050</v>
          </cell>
          <cell r="S38">
            <v>91010</v>
          </cell>
          <cell r="T38">
            <v>5096560</v>
          </cell>
          <cell r="U38">
            <v>0</v>
          </cell>
          <cell r="V38">
            <v>980000</v>
          </cell>
          <cell r="W38">
            <v>275196</v>
          </cell>
          <cell r="X38">
            <v>3097000</v>
          </cell>
          <cell r="Y38">
            <v>1550000</v>
          </cell>
          <cell r="Z38">
            <v>10998756</v>
          </cell>
          <cell r="AA38">
            <v>500000</v>
          </cell>
          <cell r="AB38">
            <v>242086.6</v>
          </cell>
          <cell r="AC38">
            <v>742086.6</v>
          </cell>
          <cell r="AD38">
            <v>10256669.4</v>
          </cell>
          <cell r="AE38">
            <v>123080032.80000001</v>
          </cell>
          <cell r="AF38">
            <v>42000000</v>
          </cell>
          <cell r="AG38">
            <v>81080032.800000012</v>
          </cell>
          <cell r="AH38">
            <v>7162004.9200000018</v>
          </cell>
          <cell r="AI38">
            <v>7162004.9200000018</v>
          </cell>
          <cell r="AJ38">
            <v>0</v>
          </cell>
        </row>
        <row r="39">
          <cell r="A39">
            <v>11</v>
          </cell>
          <cell r="B39" t="str">
            <v>I WAYAN SEDENG</v>
          </cell>
          <cell r="C39">
            <v>10</v>
          </cell>
          <cell r="D39">
            <v>62020244</v>
          </cell>
          <cell r="E39">
            <v>0</v>
          </cell>
          <cell r="F39">
            <v>0</v>
          </cell>
          <cell r="G39" t="str">
            <v>KOMPOL</v>
          </cell>
          <cell r="H39" t="str">
            <v>KAUR KERMALEM</v>
          </cell>
          <cell r="I39" t="str">
            <v>K</v>
          </cell>
          <cell r="J39">
            <v>0</v>
          </cell>
          <cell r="K39" t="str">
            <v>L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4411400</v>
          </cell>
          <cell r="R39">
            <v>441140</v>
          </cell>
          <cell r="S39">
            <v>0</v>
          </cell>
          <cell r="T39">
            <v>4852540</v>
          </cell>
          <cell r="U39">
            <v>0</v>
          </cell>
          <cell r="V39">
            <v>980000</v>
          </cell>
          <cell r="W39">
            <v>202776</v>
          </cell>
          <cell r="X39">
            <v>3097000</v>
          </cell>
          <cell r="Y39">
            <v>1550000</v>
          </cell>
          <cell r="Z39">
            <v>10682316</v>
          </cell>
          <cell r="AA39">
            <v>500000</v>
          </cell>
          <cell r="AB39">
            <v>230495.65</v>
          </cell>
          <cell r="AC39">
            <v>730495.65</v>
          </cell>
          <cell r="AD39">
            <v>9951820.3499999996</v>
          </cell>
          <cell r="AE39">
            <v>119421844.19999999</v>
          </cell>
          <cell r="AF39">
            <v>39000000</v>
          </cell>
          <cell r="AG39">
            <v>80421844.199999988</v>
          </cell>
          <cell r="AH39">
            <v>7063276.629999998</v>
          </cell>
          <cell r="AI39">
            <v>7063276.629999998</v>
          </cell>
          <cell r="AJ39">
            <v>0</v>
          </cell>
        </row>
        <row r="40">
          <cell r="A40">
            <v>12</v>
          </cell>
          <cell r="B40" t="str">
            <v>I PUTU SUTAMA</v>
          </cell>
          <cell r="C40">
            <v>10</v>
          </cell>
          <cell r="D40">
            <v>61120164</v>
          </cell>
          <cell r="E40">
            <v>0</v>
          </cell>
          <cell r="F40">
            <v>0</v>
          </cell>
          <cell r="G40" t="str">
            <v>KOMPOL</v>
          </cell>
          <cell r="H40" t="str">
            <v>KAUR BANHATKUM</v>
          </cell>
          <cell r="I40" t="str">
            <v>K</v>
          </cell>
          <cell r="J40">
            <v>0</v>
          </cell>
          <cell r="K40" t="str">
            <v>L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4411400</v>
          </cell>
          <cell r="R40">
            <v>441140</v>
          </cell>
          <cell r="S40">
            <v>0</v>
          </cell>
          <cell r="T40">
            <v>4852540</v>
          </cell>
          <cell r="U40">
            <v>0</v>
          </cell>
          <cell r="V40">
            <v>980000</v>
          </cell>
          <cell r="W40">
            <v>202776</v>
          </cell>
          <cell r="X40">
            <v>3097000</v>
          </cell>
          <cell r="Y40">
            <v>1550000</v>
          </cell>
          <cell r="Z40">
            <v>10682316</v>
          </cell>
          <cell r="AA40">
            <v>500000</v>
          </cell>
          <cell r="AB40">
            <v>230495.65</v>
          </cell>
          <cell r="AC40">
            <v>730495.65</v>
          </cell>
          <cell r="AD40">
            <v>9951820.3499999996</v>
          </cell>
          <cell r="AE40">
            <v>119421844.19999999</v>
          </cell>
          <cell r="AF40">
            <v>39000000</v>
          </cell>
          <cell r="AG40">
            <v>80421844.199999988</v>
          </cell>
          <cell r="AH40">
            <v>7063276.629999998</v>
          </cell>
          <cell r="AI40">
            <v>7063276.629999998</v>
          </cell>
          <cell r="AJ40">
            <v>0</v>
          </cell>
        </row>
        <row r="41">
          <cell r="A41">
            <v>13</v>
          </cell>
          <cell r="B41" t="str">
            <v>MACHFUD DIDIK W. SH. MM.</v>
          </cell>
          <cell r="C41">
            <v>10</v>
          </cell>
          <cell r="D41">
            <v>75121191</v>
          </cell>
          <cell r="E41">
            <v>0</v>
          </cell>
          <cell r="F41">
            <v>0</v>
          </cell>
          <cell r="G41" t="str">
            <v>KOMPOL</v>
          </cell>
          <cell r="H41" t="str">
            <v>ADVOKAT MUDA</v>
          </cell>
          <cell r="I41" t="str">
            <v>K</v>
          </cell>
          <cell r="J41">
            <v>1</v>
          </cell>
          <cell r="K41" t="str">
            <v>L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3661600</v>
          </cell>
          <cell r="R41">
            <v>366160</v>
          </cell>
          <cell r="S41">
            <v>73232</v>
          </cell>
          <cell r="T41">
            <v>4100992</v>
          </cell>
          <cell r="U41">
            <v>0</v>
          </cell>
          <cell r="V41">
            <v>980000</v>
          </cell>
          <cell r="W41">
            <v>275196</v>
          </cell>
          <cell r="X41">
            <v>3097000</v>
          </cell>
          <cell r="Y41">
            <v>1550000</v>
          </cell>
          <cell r="Z41">
            <v>10003188</v>
          </cell>
          <cell r="AA41">
            <v>500000</v>
          </cell>
          <cell r="AB41">
            <v>194797.12</v>
          </cell>
          <cell r="AC41">
            <v>694797.12</v>
          </cell>
          <cell r="AD41">
            <v>9308390.8800000008</v>
          </cell>
          <cell r="AE41">
            <v>111700690.56</v>
          </cell>
          <cell r="AF41">
            <v>42000000</v>
          </cell>
          <cell r="AG41">
            <v>69700690.560000002</v>
          </cell>
          <cell r="AH41">
            <v>5455103.5840000007</v>
          </cell>
          <cell r="AI41">
            <v>5455103.5840000007</v>
          </cell>
          <cell r="AJ41">
            <v>0</v>
          </cell>
        </row>
        <row r="42">
          <cell r="A42">
            <v>14</v>
          </cell>
          <cell r="B42" t="str">
            <v>I KETUT RUJA</v>
          </cell>
          <cell r="C42">
            <v>7</v>
          </cell>
          <cell r="D42">
            <v>61000091</v>
          </cell>
          <cell r="E42">
            <v>0</v>
          </cell>
          <cell r="F42">
            <v>0</v>
          </cell>
          <cell r="G42" t="str">
            <v>AIPTU</v>
          </cell>
          <cell r="H42" t="str">
            <v>BAMIN</v>
          </cell>
          <cell r="I42" t="str">
            <v>K</v>
          </cell>
          <cell r="J42">
            <v>1</v>
          </cell>
          <cell r="K42" t="str">
            <v>L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3722400</v>
          </cell>
          <cell r="R42">
            <v>372240</v>
          </cell>
          <cell r="S42">
            <v>74448</v>
          </cell>
          <cell r="T42">
            <v>4169088</v>
          </cell>
          <cell r="U42">
            <v>0</v>
          </cell>
          <cell r="V42">
            <v>75000</v>
          </cell>
          <cell r="W42">
            <v>275196</v>
          </cell>
          <cell r="X42">
            <v>1870000</v>
          </cell>
          <cell r="Y42">
            <v>1550000</v>
          </cell>
          <cell r="Z42">
            <v>7939284</v>
          </cell>
          <cell r="AA42">
            <v>396964.2</v>
          </cell>
          <cell r="AB42">
            <v>198031.68</v>
          </cell>
          <cell r="AC42">
            <v>594995.88</v>
          </cell>
          <cell r="AD42">
            <v>7344288.1200000001</v>
          </cell>
          <cell r="AE42">
            <v>88131457.439999998</v>
          </cell>
          <cell r="AF42">
            <v>42000000</v>
          </cell>
          <cell r="AG42">
            <v>46131457.439999998</v>
          </cell>
          <cell r="AH42">
            <v>2306572.872</v>
          </cell>
          <cell r="AI42">
            <v>2306572.872</v>
          </cell>
          <cell r="AJ42">
            <v>0</v>
          </cell>
        </row>
        <row r="43">
          <cell r="A43">
            <v>15</v>
          </cell>
          <cell r="B43" t="str">
            <v>I NYOMAN CENIK</v>
          </cell>
          <cell r="C43">
            <v>6</v>
          </cell>
          <cell r="D43">
            <v>72040111</v>
          </cell>
          <cell r="E43">
            <v>0</v>
          </cell>
          <cell r="F43">
            <v>0</v>
          </cell>
          <cell r="G43" t="str">
            <v>BRIGADIR</v>
          </cell>
          <cell r="H43" t="str">
            <v>BAMIN</v>
          </cell>
          <cell r="I43" t="str">
            <v>K</v>
          </cell>
          <cell r="J43">
            <v>2</v>
          </cell>
          <cell r="K43" t="str">
            <v>L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2817200</v>
          </cell>
          <cell r="R43">
            <v>281720</v>
          </cell>
          <cell r="S43">
            <v>112688</v>
          </cell>
          <cell r="T43">
            <v>3211608</v>
          </cell>
          <cell r="U43">
            <v>0</v>
          </cell>
          <cell r="V43">
            <v>75000</v>
          </cell>
          <cell r="W43">
            <v>347616</v>
          </cell>
          <cell r="X43">
            <v>1626000</v>
          </cell>
          <cell r="Y43">
            <v>1550000</v>
          </cell>
          <cell r="Z43">
            <v>6810224</v>
          </cell>
          <cell r="AA43">
            <v>340511.2</v>
          </cell>
          <cell r="AB43">
            <v>152551.38</v>
          </cell>
          <cell r="AC43">
            <v>493062.58</v>
          </cell>
          <cell r="AD43">
            <v>6317161.4199999999</v>
          </cell>
          <cell r="AE43">
            <v>75805937.039999992</v>
          </cell>
          <cell r="AF43">
            <v>45000000</v>
          </cell>
          <cell r="AG43">
            <v>30805937.039999992</v>
          </cell>
          <cell r="AH43">
            <v>1540296.8519999997</v>
          </cell>
          <cell r="AI43">
            <v>1540296.8519999997</v>
          </cell>
          <cell r="AJ43">
            <v>0</v>
          </cell>
        </row>
        <row r="44">
          <cell r="A44">
            <v>16</v>
          </cell>
          <cell r="B44" t="str">
            <v>I WAYAN BALIK JAYA</v>
          </cell>
          <cell r="C44">
            <v>6</v>
          </cell>
          <cell r="D44">
            <v>76020039</v>
          </cell>
          <cell r="E44">
            <v>0</v>
          </cell>
          <cell r="F44">
            <v>0</v>
          </cell>
          <cell r="G44" t="str">
            <v>BRIGADIR</v>
          </cell>
          <cell r="H44" t="str">
            <v>BAMIN</v>
          </cell>
          <cell r="I44" t="str">
            <v>K</v>
          </cell>
          <cell r="J44">
            <v>2</v>
          </cell>
          <cell r="K44" t="str">
            <v>L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2731100</v>
          </cell>
          <cell r="R44">
            <v>273110</v>
          </cell>
          <cell r="S44">
            <v>109244</v>
          </cell>
          <cell r="T44">
            <v>3113454</v>
          </cell>
          <cell r="U44">
            <v>0</v>
          </cell>
          <cell r="V44">
            <v>75000</v>
          </cell>
          <cell r="W44">
            <v>347616</v>
          </cell>
          <cell r="X44">
            <v>1626000</v>
          </cell>
          <cell r="Y44">
            <v>1550000</v>
          </cell>
          <cell r="Z44">
            <v>6712070</v>
          </cell>
          <cell r="AA44">
            <v>335603.5</v>
          </cell>
          <cell r="AB44">
            <v>147889.065</v>
          </cell>
          <cell r="AC44">
            <v>483492.565</v>
          </cell>
          <cell r="AD44">
            <v>6228577.4349999996</v>
          </cell>
          <cell r="AE44">
            <v>74742929.219999999</v>
          </cell>
          <cell r="AF44">
            <v>45000000</v>
          </cell>
          <cell r="AG44">
            <v>29742929.219999999</v>
          </cell>
          <cell r="AH44">
            <v>1487146.4609999999</v>
          </cell>
          <cell r="AI44">
            <v>1487146.4609999999</v>
          </cell>
          <cell r="AJ44">
            <v>0</v>
          </cell>
        </row>
        <row r="45">
          <cell r="A45">
            <v>17</v>
          </cell>
          <cell r="B45" t="str">
            <v>DECKY APRYANTO</v>
          </cell>
          <cell r="C45">
            <v>6</v>
          </cell>
          <cell r="D45">
            <v>87040292</v>
          </cell>
          <cell r="E45">
            <v>0</v>
          </cell>
          <cell r="F45">
            <v>0</v>
          </cell>
          <cell r="G45" t="str">
            <v>BRIGADIR</v>
          </cell>
          <cell r="H45" t="str">
            <v>BAMIN</v>
          </cell>
          <cell r="I45" t="str">
            <v>K</v>
          </cell>
          <cell r="J45">
            <v>1</v>
          </cell>
          <cell r="K45" t="str">
            <v>L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2488200</v>
          </cell>
          <cell r="R45">
            <v>248820</v>
          </cell>
          <cell r="S45">
            <v>49764</v>
          </cell>
          <cell r="T45">
            <v>2786784</v>
          </cell>
          <cell r="U45">
            <v>0</v>
          </cell>
          <cell r="V45">
            <v>75000</v>
          </cell>
          <cell r="W45">
            <v>275196</v>
          </cell>
          <cell r="X45">
            <v>1626000</v>
          </cell>
          <cell r="Y45">
            <v>1550000</v>
          </cell>
          <cell r="Z45">
            <v>6312980</v>
          </cell>
          <cell r="AA45">
            <v>315649</v>
          </cell>
          <cell r="AB45">
            <v>132372.24</v>
          </cell>
          <cell r="AC45">
            <v>448021.24</v>
          </cell>
          <cell r="AD45">
            <v>5864958.7599999998</v>
          </cell>
          <cell r="AE45">
            <v>70379505.120000005</v>
          </cell>
          <cell r="AF45">
            <v>42000000</v>
          </cell>
          <cell r="AG45">
            <v>28379505.120000005</v>
          </cell>
          <cell r="AH45">
            <v>1418975.2560000003</v>
          </cell>
          <cell r="AI45">
            <v>1418975.2560000003</v>
          </cell>
          <cell r="AJ45">
            <v>0</v>
          </cell>
        </row>
        <row r="46">
          <cell r="A46">
            <v>18</v>
          </cell>
          <cell r="B46" t="str">
            <v>KDK ANDI SULASTAMA</v>
          </cell>
          <cell r="C46">
            <v>5</v>
          </cell>
          <cell r="D46">
            <v>94090567</v>
          </cell>
          <cell r="E46">
            <v>0</v>
          </cell>
          <cell r="F46">
            <v>0</v>
          </cell>
          <cell r="G46" t="str">
            <v>BRIPDA</v>
          </cell>
          <cell r="H46" t="str">
            <v>BAMIN</v>
          </cell>
          <cell r="I46" t="str">
            <v>TK</v>
          </cell>
          <cell r="J46">
            <v>0</v>
          </cell>
          <cell r="K46" t="str">
            <v>L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2003300</v>
          </cell>
          <cell r="R46">
            <v>0</v>
          </cell>
          <cell r="S46">
            <v>0</v>
          </cell>
          <cell r="T46">
            <v>2003300</v>
          </cell>
          <cell r="U46">
            <v>0</v>
          </cell>
          <cell r="V46">
            <v>75000</v>
          </cell>
          <cell r="W46">
            <v>130356</v>
          </cell>
          <cell r="X46">
            <v>1414000</v>
          </cell>
          <cell r="Y46">
            <v>1550000</v>
          </cell>
          <cell r="Z46">
            <v>5172656</v>
          </cell>
          <cell r="AA46">
            <v>258632.80000000002</v>
          </cell>
          <cell r="AB46">
            <v>95156.75</v>
          </cell>
          <cell r="AC46">
            <v>353789.55000000005</v>
          </cell>
          <cell r="AD46">
            <v>4818866.45</v>
          </cell>
          <cell r="AE46">
            <v>57826397.400000006</v>
          </cell>
          <cell r="AF46">
            <v>36000000</v>
          </cell>
          <cell r="AG46">
            <v>21826397.400000006</v>
          </cell>
          <cell r="AH46">
            <v>1091319.8700000003</v>
          </cell>
          <cell r="AI46">
            <v>1091319.8700000003</v>
          </cell>
          <cell r="AJ46">
            <v>0</v>
          </cell>
        </row>
        <row r="47">
          <cell r="A47" t="str">
            <v>HUMAS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</row>
        <row r="48">
          <cell r="A48">
            <v>1</v>
          </cell>
          <cell r="B48" t="str">
            <v xml:space="preserve">ANAK AGUNG MADE SUDANA, SH, S.Ik      </v>
          </cell>
          <cell r="C48">
            <v>13</v>
          </cell>
          <cell r="D48">
            <v>66060668</v>
          </cell>
          <cell r="E48">
            <v>0</v>
          </cell>
          <cell r="F48">
            <v>0</v>
          </cell>
          <cell r="G48" t="str">
            <v>KOMBES</v>
          </cell>
          <cell r="H48" t="str">
            <v>KABID HUMAS</v>
          </cell>
          <cell r="I48" t="str">
            <v>K</v>
          </cell>
          <cell r="J48">
            <v>2</v>
          </cell>
          <cell r="K48" t="str">
            <v>L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4548000</v>
          </cell>
          <cell r="R48">
            <v>454800</v>
          </cell>
          <cell r="S48">
            <v>181920</v>
          </cell>
          <cell r="T48">
            <v>5184720</v>
          </cell>
          <cell r="U48">
            <v>0</v>
          </cell>
          <cell r="V48">
            <v>2025000</v>
          </cell>
          <cell r="W48">
            <v>347616</v>
          </cell>
          <cell r="X48">
            <v>6281000</v>
          </cell>
          <cell r="Y48">
            <v>1550000</v>
          </cell>
          <cell r="Z48">
            <v>15388336</v>
          </cell>
          <cell r="AA48">
            <v>500000</v>
          </cell>
          <cell r="AB48">
            <v>246274.2</v>
          </cell>
          <cell r="AC48">
            <v>746274.2</v>
          </cell>
          <cell r="AD48">
            <v>14642061.800000001</v>
          </cell>
          <cell r="AE48">
            <v>175704741.60000002</v>
          </cell>
          <cell r="AF48">
            <v>45000000</v>
          </cell>
          <cell r="AG48">
            <v>130704741.60000002</v>
          </cell>
          <cell r="AH48">
            <v>14605711.240000004</v>
          </cell>
          <cell r="AI48">
            <v>14605711.240000004</v>
          </cell>
          <cell r="AJ48">
            <v>0</v>
          </cell>
        </row>
        <row r="49">
          <cell r="A49">
            <v>2</v>
          </cell>
          <cell r="B49" t="str">
            <v>SRI HARMITI</v>
          </cell>
          <cell r="C49">
            <v>11</v>
          </cell>
          <cell r="D49">
            <v>59040218</v>
          </cell>
          <cell r="E49">
            <v>0</v>
          </cell>
          <cell r="F49">
            <v>0</v>
          </cell>
          <cell r="G49" t="str">
            <v>AKBP</v>
          </cell>
          <cell r="H49" t="str">
            <v>KASUBBID PENMAS</v>
          </cell>
          <cell r="I49" t="str">
            <v>K</v>
          </cell>
          <cell r="J49">
            <v>0</v>
          </cell>
          <cell r="K49" t="str">
            <v>P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4840700</v>
          </cell>
          <cell r="R49">
            <v>484070</v>
          </cell>
          <cell r="S49">
            <v>0</v>
          </cell>
          <cell r="T49">
            <v>5324770</v>
          </cell>
          <cell r="U49">
            <v>0</v>
          </cell>
          <cell r="V49">
            <v>1260000</v>
          </cell>
          <cell r="W49">
            <v>130356</v>
          </cell>
          <cell r="X49">
            <v>3717000</v>
          </cell>
          <cell r="Y49">
            <v>1600000</v>
          </cell>
          <cell r="Z49">
            <v>12032126</v>
          </cell>
          <cell r="AA49">
            <v>500000</v>
          </cell>
          <cell r="AB49">
            <v>252926.57500000001</v>
          </cell>
          <cell r="AC49">
            <v>752926.57499999995</v>
          </cell>
          <cell r="AD49">
            <v>11279199.425000001</v>
          </cell>
          <cell r="AE49">
            <v>135350393.10000002</v>
          </cell>
          <cell r="AF49">
            <v>36000000</v>
          </cell>
          <cell r="AG49">
            <v>99350393.100000024</v>
          </cell>
          <cell r="AH49">
            <v>9902558.9650000036</v>
          </cell>
          <cell r="AI49">
            <v>9902558.9650000036</v>
          </cell>
          <cell r="AJ49">
            <v>0</v>
          </cell>
        </row>
        <row r="50">
          <cell r="A50">
            <v>3</v>
          </cell>
          <cell r="B50" t="str">
            <v>DRA. NI KETUT SULASIH</v>
          </cell>
          <cell r="C50">
            <v>11</v>
          </cell>
          <cell r="D50">
            <v>60061044</v>
          </cell>
          <cell r="E50">
            <v>0</v>
          </cell>
          <cell r="F50">
            <v>0</v>
          </cell>
          <cell r="G50" t="str">
            <v>AKBP</v>
          </cell>
          <cell r="H50" t="str">
            <v xml:space="preserve">KASUBBID PID </v>
          </cell>
          <cell r="I50" t="str">
            <v>TK</v>
          </cell>
          <cell r="J50">
            <v>0</v>
          </cell>
          <cell r="K50" t="str">
            <v>P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4549300</v>
          </cell>
          <cell r="R50">
            <v>0</v>
          </cell>
          <cell r="S50">
            <v>0</v>
          </cell>
          <cell r="T50">
            <v>4549300</v>
          </cell>
          <cell r="U50">
            <v>0</v>
          </cell>
          <cell r="V50">
            <v>1260000</v>
          </cell>
          <cell r="W50">
            <v>130356</v>
          </cell>
          <cell r="X50">
            <v>3717000</v>
          </cell>
          <cell r="Y50">
            <v>1600000</v>
          </cell>
          <cell r="Z50">
            <v>11256656</v>
          </cell>
          <cell r="AA50">
            <v>500000</v>
          </cell>
          <cell r="AB50">
            <v>216091.75</v>
          </cell>
          <cell r="AC50">
            <v>716091.75</v>
          </cell>
          <cell r="AD50">
            <v>10540564.25</v>
          </cell>
          <cell r="AE50">
            <v>126486771</v>
          </cell>
          <cell r="AF50">
            <v>36000000</v>
          </cell>
          <cell r="AG50">
            <v>90486771</v>
          </cell>
          <cell r="AH50">
            <v>8573015.6500000004</v>
          </cell>
          <cell r="AI50">
            <v>8573015.6500000004</v>
          </cell>
          <cell r="AJ50">
            <v>0</v>
          </cell>
        </row>
        <row r="51">
          <cell r="A51">
            <v>4</v>
          </cell>
          <cell r="B51" t="str">
            <v>SI PUTU ADI</v>
          </cell>
          <cell r="C51">
            <v>10</v>
          </cell>
          <cell r="D51">
            <v>59090688</v>
          </cell>
          <cell r="E51">
            <v>0</v>
          </cell>
          <cell r="F51">
            <v>0</v>
          </cell>
          <cell r="G51" t="str">
            <v>KOMPOL</v>
          </cell>
          <cell r="H51" t="str">
            <v>KAUR PENUM</v>
          </cell>
          <cell r="I51" t="str">
            <v>K</v>
          </cell>
          <cell r="J51">
            <v>1</v>
          </cell>
          <cell r="K51" t="str">
            <v>L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4411400</v>
          </cell>
          <cell r="R51">
            <v>441140</v>
          </cell>
          <cell r="S51">
            <v>88228</v>
          </cell>
          <cell r="T51">
            <v>4940768</v>
          </cell>
          <cell r="U51">
            <v>0</v>
          </cell>
          <cell r="V51">
            <v>980000</v>
          </cell>
          <cell r="W51">
            <v>275196</v>
          </cell>
          <cell r="X51">
            <v>3097000</v>
          </cell>
          <cell r="Y51">
            <v>1550000</v>
          </cell>
          <cell r="Z51">
            <v>10842964</v>
          </cell>
          <cell r="AA51">
            <v>500000</v>
          </cell>
          <cell r="AB51">
            <v>234686.48</v>
          </cell>
          <cell r="AC51">
            <v>734686.48</v>
          </cell>
          <cell r="AD51">
            <v>10108277.52</v>
          </cell>
          <cell r="AE51">
            <v>121299330.23999999</v>
          </cell>
          <cell r="AF51">
            <v>42000000</v>
          </cell>
          <cell r="AG51">
            <v>79299330.239999995</v>
          </cell>
          <cell r="AH51">
            <v>6894899.5359999994</v>
          </cell>
          <cell r="AI51">
            <v>6894899.5359999994</v>
          </cell>
          <cell r="AJ51">
            <v>0</v>
          </cell>
        </row>
        <row r="52">
          <cell r="A52">
            <v>5</v>
          </cell>
          <cell r="B52" t="str">
            <v>ROSANTI</v>
          </cell>
          <cell r="C52">
            <v>10</v>
          </cell>
          <cell r="D52">
            <v>63030119</v>
          </cell>
          <cell r="E52">
            <v>0</v>
          </cell>
          <cell r="F52">
            <v>0</v>
          </cell>
          <cell r="G52" t="str">
            <v>KOMPOL</v>
          </cell>
          <cell r="H52" t="str">
            <v>KASUBBAG RENMIN</v>
          </cell>
          <cell r="I52" t="str">
            <v>TK</v>
          </cell>
          <cell r="J52">
            <v>0</v>
          </cell>
          <cell r="K52" t="str">
            <v>P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4411400</v>
          </cell>
          <cell r="R52">
            <v>0</v>
          </cell>
          <cell r="S52">
            <v>0</v>
          </cell>
          <cell r="T52">
            <v>4411400</v>
          </cell>
          <cell r="U52">
            <v>0</v>
          </cell>
          <cell r="V52">
            <v>980000</v>
          </cell>
          <cell r="W52">
            <v>130356</v>
          </cell>
          <cell r="X52">
            <v>3097000</v>
          </cell>
          <cell r="Y52">
            <v>1600000</v>
          </cell>
          <cell r="Z52">
            <v>10218756</v>
          </cell>
          <cell r="AA52">
            <v>500000</v>
          </cell>
          <cell r="AB52">
            <v>209541.5</v>
          </cell>
          <cell r="AC52">
            <v>709541.5</v>
          </cell>
          <cell r="AD52">
            <v>9509214.5</v>
          </cell>
          <cell r="AE52">
            <v>114110574</v>
          </cell>
          <cell r="AF52">
            <v>36000000</v>
          </cell>
          <cell r="AG52">
            <v>78110574</v>
          </cell>
          <cell r="AH52">
            <v>6716586.0999999996</v>
          </cell>
          <cell r="AI52">
            <v>6716586.0999999996</v>
          </cell>
          <cell r="AJ52">
            <v>0</v>
          </cell>
        </row>
        <row r="53">
          <cell r="A53">
            <v>6</v>
          </cell>
          <cell r="B53" t="str">
            <v>ISMI RAHAYU, SH</v>
          </cell>
          <cell r="C53">
            <v>10</v>
          </cell>
          <cell r="D53">
            <v>73040568</v>
          </cell>
          <cell r="E53">
            <v>0</v>
          </cell>
          <cell r="F53">
            <v>0</v>
          </cell>
          <cell r="G53" t="str">
            <v>KOMPOL</v>
          </cell>
          <cell r="H53" t="str">
            <v>KAUR MITRA</v>
          </cell>
          <cell r="I53" t="str">
            <v>TK</v>
          </cell>
          <cell r="J53">
            <v>0</v>
          </cell>
          <cell r="K53" t="str">
            <v>P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3777100</v>
          </cell>
          <cell r="R53">
            <v>0</v>
          </cell>
          <cell r="S53">
            <v>0</v>
          </cell>
          <cell r="T53">
            <v>3777100</v>
          </cell>
          <cell r="U53">
            <v>0</v>
          </cell>
          <cell r="V53">
            <v>980000</v>
          </cell>
          <cell r="W53">
            <v>130356</v>
          </cell>
          <cell r="X53">
            <v>3097000</v>
          </cell>
          <cell r="Y53">
            <v>1600000</v>
          </cell>
          <cell r="Z53">
            <v>9584456</v>
          </cell>
          <cell r="AA53">
            <v>479222.80000000005</v>
          </cell>
          <cell r="AB53">
            <v>179412.25</v>
          </cell>
          <cell r="AC53">
            <v>658635.05000000005</v>
          </cell>
          <cell r="AD53">
            <v>8925820.9499999993</v>
          </cell>
          <cell r="AE53">
            <v>107109851.39999999</v>
          </cell>
          <cell r="AF53">
            <v>36000000</v>
          </cell>
          <cell r="AG53">
            <v>71109851.399999991</v>
          </cell>
          <cell r="AH53">
            <v>5666477.709999999</v>
          </cell>
          <cell r="AI53">
            <v>5666477.709999999</v>
          </cell>
          <cell r="AJ53">
            <v>0</v>
          </cell>
        </row>
        <row r="54">
          <cell r="A54">
            <v>7</v>
          </cell>
          <cell r="B54" t="str">
            <v>IDA MADE SARJANA</v>
          </cell>
          <cell r="C54">
            <v>10</v>
          </cell>
          <cell r="D54">
            <v>61090626</v>
          </cell>
          <cell r="E54">
            <v>0</v>
          </cell>
          <cell r="F54">
            <v>0</v>
          </cell>
          <cell r="G54" t="str">
            <v>KOMPOL</v>
          </cell>
          <cell r="H54" t="str">
            <v>KAUR PULAHIN</v>
          </cell>
          <cell r="I54" t="str">
            <v>K</v>
          </cell>
          <cell r="J54">
            <v>2</v>
          </cell>
          <cell r="K54" t="str">
            <v>L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4145800</v>
          </cell>
          <cell r="R54">
            <v>414580</v>
          </cell>
          <cell r="S54">
            <v>165832</v>
          </cell>
          <cell r="T54">
            <v>4726212</v>
          </cell>
          <cell r="U54">
            <v>0</v>
          </cell>
          <cell r="V54">
            <v>980000</v>
          </cell>
          <cell r="W54">
            <v>347616</v>
          </cell>
          <cell r="X54">
            <v>3097000</v>
          </cell>
          <cell r="Y54">
            <v>1550000</v>
          </cell>
          <cell r="Z54">
            <v>10700828</v>
          </cell>
          <cell r="AA54">
            <v>500000</v>
          </cell>
          <cell r="AB54">
            <v>224495.07</v>
          </cell>
          <cell r="AC54">
            <v>724495.07000000007</v>
          </cell>
          <cell r="AD54">
            <v>9976332.9299999997</v>
          </cell>
          <cell r="AE54">
            <v>119715995.16</v>
          </cell>
          <cell r="AF54">
            <v>45000000</v>
          </cell>
          <cell r="AG54">
            <v>74715995.159999996</v>
          </cell>
          <cell r="AH54">
            <v>6207399.2739999993</v>
          </cell>
          <cell r="AI54">
            <v>6207399.2739999993</v>
          </cell>
          <cell r="AJ54">
            <v>0</v>
          </cell>
        </row>
        <row r="55">
          <cell r="A55">
            <v>8</v>
          </cell>
          <cell r="B55" t="str">
            <v>I MADE SWANJAYA, SH</v>
          </cell>
          <cell r="C55">
            <v>10</v>
          </cell>
          <cell r="D55">
            <v>68070463</v>
          </cell>
          <cell r="E55">
            <v>0</v>
          </cell>
          <cell r="F55">
            <v>0</v>
          </cell>
          <cell r="G55" t="str">
            <v>KOMPOL</v>
          </cell>
          <cell r="H55" t="str">
            <v>KAUR  PULLAHINFODOK</v>
          </cell>
          <cell r="I55" t="str">
            <v>K</v>
          </cell>
          <cell r="J55">
            <v>2</v>
          </cell>
          <cell r="K55" t="str">
            <v>L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3896200</v>
          </cell>
          <cell r="R55">
            <v>389620</v>
          </cell>
          <cell r="S55">
            <v>155848</v>
          </cell>
          <cell r="T55">
            <v>4441668</v>
          </cell>
          <cell r="U55">
            <v>0</v>
          </cell>
          <cell r="V55">
            <v>980000</v>
          </cell>
          <cell r="W55">
            <v>347616</v>
          </cell>
          <cell r="X55">
            <v>3097000</v>
          </cell>
          <cell r="Y55">
            <v>1550000</v>
          </cell>
          <cell r="Z55">
            <v>10416284</v>
          </cell>
          <cell r="AA55">
            <v>500000</v>
          </cell>
          <cell r="AB55">
            <v>210979.23</v>
          </cell>
          <cell r="AC55">
            <v>710979.23</v>
          </cell>
          <cell r="AD55">
            <v>9705304.7699999996</v>
          </cell>
          <cell r="AE55">
            <v>116463657.23999999</v>
          </cell>
          <cell r="AF55">
            <v>45000000</v>
          </cell>
          <cell r="AG55">
            <v>71463657.239999995</v>
          </cell>
          <cell r="AH55">
            <v>5719548.5859999992</v>
          </cell>
          <cell r="AI55">
            <v>5719548.5859999992</v>
          </cell>
          <cell r="AJ55">
            <v>0</v>
          </cell>
        </row>
        <row r="56">
          <cell r="A56">
            <v>9</v>
          </cell>
          <cell r="B56" t="str">
            <v>DEWA AYU SRI WAHYUNI</v>
          </cell>
          <cell r="C56">
            <v>7</v>
          </cell>
          <cell r="D56">
            <v>66050135</v>
          </cell>
          <cell r="E56">
            <v>0</v>
          </cell>
          <cell r="F56">
            <v>0</v>
          </cell>
          <cell r="G56" t="str">
            <v>AIPTU</v>
          </cell>
          <cell r="H56" t="str">
            <v>BAMIN</v>
          </cell>
          <cell r="I56" t="str">
            <v>TK</v>
          </cell>
          <cell r="J56">
            <v>0</v>
          </cell>
          <cell r="K56" t="str">
            <v>P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3722400</v>
          </cell>
          <cell r="R56">
            <v>0</v>
          </cell>
          <cell r="S56">
            <v>0</v>
          </cell>
          <cell r="T56">
            <v>3722400</v>
          </cell>
          <cell r="U56">
            <v>0</v>
          </cell>
          <cell r="V56">
            <v>75000</v>
          </cell>
          <cell r="W56">
            <v>130356</v>
          </cell>
          <cell r="X56">
            <v>1870000</v>
          </cell>
          <cell r="Y56">
            <v>1600000</v>
          </cell>
          <cell r="Z56">
            <v>7397756</v>
          </cell>
          <cell r="AA56">
            <v>369887.80000000005</v>
          </cell>
          <cell r="AB56">
            <v>176814</v>
          </cell>
          <cell r="AC56">
            <v>546701.80000000005</v>
          </cell>
          <cell r="AD56">
            <v>6851054.2000000002</v>
          </cell>
          <cell r="AE56">
            <v>82212650.400000006</v>
          </cell>
          <cell r="AF56">
            <v>36000000</v>
          </cell>
          <cell r="AG56">
            <v>46212650.400000006</v>
          </cell>
          <cell r="AH56">
            <v>2310632.5200000005</v>
          </cell>
          <cell r="AI56">
            <v>2310632.5200000005</v>
          </cell>
          <cell r="AJ56">
            <v>0</v>
          </cell>
        </row>
        <row r="57">
          <cell r="A57">
            <v>10</v>
          </cell>
          <cell r="B57" t="str">
            <v>I WAYAN DARMANTO</v>
          </cell>
          <cell r="C57">
            <v>7</v>
          </cell>
          <cell r="D57">
            <v>67020305</v>
          </cell>
          <cell r="E57">
            <v>0</v>
          </cell>
          <cell r="F57">
            <v>0</v>
          </cell>
          <cell r="G57" t="str">
            <v>AIPTU</v>
          </cell>
          <cell r="H57" t="str">
            <v>BAMIN</v>
          </cell>
          <cell r="I57" t="str">
            <v>K</v>
          </cell>
          <cell r="J57">
            <v>2</v>
          </cell>
          <cell r="K57" t="str">
            <v>L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3608600</v>
          </cell>
          <cell r="R57">
            <v>360860</v>
          </cell>
          <cell r="S57">
            <v>144344</v>
          </cell>
          <cell r="T57">
            <v>4113804</v>
          </cell>
          <cell r="U57">
            <v>0</v>
          </cell>
          <cell r="V57">
            <v>75000</v>
          </cell>
          <cell r="W57">
            <v>347616</v>
          </cell>
          <cell r="X57">
            <v>1870000</v>
          </cell>
          <cell r="Y57">
            <v>1550000</v>
          </cell>
          <cell r="Z57">
            <v>7956420</v>
          </cell>
          <cell r="AA57">
            <v>397821</v>
          </cell>
          <cell r="AB57">
            <v>195405.69</v>
          </cell>
          <cell r="AC57">
            <v>593226.68999999994</v>
          </cell>
          <cell r="AD57">
            <v>7363193.3100000005</v>
          </cell>
          <cell r="AE57">
            <v>88358319.719999999</v>
          </cell>
          <cell r="AF57">
            <v>45000000</v>
          </cell>
          <cell r="AG57">
            <v>43358319.719999999</v>
          </cell>
          <cell r="AH57">
            <v>2167915.986</v>
          </cell>
          <cell r="AI57">
            <v>2167915.986</v>
          </cell>
          <cell r="AJ57">
            <v>0</v>
          </cell>
        </row>
        <row r="58">
          <cell r="A58">
            <v>11</v>
          </cell>
          <cell r="B58" t="str">
            <v>MADE SARTIKA DEWI</v>
          </cell>
          <cell r="C58">
            <v>7</v>
          </cell>
          <cell r="D58">
            <v>74110629</v>
          </cell>
          <cell r="E58">
            <v>0</v>
          </cell>
          <cell r="F58">
            <v>0</v>
          </cell>
          <cell r="G58" t="str">
            <v>AIPTU</v>
          </cell>
          <cell r="H58" t="str">
            <v>BAMIN</v>
          </cell>
          <cell r="I58" t="str">
            <v>K</v>
          </cell>
          <cell r="J58">
            <v>1</v>
          </cell>
          <cell r="K58" t="str">
            <v>P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3089800</v>
          </cell>
          <cell r="R58">
            <v>308980</v>
          </cell>
          <cell r="S58">
            <v>61796</v>
          </cell>
          <cell r="T58">
            <v>3460576</v>
          </cell>
          <cell r="U58">
            <v>0</v>
          </cell>
          <cell r="V58">
            <v>75000</v>
          </cell>
          <cell r="W58">
            <v>275196</v>
          </cell>
          <cell r="X58">
            <v>1870000</v>
          </cell>
          <cell r="Y58">
            <v>1600000</v>
          </cell>
          <cell r="Z58">
            <v>7280772</v>
          </cell>
          <cell r="AA58">
            <v>364038.60000000003</v>
          </cell>
          <cell r="AB58">
            <v>164377.36000000002</v>
          </cell>
          <cell r="AC58">
            <v>528415.96000000008</v>
          </cell>
          <cell r="AD58">
            <v>6752356.04</v>
          </cell>
          <cell r="AE58">
            <v>81028272.480000004</v>
          </cell>
          <cell r="AF58">
            <v>36000000</v>
          </cell>
          <cell r="AG58">
            <v>45028272.480000004</v>
          </cell>
          <cell r="AH58">
            <v>2251413.6240000003</v>
          </cell>
          <cell r="AI58">
            <v>2251413.6240000003</v>
          </cell>
          <cell r="AJ58">
            <v>0</v>
          </cell>
        </row>
        <row r="59">
          <cell r="A59">
            <v>12</v>
          </cell>
          <cell r="B59" t="str">
            <v>CHRISTINE KARTIKA</v>
          </cell>
          <cell r="C59">
            <v>6</v>
          </cell>
          <cell r="D59">
            <v>82120012</v>
          </cell>
          <cell r="E59">
            <v>0</v>
          </cell>
          <cell r="F59">
            <v>0</v>
          </cell>
          <cell r="G59" t="str">
            <v>BRIPKA</v>
          </cell>
          <cell r="H59" t="str">
            <v>BAMIN</v>
          </cell>
          <cell r="I59" t="str">
            <v>TK</v>
          </cell>
          <cell r="J59">
            <v>0</v>
          </cell>
          <cell r="K59" t="str">
            <v>P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2730400</v>
          </cell>
          <cell r="R59">
            <v>0</v>
          </cell>
          <cell r="S59">
            <v>0</v>
          </cell>
          <cell r="T59">
            <v>2730400</v>
          </cell>
          <cell r="U59">
            <v>0</v>
          </cell>
          <cell r="V59">
            <v>75000</v>
          </cell>
          <cell r="W59">
            <v>130356</v>
          </cell>
          <cell r="X59">
            <v>1626000</v>
          </cell>
          <cell r="Y59">
            <v>1600000</v>
          </cell>
          <cell r="Z59">
            <v>6161756</v>
          </cell>
          <cell r="AA59">
            <v>308087.8</v>
          </cell>
          <cell r="AB59">
            <v>129694</v>
          </cell>
          <cell r="AC59">
            <v>437781.8</v>
          </cell>
          <cell r="AD59">
            <v>5723974.2000000002</v>
          </cell>
          <cell r="AE59">
            <v>68687690.400000006</v>
          </cell>
          <cell r="AF59">
            <v>36000000</v>
          </cell>
          <cell r="AG59">
            <v>32687690.400000006</v>
          </cell>
          <cell r="AH59">
            <v>1634384.5200000003</v>
          </cell>
          <cell r="AI59">
            <v>1634384.5200000003</v>
          </cell>
          <cell r="AJ59">
            <v>0</v>
          </cell>
        </row>
        <row r="60">
          <cell r="A60">
            <v>13</v>
          </cell>
          <cell r="B60" t="str">
            <v>KADEK AGUS MAHENDRA</v>
          </cell>
          <cell r="C60">
            <v>6</v>
          </cell>
          <cell r="D60">
            <v>83070861</v>
          </cell>
          <cell r="E60">
            <v>0</v>
          </cell>
          <cell r="F60">
            <v>0</v>
          </cell>
          <cell r="G60" t="str">
            <v>BRIPKA</v>
          </cell>
          <cell r="H60" t="str">
            <v>BAMIN</v>
          </cell>
          <cell r="I60" t="str">
            <v>K</v>
          </cell>
          <cell r="J60">
            <v>2</v>
          </cell>
          <cell r="K60" t="str">
            <v>L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2646900</v>
          </cell>
          <cell r="R60">
            <v>264690</v>
          </cell>
          <cell r="S60">
            <v>105876</v>
          </cell>
          <cell r="T60">
            <v>3017466</v>
          </cell>
          <cell r="U60">
            <v>0</v>
          </cell>
          <cell r="V60">
            <v>75000</v>
          </cell>
          <cell r="W60">
            <v>347616</v>
          </cell>
          <cell r="X60">
            <v>1626000</v>
          </cell>
          <cell r="Y60">
            <v>1550000</v>
          </cell>
          <cell r="Z60">
            <v>6616082</v>
          </cell>
          <cell r="AA60">
            <v>330804.10000000003</v>
          </cell>
          <cell r="AB60">
            <v>143329.63500000001</v>
          </cell>
          <cell r="AC60">
            <v>474133.73500000004</v>
          </cell>
          <cell r="AD60">
            <v>6141948.2649999997</v>
          </cell>
          <cell r="AE60">
            <v>73703379.179999992</v>
          </cell>
          <cell r="AF60">
            <v>45000000</v>
          </cell>
          <cell r="AG60">
            <v>28703379.179999992</v>
          </cell>
          <cell r="AH60">
            <v>1435168.9589999996</v>
          </cell>
          <cell r="AI60">
            <v>1435168.9589999996</v>
          </cell>
          <cell r="AJ60">
            <v>0</v>
          </cell>
        </row>
        <row r="61">
          <cell r="A61">
            <v>14</v>
          </cell>
          <cell r="B61" t="str">
            <v>RIONSON RITONGA</v>
          </cell>
          <cell r="C61">
            <v>6</v>
          </cell>
          <cell r="D61">
            <v>83041120</v>
          </cell>
          <cell r="E61">
            <v>0</v>
          </cell>
          <cell r="F61">
            <v>0</v>
          </cell>
          <cell r="G61" t="str">
            <v>BRIPKA</v>
          </cell>
          <cell r="H61" t="str">
            <v>BAMIN</v>
          </cell>
          <cell r="I61" t="str">
            <v>K</v>
          </cell>
          <cell r="J61">
            <v>2</v>
          </cell>
          <cell r="K61" t="str">
            <v>L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2646900</v>
          </cell>
          <cell r="R61">
            <v>264690</v>
          </cell>
          <cell r="S61">
            <v>105876</v>
          </cell>
          <cell r="T61">
            <v>3017466</v>
          </cell>
          <cell r="U61">
            <v>0</v>
          </cell>
          <cell r="V61">
            <v>75000</v>
          </cell>
          <cell r="W61">
            <v>347616</v>
          </cell>
          <cell r="X61">
            <v>1626000</v>
          </cell>
          <cell r="Y61">
            <v>1550000</v>
          </cell>
          <cell r="Z61">
            <v>6616082</v>
          </cell>
          <cell r="AA61">
            <v>330804.10000000003</v>
          </cell>
          <cell r="AB61">
            <v>143329.63500000001</v>
          </cell>
          <cell r="AC61">
            <v>474133.73500000004</v>
          </cell>
          <cell r="AD61">
            <v>6141948.2649999997</v>
          </cell>
          <cell r="AE61">
            <v>73703379.179999992</v>
          </cell>
          <cell r="AF61">
            <v>45000000</v>
          </cell>
          <cell r="AG61">
            <v>28703379.179999992</v>
          </cell>
          <cell r="AH61">
            <v>1435168.9589999996</v>
          </cell>
          <cell r="AI61">
            <v>1435168.9589999996</v>
          </cell>
          <cell r="AJ61">
            <v>0</v>
          </cell>
        </row>
        <row r="62">
          <cell r="A62">
            <v>15</v>
          </cell>
          <cell r="B62" t="str">
            <v>I KETUT BINA WARTAWAN</v>
          </cell>
          <cell r="C62">
            <v>6</v>
          </cell>
          <cell r="D62">
            <v>86120584</v>
          </cell>
          <cell r="E62">
            <v>0</v>
          </cell>
          <cell r="F62">
            <v>0</v>
          </cell>
          <cell r="G62" t="str">
            <v>BRIPKA</v>
          </cell>
          <cell r="H62" t="str">
            <v>BAMIN</v>
          </cell>
          <cell r="I62" t="str">
            <v>K</v>
          </cell>
          <cell r="J62">
            <v>2</v>
          </cell>
          <cell r="K62" t="str">
            <v>L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2646900</v>
          </cell>
          <cell r="R62">
            <v>264690</v>
          </cell>
          <cell r="S62">
            <v>105876</v>
          </cell>
          <cell r="T62">
            <v>3017466</v>
          </cell>
          <cell r="U62">
            <v>0</v>
          </cell>
          <cell r="V62">
            <v>75000</v>
          </cell>
          <cell r="W62">
            <v>347616</v>
          </cell>
          <cell r="X62">
            <v>1626000</v>
          </cell>
          <cell r="Y62">
            <v>1550000</v>
          </cell>
          <cell r="Z62">
            <v>6616082</v>
          </cell>
          <cell r="AA62">
            <v>330804.10000000003</v>
          </cell>
          <cell r="AB62">
            <v>143329.63500000001</v>
          </cell>
          <cell r="AC62">
            <v>474133.73500000004</v>
          </cell>
          <cell r="AD62">
            <v>6141948.2649999997</v>
          </cell>
          <cell r="AE62">
            <v>73703379.179999992</v>
          </cell>
          <cell r="AF62">
            <v>45000000</v>
          </cell>
          <cell r="AG62">
            <v>28703379.179999992</v>
          </cell>
          <cell r="AH62">
            <v>1435168.9589999996</v>
          </cell>
          <cell r="AI62">
            <v>1435168.9589999996</v>
          </cell>
          <cell r="AJ62">
            <v>0</v>
          </cell>
        </row>
        <row r="63">
          <cell r="A63">
            <v>16</v>
          </cell>
          <cell r="B63" t="str">
            <v>I MADE EDI ARIASA</v>
          </cell>
          <cell r="C63">
            <v>6</v>
          </cell>
          <cell r="D63">
            <v>78100782</v>
          </cell>
          <cell r="E63">
            <v>0</v>
          </cell>
          <cell r="F63">
            <v>0</v>
          </cell>
          <cell r="G63" t="str">
            <v>BRIGADIR</v>
          </cell>
          <cell r="H63" t="str">
            <v>BAMIN</v>
          </cell>
          <cell r="I63" t="str">
            <v>K</v>
          </cell>
          <cell r="J63">
            <v>1</v>
          </cell>
          <cell r="K63" t="str">
            <v>L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2566700</v>
          </cell>
          <cell r="R63">
            <v>256670</v>
          </cell>
          <cell r="S63">
            <v>51334</v>
          </cell>
          <cell r="T63">
            <v>2874704</v>
          </cell>
          <cell r="U63">
            <v>0</v>
          </cell>
          <cell r="V63">
            <v>75000</v>
          </cell>
          <cell r="W63">
            <v>275196</v>
          </cell>
          <cell r="X63">
            <v>1626000</v>
          </cell>
          <cell r="Y63">
            <v>1550000</v>
          </cell>
          <cell r="Z63">
            <v>6400900</v>
          </cell>
          <cell r="AA63">
            <v>320045</v>
          </cell>
          <cell r="AB63">
            <v>136548.44</v>
          </cell>
          <cell r="AC63">
            <v>456593.44</v>
          </cell>
          <cell r="AD63">
            <v>5944306.5599999996</v>
          </cell>
          <cell r="AE63">
            <v>71331678.719999999</v>
          </cell>
          <cell r="AF63">
            <v>42000000</v>
          </cell>
          <cell r="AG63">
            <v>29331678.719999999</v>
          </cell>
          <cell r="AH63">
            <v>1466583.936</v>
          </cell>
          <cell r="AI63">
            <v>1466583.936</v>
          </cell>
          <cell r="AJ63">
            <v>0</v>
          </cell>
        </row>
        <row r="64">
          <cell r="A64">
            <v>17</v>
          </cell>
          <cell r="B64" t="str">
            <v>KOMANG GEDE ARYASTHIKA</v>
          </cell>
          <cell r="C64">
            <v>6</v>
          </cell>
          <cell r="D64">
            <v>85031953</v>
          </cell>
          <cell r="E64">
            <v>0</v>
          </cell>
          <cell r="F64">
            <v>0</v>
          </cell>
          <cell r="G64" t="str">
            <v>BRIGADIR</v>
          </cell>
          <cell r="H64" t="str">
            <v>BAMIN</v>
          </cell>
          <cell r="I64" t="str">
            <v>K</v>
          </cell>
          <cell r="J64">
            <v>2</v>
          </cell>
          <cell r="K64" t="str">
            <v>L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2488200</v>
          </cell>
          <cell r="R64">
            <v>248820</v>
          </cell>
          <cell r="S64">
            <v>99528</v>
          </cell>
          <cell r="T64">
            <v>2836548</v>
          </cell>
          <cell r="U64">
            <v>0</v>
          </cell>
          <cell r="V64">
            <v>75000</v>
          </cell>
          <cell r="W64">
            <v>347616</v>
          </cell>
          <cell r="X64">
            <v>1626000</v>
          </cell>
          <cell r="Y64">
            <v>1550000</v>
          </cell>
          <cell r="Z64">
            <v>6435164</v>
          </cell>
          <cell r="AA64">
            <v>321758.2</v>
          </cell>
          <cell r="AB64">
            <v>134736.03</v>
          </cell>
          <cell r="AC64">
            <v>456494.23</v>
          </cell>
          <cell r="AD64">
            <v>5978669.7699999996</v>
          </cell>
          <cell r="AE64">
            <v>71744037.239999995</v>
          </cell>
          <cell r="AF64">
            <v>45000000</v>
          </cell>
          <cell r="AG64">
            <v>26744037.239999995</v>
          </cell>
          <cell r="AH64">
            <v>1337201.8619999997</v>
          </cell>
          <cell r="AI64">
            <v>1337201.8619999997</v>
          </cell>
          <cell r="AJ64">
            <v>0</v>
          </cell>
        </row>
        <row r="65">
          <cell r="A65">
            <v>18</v>
          </cell>
          <cell r="B65" t="str">
            <v>I PUTU ARSANA</v>
          </cell>
          <cell r="C65">
            <v>6</v>
          </cell>
          <cell r="D65">
            <v>86120584</v>
          </cell>
          <cell r="E65">
            <v>0</v>
          </cell>
          <cell r="F65">
            <v>0</v>
          </cell>
          <cell r="G65" t="str">
            <v>BRIGADIR</v>
          </cell>
          <cell r="H65" t="str">
            <v>BAMIN</v>
          </cell>
          <cell r="I65" t="str">
            <v>K</v>
          </cell>
          <cell r="J65">
            <v>1</v>
          </cell>
          <cell r="K65" t="str">
            <v>L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2488200</v>
          </cell>
          <cell r="R65">
            <v>248820</v>
          </cell>
          <cell r="S65">
            <v>49764</v>
          </cell>
          <cell r="T65">
            <v>2786784</v>
          </cell>
          <cell r="U65">
            <v>0</v>
          </cell>
          <cell r="V65">
            <v>75000</v>
          </cell>
          <cell r="W65">
            <v>275196</v>
          </cell>
          <cell r="X65">
            <v>1626000</v>
          </cell>
          <cell r="Y65">
            <v>1550000</v>
          </cell>
          <cell r="Z65">
            <v>6312980</v>
          </cell>
          <cell r="AA65">
            <v>315649</v>
          </cell>
          <cell r="AB65">
            <v>132372.24</v>
          </cell>
          <cell r="AC65">
            <v>448021.24</v>
          </cell>
          <cell r="AD65">
            <v>5864958.7599999998</v>
          </cell>
          <cell r="AE65">
            <v>70379505.120000005</v>
          </cell>
          <cell r="AF65">
            <v>42000000</v>
          </cell>
          <cell r="AG65">
            <v>28379505.120000005</v>
          </cell>
          <cell r="AH65">
            <v>1418975.2560000003</v>
          </cell>
          <cell r="AI65">
            <v>1418975.2560000003</v>
          </cell>
          <cell r="AJ65">
            <v>0</v>
          </cell>
        </row>
        <row r="66">
          <cell r="A66">
            <v>19</v>
          </cell>
          <cell r="B66" t="str">
            <v>IDA A. NYM KUSUMADEWI</v>
          </cell>
          <cell r="C66">
            <v>6</v>
          </cell>
          <cell r="D66">
            <v>86111418</v>
          </cell>
          <cell r="E66">
            <v>0</v>
          </cell>
          <cell r="F66">
            <v>0</v>
          </cell>
          <cell r="G66" t="str">
            <v>BRIGADIR</v>
          </cell>
          <cell r="H66" t="str">
            <v>BAMIN</v>
          </cell>
          <cell r="I66" t="str">
            <v>TK</v>
          </cell>
          <cell r="J66">
            <v>0</v>
          </cell>
          <cell r="K66" t="str">
            <v>P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2412200</v>
          </cell>
          <cell r="R66">
            <v>0</v>
          </cell>
          <cell r="S66">
            <v>0</v>
          </cell>
          <cell r="T66">
            <v>2412200</v>
          </cell>
          <cell r="U66">
            <v>0</v>
          </cell>
          <cell r="V66">
            <v>75000</v>
          </cell>
          <cell r="W66">
            <v>130356</v>
          </cell>
          <cell r="X66">
            <v>1626000</v>
          </cell>
          <cell r="Y66">
            <v>1600000</v>
          </cell>
          <cell r="Z66">
            <v>5843556</v>
          </cell>
          <cell r="AA66">
            <v>292177.8</v>
          </cell>
          <cell r="AB66">
            <v>114579.5</v>
          </cell>
          <cell r="AC66">
            <v>406757.3</v>
          </cell>
          <cell r="AD66">
            <v>5436798.7000000002</v>
          </cell>
          <cell r="AE66">
            <v>65241584.400000006</v>
          </cell>
          <cell r="AF66">
            <v>36000000</v>
          </cell>
          <cell r="AG66">
            <v>29241584.400000006</v>
          </cell>
          <cell r="AH66">
            <v>1462079.2200000004</v>
          </cell>
          <cell r="AI66">
            <v>1462079.2200000004</v>
          </cell>
          <cell r="AJ66">
            <v>0</v>
          </cell>
        </row>
        <row r="67">
          <cell r="A67">
            <v>20</v>
          </cell>
          <cell r="B67" t="str">
            <v>I GEDE MARTIKA YASA</v>
          </cell>
          <cell r="C67">
            <v>6</v>
          </cell>
          <cell r="D67">
            <v>87030169</v>
          </cell>
          <cell r="E67">
            <v>0</v>
          </cell>
          <cell r="F67">
            <v>0</v>
          </cell>
          <cell r="G67" t="str">
            <v>BRIGADIR</v>
          </cell>
          <cell r="H67" t="str">
            <v>BAMIN</v>
          </cell>
          <cell r="I67" t="str">
            <v>K</v>
          </cell>
          <cell r="J67">
            <v>1</v>
          </cell>
          <cell r="K67" t="str">
            <v>L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2488200</v>
          </cell>
          <cell r="R67">
            <v>248820</v>
          </cell>
          <cell r="S67">
            <v>49764</v>
          </cell>
          <cell r="T67">
            <v>2786784</v>
          </cell>
          <cell r="U67">
            <v>0</v>
          </cell>
          <cell r="V67">
            <v>75000</v>
          </cell>
          <cell r="W67">
            <v>275196</v>
          </cell>
          <cell r="X67">
            <v>1626000</v>
          </cell>
          <cell r="Y67">
            <v>1550000</v>
          </cell>
          <cell r="Z67">
            <v>6312980</v>
          </cell>
          <cell r="AA67">
            <v>315649</v>
          </cell>
          <cell r="AB67">
            <v>132372.24</v>
          </cell>
          <cell r="AC67">
            <v>448021.24</v>
          </cell>
          <cell r="AD67">
            <v>5864958.7599999998</v>
          </cell>
          <cell r="AE67">
            <v>70379505.120000005</v>
          </cell>
          <cell r="AF67">
            <v>42000000</v>
          </cell>
          <cell r="AG67">
            <v>28379505.120000005</v>
          </cell>
          <cell r="AH67">
            <v>1418975.2560000003</v>
          </cell>
          <cell r="AI67">
            <v>1418975.2560000003</v>
          </cell>
          <cell r="AJ67">
            <v>0</v>
          </cell>
        </row>
        <row r="68">
          <cell r="A68">
            <v>21</v>
          </cell>
          <cell r="B68" t="str">
            <v>I KADEK DWI ARTA YASA</v>
          </cell>
          <cell r="C68">
            <v>6</v>
          </cell>
          <cell r="D68">
            <v>87051139</v>
          </cell>
          <cell r="E68">
            <v>0</v>
          </cell>
          <cell r="F68">
            <v>0</v>
          </cell>
          <cell r="G68" t="str">
            <v>BRIGADIR</v>
          </cell>
          <cell r="H68" t="str">
            <v>BAMIN</v>
          </cell>
          <cell r="I68" t="str">
            <v>TK</v>
          </cell>
          <cell r="J68">
            <v>0</v>
          </cell>
          <cell r="K68" t="str">
            <v>L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2412200</v>
          </cell>
          <cell r="R68">
            <v>0</v>
          </cell>
          <cell r="S68">
            <v>0</v>
          </cell>
          <cell r="T68">
            <v>2412200</v>
          </cell>
          <cell r="U68">
            <v>0</v>
          </cell>
          <cell r="V68">
            <v>75000</v>
          </cell>
          <cell r="W68">
            <v>130356</v>
          </cell>
          <cell r="X68">
            <v>1626000</v>
          </cell>
          <cell r="Y68">
            <v>1550000</v>
          </cell>
          <cell r="Z68">
            <v>5793556</v>
          </cell>
          <cell r="AA68">
            <v>289677.8</v>
          </cell>
          <cell r="AB68">
            <v>114579.5</v>
          </cell>
          <cell r="AC68">
            <v>404257.3</v>
          </cell>
          <cell r="AD68">
            <v>5389298.7000000002</v>
          </cell>
          <cell r="AE68">
            <v>64671584.400000006</v>
          </cell>
          <cell r="AF68">
            <v>36000000</v>
          </cell>
          <cell r="AG68">
            <v>28671584.400000006</v>
          </cell>
          <cell r="AH68">
            <v>1433579.2200000004</v>
          </cell>
          <cell r="AI68">
            <v>1433579.2200000004</v>
          </cell>
          <cell r="AJ68">
            <v>0</v>
          </cell>
        </row>
        <row r="69">
          <cell r="A69">
            <v>22</v>
          </cell>
          <cell r="B69" t="str">
            <v>I GD INDRA KURYAWAN</v>
          </cell>
          <cell r="C69">
            <v>6</v>
          </cell>
          <cell r="D69">
            <v>88030754</v>
          </cell>
          <cell r="E69">
            <v>0</v>
          </cell>
          <cell r="F69">
            <v>0</v>
          </cell>
          <cell r="G69" t="str">
            <v>BRIGADIR</v>
          </cell>
          <cell r="H69" t="str">
            <v>BAMIN</v>
          </cell>
          <cell r="I69" t="str">
            <v>K</v>
          </cell>
          <cell r="J69">
            <v>1</v>
          </cell>
          <cell r="K69" t="str">
            <v>L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2412200</v>
          </cell>
          <cell r="R69">
            <v>241220</v>
          </cell>
          <cell r="S69">
            <v>48244</v>
          </cell>
          <cell r="T69">
            <v>2701664</v>
          </cell>
          <cell r="U69">
            <v>0</v>
          </cell>
          <cell r="V69">
            <v>75000</v>
          </cell>
          <cell r="W69">
            <v>275196</v>
          </cell>
          <cell r="X69">
            <v>1626000</v>
          </cell>
          <cell r="Y69">
            <v>1550000</v>
          </cell>
          <cell r="Z69">
            <v>6227860</v>
          </cell>
          <cell r="AA69">
            <v>311393</v>
          </cell>
          <cell r="AB69">
            <v>128329.04000000001</v>
          </cell>
          <cell r="AC69">
            <v>439722.04000000004</v>
          </cell>
          <cell r="AD69">
            <v>5788137.96</v>
          </cell>
          <cell r="AE69">
            <v>69457655.519999996</v>
          </cell>
          <cell r="AF69">
            <v>42000000</v>
          </cell>
          <cell r="AG69">
            <v>27457655.519999996</v>
          </cell>
          <cell r="AH69">
            <v>1372882.7759999998</v>
          </cell>
          <cell r="AI69">
            <v>1372882.7759999998</v>
          </cell>
          <cell r="AJ69">
            <v>0</v>
          </cell>
        </row>
        <row r="70">
          <cell r="A70">
            <v>23</v>
          </cell>
          <cell r="B70" t="str">
            <v>I KDK AGRA DIATMIKA</v>
          </cell>
          <cell r="C70">
            <v>5</v>
          </cell>
          <cell r="D70">
            <v>94090744</v>
          </cell>
          <cell r="E70">
            <v>0</v>
          </cell>
          <cell r="F70">
            <v>0</v>
          </cell>
          <cell r="G70" t="str">
            <v>BRIPDA</v>
          </cell>
          <cell r="H70" t="str">
            <v>BAMIN</v>
          </cell>
          <cell r="I70" t="str">
            <v>TK</v>
          </cell>
          <cell r="J70">
            <v>0</v>
          </cell>
          <cell r="K70" t="str">
            <v>L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2003300</v>
          </cell>
          <cell r="R70">
            <v>0</v>
          </cell>
          <cell r="S70">
            <v>0</v>
          </cell>
          <cell r="T70">
            <v>2003300</v>
          </cell>
          <cell r="U70">
            <v>0</v>
          </cell>
          <cell r="V70">
            <v>75000</v>
          </cell>
          <cell r="W70">
            <v>130356</v>
          </cell>
          <cell r="X70">
            <v>1414000</v>
          </cell>
          <cell r="Y70">
            <v>1550000</v>
          </cell>
          <cell r="Z70">
            <v>5172656</v>
          </cell>
          <cell r="AA70">
            <v>258632.80000000002</v>
          </cell>
          <cell r="AB70">
            <v>95156.75</v>
          </cell>
          <cell r="AC70">
            <v>353789.55000000005</v>
          </cell>
          <cell r="AD70">
            <v>4818866.45</v>
          </cell>
          <cell r="AE70">
            <v>57826397.400000006</v>
          </cell>
          <cell r="AF70">
            <v>36000000</v>
          </cell>
          <cell r="AG70">
            <v>21826397.400000006</v>
          </cell>
          <cell r="AH70">
            <v>1091319.8700000003</v>
          </cell>
          <cell r="AI70">
            <v>1091319.8700000003</v>
          </cell>
          <cell r="AJ70">
            <v>0</v>
          </cell>
        </row>
        <row r="71">
          <cell r="A71">
            <v>24</v>
          </cell>
          <cell r="B71" t="str">
            <v>I NENGAH ADHITYA Y.P.</v>
          </cell>
          <cell r="C71">
            <v>5</v>
          </cell>
          <cell r="D71">
            <v>96070131</v>
          </cell>
          <cell r="E71">
            <v>0</v>
          </cell>
          <cell r="F71">
            <v>0</v>
          </cell>
          <cell r="G71" t="str">
            <v>BRIPDA</v>
          </cell>
          <cell r="H71" t="str">
            <v>BAMIN</v>
          </cell>
          <cell r="I71" t="str">
            <v>TK</v>
          </cell>
          <cell r="J71">
            <v>0</v>
          </cell>
          <cell r="K71" t="str">
            <v>L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2003300</v>
          </cell>
          <cell r="R71">
            <v>0</v>
          </cell>
          <cell r="S71">
            <v>0</v>
          </cell>
          <cell r="T71">
            <v>2003300</v>
          </cell>
          <cell r="U71">
            <v>0</v>
          </cell>
          <cell r="V71">
            <v>75000</v>
          </cell>
          <cell r="W71">
            <v>130356</v>
          </cell>
          <cell r="X71">
            <v>1414000</v>
          </cell>
          <cell r="Y71">
            <v>1550000</v>
          </cell>
          <cell r="Z71">
            <v>5172656</v>
          </cell>
          <cell r="AA71">
            <v>258632.80000000002</v>
          </cell>
          <cell r="AB71">
            <v>95156.75</v>
          </cell>
          <cell r="AC71">
            <v>353789.55000000005</v>
          </cell>
          <cell r="AD71">
            <v>4818866.45</v>
          </cell>
          <cell r="AE71">
            <v>57826397.400000006</v>
          </cell>
          <cell r="AF71">
            <v>36000000</v>
          </cell>
          <cell r="AG71">
            <v>21826397.400000006</v>
          </cell>
          <cell r="AH71">
            <v>1091319.8700000003</v>
          </cell>
          <cell r="AI71">
            <v>1091319.8700000003</v>
          </cell>
          <cell r="AJ71">
            <v>0</v>
          </cell>
        </row>
        <row r="72">
          <cell r="A72" t="str">
            <v>SETUM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A73">
            <v>1</v>
          </cell>
          <cell r="B73" t="str">
            <v>I GUSTI AYU SASIH, SH</v>
          </cell>
          <cell r="C73">
            <v>11</v>
          </cell>
          <cell r="D73">
            <v>63020175</v>
          </cell>
          <cell r="E73">
            <v>0</v>
          </cell>
          <cell r="F73">
            <v>0</v>
          </cell>
          <cell r="G73" t="str">
            <v>AKBP</v>
          </cell>
          <cell r="H73" t="str">
            <v>KASETUM</v>
          </cell>
          <cell r="I73" t="str">
            <v>TK</v>
          </cell>
          <cell r="J73">
            <v>0</v>
          </cell>
          <cell r="K73" t="str">
            <v>P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4410200</v>
          </cell>
          <cell r="R73">
            <v>0</v>
          </cell>
          <cell r="S73">
            <v>0</v>
          </cell>
          <cell r="T73">
            <v>4410200</v>
          </cell>
          <cell r="U73">
            <v>0</v>
          </cell>
          <cell r="V73">
            <v>1260000</v>
          </cell>
          <cell r="W73">
            <v>130356</v>
          </cell>
          <cell r="X73">
            <v>3717000</v>
          </cell>
          <cell r="Y73">
            <v>1600000</v>
          </cell>
          <cell r="Z73">
            <v>11117556</v>
          </cell>
          <cell r="AA73">
            <v>500000</v>
          </cell>
          <cell r="AB73">
            <v>209484.5</v>
          </cell>
          <cell r="AC73">
            <v>709484.5</v>
          </cell>
          <cell r="AD73">
            <v>10408071.5</v>
          </cell>
          <cell r="AE73">
            <v>124896858</v>
          </cell>
          <cell r="AF73">
            <v>36000000</v>
          </cell>
          <cell r="AG73">
            <v>88896858</v>
          </cell>
          <cell r="AH73">
            <v>8334528.7000000002</v>
          </cell>
          <cell r="AI73">
            <v>8334528.7000000002</v>
          </cell>
          <cell r="AJ73">
            <v>0</v>
          </cell>
        </row>
        <row r="74">
          <cell r="A74">
            <v>2</v>
          </cell>
          <cell r="B74" t="str">
            <v>NI WAYAN BUDAWATI</v>
          </cell>
          <cell r="C74">
            <v>8</v>
          </cell>
          <cell r="D74">
            <v>62060184</v>
          </cell>
          <cell r="E74">
            <v>0</v>
          </cell>
          <cell r="F74">
            <v>0</v>
          </cell>
          <cell r="G74" t="str">
            <v>AIPTU</v>
          </cell>
          <cell r="H74" t="str">
            <v>PGS PAUR REN</v>
          </cell>
          <cell r="I74" t="str">
            <v>K</v>
          </cell>
          <cell r="J74">
            <v>1</v>
          </cell>
          <cell r="K74" t="str">
            <v>P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3839800</v>
          </cell>
          <cell r="R74">
            <v>383980</v>
          </cell>
          <cell r="S74">
            <v>76796</v>
          </cell>
          <cell r="T74">
            <v>4300576</v>
          </cell>
          <cell r="U74">
            <v>0</v>
          </cell>
          <cell r="V74">
            <v>490000</v>
          </cell>
          <cell r="W74">
            <v>275196</v>
          </cell>
          <cell r="X74">
            <v>2150000</v>
          </cell>
          <cell r="Y74">
            <v>1600000</v>
          </cell>
          <cell r="Z74">
            <v>8815772</v>
          </cell>
          <cell r="AA74">
            <v>440788.60000000003</v>
          </cell>
          <cell r="AB74">
            <v>204277.36000000002</v>
          </cell>
          <cell r="AC74">
            <v>645065.96000000008</v>
          </cell>
          <cell r="AD74">
            <v>8170706.04</v>
          </cell>
          <cell r="AE74">
            <v>98048472.480000004</v>
          </cell>
          <cell r="AF74">
            <v>36000000</v>
          </cell>
          <cell r="AG74">
            <v>62048472.480000004</v>
          </cell>
          <cell r="AH74">
            <v>4307270.8720000004</v>
          </cell>
          <cell r="AI74">
            <v>4307270.8720000004</v>
          </cell>
          <cell r="AJ74">
            <v>0</v>
          </cell>
        </row>
        <row r="75">
          <cell r="A75">
            <v>3</v>
          </cell>
          <cell r="B75" t="str">
            <v>ENDANG TUTIK S</v>
          </cell>
          <cell r="C75">
            <v>7</v>
          </cell>
          <cell r="D75">
            <v>63050402</v>
          </cell>
          <cell r="E75">
            <v>0</v>
          </cell>
          <cell r="F75">
            <v>0</v>
          </cell>
          <cell r="G75" t="str">
            <v>AIPTU</v>
          </cell>
          <cell r="H75" t="str">
            <v>BAMIN</v>
          </cell>
          <cell r="I75" t="str">
            <v>TK</v>
          </cell>
          <cell r="J75">
            <v>0</v>
          </cell>
          <cell r="K75" t="str">
            <v>P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3839800</v>
          </cell>
          <cell r="R75">
            <v>0</v>
          </cell>
          <cell r="S75">
            <v>0</v>
          </cell>
          <cell r="T75">
            <v>3839800</v>
          </cell>
          <cell r="U75">
            <v>0</v>
          </cell>
          <cell r="V75">
            <v>75000</v>
          </cell>
          <cell r="W75">
            <v>130356</v>
          </cell>
          <cell r="X75">
            <v>1870000</v>
          </cell>
          <cell r="Y75">
            <v>1600000</v>
          </cell>
          <cell r="Z75">
            <v>7515156</v>
          </cell>
          <cell r="AA75">
            <v>375757.80000000005</v>
          </cell>
          <cell r="AB75">
            <v>182390.5</v>
          </cell>
          <cell r="AC75">
            <v>558148.30000000005</v>
          </cell>
          <cell r="AD75">
            <v>6957007.7000000002</v>
          </cell>
          <cell r="AE75">
            <v>83484092.400000006</v>
          </cell>
          <cell r="AF75">
            <v>36000000</v>
          </cell>
          <cell r="AG75">
            <v>47484092.400000006</v>
          </cell>
          <cell r="AH75">
            <v>2374204.6200000006</v>
          </cell>
          <cell r="AI75">
            <v>2374204.6200000006</v>
          </cell>
          <cell r="AJ75">
            <v>0</v>
          </cell>
        </row>
        <row r="76">
          <cell r="A76">
            <v>4</v>
          </cell>
          <cell r="B76" t="str">
            <v>NI WAYAN ERLIWATI</v>
          </cell>
          <cell r="C76">
            <v>7</v>
          </cell>
          <cell r="D76">
            <v>63060455</v>
          </cell>
          <cell r="E76">
            <v>0</v>
          </cell>
          <cell r="F76">
            <v>0</v>
          </cell>
          <cell r="G76" t="str">
            <v>AIPTU</v>
          </cell>
          <cell r="H76" t="str">
            <v>BAMIN</v>
          </cell>
          <cell r="I76" t="str">
            <v>K</v>
          </cell>
          <cell r="J76">
            <v>0</v>
          </cell>
          <cell r="K76" t="str">
            <v>P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3839800</v>
          </cell>
          <cell r="R76">
            <v>383980</v>
          </cell>
          <cell r="S76">
            <v>0</v>
          </cell>
          <cell r="T76">
            <v>4223780</v>
          </cell>
          <cell r="U76">
            <v>0</v>
          </cell>
          <cell r="V76">
            <v>75000</v>
          </cell>
          <cell r="W76">
            <v>202776</v>
          </cell>
          <cell r="X76">
            <v>1870000</v>
          </cell>
          <cell r="Y76">
            <v>1600000</v>
          </cell>
          <cell r="Z76">
            <v>7971556</v>
          </cell>
          <cell r="AA76">
            <v>398577.80000000005</v>
          </cell>
          <cell r="AB76">
            <v>200629.55</v>
          </cell>
          <cell r="AC76">
            <v>599207.35000000009</v>
          </cell>
          <cell r="AD76">
            <v>7372348.6500000004</v>
          </cell>
          <cell r="AE76">
            <v>88468183.800000012</v>
          </cell>
          <cell r="AF76">
            <v>36000000</v>
          </cell>
          <cell r="AG76">
            <v>52468183.800000012</v>
          </cell>
          <cell r="AH76">
            <v>2870227.5700000017</v>
          </cell>
          <cell r="AI76">
            <v>2870227.5700000017</v>
          </cell>
          <cell r="AJ76">
            <v>0</v>
          </cell>
        </row>
        <row r="77">
          <cell r="A77">
            <v>5</v>
          </cell>
          <cell r="B77" t="str">
            <v>PUTU SARJANA</v>
          </cell>
          <cell r="C77">
            <v>7</v>
          </cell>
          <cell r="D77">
            <v>71070203</v>
          </cell>
          <cell r="E77">
            <v>0</v>
          </cell>
          <cell r="F77">
            <v>0</v>
          </cell>
          <cell r="G77" t="str">
            <v>AIPTU</v>
          </cell>
          <cell r="H77" t="str">
            <v>BAMIN</v>
          </cell>
          <cell r="I77" t="str">
            <v>K</v>
          </cell>
          <cell r="J77">
            <v>2</v>
          </cell>
          <cell r="K77" t="str">
            <v>L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3391400</v>
          </cell>
          <cell r="R77">
            <v>339140</v>
          </cell>
          <cell r="S77">
            <v>135656</v>
          </cell>
          <cell r="T77">
            <v>3866196</v>
          </cell>
          <cell r="U77">
            <v>0</v>
          </cell>
          <cell r="V77">
            <v>75000</v>
          </cell>
          <cell r="W77">
            <v>347616</v>
          </cell>
          <cell r="X77">
            <v>1870000</v>
          </cell>
          <cell r="Y77">
            <v>1600000</v>
          </cell>
          <cell r="Z77">
            <v>7758812</v>
          </cell>
          <cell r="AA77">
            <v>387940.60000000003</v>
          </cell>
          <cell r="AB77">
            <v>183644.31</v>
          </cell>
          <cell r="AC77">
            <v>571584.91</v>
          </cell>
          <cell r="AD77">
            <v>7187227.0899999999</v>
          </cell>
          <cell r="AE77">
            <v>86246725.079999998</v>
          </cell>
          <cell r="AF77">
            <v>45000000</v>
          </cell>
          <cell r="AG77">
            <v>41246725.079999998</v>
          </cell>
          <cell r="AH77">
            <v>2062336.2539999997</v>
          </cell>
          <cell r="AI77">
            <v>2062336.2539999997</v>
          </cell>
          <cell r="AJ77">
            <v>0</v>
          </cell>
        </row>
        <row r="78">
          <cell r="A78">
            <v>6</v>
          </cell>
          <cell r="B78" t="str">
            <v>NI KETUT NANIK SARMINI</v>
          </cell>
          <cell r="C78">
            <v>7</v>
          </cell>
          <cell r="D78">
            <v>78050020</v>
          </cell>
          <cell r="E78">
            <v>0</v>
          </cell>
          <cell r="F78">
            <v>0</v>
          </cell>
          <cell r="G78" t="str">
            <v>AIPDA</v>
          </cell>
          <cell r="H78" t="str">
            <v>BAMIN</v>
          </cell>
          <cell r="I78" t="str">
            <v>TK</v>
          </cell>
          <cell r="J78">
            <v>0</v>
          </cell>
          <cell r="K78" t="str">
            <v>P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2904500</v>
          </cell>
          <cell r="R78">
            <v>0</v>
          </cell>
          <cell r="S78">
            <v>0</v>
          </cell>
          <cell r="T78">
            <v>2904500</v>
          </cell>
          <cell r="U78">
            <v>0</v>
          </cell>
          <cell r="V78">
            <v>75000</v>
          </cell>
          <cell r="W78">
            <v>130356</v>
          </cell>
          <cell r="X78">
            <v>1870000</v>
          </cell>
          <cell r="Y78">
            <v>1550000</v>
          </cell>
          <cell r="Z78">
            <v>6529856</v>
          </cell>
          <cell r="AA78">
            <v>326492.80000000005</v>
          </cell>
          <cell r="AB78">
            <v>137963.75</v>
          </cell>
          <cell r="AC78">
            <v>464456.55000000005</v>
          </cell>
          <cell r="AD78">
            <v>6065399.4500000002</v>
          </cell>
          <cell r="AE78">
            <v>72784793.400000006</v>
          </cell>
          <cell r="AF78">
            <v>36000000</v>
          </cell>
          <cell r="AG78">
            <v>36784793.400000006</v>
          </cell>
          <cell r="AH78">
            <v>1839239.6700000004</v>
          </cell>
          <cell r="AI78">
            <v>1839239.6700000004</v>
          </cell>
          <cell r="AJ78">
            <v>0</v>
          </cell>
        </row>
        <row r="79">
          <cell r="A79">
            <v>7</v>
          </cell>
          <cell r="B79" t="str">
            <v>I KETUT RAMEYANA</v>
          </cell>
          <cell r="C79">
            <v>6</v>
          </cell>
          <cell r="D79">
            <v>81070234</v>
          </cell>
          <cell r="E79">
            <v>0</v>
          </cell>
          <cell r="F79">
            <v>0</v>
          </cell>
          <cell r="G79" t="str">
            <v>BRIPKA</v>
          </cell>
          <cell r="H79" t="str">
            <v>BAMIN</v>
          </cell>
          <cell r="I79" t="str">
            <v>K</v>
          </cell>
          <cell r="J79">
            <v>2</v>
          </cell>
          <cell r="K79" t="str">
            <v>L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2730400</v>
          </cell>
          <cell r="R79">
            <v>273040</v>
          </cell>
          <cell r="S79">
            <v>109216</v>
          </cell>
          <cell r="T79">
            <v>3112656</v>
          </cell>
          <cell r="U79">
            <v>0</v>
          </cell>
          <cell r="V79">
            <v>75000</v>
          </cell>
          <cell r="W79">
            <v>347616</v>
          </cell>
          <cell r="X79">
            <v>1626000</v>
          </cell>
          <cell r="Y79">
            <v>1600000</v>
          </cell>
          <cell r="Z79">
            <v>6761272</v>
          </cell>
          <cell r="AA79">
            <v>338063.60000000003</v>
          </cell>
          <cell r="AB79">
            <v>147851.16</v>
          </cell>
          <cell r="AC79">
            <v>485914.76</v>
          </cell>
          <cell r="AD79">
            <v>6275357.2400000002</v>
          </cell>
          <cell r="AE79">
            <v>75304286.879999995</v>
          </cell>
          <cell r="AF79">
            <v>45000000</v>
          </cell>
          <cell r="AG79">
            <v>30304286.879999995</v>
          </cell>
          <cell r="AH79">
            <v>1515214.3439999998</v>
          </cell>
          <cell r="AI79">
            <v>1515214.3439999998</v>
          </cell>
          <cell r="AJ79">
            <v>0</v>
          </cell>
        </row>
        <row r="80">
          <cell r="A80">
            <v>8</v>
          </cell>
          <cell r="B80" t="str">
            <v>A.A. SAGUNG APRILIA D.</v>
          </cell>
          <cell r="C80">
            <v>6</v>
          </cell>
          <cell r="D80">
            <v>85041001</v>
          </cell>
          <cell r="E80">
            <v>0</v>
          </cell>
          <cell r="F80">
            <v>0</v>
          </cell>
          <cell r="G80" t="str">
            <v>BRIGADIR</v>
          </cell>
          <cell r="H80" t="str">
            <v>BAMIN</v>
          </cell>
          <cell r="I80" t="str">
            <v>TK</v>
          </cell>
          <cell r="J80">
            <v>0</v>
          </cell>
          <cell r="K80" t="str">
            <v>P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2488200</v>
          </cell>
          <cell r="R80">
            <v>0</v>
          </cell>
          <cell r="S80">
            <v>0</v>
          </cell>
          <cell r="T80">
            <v>2488200</v>
          </cell>
          <cell r="U80">
            <v>0</v>
          </cell>
          <cell r="V80">
            <v>75000</v>
          </cell>
          <cell r="W80">
            <v>130356</v>
          </cell>
          <cell r="X80">
            <v>1626000</v>
          </cell>
          <cell r="Y80">
            <v>1550000</v>
          </cell>
          <cell r="Z80">
            <v>5869556</v>
          </cell>
          <cell r="AA80">
            <v>293477.8</v>
          </cell>
          <cell r="AB80">
            <v>118189.5</v>
          </cell>
          <cell r="AC80">
            <v>411667.3</v>
          </cell>
          <cell r="AD80">
            <v>5457888.7000000002</v>
          </cell>
          <cell r="AE80">
            <v>65494664.400000006</v>
          </cell>
          <cell r="AF80">
            <v>36000000</v>
          </cell>
          <cell r="AG80">
            <v>29494664.400000006</v>
          </cell>
          <cell r="AH80">
            <v>1474733.2200000002</v>
          </cell>
          <cell r="AI80">
            <v>1474733.2200000002</v>
          </cell>
          <cell r="AJ80">
            <v>0</v>
          </cell>
        </row>
        <row r="81">
          <cell r="A81" t="str">
            <v>SPRIPIM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</row>
        <row r="82">
          <cell r="A82">
            <v>1</v>
          </cell>
          <cell r="B82" t="str">
            <v>NI KETUT SUKERTI,SH</v>
          </cell>
          <cell r="C82">
            <v>9</v>
          </cell>
          <cell r="D82" t="str">
            <v>196606261987032004</v>
          </cell>
          <cell r="E82">
            <v>0</v>
          </cell>
          <cell r="F82">
            <v>0</v>
          </cell>
          <cell r="G82" t="str">
            <v>PENATA I</v>
          </cell>
          <cell r="H82" t="str">
            <v>KAUR RENMIN</v>
          </cell>
          <cell r="I82" t="str">
            <v>K</v>
          </cell>
          <cell r="J82">
            <v>2</v>
          </cell>
          <cell r="K82" t="str">
            <v>P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4162900</v>
          </cell>
          <cell r="R82">
            <v>416290</v>
          </cell>
          <cell r="S82">
            <v>166516</v>
          </cell>
          <cell r="T82">
            <v>4745706</v>
          </cell>
          <cell r="U82">
            <v>0</v>
          </cell>
          <cell r="V82">
            <v>540000</v>
          </cell>
          <cell r="W82">
            <v>289680</v>
          </cell>
          <cell r="X82">
            <v>2582000</v>
          </cell>
          <cell r="Y82">
            <v>604800</v>
          </cell>
          <cell r="Z82">
            <v>8762186</v>
          </cell>
          <cell r="AA82">
            <v>438109.30000000005</v>
          </cell>
          <cell r="AB82">
            <v>225421.035</v>
          </cell>
          <cell r="AC82">
            <v>663530.33500000008</v>
          </cell>
          <cell r="AD82">
            <v>8098655.665</v>
          </cell>
          <cell r="AE82">
            <v>97183867.980000004</v>
          </cell>
          <cell r="AF82">
            <v>36000000</v>
          </cell>
          <cell r="AG82">
            <v>61183867.980000004</v>
          </cell>
          <cell r="AH82">
            <v>4177580.1970000006</v>
          </cell>
          <cell r="AI82">
            <v>4177580.1970000006</v>
          </cell>
          <cell r="AJ82">
            <v>0</v>
          </cell>
        </row>
        <row r="83">
          <cell r="A83">
            <v>2</v>
          </cell>
          <cell r="B83" t="str">
            <v>I NENGAH RUSTA</v>
          </cell>
          <cell r="C83">
            <v>8</v>
          </cell>
          <cell r="D83" t="str">
            <v>196412311989031003</v>
          </cell>
          <cell r="E83">
            <v>0</v>
          </cell>
          <cell r="F83">
            <v>0</v>
          </cell>
          <cell r="G83" t="str">
            <v>PENATA</v>
          </cell>
          <cell r="H83" t="str">
            <v>PAMIN UR RENMIN</v>
          </cell>
          <cell r="I83" t="str">
            <v>TK</v>
          </cell>
          <cell r="J83">
            <v>0</v>
          </cell>
          <cell r="K83" t="str">
            <v>L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3872000</v>
          </cell>
          <cell r="R83">
            <v>0</v>
          </cell>
          <cell r="S83">
            <v>0</v>
          </cell>
          <cell r="T83">
            <v>3872000</v>
          </cell>
          <cell r="U83">
            <v>0</v>
          </cell>
          <cell r="V83">
            <v>490000</v>
          </cell>
          <cell r="W83">
            <v>72420</v>
          </cell>
          <cell r="X83">
            <v>2150000</v>
          </cell>
          <cell r="Y83">
            <v>604800</v>
          </cell>
          <cell r="Z83">
            <v>7189220</v>
          </cell>
          <cell r="AA83">
            <v>359461</v>
          </cell>
          <cell r="AB83">
            <v>183920</v>
          </cell>
          <cell r="AC83">
            <v>543381</v>
          </cell>
          <cell r="AD83">
            <v>6645839</v>
          </cell>
          <cell r="AE83">
            <v>79750068</v>
          </cell>
          <cell r="AF83">
            <v>36000000</v>
          </cell>
          <cell r="AG83">
            <v>43750068</v>
          </cell>
          <cell r="AH83">
            <v>2187503.4</v>
          </cell>
          <cell r="AI83">
            <v>2187503.4</v>
          </cell>
          <cell r="AJ83">
            <v>0</v>
          </cell>
        </row>
        <row r="84">
          <cell r="A84">
            <v>3</v>
          </cell>
          <cell r="B84" t="str">
            <v>I PUTU SUDARSANA</v>
          </cell>
          <cell r="C84">
            <v>8</v>
          </cell>
          <cell r="D84" t="str">
            <v>196710111991031003</v>
          </cell>
          <cell r="E84">
            <v>0</v>
          </cell>
          <cell r="F84">
            <v>0</v>
          </cell>
          <cell r="G84" t="str">
            <v>PENATA</v>
          </cell>
          <cell r="H84" t="str">
            <v>PAUR MIN</v>
          </cell>
          <cell r="I84" t="str">
            <v>K</v>
          </cell>
          <cell r="J84">
            <v>2</v>
          </cell>
          <cell r="K84" t="str">
            <v>L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3753800</v>
          </cell>
          <cell r="R84">
            <v>375380</v>
          </cell>
          <cell r="S84">
            <v>150152</v>
          </cell>
          <cell r="T84">
            <v>4279332</v>
          </cell>
          <cell r="U84">
            <v>0</v>
          </cell>
          <cell r="V84">
            <v>490000</v>
          </cell>
          <cell r="W84">
            <v>289680</v>
          </cell>
          <cell r="X84">
            <v>2150000</v>
          </cell>
          <cell r="Y84">
            <v>604800</v>
          </cell>
          <cell r="Z84">
            <v>7813812</v>
          </cell>
          <cell r="AA84">
            <v>390690.60000000003</v>
          </cell>
          <cell r="AB84">
            <v>203268.27</v>
          </cell>
          <cell r="AC84">
            <v>593958.87</v>
          </cell>
          <cell r="AD84">
            <v>7219853.1299999999</v>
          </cell>
          <cell r="AE84">
            <v>86638237.560000002</v>
          </cell>
          <cell r="AF84">
            <v>45000000</v>
          </cell>
          <cell r="AG84">
            <v>41638237.560000002</v>
          </cell>
          <cell r="AH84">
            <v>2081911.878</v>
          </cell>
          <cell r="AI84">
            <v>2081911.878</v>
          </cell>
          <cell r="AJ84">
            <v>0</v>
          </cell>
        </row>
        <row r="85">
          <cell r="A85">
            <v>4</v>
          </cell>
          <cell r="B85" t="str">
            <v>TITIN SYAMI</v>
          </cell>
          <cell r="C85">
            <v>8</v>
          </cell>
          <cell r="D85" t="str">
            <v>196712211991032001</v>
          </cell>
          <cell r="E85">
            <v>0</v>
          </cell>
          <cell r="F85">
            <v>0</v>
          </cell>
          <cell r="G85" t="str">
            <v>PENATA</v>
          </cell>
          <cell r="H85" t="str">
            <v xml:space="preserve">PAMIN URKEU </v>
          </cell>
          <cell r="I85" t="str">
            <v>TK</v>
          </cell>
          <cell r="J85">
            <v>0</v>
          </cell>
          <cell r="K85" t="str">
            <v>P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3872000</v>
          </cell>
          <cell r="R85">
            <v>0</v>
          </cell>
          <cell r="S85">
            <v>0</v>
          </cell>
          <cell r="T85">
            <v>3872000</v>
          </cell>
          <cell r="U85">
            <v>0</v>
          </cell>
          <cell r="V85">
            <v>490000</v>
          </cell>
          <cell r="W85">
            <v>72420</v>
          </cell>
          <cell r="X85">
            <v>2150000</v>
          </cell>
          <cell r="Y85">
            <v>604800</v>
          </cell>
          <cell r="Z85">
            <v>7189220</v>
          </cell>
          <cell r="AA85">
            <v>359461</v>
          </cell>
          <cell r="AB85">
            <v>183920</v>
          </cell>
          <cell r="AC85">
            <v>543381</v>
          </cell>
          <cell r="AD85">
            <v>6645839</v>
          </cell>
          <cell r="AE85">
            <v>79750068</v>
          </cell>
          <cell r="AF85">
            <v>36000000</v>
          </cell>
          <cell r="AG85">
            <v>43750068</v>
          </cell>
          <cell r="AH85">
            <v>2187503.4</v>
          </cell>
          <cell r="AI85">
            <v>2187503.4</v>
          </cell>
          <cell r="AJ85">
            <v>0</v>
          </cell>
        </row>
        <row r="86">
          <cell r="A86">
            <v>5</v>
          </cell>
          <cell r="B86" t="str">
            <v>NI L PT SRI ARIATINI</v>
          </cell>
          <cell r="C86">
            <v>8</v>
          </cell>
          <cell r="D86" t="str">
            <v>196901231991032001</v>
          </cell>
          <cell r="E86">
            <v>0</v>
          </cell>
          <cell r="F86">
            <v>0</v>
          </cell>
          <cell r="G86" t="str">
            <v>PENDA I</v>
          </cell>
          <cell r="H86" t="str">
            <v>PAUR TU RENMIN</v>
          </cell>
          <cell r="I86" t="str">
            <v>TK</v>
          </cell>
          <cell r="J86">
            <v>0</v>
          </cell>
          <cell r="K86" t="str">
            <v>P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3753800</v>
          </cell>
          <cell r="R86">
            <v>0</v>
          </cell>
          <cell r="S86">
            <v>0</v>
          </cell>
          <cell r="T86">
            <v>3753800</v>
          </cell>
          <cell r="U86">
            <v>0</v>
          </cell>
          <cell r="V86">
            <v>490000</v>
          </cell>
          <cell r="W86">
            <v>72420</v>
          </cell>
          <cell r="X86">
            <v>2150000</v>
          </cell>
          <cell r="Y86">
            <v>604800</v>
          </cell>
          <cell r="Z86">
            <v>7071020</v>
          </cell>
          <cell r="AA86">
            <v>353551</v>
          </cell>
          <cell r="AB86">
            <v>178305.5</v>
          </cell>
          <cell r="AC86">
            <v>531856.5</v>
          </cell>
          <cell r="AD86">
            <v>6539163.5</v>
          </cell>
          <cell r="AE86">
            <v>78469962</v>
          </cell>
          <cell r="AF86">
            <v>36000000</v>
          </cell>
          <cell r="AG86">
            <v>42469962</v>
          </cell>
          <cell r="AH86">
            <v>2123498.1</v>
          </cell>
          <cell r="AI86">
            <v>2123498.1</v>
          </cell>
          <cell r="AJ86">
            <v>0</v>
          </cell>
        </row>
        <row r="87">
          <cell r="A87">
            <v>6</v>
          </cell>
          <cell r="B87" t="str">
            <v>EVI KURNIA SAKTI</v>
          </cell>
          <cell r="C87">
            <v>8</v>
          </cell>
          <cell r="D87" t="str">
            <v>197804272002122003</v>
          </cell>
          <cell r="E87">
            <v>0</v>
          </cell>
          <cell r="F87">
            <v>0</v>
          </cell>
          <cell r="G87" t="str">
            <v>PENDA I</v>
          </cell>
          <cell r="H87" t="str">
            <v>PAMIN 2 URBUNGKOL</v>
          </cell>
          <cell r="I87" t="str">
            <v>TK</v>
          </cell>
          <cell r="J87">
            <v>0</v>
          </cell>
          <cell r="K87" t="str">
            <v>P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2898700</v>
          </cell>
          <cell r="R87">
            <v>0</v>
          </cell>
          <cell r="S87">
            <v>0</v>
          </cell>
          <cell r="T87">
            <v>2898700</v>
          </cell>
          <cell r="U87">
            <v>0</v>
          </cell>
          <cell r="V87">
            <v>490000</v>
          </cell>
          <cell r="W87">
            <v>72420</v>
          </cell>
          <cell r="X87">
            <v>2150000</v>
          </cell>
          <cell r="Y87">
            <v>604800</v>
          </cell>
          <cell r="Z87">
            <v>6215920</v>
          </cell>
          <cell r="AA87">
            <v>310796</v>
          </cell>
          <cell r="AB87">
            <v>137688.25</v>
          </cell>
          <cell r="AC87">
            <v>448484.25</v>
          </cell>
          <cell r="AD87">
            <v>5767435.75</v>
          </cell>
          <cell r="AE87">
            <v>69209229</v>
          </cell>
          <cell r="AF87">
            <v>36000000</v>
          </cell>
          <cell r="AG87">
            <v>33209229</v>
          </cell>
          <cell r="AH87">
            <v>1660461.45</v>
          </cell>
          <cell r="AI87">
            <v>1660461.45</v>
          </cell>
          <cell r="AJ87">
            <v>0</v>
          </cell>
        </row>
        <row r="88">
          <cell r="A88">
            <v>7</v>
          </cell>
          <cell r="B88" t="str">
            <v>NI KADEK YULIATI</v>
          </cell>
          <cell r="C88">
            <v>7</v>
          </cell>
          <cell r="D88" t="str">
            <v>197307221999032003</v>
          </cell>
          <cell r="E88">
            <v>0</v>
          </cell>
          <cell r="F88">
            <v>0</v>
          </cell>
          <cell r="G88" t="str">
            <v>PENGATUR I</v>
          </cell>
          <cell r="H88" t="str">
            <v>BANUM</v>
          </cell>
          <cell r="I88" t="str">
            <v>TK</v>
          </cell>
          <cell r="J88">
            <v>0</v>
          </cell>
          <cell r="K88" t="str">
            <v>P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3020600</v>
          </cell>
          <cell r="R88">
            <v>0</v>
          </cell>
          <cell r="S88">
            <v>0</v>
          </cell>
          <cell r="T88">
            <v>3020600</v>
          </cell>
          <cell r="U88">
            <v>0</v>
          </cell>
          <cell r="V88">
            <v>180000</v>
          </cell>
          <cell r="W88">
            <v>72420</v>
          </cell>
          <cell r="X88">
            <v>1870000</v>
          </cell>
          <cell r="Y88">
            <v>604800</v>
          </cell>
          <cell r="Z88">
            <v>5747820</v>
          </cell>
          <cell r="AA88">
            <v>287391</v>
          </cell>
          <cell r="AB88">
            <v>143478.5</v>
          </cell>
          <cell r="AC88">
            <v>430869.5</v>
          </cell>
          <cell r="AD88">
            <v>5316950.5</v>
          </cell>
          <cell r="AE88">
            <v>63803406</v>
          </cell>
          <cell r="AF88">
            <v>36000000</v>
          </cell>
          <cell r="AG88">
            <v>27803406</v>
          </cell>
          <cell r="AH88">
            <v>1390170.3</v>
          </cell>
          <cell r="AI88">
            <v>1390170.3</v>
          </cell>
          <cell r="AJ88">
            <v>0</v>
          </cell>
        </row>
        <row r="89">
          <cell r="A89">
            <v>8</v>
          </cell>
          <cell r="B89" t="str">
            <v>IDA AYU KT. SRI EKAWATI</v>
          </cell>
          <cell r="C89">
            <v>6</v>
          </cell>
          <cell r="D89" t="str">
            <v>197209302008102001</v>
          </cell>
          <cell r="E89">
            <v>0</v>
          </cell>
          <cell r="F89">
            <v>0</v>
          </cell>
          <cell r="G89" t="str">
            <v>PENGATUR</v>
          </cell>
          <cell r="H89" t="str">
            <v>BANUM</v>
          </cell>
          <cell r="I89" t="str">
            <v>TK</v>
          </cell>
          <cell r="J89">
            <v>0</v>
          </cell>
          <cell r="K89" t="str">
            <v>P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2723700</v>
          </cell>
          <cell r="R89">
            <v>0</v>
          </cell>
          <cell r="S89">
            <v>0</v>
          </cell>
          <cell r="T89">
            <v>2723700</v>
          </cell>
          <cell r="U89">
            <v>0</v>
          </cell>
          <cell r="V89">
            <v>180000</v>
          </cell>
          <cell r="W89">
            <v>72420</v>
          </cell>
          <cell r="X89">
            <v>1626000</v>
          </cell>
          <cell r="Y89">
            <v>600000</v>
          </cell>
          <cell r="Z89">
            <v>5202120</v>
          </cell>
          <cell r="AA89">
            <v>260106</v>
          </cell>
          <cell r="AB89">
            <v>129375.75</v>
          </cell>
          <cell r="AC89">
            <v>389481.75</v>
          </cell>
          <cell r="AD89">
            <v>4812638.25</v>
          </cell>
          <cell r="AE89">
            <v>57751659</v>
          </cell>
          <cell r="AF89">
            <v>36000000</v>
          </cell>
          <cell r="AG89">
            <v>21751659</v>
          </cell>
          <cell r="AH89">
            <v>1087582.95</v>
          </cell>
          <cell r="AI89">
            <v>1087582.95</v>
          </cell>
          <cell r="AJ89">
            <v>0</v>
          </cell>
        </row>
        <row r="90">
          <cell r="A90">
            <v>1</v>
          </cell>
          <cell r="B90" t="str">
            <v>PUTU EKA YULIANI</v>
          </cell>
          <cell r="C90">
            <v>4</v>
          </cell>
          <cell r="D90" t="str">
            <v>197307082014122000</v>
          </cell>
          <cell r="E90">
            <v>0</v>
          </cell>
          <cell r="F90">
            <v>0</v>
          </cell>
          <cell r="G90" t="str">
            <v>PENGDA</v>
          </cell>
          <cell r="H90" t="str">
            <v>BANUM</v>
          </cell>
          <cell r="I90" t="str">
            <v>K</v>
          </cell>
          <cell r="J90">
            <v>1</v>
          </cell>
          <cell r="K90" t="str">
            <v>P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2068880</v>
          </cell>
          <cell r="R90">
            <v>206888</v>
          </cell>
          <cell r="S90">
            <v>41377.599999999999</v>
          </cell>
          <cell r="T90">
            <v>2317145.6</v>
          </cell>
          <cell r="U90">
            <v>0</v>
          </cell>
          <cell r="V90">
            <v>180000</v>
          </cell>
          <cell r="W90">
            <v>217260</v>
          </cell>
          <cell r="X90">
            <v>1286000</v>
          </cell>
          <cell r="Y90">
            <v>600000</v>
          </cell>
          <cell r="Z90">
            <v>4600405.5999999996</v>
          </cell>
          <cell r="AA90">
            <v>230020.28</v>
          </cell>
          <cell r="AB90">
            <v>110064.41600000001</v>
          </cell>
          <cell r="AC90">
            <v>340084.696</v>
          </cell>
          <cell r="AD90">
            <v>4260320.9039999992</v>
          </cell>
          <cell r="AE90">
            <v>51123850.84799999</v>
          </cell>
          <cell r="AF90">
            <v>36000000</v>
          </cell>
          <cell r="AG90">
            <v>15123850.84799999</v>
          </cell>
          <cell r="AH90">
            <v>756192.54239999945</v>
          </cell>
          <cell r="AI90">
            <v>756192.54239999945</v>
          </cell>
          <cell r="AJ90">
            <v>0</v>
          </cell>
        </row>
        <row r="91">
          <cell r="A91">
            <v>2</v>
          </cell>
          <cell r="B91" t="str">
            <v>SUMIASIH</v>
          </cell>
          <cell r="C91">
            <v>4</v>
          </cell>
          <cell r="D91" t="str">
            <v>196812202014122001</v>
          </cell>
          <cell r="E91">
            <v>0</v>
          </cell>
          <cell r="F91">
            <v>0</v>
          </cell>
          <cell r="G91" t="str">
            <v>PENGDA</v>
          </cell>
          <cell r="H91" t="str">
            <v>BANUM</v>
          </cell>
          <cell r="I91" t="str">
            <v>TK</v>
          </cell>
          <cell r="J91">
            <v>0</v>
          </cell>
          <cell r="K91" t="str">
            <v>P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2342080</v>
          </cell>
          <cell r="R91">
            <v>0</v>
          </cell>
          <cell r="S91">
            <v>0</v>
          </cell>
          <cell r="T91">
            <v>2342080</v>
          </cell>
          <cell r="U91">
            <v>0</v>
          </cell>
          <cell r="V91">
            <v>180000</v>
          </cell>
          <cell r="W91">
            <v>72420</v>
          </cell>
          <cell r="X91">
            <v>1286000</v>
          </cell>
          <cell r="Y91">
            <v>600000</v>
          </cell>
          <cell r="Z91">
            <v>4480500</v>
          </cell>
          <cell r="AA91">
            <v>224025</v>
          </cell>
          <cell r="AB91">
            <v>111248.8</v>
          </cell>
          <cell r="AC91">
            <v>335273.8</v>
          </cell>
          <cell r="AD91">
            <v>4145226.2</v>
          </cell>
          <cell r="AE91">
            <v>49742714.400000006</v>
          </cell>
          <cell r="AF91">
            <v>36000000</v>
          </cell>
          <cell r="AG91">
            <v>13742714.400000006</v>
          </cell>
          <cell r="AH91">
            <v>687135.72000000032</v>
          </cell>
          <cell r="AI91">
            <v>687135.72000000032</v>
          </cell>
          <cell r="AJ91">
            <v>0</v>
          </cell>
        </row>
        <row r="92">
          <cell r="A92" t="str">
            <v>BIDKUM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</row>
        <row r="93">
          <cell r="A93">
            <v>1</v>
          </cell>
          <cell r="B93" t="str">
            <v>I WAYAN KOTA, SH</v>
          </cell>
          <cell r="C93">
            <v>11</v>
          </cell>
          <cell r="D93" t="str">
            <v>196809171996031002</v>
          </cell>
          <cell r="E93">
            <v>0</v>
          </cell>
          <cell r="F93">
            <v>0</v>
          </cell>
          <cell r="G93" t="str">
            <v>PEMBINA</v>
          </cell>
          <cell r="H93" t="str">
            <v>ADVOKAD MADYA II</v>
          </cell>
          <cell r="I93" t="str">
            <v>K</v>
          </cell>
          <cell r="J93">
            <v>2</v>
          </cell>
          <cell r="K93" t="str">
            <v>L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3953600</v>
          </cell>
          <cell r="R93">
            <v>395360</v>
          </cell>
          <cell r="S93">
            <v>158144</v>
          </cell>
          <cell r="T93">
            <v>4507104</v>
          </cell>
          <cell r="U93">
            <v>0</v>
          </cell>
          <cell r="V93">
            <v>1260000</v>
          </cell>
          <cell r="W93">
            <v>289680</v>
          </cell>
          <cell r="X93">
            <v>3717000</v>
          </cell>
          <cell r="Y93">
            <v>601200</v>
          </cell>
          <cell r="Z93">
            <v>10374984</v>
          </cell>
          <cell r="AA93">
            <v>500000</v>
          </cell>
          <cell r="AB93">
            <v>214087.44</v>
          </cell>
          <cell r="AC93">
            <v>714087.44</v>
          </cell>
          <cell r="AD93">
            <v>9660896.5600000005</v>
          </cell>
          <cell r="AE93">
            <v>115930758.72</v>
          </cell>
          <cell r="AF93">
            <v>45000000</v>
          </cell>
          <cell r="AG93">
            <v>70930758.719999999</v>
          </cell>
          <cell r="AH93">
            <v>5639613.8080000002</v>
          </cell>
          <cell r="AI93">
            <v>5639613.8080000002</v>
          </cell>
          <cell r="AJ93">
            <v>0</v>
          </cell>
        </row>
        <row r="94">
          <cell r="A94">
            <v>2</v>
          </cell>
          <cell r="B94" t="str">
            <v>AGUS WIRAWAN, SH</v>
          </cell>
          <cell r="C94">
            <v>10</v>
          </cell>
          <cell r="D94" t="str">
            <v>19640771996031001</v>
          </cell>
          <cell r="E94">
            <v>0</v>
          </cell>
          <cell r="F94">
            <v>0</v>
          </cell>
          <cell r="G94" t="str">
            <v>PEMBINA</v>
          </cell>
          <cell r="H94" t="str">
            <v>KAUR SUNKUM</v>
          </cell>
          <cell r="I94" t="str">
            <v>K</v>
          </cell>
          <cell r="J94">
            <v>2</v>
          </cell>
          <cell r="K94" t="str">
            <v>L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3953600</v>
          </cell>
          <cell r="R94">
            <v>395360</v>
          </cell>
          <cell r="S94">
            <v>158144</v>
          </cell>
          <cell r="T94">
            <v>4507104</v>
          </cell>
          <cell r="U94">
            <v>0</v>
          </cell>
          <cell r="V94">
            <v>980000</v>
          </cell>
          <cell r="W94">
            <v>289680</v>
          </cell>
          <cell r="X94">
            <v>3097000</v>
          </cell>
          <cell r="Y94">
            <v>601200</v>
          </cell>
          <cell r="Z94">
            <v>9474984</v>
          </cell>
          <cell r="AA94">
            <v>473749.2</v>
          </cell>
          <cell r="AB94">
            <v>214087.44</v>
          </cell>
          <cell r="AC94">
            <v>687836.64</v>
          </cell>
          <cell r="AD94">
            <v>8787147.3599999994</v>
          </cell>
          <cell r="AE94">
            <v>105445768.31999999</v>
          </cell>
          <cell r="AF94">
            <v>45000000</v>
          </cell>
          <cell r="AG94">
            <v>60445768.319999993</v>
          </cell>
          <cell r="AH94">
            <v>4066865.2479999987</v>
          </cell>
          <cell r="AI94">
            <v>4066865.2479999987</v>
          </cell>
          <cell r="AJ94">
            <v>0</v>
          </cell>
        </row>
        <row r="95">
          <cell r="A95">
            <v>3</v>
          </cell>
          <cell r="B95" t="str">
            <v>NI WAYAN MURNIASIH, SH</v>
          </cell>
          <cell r="C95">
            <v>10</v>
          </cell>
          <cell r="D95" t="str">
            <v>196509031996032001</v>
          </cell>
          <cell r="E95">
            <v>0</v>
          </cell>
          <cell r="F95">
            <v>0</v>
          </cell>
          <cell r="G95" t="str">
            <v>PEMBINA</v>
          </cell>
          <cell r="H95" t="str">
            <v>KASUBBAG RENMIN</v>
          </cell>
          <cell r="I95" t="str">
            <v>TK</v>
          </cell>
          <cell r="J95">
            <v>0</v>
          </cell>
          <cell r="K95" t="str">
            <v>P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3953600</v>
          </cell>
          <cell r="R95">
            <v>0</v>
          </cell>
          <cell r="S95">
            <v>0</v>
          </cell>
          <cell r="T95">
            <v>3953600</v>
          </cell>
          <cell r="U95">
            <v>0</v>
          </cell>
          <cell r="V95">
            <v>980000</v>
          </cell>
          <cell r="W95">
            <v>72420</v>
          </cell>
          <cell r="X95">
            <v>3097000</v>
          </cell>
          <cell r="Y95">
            <v>601200</v>
          </cell>
          <cell r="Z95">
            <v>8704220</v>
          </cell>
          <cell r="AA95">
            <v>435211</v>
          </cell>
          <cell r="AB95">
            <v>187796</v>
          </cell>
          <cell r="AC95">
            <v>623007</v>
          </cell>
          <cell r="AD95">
            <v>8081213</v>
          </cell>
          <cell r="AE95">
            <v>96974556</v>
          </cell>
          <cell r="AF95">
            <v>36000000</v>
          </cell>
          <cell r="AG95">
            <v>60974556</v>
          </cell>
          <cell r="AH95">
            <v>4146183.4000000004</v>
          </cell>
          <cell r="AI95">
            <v>4146183.4000000004</v>
          </cell>
          <cell r="AJ95">
            <v>0</v>
          </cell>
        </row>
        <row r="96">
          <cell r="A96">
            <v>4</v>
          </cell>
          <cell r="B96" t="str">
            <v>ETY DWI SUPRAPTI,SH</v>
          </cell>
          <cell r="C96">
            <v>8</v>
          </cell>
          <cell r="D96" t="str">
            <v>196803061996032000</v>
          </cell>
          <cell r="E96">
            <v>0</v>
          </cell>
          <cell r="F96">
            <v>0</v>
          </cell>
          <cell r="G96" t="str">
            <v>PEMBINA</v>
          </cell>
          <cell r="H96" t="str">
            <v>ANALIS KEBIJAKAN</v>
          </cell>
          <cell r="I96" t="str">
            <v>K</v>
          </cell>
          <cell r="J96">
            <v>2</v>
          </cell>
          <cell r="K96" t="str">
            <v>P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3953600</v>
          </cell>
          <cell r="R96">
            <v>395360</v>
          </cell>
          <cell r="S96">
            <v>158144</v>
          </cell>
          <cell r="T96">
            <v>4507104</v>
          </cell>
          <cell r="U96">
            <v>0</v>
          </cell>
          <cell r="V96">
            <v>180000</v>
          </cell>
          <cell r="W96">
            <v>72420</v>
          </cell>
          <cell r="X96">
            <v>2150000</v>
          </cell>
          <cell r="Y96">
            <v>601200</v>
          </cell>
          <cell r="Z96">
            <v>7510724</v>
          </cell>
          <cell r="AA96">
            <v>375536.2</v>
          </cell>
          <cell r="AB96">
            <v>214087.44</v>
          </cell>
          <cell r="AC96">
            <v>589623.64</v>
          </cell>
          <cell r="AD96">
            <v>6921100.3600000003</v>
          </cell>
          <cell r="AE96">
            <v>83053204.320000008</v>
          </cell>
          <cell r="AF96">
            <v>36000000</v>
          </cell>
          <cell r="AG96">
            <v>47053204.320000008</v>
          </cell>
          <cell r="AH96">
            <v>2352660.216</v>
          </cell>
          <cell r="AI96">
            <v>2352660.216</v>
          </cell>
          <cell r="AJ96">
            <v>0</v>
          </cell>
        </row>
        <row r="97">
          <cell r="A97">
            <v>5</v>
          </cell>
          <cell r="B97" t="str">
            <v>I GST AYU SRIWATI</v>
          </cell>
          <cell r="C97">
            <v>9</v>
          </cell>
          <cell r="D97" t="str">
            <v>195912311996032016</v>
          </cell>
          <cell r="E97">
            <v>0</v>
          </cell>
          <cell r="F97">
            <v>0</v>
          </cell>
          <cell r="G97" t="str">
            <v>PENATA</v>
          </cell>
          <cell r="H97" t="str">
            <v>KAUR SUNKUM</v>
          </cell>
          <cell r="I97" t="str">
            <v>TK</v>
          </cell>
          <cell r="J97">
            <v>0</v>
          </cell>
          <cell r="K97" t="str">
            <v>P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3994000</v>
          </cell>
          <cell r="R97">
            <v>0</v>
          </cell>
          <cell r="S97">
            <v>0</v>
          </cell>
          <cell r="T97">
            <v>3994000</v>
          </cell>
          <cell r="U97">
            <v>0</v>
          </cell>
          <cell r="V97">
            <v>540000</v>
          </cell>
          <cell r="W97">
            <v>72420</v>
          </cell>
          <cell r="X97">
            <v>2582000</v>
          </cell>
          <cell r="Y97">
            <v>604800</v>
          </cell>
          <cell r="Z97">
            <v>7793220</v>
          </cell>
          <cell r="AA97">
            <v>389661</v>
          </cell>
          <cell r="AB97">
            <v>189715</v>
          </cell>
          <cell r="AC97">
            <v>579376</v>
          </cell>
          <cell r="AD97">
            <v>7213844</v>
          </cell>
          <cell r="AE97">
            <v>86566128</v>
          </cell>
          <cell r="AF97">
            <v>36000000</v>
          </cell>
          <cell r="AG97">
            <v>50566128</v>
          </cell>
          <cell r="AH97">
            <v>2584919.2000000002</v>
          </cell>
          <cell r="AI97">
            <v>2584919.2000000002</v>
          </cell>
          <cell r="AJ97">
            <v>0</v>
          </cell>
        </row>
        <row r="98">
          <cell r="A98">
            <v>6</v>
          </cell>
          <cell r="B98" t="str">
            <v>SRI SAMDHANI U, SH</v>
          </cell>
          <cell r="C98">
            <v>9</v>
          </cell>
          <cell r="D98" t="str">
            <v>1973103112005012001</v>
          </cell>
          <cell r="E98">
            <v>0</v>
          </cell>
          <cell r="F98">
            <v>0</v>
          </cell>
          <cell r="G98" t="str">
            <v>PENATA</v>
          </cell>
          <cell r="H98" t="str">
            <v>KAUR REN</v>
          </cell>
          <cell r="I98" t="str">
            <v>TK</v>
          </cell>
          <cell r="J98">
            <v>2</v>
          </cell>
          <cell r="K98" t="str">
            <v>P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3116500</v>
          </cell>
          <cell r="R98">
            <v>0</v>
          </cell>
          <cell r="S98">
            <v>124660</v>
          </cell>
          <cell r="T98">
            <v>3241160</v>
          </cell>
          <cell r="U98">
            <v>0</v>
          </cell>
          <cell r="V98">
            <v>540000</v>
          </cell>
          <cell r="W98">
            <v>217260</v>
          </cell>
          <cell r="X98">
            <v>2582000</v>
          </cell>
          <cell r="Y98">
            <v>604800</v>
          </cell>
          <cell r="Z98">
            <v>7185220</v>
          </cell>
          <cell r="AA98">
            <v>359261</v>
          </cell>
          <cell r="AB98">
            <v>153955.1</v>
          </cell>
          <cell r="AC98">
            <v>513216.1</v>
          </cell>
          <cell r="AD98">
            <v>6672003.9000000004</v>
          </cell>
          <cell r="AE98">
            <v>80064046.800000012</v>
          </cell>
          <cell r="AF98">
            <v>42000000</v>
          </cell>
          <cell r="AG98">
            <v>38064046.800000012</v>
          </cell>
          <cell r="AH98">
            <v>1903202.3400000005</v>
          </cell>
          <cell r="AI98">
            <v>1903202.3400000005</v>
          </cell>
          <cell r="AJ98">
            <v>0</v>
          </cell>
        </row>
        <row r="99">
          <cell r="A99">
            <v>7</v>
          </cell>
          <cell r="B99" t="str">
            <v xml:space="preserve">NI NENGAH BUDIARI      </v>
          </cell>
          <cell r="C99">
            <v>9</v>
          </cell>
          <cell r="D99" t="str">
            <v>196709012002122002</v>
          </cell>
          <cell r="E99">
            <v>0</v>
          </cell>
          <cell r="F99">
            <v>0</v>
          </cell>
          <cell r="G99" t="str">
            <v>PENATA</v>
          </cell>
          <cell r="H99" t="str">
            <v>PAUR LUHKUM</v>
          </cell>
          <cell r="I99" t="str">
            <v>TK</v>
          </cell>
          <cell r="J99">
            <v>0</v>
          </cell>
          <cell r="K99" t="str">
            <v>P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3214700</v>
          </cell>
          <cell r="R99">
            <v>0</v>
          </cell>
          <cell r="S99">
            <v>0</v>
          </cell>
          <cell r="T99">
            <v>3214700</v>
          </cell>
          <cell r="U99">
            <v>0</v>
          </cell>
          <cell r="V99">
            <v>540000</v>
          </cell>
          <cell r="W99">
            <v>72420</v>
          </cell>
          <cell r="X99">
            <v>2582000</v>
          </cell>
          <cell r="Y99">
            <v>604800</v>
          </cell>
          <cell r="Z99">
            <v>7013920</v>
          </cell>
          <cell r="AA99">
            <v>350696</v>
          </cell>
          <cell r="AB99">
            <v>152698.25</v>
          </cell>
          <cell r="AC99">
            <v>503394.25</v>
          </cell>
          <cell r="AD99">
            <v>6510525.75</v>
          </cell>
          <cell r="AE99">
            <v>78126309</v>
          </cell>
          <cell r="AF99">
            <v>36000000</v>
          </cell>
          <cell r="AG99">
            <v>42126309</v>
          </cell>
          <cell r="AH99">
            <v>2106315.4500000002</v>
          </cell>
          <cell r="AI99">
            <v>2106315.4500000002</v>
          </cell>
          <cell r="AJ99">
            <v>0</v>
          </cell>
        </row>
        <row r="100">
          <cell r="A100">
            <v>8</v>
          </cell>
          <cell r="B100" t="str">
            <v>I NENGAH SUPELMAN, SH</v>
          </cell>
          <cell r="C100">
            <v>9</v>
          </cell>
          <cell r="D100" t="str">
            <v>196609061999031000</v>
          </cell>
          <cell r="E100">
            <v>0</v>
          </cell>
          <cell r="F100">
            <v>0</v>
          </cell>
          <cell r="G100" t="str">
            <v>PENATA</v>
          </cell>
          <cell r="H100" t="str">
            <v>ADVOKAD I BIDKUM</v>
          </cell>
          <cell r="I100" t="str">
            <v>K</v>
          </cell>
          <cell r="J100">
            <v>2</v>
          </cell>
          <cell r="K100" t="str">
            <v>L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3315900</v>
          </cell>
          <cell r="R100">
            <v>331590</v>
          </cell>
          <cell r="S100">
            <v>132636</v>
          </cell>
          <cell r="T100">
            <v>3780126</v>
          </cell>
          <cell r="U100">
            <v>0</v>
          </cell>
          <cell r="V100">
            <v>540000</v>
          </cell>
          <cell r="W100">
            <v>289680</v>
          </cell>
          <cell r="X100">
            <v>2582000</v>
          </cell>
          <cell r="Y100">
            <v>604800</v>
          </cell>
          <cell r="Z100">
            <v>7796606</v>
          </cell>
          <cell r="AA100">
            <v>389830.30000000005</v>
          </cell>
          <cell r="AB100">
            <v>179555.98500000002</v>
          </cell>
          <cell r="AC100">
            <v>569386.28500000003</v>
          </cell>
          <cell r="AD100">
            <v>7227219.7149999999</v>
          </cell>
          <cell r="AE100">
            <v>86726636.579999998</v>
          </cell>
          <cell r="AF100">
            <v>45000000</v>
          </cell>
          <cell r="AG100">
            <v>41726636.579999998</v>
          </cell>
          <cell r="AH100">
            <v>2086331.8289999999</v>
          </cell>
          <cell r="AI100">
            <v>2086331.8289999999</v>
          </cell>
          <cell r="AJ100">
            <v>0</v>
          </cell>
        </row>
        <row r="101">
          <cell r="A101">
            <v>9</v>
          </cell>
          <cell r="B101" t="str">
            <v>I NENGAH SUMERTAWAN</v>
          </cell>
          <cell r="C101">
            <v>9</v>
          </cell>
          <cell r="D101" t="str">
            <v>196605201992101001</v>
          </cell>
          <cell r="E101">
            <v>0</v>
          </cell>
          <cell r="F101">
            <v>0</v>
          </cell>
          <cell r="G101" t="str">
            <v>PENDA I</v>
          </cell>
          <cell r="H101" t="str">
            <v>PGS KAUR TU</v>
          </cell>
          <cell r="I101" t="str">
            <v>K</v>
          </cell>
          <cell r="J101">
            <v>2</v>
          </cell>
          <cell r="K101" t="str">
            <v>L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3384900</v>
          </cell>
          <cell r="R101">
            <v>338490</v>
          </cell>
          <cell r="S101">
            <v>135396</v>
          </cell>
          <cell r="T101">
            <v>3858786</v>
          </cell>
          <cell r="U101">
            <v>0</v>
          </cell>
          <cell r="V101">
            <v>540000</v>
          </cell>
          <cell r="W101">
            <v>289680</v>
          </cell>
          <cell r="X101">
            <v>2582000</v>
          </cell>
          <cell r="Y101">
            <v>604800</v>
          </cell>
          <cell r="Z101">
            <v>7875266</v>
          </cell>
          <cell r="AA101">
            <v>393763.30000000005</v>
          </cell>
          <cell r="AB101">
            <v>183292.33499999999</v>
          </cell>
          <cell r="AC101">
            <v>577055.63500000001</v>
          </cell>
          <cell r="AD101">
            <v>7298210.3650000002</v>
          </cell>
          <cell r="AE101">
            <v>87578524.379999995</v>
          </cell>
          <cell r="AF101">
            <v>45000000</v>
          </cell>
          <cell r="AG101">
            <v>42578524.379999995</v>
          </cell>
          <cell r="AH101">
            <v>2128926.2189999996</v>
          </cell>
          <cell r="AI101">
            <v>2128926.2189999996</v>
          </cell>
          <cell r="AJ101">
            <v>0</v>
          </cell>
        </row>
        <row r="102">
          <cell r="A102">
            <v>10</v>
          </cell>
          <cell r="B102" t="str">
            <v>I GEDE SIDIKARYA</v>
          </cell>
          <cell r="C102">
            <v>9</v>
          </cell>
          <cell r="D102" t="str">
            <v>196701141988031002</v>
          </cell>
          <cell r="E102">
            <v>0</v>
          </cell>
          <cell r="F102">
            <v>0</v>
          </cell>
          <cell r="G102" t="str">
            <v>PENATA</v>
          </cell>
          <cell r="H102" t="str">
            <v>KAUR MIN</v>
          </cell>
          <cell r="I102" t="str">
            <v>K</v>
          </cell>
          <cell r="J102">
            <v>2</v>
          </cell>
          <cell r="K102" t="str">
            <v>L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3753800</v>
          </cell>
          <cell r="R102">
            <v>375380</v>
          </cell>
          <cell r="S102">
            <v>150152</v>
          </cell>
          <cell r="T102">
            <v>4279332</v>
          </cell>
          <cell r="U102">
            <v>0</v>
          </cell>
          <cell r="V102">
            <v>540000</v>
          </cell>
          <cell r="W102">
            <v>217260</v>
          </cell>
          <cell r="X102">
            <v>2582000</v>
          </cell>
          <cell r="Y102">
            <v>604800</v>
          </cell>
          <cell r="Z102">
            <v>8223392</v>
          </cell>
          <cell r="AA102">
            <v>411169.60000000003</v>
          </cell>
          <cell r="AB102">
            <v>203268.27</v>
          </cell>
          <cell r="AC102">
            <v>614437.87</v>
          </cell>
          <cell r="AD102">
            <v>7608954.1299999999</v>
          </cell>
          <cell r="AE102">
            <v>91307449.560000002</v>
          </cell>
          <cell r="AF102">
            <v>45000000</v>
          </cell>
          <cell r="AG102">
            <v>46307449.560000002</v>
          </cell>
          <cell r="AH102">
            <v>2315372.4780000001</v>
          </cell>
          <cell r="AI102">
            <v>2315372.4780000001</v>
          </cell>
          <cell r="AJ102">
            <v>0</v>
          </cell>
        </row>
        <row r="103">
          <cell r="A103">
            <v>11</v>
          </cell>
          <cell r="B103" t="str">
            <v>NI NENGAH MARWATI</v>
          </cell>
          <cell r="C103">
            <v>9</v>
          </cell>
          <cell r="D103" t="str">
            <v>196612311990032011</v>
          </cell>
          <cell r="E103">
            <v>0</v>
          </cell>
          <cell r="F103">
            <v>0</v>
          </cell>
          <cell r="G103" t="str">
            <v>PENDA I</v>
          </cell>
          <cell r="H103" t="str">
            <v>PGS PAUR BANHATKUM</v>
          </cell>
          <cell r="I103" t="str">
            <v>TK</v>
          </cell>
          <cell r="J103">
            <v>0</v>
          </cell>
          <cell r="K103" t="str">
            <v>P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3601400</v>
          </cell>
          <cell r="R103">
            <v>0</v>
          </cell>
          <cell r="S103">
            <v>0</v>
          </cell>
          <cell r="T103">
            <v>3601400</v>
          </cell>
          <cell r="U103">
            <v>0</v>
          </cell>
          <cell r="V103">
            <v>540000</v>
          </cell>
          <cell r="W103">
            <v>72420</v>
          </cell>
          <cell r="X103">
            <v>2582000</v>
          </cell>
          <cell r="Y103">
            <v>604800</v>
          </cell>
          <cell r="Z103">
            <v>7400620</v>
          </cell>
          <cell r="AA103">
            <v>370031</v>
          </cell>
          <cell r="AB103">
            <v>171066.5</v>
          </cell>
          <cell r="AC103">
            <v>541097.5</v>
          </cell>
          <cell r="AD103">
            <v>6859522.5</v>
          </cell>
          <cell r="AE103">
            <v>82314270</v>
          </cell>
          <cell r="AF103">
            <v>36000000</v>
          </cell>
          <cell r="AG103">
            <v>46314270</v>
          </cell>
          <cell r="AH103">
            <v>2315713.5</v>
          </cell>
          <cell r="AI103">
            <v>2315713.5</v>
          </cell>
          <cell r="AJ103">
            <v>0</v>
          </cell>
        </row>
        <row r="104">
          <cell r="A104">
            <v>12</v>
          </cell>
          <cell r="B104" t="str">
            <v>NI MADE WINANTRI</v>
          </cell>
          <cell r="C104">
            <v>6</v>
          </cell>
          <cell r="D104" t="str">
            <v>196312001988032001</v>
          </cell>
          <cell r="E104">
            <v>0</v>
          </cell>
          <cell r="F104">
            <v>0</v>
          </cell>
          <cell r="G104" t="str">
            <v>PENGATUR</v>
          </cell>
          <cell r="H104" t="str">
            <v>BANUM</v>
          </cell>
          <cell r="I104" t="str">
            <v>TK</v>
          </cell>
          <cell r="J104">
            <v>0</v>
          </cell>
          <cell r="K104" t="str">
            <v>P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3280700</v>
          </cell>
          <cell r="R104">
            <v>0</v>
          </cell>
          <cell r="S104">
            <v>0</v>
          </cell>
          <cell r="T104">
            <v>3280700</v>
          </cell>
          <cell r="U104">
            <v>0</v>
          </cell>
          <cell r="V104">
            <v>180000</v>
          </cell>
          <cell r="W104">
            <v>72420</v>
          </cell>
          <cell r="X104">
            <v>1626000</v>
          </cell>
          <cell r="Y104">
            <v>600000</v>
          </cell>
          <cell r="Z104">
            <v>5759120</v>
          </cell>
          <cell r="AA104">
            <v>287956</v>
          </cell>
          <cell r="AB104">
            <v>155833.25</v>
          </cell>
          <cell r="AC104">
            <v>443789.25</v>
          </cell>
          <cell r="AD104">
            <v>5315330.75</v>
          </cell>
          <cell r="AE104">
            <v>63783969</v>
          </cell>
          <cell r="AF104">
            <v>36000000</v>
          </cell>
          <cell r="AG104">
            <v>27783969</v>
          </cell>
          <cell r="AH104">
            <v>1389198.45</v>
          </cell>
          <cell r="AI104">
            <v>1389198.45</v>
          </cell>
          <cell r="AJ104">
            <v>0</v>
          </cell>
        </row>
        <row r="105">
          <cell r="A105">
            <v>13</v>
          </cell>
          <cell r="B105" t="str">
            <v>I MADE RITA ADNYANA</v>
          </cell>
          <cell r="C105">
            <v>6</v>
          </cell>
          <cell r="D105" t="str">
            <v>197404112008101001</v>
          </cell>
          <cell r="E105">
            <v>0</v>
          </cell>
          <cell r="F105">
            <v>0</v>
          </cell>
          <cell r="G105" t="str">
            <v>PENGATUR</v>
          </cell>
          <cell r="H105" t="str">
            <v>BANUM</v>
          </cell>
          <cell r="I105" t="str">
            <v>K</v>
          </cell>
          <cell r="J105">
            <v>2</v>
          </cell>
          <cell r="K105" t="str">
            <v>L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2723700</v>
          </cell>
          <cell r="R105">
            <v>272370</v>
          </cell>
          <cell r="S105">
            <v>108948</v>
          </cell>
          <cell r="T105">
            <v>3105018</v>
          </cell>
          <cell r="U105">
            <v>0</v>
          </cell>
          <cell r="V105">
            <v>180000</v>
          </cell>
          <cell r="W105">
            <v>289680</v>
          </cell>
          <cell r="X105">
            <v>1626000</v>
          </cell>
          <cell r="Y105">
            <v>600000</v>
          </cell>
          <cell r="Z105">
            <v>5800698</v>
          </cell>
          <cell r="AA105">
            <v>290034.90000000002</v>
          </cell>
          <cell r="AB105">
            <v>147488.35500000001</v>
          </cell>
          <cell r="AC105">
            <v>437523.255</v>
          </cell>
          <cell r="AD105">
            <v>5363174.7450000001</v>
          </cell>
          <cell r="AE105">
            <v>64358096.939999998</v>
          </cell>
          <cell r="AF105">
            <v>45000000</v>
          </cell>
          <cell r="AG105">
            <v>19358096.939999998</v>
          </cell>
          <cell r="AH105">
            <v>967904.84699999983</v>
          </cell>
          <cell r="AI105">
            <v>967904.84699999983</v>
          </cell>
          <cell r="AJ105">
            <v>0</v>
          </cell>
        </row>
        <row r="106">
          <cell r="A106" t="str">
            <v>HUMAS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</row>
        <row r="107">
          <cell r="A107">
            <v>1</v>
          </cell>
          <cell r="B107" t="str">
            <v>DRA. NI WYN SRIWIDIANI</v>
          </cell>
          <cell r="C107">
            <v>10</v>
          </cell>
          <cell r="D107" t="str">
            <v>196607201987032002</v>
          </cell>
          <cell r="E107">
            <v>0</v>
          </cell>
          <cell r="F107">
            <v>0</v>
          </cell>
          <cell r="G107" t="str">
            <v>PEMBINA</v>
          </cell>
          <cell r="H107" t="str">
            <v xml:space="preserve"> KAUR MONITOR</v>
          </cell>
          <cell r="I107" t="str">
            <v>K</v>
          </cell>
          <cell r="J107">
            <v>2</v>
          </cell>
          <cell r="K107" t="str">
            <v>P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4206500</v>
          </cell>
          <cell r="R107">
            <v>420650</v>
          </cell>
          <cell r="S107">
            <v>168260</v>
          </cell>
          <cell r="T107">
            <v>4795410</v>
          </cell>
          <cell r="U107">
            <v>0</v>
          </cell>
          <cell r="V107">
            <v>980000</v>
          </cell>
          <cell r="W107">
            <v>289680</v>
          </cell>
          <cell r="X107">
            <v>3097000</v>
          </cell>
          <cell r="Y107">
            <v>601200</v>
          </cell>
          <cell r="Z107">
            <v>9763290</v>
          </cell>
          <cell r="AA107">
            <v>488164.5</v>
          </cell>
          <cell r="AB107">
            <v>227781.97500000001</v>
          </cell>
          <cell r="AC107">
            <v>715946.47499999998</v>
          </cell>
          <cell r="AD107">
            <v>9047343.5250000004</v>
          </cell>
          <cell r="AE107">
            <v>108568122.30000001</v>
          </cell>
          <cell r="AF107">
            <v>36000000</v>
          </cell>
          <cell r="AG107">
            <v>72568122.300000012</v>
          </cell>
          <cell r="AH107">
            <v>5885218.3450000025</v>
          </cell>
          <cell r="AI107">
            <v>5885218.3450000025</v>
          </cell>
          <cell r="AJ107">
            <v>0</v>
          </cell>
        </row>
        <row r="108">
          <cell r="A108">
            <v>2</v>
          </cell>
          <cell r="B108" t="str">
            <v>NI NYOMAN YASNADI</v>
          </cell>
          <cell r="C108">
            <v>10</v>
          </cell>
          <cell r="D108" t="str">
            <v>197004091996032002</v>
          </cell>
          <cell r="E108">
            <v>0</v>
          </cell>
          <cell r="F108">
            <v>0</v>
          </cell>
          <cell r="G108" t="str">
            <v>PEMBINA</v>
          </cell>
          <cell r="H108" t="str">
            <v xml:space="preserve"> KAUR PENSAT</v>
          </cell>
          <cell r="I108" t="str">
            <v>TK</v>
          </cell>
          <cell r="J108">
            <v>0</v>
          </cell>
          <cell r="K108" t="str">
            <v>P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3953600</v>
          </cell>
          <cell r="R108">
            <v>0</v>
          </cell>
          <cell r="S108">
            <v>0</v>
          </cell>
          <cell r="T108">
            <v>3953600</v>
          </cell>
          <cell r="U108">
            <v>0</v>
          </cell>
          <cell r="V108">
            <v>980000</v>
          </cell>
          <cell r="W108">
            <v>72420</v>
          </cell>
          <cell r="X108">
            <v>3097000</v>
          </cell>
          <cell r="Y108">
            <v>601200</v>
          </cell>
          <cell r="Z108">
            <v>8704220</v>
          </cell>
          <cell r="AA108">
            <v>435211</v>
          </cell>
          <cell r="AB108">
            <v>187796</v>
          </cell>
          <cell r="AC108">
            <v>623007</v>
          </cell>
          <cell r="AD108">
            <v>8081213</v>
          </cell>
          <cell r="AE108">
            <v>96974556</v>
          </cell>
          <cell r="AF108">
            <v>36000000</v>
          </cell>
          <cell r="AG108">
            <v>60974556</v>
          </cell>
          <cell r="AH108">
            <v>4146183.4000000004</v>
          </cell>
          <cell r="AI108">
            <v>4146183.4000000004</v>
          </cell>
          <cell r="AJ108">
            <v>0</v>
          </cell>
        </row>
        <row r="109">
          <cell r="A109">
            <v>3</v>
          </cell>
          <cell r="B109" t="str">
            <v>NI NYOMAN SARINI</v>
          </cell>
          <cell r="C109">
            <v>9</v>
          </cell>
          <cell r="D109" t="str">
            <v>196012311983012004</v>
          </cell>
          <cell r="E109">
            <v>0</v>
          </cell>
          <cell r="F109">
            <v>0</v>
          </cell>
          <cell r="G109" t="str">
            <v>PENATA</v>
          </cell>
          <cell r="H109" t="str">
            <v>KAUR REN</v>
          </cell>
          <cell r="I109" t="str">
            <v>K</v>
          </cell>
          <cell r="J109">
            <v>1</v>
          </cell>
          <cell r="K109" t="str">
            <v>P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4119700</v>
          </cell>
          <cell r="R109">
            <v>411970</v>
          </cell>
          <cell r="S109">
            <v>82394</v>
          </cell>
          <cell r="T109">
            <v>4614064</v>
          </cell>
          <cell r="U109">
            <v>0</v>
          </cell>
          <cell r="V109">
            <v>540000</v>
          </cell>
          <cell r="W109">
            <v>144840</v>
          </cell>
          <cell r="X109">
            <v>2582000</v>
          </cell>
          <cell r="Y109">
            <v>604800</v>
          </cell>
          <cell r="Z109">
            <v>8485704</v>
          </cell>
          <cell r="AA109">
            <v>424285.2</v>
          </cell>
          <cell r="AB109">
            <v>219168.04</v>
          </cell>
          <cell r="AC109">
            <v>643453.24</v>
          </cell>
          <cell r="AD109">
            <v>7842250.7599999998</v>
          </cell>
          <cell r="AE109">
            <v>94107009.120000005</v>
          </cell>
          <cell r="AF109">
            <v>36000000</v>
          </cell>
          <cell r="AG109">
            <v>58107009.120000005</v>
          </cell>
          <cell r="AH109">
            <v>3716051.3680000007</v>
          </cell>
          <cell r="AI109">
            <v>3716051.3680000007</v>
          </cell>
          <cell r="AJ109">
            <v>0</v>
          </cell>
        </row>
        <row r="110">
          <cell r="A110">
            <v>4</v>
          </cell>
          <cell r="B110" t="str">
            <v>I A PUTU ASTINI</v>
          </cell>
          <cell r="C110">
            <v>9</v>
          </cell>
          <cell r="D110" t="str">
            <v>1966081219880320003</v>
          </cell>
          <cell r="E110">
            <v>0</v>
          </cell>
          <cell r="F110">
            <v>0</v>
          </cell>
          <cell r="G110" t="str">
            <v>PENATA</v>
          </cell>
          <cell r="H110" t="str">
            <v>KAUR TU</v>
          </cell>
          <cell r="I110" t="str">
            <v>TK</v>
          </cell>
          <cell r="J110">
            <v>0</v>
          </cell>
          <cell r="K110" t="str">
            <v>P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3753800</v>
          </cell>
          <cell r="R110">
            <v>0</v>
          </cell>
          <cell r="S110">
            <v>0</v>
          </cell>
          <cell r="T110">
            <v>3753800</v>
          </cell>
          <cell r="U110">
            <v>0</v>
          </cell>
          <cell r="V110">
            <v>540000</v>
          </cell>
          <cell r="W110">
            <v>72420</v>
          </cell>
          <cell r="X110">
            <v>2582000</v>
          </cell>
          <cell r="Y110">
            <v>604800</v>
          </cell>
          <cell r="Z110">
            <v>7553020</v>
          </cell>
          <cell r="AA110">
            <v>377651</v>
          </cell>
          <cell r="AB110">
            <v>178305.5</v>
          </cell>
          <cell r="AC110">
            <v>555956.5</v>
          </cell>
          <cell r="AD110">
            <v>6997063.5</v>
          </cell>
          <cell r="AE110">
            <v>83964762</v>
          </cell>
          <cell r="AF110">
            <v>36000000</v>
          </cell>
          <cell r="AG110">
            <v>47964762</v>
          </cell>
          <cell r="AH110">
            <v>2398238.1</v>
          </cell>
          <cell r="AI110">
            <v>2398238.1</v>
          </cell>
          <cell r="AJ110">
            <v>0</v>
          </cell>
        </row>
        <row r="111">
          <cell r="A111">
            <v>5</v>
          </cell>
          <cell r="B111" t="str">
            <v>I WAYAN DARTI</v>
          </cell>
          <cell r="C111">
            <v>9</v>
          </cell>
          <cell r="D111" t="str">
            <v>196702181988032003</v>
          </cell>
          <cell r="E111">
            <v>0</v>
          </cell>
          <cell r="F111">
            <v>0</v>
          </cell>
          <cell r="G111" t="str">
            <v>PENATA</v>
          </cell>
          <cell r="H111" t="str">
            <v>KAUR MIN HUMAS</v>
          </cell>
          <cell r="I111" t="str">
            <v>K</v>
          </cell>
          <cell r="J111">
            <v>1</v>
          </cell>
          <cell r="K111" t="str">
            <v>P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3753800</v>
          </cell>
          <cell r="R111">
            <v>375380</v>
          </cell>
          <cell r="S111">
            <v>75076</v>
          </cell>
          <cell r="T111">
            <v>4204256</v>
          </cell>
          <cell r="U111">
            <v>0</v>
          </cell>
          <cell r="V111">
            <v>540000</v>
          </cell>
          <cell r="W111">
            <v>217260</v>
          </cell>
          <cell r="X111">
            <v>2582000</v>
          </cell>
          <cell r="Y111">
            <v>604800</v>
          </cell>
          <cell r="Z111">
            <v>8148316</v>
          </cell>
          <cell r="AA111">
            <v>407415.80000000005</v>
          </cell>
          <cell r="AB111">
            <v>199702.16</v>
          </cell>
          <cell r="AC111">
            <v>607117.96000000008</v>
          </cell>
          <cell r="AD111">
            <v>7541198.04</v>
          </cell>
          <cell r="AE111">
            <v>90494376.480000004</v>
          </cell>
          <cell r="AF111">
            <v>36000000</v>
          </cell>
          <cell r="AG111">
            <v>54494376.480000004</v>
          </cell>
          <cell r="AH111">
            <v>3174156.4720000005</v>
          </cell>
          <cell r="AI111">
            <v>3174156.4720000005</v>
          </cell>
          <cell r="AJ111">
            <v>0</v>
          </cell>
        </row>
        <row r="112">
          <cell r="A112">
            <v>6</v>
          </cell>
          <cell r="B112" t="str">
            <v>DHANNI MEDIYANTO, AMD</v>
          </cell>
          <cell r="C112">
            <v>7</v>
          </cell>
          <cell r="D112" t="str">
            <v>198705142008121000</v>
          </cell>
          <cell r="E112">
            <v>0</v>
          </cell>
          <cell r="F112">
            <v>0</v>
          </cell>
          <cell r="G112" t="str">
            <v>PENGATUR I</v>
          </cell>
          <cell r="H112" t="str">
            <v>BANUM</v>
          </cell>
          <cell r="I112" t="str">
            <v>K</v>
          </cell>
          <cell r="J112">
            <v>1</v>
          </cell>
          <cell r="K112" t="str">
            <v>L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2507800</v>
          </cell>
          <cell r="R112">
            <v>250780</v>
          </cell>
          <cell r="S112">
            <v>50156</v>
          </cell>
          <cell r="T112">
            <v>2808736</v>
          </cell>
          <cell r="U112">
            <v>0</v>
          </cell>
          <cell r="V112">
            <v>180000</v>
          </cell>
          <cell r="W112">
            <v>217260</v>
          </cell>
          <cell r="X112">
            <v>1870000</v>
          </cell>
          <cell r="Y112">
            <v>600000</v>
          </cell>
          <cell r="Z112">
            <v>5675996</v>
          </cell>
          <cell r="AA112">
            <v>283799.8</v>
          </cell>
          <cell r="AB112">
            <v>133414.96</v>
          </cell>
          <cell r="AC112">
            <v>417214.76</v>
          </cell>
          <cell r="AD112">
            <v>5258781.24</v>
          </cell>
          <cell r="AE112">
            <v>63105374.880000003</v>
          </cell>
          <cell r="AF112">
            <v>42000000</v>
          </cell>
          <cell r="AG112">
            <v>21105374.880000003</v>
          </cell>
          <cell r="AH112">
            <v>1055268.7440000002</v>
          </cell>
          <cell r="AI112">
            <v>1055268.7440000002</v>
          </cell>
          <cell r="AJ112">
            <v>0</v>
          </cell>
        </row>
        <row r="113">
          <cell r="A113">
            <v>7</v>
          </cell>
          <cell r="B113" t="str">
            <v>NI WAYAN MERTI</v>
          </cell>
          <cell r="C113">
            <v>7</v>
          </cell>
          <cell r="D113" t="str">
            <v>196612312003122008</v>
          </cell>
          <cell r="E113">
            <v>0</v>
          </cell>
          <cell r="F113">
            <v>0</v>
          </cell>
          <cell r="G113" t="str">
            <v>PENGATUR I</v>
          </cell>
          <cell r="H113" t="str">
            <v>BANUM</v>
          </cell>
          <cell r="I113" t="str">
            <v>K</v>
          </cell>
          <cell r="J113">
            <v>0</v>
          </cell>
          <cell r="K113" t="str">
            <v>P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3115700</v>
          </cell>
          <cell r="R113">
            <v>311570</v>
          </cell>
          <cell r="S113">
            <v>0</v>
          </cell>
          <cell r="T113">
            <v>3427270</v>
          </cell>
          <cell r="U113">
            <v>0</v>
          </cell>
          <cell r="V113">
            <v>180000</v>
          </cell>
          <cell r="W113">
            <v>144840</v>
          </cell>
          <cell r="X113">
            <v>1870000</v>
          </cell>
          <cell r="Y113">
            <v>600000</v>
          </cell>
          <cell r="Z113">
            <v>6222110</v>
          </cell>
          <cell r="AA113">
            <v>311105.5</v>
          </cell>
          <cell r="AB113">
            <v>162795.32500000001</v>
          </cell>
          <cell r="AC113">
            <v>473900.82500000001</v>
          </cell>
          <cell r="AD113">
            <v>5748209.1749999998</v>
          </cell>
          <cell r="AE113">
            <v>68978510.099999994</v>
          </cell>
          <cell r="AF113">
            <v>36000000</v>
          </cell>
          <cell r="AG113">
            <v>32978510.099999994</v>
          </cell>
          <cell r="AH113">
            <v>1648925.5049999997</v>
          </cell>
          <cell r="AI113">
            <v>1648925.5049999997</v>
          </cell>
          <cell r="AJ113">
            <v>0</v>
          </cell>
        </row>
        <row r="114">
          <cell r="A114">
            <v>8</v>
          </cell>
          <cell r="B114" t="str">
            <v>NI KETUT WINASTI</v>
          </cell>
          <cell r="C114">
            <v>6</v>
          </cell>
          <cell r="D114" t="str">
            <v>196604122009102001</v>
          </cell>
          <cell r="E114">
            <v>0</v>
          </cell>
          <cell r="F114">
            <v>0</v>
          </cell>
          <cell r="G114" t="str">
            <v>PENGATUR</v>
          </cell>
          <cell r="H114" t="str">
            <v>BANUM</v>
          </cell>
          <cell r="I114" t="str">
            <v>TK</v>
          </cell>
          <cell r="J114">
            <v>0</v>
          </cell>
          <cell r="K114" t="str">
            <v>P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3083400</v>
          </cell>
          <cell r="R114">
            <v>0</v>
          </cell>
          <cell r="S114">
            <v>0</v>
          </cell>
          <cell r="T114">
            <v>3083400</v>
          </cell>
          <cell r="U114">
            <v>0</v>
          </cell>
          <cell r="V114">
            <v>180000</v>
          </cell>
          <cell r="W114">
            <v>72420</v>
          </cell>
          <cell r="X114">
            <v>1626000</v>
          </cell>
          <cell r="Y114">
            <v>600000</v>
          </cell>
          <cell r="Z114">
            <v>5561820</v>
          </cell>
          <cell r="AA114">
            <v>278091</v>
          </cell>
          <cell r="AB114">
            <v>146461.5</v>
          </cell>
          <cell r="AC114">
            <v>424552.5</v>
          </cell>
          <cell r="AD114">
            <v>5137267.5</v>
          </cell>
          <cell r="AE114">
            <v>61647210</v>
          </cell>
          <cell r="AF114">
            <v>36000000</v>
          </cell>
          <cell r="AG114">
            <v>25647210</v>
          </cell>
          <cell r="AH114">
            <v>1282360.5</v>
          </cell>
          <cell r="AI114">
            <v>1282360.5</v>
          </cell>
          <cell r="AJ114">
            <v>0</v>
          </cell>
        </row>
        <row r="115">
          <cell r="A115">
            <v>9</v>
          </cell>
          <cell r="B115" t="str">
            <v>I MADE ADI DARMAWAN</v>
          </cell>
          <cell r="C115">
            <v>6</v>
          </cell>
          <cell r="D115" t="str">
            <v>198406302005011002</v>
          </cell>
          <cell r="E115">
            <v>0</v>
          </cell>
          <cell r="F115">
            <v>0</v>
          </cell>
          <cell r="G115" t="str">
            <v>PENGATUR</v>
          </cell>
          <cell r="H115" t="str">
            <v>BANUM</v>
          </cell>
          <cell r="I115" t="str">
            <v>TK</v>
          </cell>
          <cell r="J115">
            <v>0</v>
          </cell>
          <cell r="K115" t="str">
            <v>L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2481800</v>
          </cell>
          <cell r="R115">
            <v>0</v>
          </cell>
          <cell r="S115">
            <v>0</v>
          </cell>
          <cell r="T115">
            <v>2481800</v>
          </cell>
          <cell r="U115">
            <v>0</v>
          </cell>
          <cell r="V115">
            <v>180000</v>
          </cell>
          <cell r="W115">
            <v>72420</v>
          </cell>
          <cell r="X115">
            <v>1626000</v>
          </cell>
          <cell r="Y115">
            <v>600000</v>
          </cell>
          <cell r="Z115">
            <v>4960220</v>
          </cell>
          <cell r="AA115">
            <v>248011</v>
          </cell>
          <cell r="AB115">
            <v>117885.5</v>
          </cell>
          <cell r="AC115">
            <v>365896.5</v>
          </cell>
          <cell r="AD115">
            <v>4594323.5</v>
          </cell>
          <cell r="AE115">
            <v>55131882</v>
          </cell>
          <cell r="AF115">
            <v>36000000</v>
          </cell>
          <cell r="AG115">
            <v>19131882</v>
          </cell>
          <cell r="AH115">
            <v>956594.10000000009</v>
          </cell>
          <cell r="AI115">
            <v>956594.10000000009</v>
          </cell>
          <cell r="AJ115">
            <v>0</v>
          </cell>
        </row>
        <row r="116">
          <cell r="A116">
            <v>10</v>
          </cell>
          <cell r="B116" t="str">
            <v>NI WAYAN SURIATI</v>
          </cell>
          <cell r="C116">
            <v>5</v>
          </cell>
          <cell r="D116" t="str">
            <v>198004122009102000</v>
          </cell>
          <cell r="E116">
            <v>0</v>
          </cell>
          <cell r="F116">
            <v>0</v>
          </cell>
          <cell r="G116" t="str">
            <v>PENGDA I</v>
          </cell>
          <cell r="H116" t="str">
            <v>BANUM</v>
          </cell>
          <cell r="I116" t="str">
            <v>K</v>
          </cell>
          <cell r="J116">
            <v>2</v>
          </cell>
          <cell r="K116" t="str">
            <v>P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2456000</v>
          </cell>
          <cell r="R116">
            <v>245600</v>
          </cell>
          <cell r="S116">
            <v>98240</v>
          </cell>
          <cell r="T116">
            <v>2799840</v>
          </cell>
          <cell r="U116">
            <v>0</v>
          </cell>
          <cell r="V116">
            <v>180000</v>
          </cell>
          <cell r="W116">
            <v>289680</v>
          </cell>
          <cell r="X116">
            <v>1414000</v>
          </cell>
          <cell r="Y116">
            <v>600000</v>
          </cell>
          <cell r="Z116">
            <v>5283520</v>
          </cell>
          <cell r="AA116">
            <v>264176</v>
          </cell>
          <cell r="AB116">
            <v>132992.4</v>
          </cell>
          <cell r="AC116">
            <v>397168.4</v>
          </cell>
          <cell r="AD116">
            <v>4886351.5999999996</v>
          </cell>
          <cell r="AE116">
            <v>58636219.199999996</v>
          </cell>
          <cell r="AF116">
            <v>36000000</v>
          </cell>
          <cell r="AG116">
            <v>22636219.199999996</v>
          </cell>
          <cell r="AH116">
            <v>1131810.9599999997</v>
          </cell>
          <cell r="AI116">
            <v>1131810.9599999997</v>
          </cell>
          <cell r="AJ116">
            <v>0</v>
          </cell>
        </row>
        <row r="117">
          <cell r="A117" t="str">
            <v>SETUM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</row>
        <row r="118">
          <cell r="A118">
            <v>1</v>
          </cell>
          <cell r="B118" t="str">
            <v>DRA NYOMAN WATI</v>
          </cell>
          <cell r="C118">
            <v>10</v>
          </cell>
          <cell r="D118" t="str">
            <v>196112311983012003</v>
          </cell>
          <cell r="E118">
            <v>0</v>
          </cell>
          <cell r="F118">
            <v>0</v>
          </cell>
          <cell r="G118" t="str">
            <v>PEMBINA</v>
          </cell>
          <cell r="H118" t="str">
            <v>KASUBBAG SIPTAKA</v>
          </cell>
          <cell r="I118" t="str">
            <v>K</v>
          </cell>
          <cell r="J118">
            <v>1</v>
          </cell>
          <cell r="K118" t="str">
            <v>P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4475700</v>
          </cell>
          <cell r="R118">
            <v>447570</v>
          </cell>
          <cell r="S118">
            <v>89514</v>
          </cell>
          <cell r="T118">
            <v>5012784</v>
          </cell>
          <cell r="U118">
            <v>0</v>
          </cell>
          <cell r="V118">
            <v>980000</v>
          </cell>
          <cell r="W118">
            <v>217260</v>
          </cell>
          <cell r="X118">
            <v>3097000</v>
          </cell>
          <cell r="Y118">
            <v>601200</v>
          </cell>
          <cell r="Z118">
            <v>9908244</v>
          </cell>
          <cell r="AA118">
            <v>495412.2</v>
          </cell>
          <cell r="AB118">
            <v>238107.24</v>
          </cell>
          <cell r="AC118">
            <v>733519.44</v>
          </cell>
          <cell r="AD118">
            <v>9174724.5600000005</v>
          </cell>
          <cell r="AE118">
            <v>110096694.72</v>
          </cell>
          <cell r="AF118">
            <v>36000000</v>
          </cell>
          <cell r="AG118">
            <v>74096694.719999999</v>
          </cell>
          <cell r="AH118">
            <v>6114504.2080000006</v>
          </cell>
          <cell r="AI118">
            <v>6114504.2080000006</v>
          </cell>
          <cell r="AJ118">
            <v>0</v>
          </cell>
        </row>
        <row r="119">
          <cell r="A119">
            <v>2</v>
          </cell>
          <cell r="B119" t="str">
            <v>DRS. I NYOMAN NGARSA</v>
          </cell>
          <cell r="C119">
            <v>10</v>
          </cell>
          <cell r="D119" t="str">
            <v>196607161987031001</v>
          </cell>
          <cell r="E119">
            <v>0</v>
          </cell>
          <cell r="F119">
            <v>0</v>
          </cell>
          <cell r="G119" t="str">
            <v>PEMBINA</v>
          </cell>
          <cell r="H119" t="str">
            <v>KASUBBAG MINU</v>
          </cell>
          <cell r="I119" t="str">
            <v>K</v>
          </cell>
          <cell r="J119">
            <v>2</v>
          </cell>
          <cell r="K119" t="str">
            <v>L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4339000</v>
          </cell>
          <cell r="R119">
            <v>433900</v>
          </cell>
          <cell r="S119">
            <v>173560</v>
          </cell>
          <cell r="T119">
            <v>4946460</v>
          </cell>
          <cell r="U119">
            <v>0</v>
          </cell>
          <cell r="V119">
            <v>980000</v>
          </cell>
          <cell r="W119">
            <v>289680</v>
          </cell>
          <cell r="X119">
            <v>3097000</v>
          </cell>
          <cell r="Y119">
            <v>601200</v>
          </cell>
          <cell r="Z119">
            <v>9914340</v>
          </cell>
          <cell r="AA119">
            <v>495717</v>
          </cell>
          <cell r="AB119">
            <v>234956.85</v>
          </cell>
          <cell r="AC119">
            <v>730673.85</v>
          </cell>
          <cell r="AD119">
            <v>9183666.1500000004</v>
          </cell>
          <cell r="AE119">
            <v>110203993.80000001</v>
          </cell>
          <cell r="AF119">
            <v>45000000</v>
          </cell>
          <cell r="AG119">
            <v>65203993.800000012</v>
          </cell>
          <cell r="AH119">
            <v>4780599.0700000022</v>
          </cell>
          <cell r="AI119">
            <v>4780599.0700000022</v>
          </cell>
          <cell r="AJ119">
            <v>0</v>
          </cell>
        </row>
        <row r="120">
          <cell r="A120">
            <v>3</v>
          </cell>
          <cell r="B120" t="str">
            <v>Drs. I WAYAN TUNAS</v>
          </cell>
          <cell r="C120">
            <v>9</v>
          </cell>
          <cell r="D120" t="str">
            <v>1960012311988091008</v>
          </cell>
          <cell r="E120">
            <v>0</v>
          </cell>
          <cell r="F120">
            <v>0</v>
          </cell>
          <cell r="G120" t="str">
            <v>PENATA TK I</v>
          </cell>
          <cell r="H120" t="str">
            <v>KAUR RENMIN</v>
          </cell>
          <cell r="I120" t="str">
            <v>K</v>
          </cell>
          <cell r="J120">
            <v>1</v>
          </cell>
          <cell r="K120" t="str">
            <v>L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3912260</v>
          </cell>
          <cell r="R120">
            <v>391226</v>
          </cell>
          <cell r="S120">
            <v>78245.2</v>
          </cell>
          <cell r="T120">
            <v>4381731.2</v>
          </cell>
          <cell r="U120">
            <v>0</v>
          </cell>
          <cell r="V120">
            <v>540000</v>
          </cell>
          <cell r="W120">
            <v>217260</v>
          </cell>
          <cell r="X120">
            <v>2582000</v>
          </cell>
          <cell r="Y120">
            <v>604800</v>
          </cell>
          <cell r="Z120">
            <v>8325791.2000000002</v>
          </cell>
          <cell r="AA120">
            <v>416289.56000000006</v>
          </cell>
          <cell r="AB120">
            <v>208132.23200000002</v>
          </cell>
          <cell r="AC120">
            <v>624421.79200000013</v>
          </cell>
          <cell r="AD120">
            <v>7701369.4079999998</v>
          </cell>
          <cell r="AE120">
            <v>92416432.895999998</v>
          </cell>
          <cell r="AF120">
            <v>42000000</v>
          </cell>
          <cell r="AG120">
            <v>50416432.895999998</v>
          </cell>
          <cell r="AH120">
            <v>2562464.9343999997</v>
          </cell>
          <cell r="AI120">
            <v>2562464.9343999997</v>
          </cell>
          <cell r="AJ120">
            <v>0</v>
          </cell>
        </row>
        <row r="121">
          <cell r="A121">
            <v>4</v>
          </cell>
          <cell r="B121" t="str">
            <v>I NYOMAN YUDA</v>
          </cell>
          <cell r="C121">
            <v>9</v>
          </cell>
          <cell r="D121" t="str">
            <v>196401041987031001</v>
          </cell>
          <cell r="E121">
            <v>0</v>
          </cell>
          <cell r="F121">
            <v>0</v>
          </cell>
          <cell r="G121" t="str">
            <v>PENATA</v>
          </cell>
          <cell r="H121" t="str">
            <v>KAUR ARSIP</v>
          </cell>
          <cell r="I121" t="str">
            <v>K</v>
          </cell>
          <cell r="J121">
            <v>2</v>
          </cell>
          <cell r="K121" t="str">
            <v>L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3872000</v>
          </cell>
          <cell r="R121">
            <v>387200</v>
          </cell>
          <cell r="S121">
            <v>154880</v>
          </cell>
          <cell r="T121">
            <v>4414080</v>
          </cell>
          <cell r="U121">
            <v>0</v>
          </cell>
          <cell r="V121">
            <v>540000</v>
          </cell>
          <cell r="W121">
            <v>289680</v>
          </cell>
          <cell r="X121">
            <v>2582000</v>
          </cell>
          <cell r="Y121">
            <v>604800</v>
          </cell>
          <cell r="Z121">
            <v>8430560</v>
          </cell>
          <cell r="AA121">
            <v>421528</v>
          </cell>
          <cell r="AB121">
            <v>209668.8</v>
          </cell>
          <cell r="AC121">
            <v>631196.80000000005</v>
          </cell>
          <cell r="AD121">
            <v>7799363.2000000002</v>
          </cell>
          <cell r="AE121">
            <v>93592358.400000006</v>
          </cell>
          <cell r="AF121">
            <v>45000000</v>
          </cell>
          <cell r="AG121">
            <v>48592358.400000006</v>
          </cell>
          <cell r="AH121">
            <v>2429617.9200000004</v>
          </cell>
          <cell r="AI121">
            <v>2429617.9200000004</v>
          </cell>
          <cell r="AJ121">
            <v>0</v>
          </cell>
        </row>
        <row r="122">
          <cell r="A122">
            <v>5</v>
          </cell>
          <cell r="B122" t="str">
            <v>I NYOMAN NETRA</v>
          </cell>
          <cell r="C122">
            <v>9</v>
          </cell>
          <cell r="D122" t="str">
            <v>196409301987031001</v>
          </cell>
          <cell r="E122">
            <v>0</v>
          </cell>
          <cell r="F122">
            <v>0</v>
          </cell>
          <cell r="G122" t="str">
            <v>PENATA</v>
          </cell>
          <cell r="H122" t="str">
            <v>KAUR KANPOS</v>
          </cell>
          <cell r="I122" t="str">
            <v>K</v>
          </cell>
          <cell r="J122">
            <v>2</v>
          </cell>
          <cell r="K122" t="str">
            <v>L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3872000</v>
          </cell>
          <cell r="R122">
            <v>387200</v>
          </cell>
          <cell r="S122">
            <v>154880</v>
          </cell>
          <cell r="T122">
            <v>4414080</v>
          </cell>
          <cell r="U122">
            <v>0</v>
          </cell>
          <cell r="V122">
            <v>540000</v>
          </cell>
          <cell r="W122">
            <v>289680</v>
          </cell>
          <cell r="X122">
            <v>2582000</v>
          </cell>
          <cell r="Y122">
            <v>604800</v>
          </cell>
          <cell r="Z122">
            <v>8430560</v>
          </cell>
          <cell r="AA122">
            <v>421528</v>
          </cell>
          <cell r="AB122">
            <v>209668.8</v>
          </cell>
          <cell r="AC122">
            <v>631196.80000000005</v>
          </cell>
          <cell r="AD122">
            <v>7799363.2000000002</v>
          </cell>
          <cell r="AE122">
            <v>93592358.400000006</v>
          </cell>
          <cell r="AF122">
            <v>45000000</v>
          </cell>
          <cell r="AG122">
            <v>48592358.400000006</v>
          </cell>
          <cell r="AH122">
            <v>2429617.9200000004</v>
          </cell>
          <cell r="AI122">
            <v>2429617.9200000004</v>
          </cell>
          <cell r="AJ122">
            <v>0</v>
          </cell>
        </row>
        <row r="123">
          <cell r="A123">
            <v>6</v>
          </cell>
          <cell r="B123" t="str">
            <v>IDA AYU MADE RUMINI</v>
          </cell>
          <cell r="C123">
            <v>9</v>
          </cell>
          <cell r="D123" t="str">
            <v>195800001983012001</v>
          </cell>
          <cell r="E123">
            <v>0</v>
          </cell>
          <cell r="F123">
            <v>0</v>
          </cell>
          <cell r="G123" t="str">
            <v>PENATA</v>
          </cell>
          <cell r="H123" t="str">
            <v>KAUR PUSTAKA</v>
          </cell>
          <cell r="I123" t="str">
            <v>K</v>
          </cell>
          <cell r="J123">
            <v>0</v>
          </cell>
          <cell r="K123" t="str">
            <v>P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4119700</v>
          </cell>
          <cell r="R123">
            <v>411970</v>
          </cell>
          <cell r="S123">
            <v>0</v>
          </cell>
          <cell r="T123">
            <v>4531670</v>
          </cell>
          <cell r="U123">
            <v>0</v>
          </cell>
          <cell r="V123">
            <v>540000</v>
          </cell>
          <cell r="W123">
            <v>144840</v>
          </cell>
          <cell r="X123">
            <v>2582000</v>
          </cell>
          <cell r="Y123">
            <v>604800</v>
          </cell>
          <cell r="Z123">
            <v>8403310</v>
          </cell>
          <cell r="AA123">
            <v>420165.5</v>
          </cell>
          <cell r="AB123">
            <v>215254.32500000001</v>
          </cell>
          <cell r="AC123">
            <v>635419.82499999995</v>
          </cell>
          <cell r="AD123">
            <v>7767890.1749999998</v>
          </cell>
          <cell r="AE123">
            <v>93214682.099999994</v>
          </cell>
          <cell r="AF123">
            <v>36000000</v>
          </cell>
          <cell r="AG123">
            <v>57214682.099999994</v>
          </cell>
          <cell r="AH123">
            <v>3582202.314999999</v>
          </cell>
          <cell r="AI123">
            <v>3582202.314999999</v>
          </cell>
          <cell r="AJ123">
            <v>0</v>
          </cell>
        </row>
        <row r="124">
          <cell r="A124">
            <v>7</v>
          </cell>
          <cell r="B124" t="str">
            <v>I WAYAN WIDNYANA</v>
          </cell>
          <cell r="C124">
            <v>9</v>
          </cell>
          <cell r="D124" t="str">
            <v>196306121984031001</v>
          </cell>
          <cell r="E124">
            <v>0</v>
          </cell>
          <cell r="F124">
            <v>0</v>
          </cell>
          <cell r="G124" t="str">
            <v>PENATA</v>
          </cell>
          <cell r="H124" t="str">
            <v>KAUR TAKAH</v>
          </cell>
          <cell r="I124" t="str">
            <v>K</v>
          </cell>
          <cell r="J124">
            <v>0</v>
          </cell>
          <cell r="K124" t="str">
            <v>L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4119700</v>
          </cell>
          <cell r="R124">
            <v>411970</v>
          </cell>
          <cell r="S124">
            <v>0</v>
          </cell>
          <cell r="T124">
            <v>4531670</v>
          </cell>
          <cell r="U124">
            <v>0</v>
          </cell>
          <cell r="V124">
            <v>540000</v>
          </cell>
          <cell r="W124">
            <v>144840</v>
          </cell>
          <cell r="X124">
            <v>2582000</v>
          </cell>
          <cell r="Y124">
            <v>604800</v>
          </cell>
          <cell r="Z124">
            <v>8403310</v>
          </cell>
          <cell r="AA124">
            <v>420165.5</v>
          </cell>
          <cell r="AB124">
            <v>215254.32500000001</v>
          </cell>
          <cell r="AC124">
            <v>635419.82499999995</v>
          </cell>
          <cell r="AD124">
            <v>7767890.1749999998</v>
          </cell>
          <cell r="AE124">
            <v>93214682.099999994</v>
          </cell>
          <cell r="AF124">
            <v>39000000</v>
          </cell>
          <cell r="AG124">
            <v>54214682.099999994</v>
          </cell>
          <cell r="AH124">
            <v>3132202.314999999</v>
          </cell>
          <cell r="AI124">
            <v>3132202.314999999</v>
          </cell>
          <cell r="AJ124">
            <v>0</v>
          </cell>
        </row>
        <row r="125">
          <cell r="A125">
            <v>8</v>
          </cell>
          <cell r="B125" t="str">
            <v>TITIK RUDIATI</v>
          </cell>
          <cell r="C125">
            <v>9</v>
          </cell>
          <cell r="D125" t="str">
            <v>196507091988022003</v>
          </cell>
          <cell r="E125">
            <v>0</v>
          </cell>
          <cell r="F125">
            <v>0</v>
          </cell>
          <cell r="G125" t="str">
            <v>PENATA</v>
          </cell>
          <cell r="H125" t="str">
            <v>KAUR BINSET</v>
          </cell>
          <cell r="I125" t="str">
            <v>TK</v>
          </cell>
          <cell r="J125">
            <v>0</v>
          </cell>
          <cell r="K125" t="str">
            <v>P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3753800</v>
          </cell>
          <cell r="R125">
            <v>0</v>
          </cell>
          <cell r="S125">
            <v>0</v>
          </cell>
          <cell r="T125">
            <v>3753800</v>
          </cell>
          <cell r="U125">
            <v>0</v>
          </cell>
          <cell r="V125">
            <v>540000</v>
          </cell>
          <cell r="W125">
            <v>72420</v>
          </cell>
          <cell r="X125">
            <v>2582000</v>
          </cell>
          <cell r="Y125">
            <v>604800</v>
          </cell>
          <cell r="Z125">
            <v>7553020</v>
          </cell>
          <cell r="AA125">
            <v>377651</v>
          </cell>
          <cell r="AB125">
            <v>178305.5</v>
          </cell>
          <cell r="AC125">
            <v>555956.5</v>
          </cell>
          <cell r="AD125">
            <v>6997063.5</v>
          </cell>
          <cell r="AE125">
            <v>83964762</v>
          </cell>
          <cell r="AF125">
            <v>36000000</v>
          </cell>
          <cell r="AG125">
            <v>47964762</v>
          </cell>
          <cell r="AH125">
            <v>2398238.1</v>
          </cell>
          <cell r="AI125">
            <v>2398238.1</v>
          </cell>
          <cell r="AJ125">
            <v>0</v>
          </cell>
        </row>
        <row r="126">
          <cell r="A126">
            <v>9</v>
          </cell>
          <cell r="B126" t="str">
            <v>A A RAI MURTINI</v>
          </cell>
          <cell r="C126">
            <v>8</v>
          </cell>
          <cell r="D126" t="str">
            <v>1960123111983032020</v>
          </cell>
          <cell r="E126">
            <v>0</v>
          </cell>
          <cell r="F126">
            <v>0</v>
          </cell>
          <cell r="G126" t="str">
            <v>PENDA I</v>
          </cell>
          <cell r="H126" t="str">
            <v>PAUR TU</v>
          </cell>
          <cell r="I126" t="str">
            <v>TK</v>
          </cell>
          <cell r="J126">
            <v>0</v>
          </cell>
          <cell r="K126" t="str">
            <v>P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3952600</v>
          </cell>
          <cell r="R126">
            <v>0</v>
          </cell>
          <cell r="S126">
            <v>0</v>
          </cell>
          <cell r="T126">
            <v>3952600</v>
          </cell>
          <cell r="U126">
            <v>0</v>
          </cell>
          <cell r="V126">
            <v>490000</v>
          </cell>
          <cell r="W126">
            <v>289680</v>
          </cell>
          <cell r="X126">
            <v>2150000</v>
          </cell>
          <cell r="Y126">
            <v>604800</v>
          </cell>
          <cell r="Z126">
            <v>7487080</v>
          </cell>
          <cell r="AA126">
            <v>374354</v>
          </cell>
          <cell r="AB126">
            <v>187748.5</v>
          </cell>
          <cell r="AC126">
            <v>562102.5</v>
          </cell>
          <cell r="AD126">
            <v>6924977.5</v>
          </cell>
          <cell r="AE126">
            <v>83099730</v>
          </cell>
          <cell r="AF126">
            <v>36000000</v>
          </cell>
          <cell r="AG126">
            <v>47099730</v>
          </cell>
          <cell r="AH126">
            <v>2354986.5</v>
          </cell>
          <cell r="AI126">
            <v>2354986.5</v>
          </cell>
          <cell r="AJ126">
            <v>0</v>
          </cell>
        </row>
        <row r="127">
          <cell r="A127">
            <v>10</v>
          </cell>
          <cell r="B127" t="str">
            <v>I GST A A SUGIASIH</v>
          </cell>
          <cell r="C127">
            <v>8</v>
          </cell>
          <cell r="D127" t="str">
            <v>197212221998032001</v>
          </cell>
          <cell r="E127">
            <v>0</v>
          </cell>
          <cell r="F127">
            <v>0</v>
          </cell>
          <cell r="G127" t="str">
            <v xml:space="preserve">PENDA </v>
          </cell>
          <cell r="H127" t="str">
            <v>PAUR MINU</v>
          </cell>
          <cell r="I127" t="str">
            <v>K</v>
          </cell>
          <cell r="J127">
            <v>2</v>
          </cell>
          <cell r="K127" t="str">
            <v>P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3349800</v>
          </cell>
          <cell r="R127">
            <v>334980</v>
          </cell>
          <cell r="S127">
            <v>133992</v>
          </cell>
          <cell r="T127">
            <v>3818772</v>
          </cell>
          <cell r="U127">
            <v>0</v>
          </cell>
          <cell r="V127">
            <v>490000</v>
          </cell>
          <cell r="W127">
            <v>289680</v>
          </cell>
          <cell r="X127">
            <v>2150000</v>
          </cell>
          <cell r="Y127">
            <v>604800</v>
          </cell>
          <cell r="Z127">
            <v>7353252</v>
          </cell>
          <cell r="AA127">
            <v>367662.60000000003</v>
          </cell>
          <cell r="AB127">
            <v>181391.67</v>
          </cell>
          <cell r="AC127">
            <v>549054.27</v>
          </cell>
          <cell r="AD127">
            <v>6804197.7300000004</v>
          </cell>
          <cell r="AE127">
            <v>81650372.760000005</v>
          </cell>
          <cell r="AF127">
            <v>36000000</v>
          </cell>
          <cell r="AG127">
            <v>45650372.760000005</v>
          </cell>
          <cell r="AH127">
            <v>2282518.6380000003</v>
          </cell>
          <cell r="AI127">
            <v>2282518.6380000003</v>
          </cell>
          <cell r="AJ127">
            <v>0</v>
          </cell>
        </row>
        <row r="128">
          <cell r="A128">
            <v>11</v>
          </cell>
          <cell r="B128" t="str">
            <v>HERMINTJE LEUNUFNA</v>
          </cell>
          <cell r="C128">
            <v>7</v>
          </cell>
          <cell r="D128" t="str">
            <v>197001011999032001</v>
          </cell>
          <cell r="E128">
            <v>0</v>
          </cell>
          <cell r="F128">
            <v>0</v>
          </cell>
          <cell r="G128" t="str">
            <v>PENGATUR I</v>
          </cell>
          <cell r="H128" t="str">
            <v>BANUM</v>
          </cell>
          <cell r="I128" t="str">
            <v>TK</v>
          </cell>
          <cell r="J128">
            <v>0</v>
          </cell>
          <cell r="K128" t="str">
            <v>P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3213800</v>
          </cell>
          <cell r="R128">
            <v>0</v>
          </cell>
          <cell r="S128">
            <v>0</v>
          </cell>
          <cell r="T128">
            <v>3213800</v>
          </cell>
          <cell r="U128">
            <v>0</v>
          </cell>
          <cell r="V128">
            <v>180000</v>
          </cell>
          <cell r="W128">
            <v>72420</v>
          </cell>
          <cell r="X128">
            <v>1870000</v>
          </cell>
          <cell r="Y128">
            <v>600000</v>
          </cell>
          <cell r="Z128">
            <v>5936220</v>
          </cell>
          <cell r="AA128">
            <v>296811</v>
          </cell>
          <cell r="AB128">
            <v>152655.5</v>
          </cell>
          <cell r="AC128">
            <v>449466.5</v>
          </cell>
          <cell r="AD128">
            <v>5486753.5</v>
          </cell>
          <cell r="AE128">
            <v>65841042</v>
          </cell>
          <cell r="AF128">
            <v>36000000</v>
          </cell>
          <cell r="AG128">
            <v>29841042</v>
          </cell>
          <cell r="AH128">
            <v>1492052.1</v>
          </cell>
          <cell r="AI128">
            <v>1492052.1</v>
          </cell>
          <cell r="AJ128">
            <v>0</v>
          </cell>
        </row>
        <row r="129">
          <cell r="A129">
            <v>12</v>
          </cell>
          <cell r="B129" t="str">
            <v>FAJAR ARIF WIBOWO, AMD</v>
          </cell>
          <cell r="C129">
            <v>7</v>
          </cell>
          <cell r="D129" t="str">
            <v>198303032009121000</v>
          </cell>
          <cell r="E129">
            <v>0</v>
          </cell>
          <cell r="F129">
            <v>0</v>
          </cell>
          <cell r="G129" t="str">
            <v>PENGATUR I</v>
          </cell>
          <cell r="H129" t="str">
            <v>BANUM</v>
          </cell>
          <cell r="I129" t="str">
            <v>TK</v>
          </cell>
          <cell r="J129">
            <v>0</v>
          </cell>
          <cell r="K129" t="str">
            <v>L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2431200</v>
          </cell>
          <cell r="R129">
            <v>0</v>
          </cell>
          <cell r="S129">
            <v>0</v>
          </cell>
          <cell r="T129">
            <v>2431200</v>
          </cell>
          <cell r="U129">
            <v>0</v>
          </cell>
          <cell r="V129">
            <v>180000</v>
          </cell>
          <cell r="W129">
            <v>72420</v>
          </cell>
          <cell r="X129">
            <v>1870000</v>
          </cell>
          <cell r="Y129">
            <v>600000</v>
          </cell>
          <cell r="Z129">
            <v>5153620</v>
          </cell>
          <cell r="AA129">
            <v>257681</v>
          </cell>
          <cell r="AB129">
            <v>115482</v>
          </cell>
          <cell r="AC129">
            <v>373163</v>
          </cell>
          <cell r="AD129">
            <v>4780457</v>
          </cell>
          <cell r="AE129">
            <v>57365484</v>
          </cell>
          <cell r="AF129">
            <v>36000000</v>
          </cell>
          <cell r="AG129">
            <v>21365484</v>
          </cell>
          <cell r="AH129">
            <v>1068274.2</v>
          </cell>
          <cell r="AI129">
            <v>1068274.2</v>
          </cell>
          <cell r="AJ129">
            <v>0</v>
          </cell>
        </row>
        <row r="130">
          <cell r="A130">
            <v>0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</row>
        <row r="131">
          <cell r="A131">
            <v>0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 t="str">
            <v>POLRI</v>
          </cell>
          <cell r="X131">
            <v>184324000</v>
          </cell>
          <cell r="Y131">
            <v>0</v>
          </cell>
          <cell r="Z131" t="str">
            <v>POLRI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</row>
        <row r="132">
          <cell r="A132">
            <v>45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 t="str">
            <v>PNS</v>
          </cell>
          <cell r="X132">
            <v>102287000</v>
          </cell>
          <cell r="Y132">
            <v>0</v>
          </cell>
          <cell r="Z132" t="str">
            <v>PNS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</row>
        <row r="133">
          <cell r="A133">
            <v>69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 t="str">
            <v>CPNS</v>
          </cell>
          <cell r="X133">
            <v>2572000</v>
          </cell>
          <cell r="Y133">
            <v>0</v>
          </cell>
          <cell r="Z133" t="str">
            <v>CPNS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</row>
        <row r="134">
          <cell r="A134">
            <v>0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104859000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</row>
        <row r="135">
          <cell r="A135">
            <v>0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</row>
        <row r="136">
          <cell r="A136">
            <v>0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</row>
        <row r="137">
          <cell r="A137">
            <v>0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</row>
        <row r="138">
          <cell r="A138">
            <v>0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POLRI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</row>
        <row r="139">
          <cell r="A139">
            <v>0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PNS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</row>
        <row r="140">
          <cell r="A140">
            <v>0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CPNS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</row>
        <row r="141">
          <cell r="A141">
            <v>0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</row>
        <row r="142">
          <cell r="A142">
            <v>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</row>
        <row r="143">
          <cell r="A143">
            <v>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</row>
        <row r="144">
          <cell r="A144">
            <v>0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</row>
        <row r="145">
          <cell r="A145">
            <v>0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</row>
        <row r="146">
          <cell r="A146">
            <v>0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</row>
        <row r="147">
          <cell r="A147">
            <v>0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</row>
        <row r="148">
          <cell r="A148">
            <v>0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</row>
        <row r="149">
          <cell r="A149">
            <v>0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</row>
        <row r="150">
          <cell r="A150">
            <v>0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</row>
        <row r="151">
          <cell r="A151">
            <v>0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</row>
        <row r="152">
          <cell r="A152">
            <v>0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</row>
        <row r="153">
          <cell r="A153">
            <v>0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</row>
        <row r="154">
          <cell r="A154">
            <v>0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</row>
        <row r="155">
          <cell r="A155">
            <v>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</row>
        <row r="156">
          <cell r="A156">
            <v>0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</row>
        <row r="157">
          <cell r="A157">
            <v>0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</row>
        <row r="158">
          <cell r="A158">
            <v>0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</row>
        <row r="159">
          <cell r="A159">
            <v>0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</row>
        <row r="160">
          <cell r="A160">
            <v>0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</row>
        <row r="161">
          <cell r="A161">
            <v>0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</row>
        <row r="162">
          <cell r="A162">
            <v>0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</row>
        <row r="163">
          <cell r="A163">
            <v>0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</row>
        <row r="164">
          <cell r="A164">
            <v>0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</row>
        <row r="165">
          <cell r="A165">
            <v>0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</row>
        <row r="166">
          <cell r="A166">
            <v>0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</row>
        <row r="167">
          <cell r="A167">
            <v>0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</row>
        <row r="168">
          <cell r="A168">
            <v>0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</row>
        <row r="169">
          <cell r="A169">
            <v>0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</row>
        <row r="170">
          <cell r="A170">
            <v>0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</row>
        <row r="171">
          <cell r="A171">
            <v>0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</row>
        <row r="172">
          <cell r="A172">
            <v>0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</row>
        <row r="173">
          <cell r="A173">
            <v>0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</row>
        <row r="174">
          <cell r="A174">
            <v>0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</row>
        <row r="175">
          <cell r="A175">
            <v>0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</row>
        <row r="176">
          <cell r="A176">
            <v>0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</row>
        <row r="177">
          <cell r="A177">
            <v>0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</row>
        <row r="178">
          <cell r="A178">
            <v>0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</row>
        <row r="179">
          <cell r="A179">
            <v>0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</row>
        <row r="180">
          <cell r="A180">
            <v>0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</row>
        <row r="181">
          <cell r="A181">
            <v>0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</row>
        <row r="182">
          <cell r="A182">
            <v>0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</row>
        <row r="183">
          <cell r="A183">
            <v>0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</row>
        <row r="184">
          <cell r="A184">
            <v>0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</row>
        <row r="185">
          <cell r="A185">
            <v>0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</row>
        <row r="186">
          <cell r="A186">
            <v>0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</row>
        <row r="187">
          <cell r="A187">
            <v>0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</row>
        <row r="188">
          <cell r="A188">
            <v>0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</row>
        <row r="189">
          <cell r="A189">
            <v>0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</row>
        <row r="190">
          <cell r="A190">
            <v>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</row>
        <row r="191">
          <cell r="A191">
            <v>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</row>
        <row r="192">
          <cell r="A192">
            <v>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</row>
        <row r="193">
          <cell r="A193">
            <v>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</row>
        <row r="194">
          <cell r="A194">
            <v>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</row>
        <row r="195">
          <cell r="A195">
            <v>0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</row>
        <row r="196">
          <cell r="A196">
            <v>657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</row>
        <row r="197">
          <cell r="A197">
            <v>658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</row>
        <row r="198">
          <cell r="A198">
            <v>659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</row>
        <row r="199">
          <cell r="A199">
            <v>660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</row>
        <row r="200">
          <cell r="A200">
            <v>661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</row>
        <row r="201">
          <cell r="A201">
            <v>662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</row>
        <row r="202">
          <cell r="A202">
            <v>663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</row>
        <row r="203">
          <cell r="A203">
            <v>664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</row>
        <row r="204">
          <cell r="A204">
            <v>665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</row>
        <row r="205">
          <cell r="A205">
            <v>666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</row>
        <row r="206">
          <cell r="A206">
            <v>667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</row>
        <row r="207">
          <cell r="A207">
            <v>668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</row>
        <row r="208">
          <cell r="A208">
            <v>669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</row>
        <row r="209">
          <cell r="A209">
            <v>670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</row>
        <row r="210">
          <cell r="A210">
            <v>671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</row>
        <row r="211">
          <cell r="A211">
            <v>672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</row>
        <row r="212">
          <cell r="A212">
            <v>673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</row>
        <row r="213">
          <cell r="A213">
            <v>674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</row>
        <row r="214">
          <cell r="A214">
            <v>675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</row>
        <row r="215">
          <cell r="A215">
            <v>676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</row>
        <row r="216">
          <cell r="A216">
            <v>677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</row>
        <row r="217">
          <cell r="A217">
            <v>678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</row>
        <row r="218">
          <cell r="A218">
            <v>679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</row>
        <row r="219">
          <cell r="A219">
            <v>680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</row>
        <row r="220">
          <cell r="A220">
            <v>681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</row>
        <row r="221">
          <cell r="A221">
            <v>682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</row>
        <row r="222">
          <cell r="A222">
            <v>683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</row>
        <row r="223">
          <cell r="A223">
            <v>684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</row>
        <row r="224">
          <cell r="A224">
            <v>685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</row>
        <row r="225">
          <cell r="A225">
            <v>686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</row>
        <row r="226">
          <cell r="A226">
            <v>687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</row>
        <row r="227">
          <cell r="A227">
            <v>688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</row>
        <row r="228">
          <cell r="A228">
            <v>689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</row>
        <row r="229">
          <cell r="A229">
            <v>690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</row>
        <row r="230">
          <cell r="A230">
            <v>691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</row>
        <row r="231">
          <cell r="A231">
            <v>692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</row>
        <row r="232">
          <cell r="A232">
            <v>693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</row>
        <row r="233">
          <cell r="A233">
            <v>694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</row>
        <row r="234">
          <cell r="A234">
            <v>695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</row>
        <row r="235">
          <cell r="A235">
            <v>696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</row>
        <row r="236">
          <cell r="A236">
            <v>697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</row>
        <row r="237">
          <cell r="A237">
            <v>698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</row>
        <row r="238">
          <cell r="A238">
            <v>699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</row>
        <row r="239">
          <cell r="A239">
            <v>700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</row>
        <row r="240">
          <cell r="A240">
            <v>701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</row>
        <row r="241">
          <cell r="A241">
            <v>702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</row>
        <row r="242">
          <cell r="A242">
            <v>703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</row>
        <row r="243">
          <cell r="A243">
            <v>704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</row>
        <row r="244">
          <cell r="A244">
            <v>705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</row>
        <row r="245">
          <cell r="A245">
            <v>706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</row>
        <row r="246">
          <cell r="A246">
            <v>707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</row>
        <row r="247">
          <cell r="A247">
            <v>708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</row>
        <row r="248">
          <cell r="A248">
            <v>709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</row>
        <row r="249">
          <cell r="A249">
            <v>710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</row>
        <row r="250">
          <cell r="A250">
            <v>711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</row>
        <row r="251">
          <cell r="A251">
            <v>712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</row>
        <row r="252">
          <cell r="A252">
            <v>713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</row>
        <row r="253">
          <cell r="A253">
            <v>714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</row>
        <row r="254">
          <cell r="A254">
            <v>715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</row>
        <row r="255">
          <cell r="A255">
            <v>716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</row>
        <row r="256">
          <cell r="A256">
            <v>717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</row>
        <row r="257">
          <cell r="A257">
            <v>718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</row>
        <row r="258">
          <cell r="A258">
            <v>719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</row>
        <row r="259">
          <cell r="A259">
            <v>720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</row>
        <row r="260">
          <cell r="A260">
            <v>721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</row>
        <row r="261">
          <cell r="A261">
            <v>722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</row>
        <row r="262">
          <cell r="A262">
            <v>723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</row>
        <row r="263">
          <cell r="A263">
            <v>724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</row>
        <row r="264">
          <cell r="A264">
            <v>725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</row>
        <row r="265">
          <cell r="A265">
            <v>726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</row>
        <row r="266">
          <cell r="A266">
            <v>727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</row>
        <row r="267">
          <cell r="A267">
            <v>728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</row>
        <row r="268">
          <cell r="A268">
            <v>729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</row>
        <row r="269">
          <cell r="A269">
            <v>730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</row>
        <row r="270">
          <cell r="A270">
            <v>731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</row>
        <row r="271">
          <cell r="A271">
            <v>732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</row>
        <row r="272">
          <cell r="A272">
            <v>733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</row>
        <row r="273">
          <cell r="A273">
            <v>734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</row>
        <row r="274">
          <cell r="A274">
            <v>735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</row>
        <row r="275">
          <cell r="A275">
            <v>736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</row>
        <row r="276">
          <cell r="A276">
            <v>737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</row>
        <row r="277">
          <cell r="A277">
            <v>738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</row>
        <row r="278">
          <cell r="A278">
            <v>739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</row>
        <row r="279">
          <cell r="A279">
            <v>740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</row>
        <row r="280">
          <cell r="A280">
            <v>741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</row>
        <row r="281">
          <cell r="A281">
            <v>742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</row>
        <row r="282">
          <cell r="A282">
            <v>743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</row>
        <row r="283">
          <cell r="A283">
            <v>744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</row>
        <row r="284">
          <cell r="A284">
            <v>745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</row>
        <row r="285">
          <cell r="A285">
            <v>746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</row>
        <row r="286">
          <cell r="A286">
            <v>747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</row>
        <row r="287">
          <cell r="A287">
            <v>748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</row>
        <row r="288">
          <cell r="A288">
            <v>749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</row>
        <row r="289">
          <cell r="A289">
            <v>750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</row>
        <row r="290">
          <cell r="A290">
            <v>751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</row>
        <row r="291">
          <cell r="A291">
            <v>752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</row>
        <row r="292">
          <cell r="A292">
            <v>753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</row>
        <row r="293">
          <cell r="A293">
            <v>754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</row>
        <row r="294">
          <cell r="A294">
            <v>755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</row>
        <row r="295">
          <cell r="A295">
            <v>756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</row>
        <row r="296">
          <cell r="A296">
            <v>757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</row>
        <row r="297">
          <cell r="A297">
            <v>758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</row>
        <row r="298">
          <cell r="A298">
            <v>759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</row>
        <row r="299">
          <cell r="A299">
            <v>760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</row>
        <row r="300">
          <cell r="A300">
            <v>761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</row>
        <row r="301">
          <cell r="A301">
            <v>762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</row>
        <row r="302">
          <cell r="A302">
            <v>763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</row>
        <row r="303">
          <cell r="A303">
            <v>764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</row>
        <row r="304">
          <cell r="A304">
            <v>765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</row>
        <row r="305">
          <cell r="A305">
            <v>766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</row>
        <row r="306">
          <cell r="A306">
            <v>767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</row>
        <row r="307">
          <cell r="A307">
            <v>768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</row>
        <row r="308">
          <cell r="A308">
            <v>769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</row>
        <row r="309">
          <cell r="A309">
            <v>770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</row>
        <row r="310">
          <cell r="A310">
            <v>771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</row>
        <row r="311">
          <cell r="A311">
            <v>772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</row>
        <row r="312">
          <cell r="A312">
            <v>773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</row>
        <row r="313">
          <cell r="A313">
            <v>774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</row>
        <row r="314">
          <cell r="A314">
            <v>775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</row>
        <row r="315">
          <cell r="A315">
            <v>776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</row>
        <row r="316">
          <cell r="A316">
            <v>777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</row>
        <row r="317">
          <cell r="A317">
            <v>778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</row>
        <row r="318">
          <cell r="A318">
            <v>779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</row>
        <row r="319">
          <cell r="A319">
            <v>780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</row>
        <row r="320">
          <cell r="A320">
            <v>781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</row>
        <row r="321">
          <cell r="A321">
            <v>782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</row>
        <row r="322">
          <cell r="A322">
            <v>783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</row>
        <row r="323">
          <cell r="A323">
            <v>784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</row>
        <row r="324">
          <cell r="A324">
            <v>785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</row>
        <row r="325">
          <cell r="A325">
            <v>786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</row>
        <row r="326">
          <cell r="A326">
            <v>787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</row>
        <row r="327">
          <cell r="A327">
            <v>788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</row>
        <row r="328">
          <cell r="A328">
            <v>789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</row>
        <row r="329">
          <cell r="A329">
            <v>790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</row>
        <row r="330">
          <cell r="A330">
            <v>791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</row>
        <row r="331">
          <cell r="A331">
            <v>792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</row>
        <row r="332">
          <cell r="A332">
            <v>793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</row>
        <row r="333">
          <cell r="A333">
            <v>794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</row>
        <row r="334">
          <cell r="A334">
            <v>795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</row>
        <row r="335">
          <cell r="A335">
            <v>796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</row>
        <row r="336">
          <cell r="A336">
            <v>797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</row>
        <row r="337">
          <cell r="A337">
            <v>798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</row>
        <row r="338">
          <cell r="A338">
            <v>799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</row>
        <row r="339">
          <cell r="A339">
            <v>800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</row>
        <row r="340">
          <cell r="A340">
            <v>801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</row>
        <row r="341">
          <cell r="A341">
            <v>802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</row>
        <row r="342">
          <cell r="A342">
            <v>803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</row>
        <row r="343">
          <cell r="A343">
            <v>804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</row>
        <row r="344">
          <cell r="A344">
            <v>805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</row>
        <row r="345">
          <cell r="A345">
            <v>806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</row>
        <row r="346">
          <cell r="A346">
            <v>807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</row>
        <row r="347">
          <cell r="A347">
            <v>808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</row>
        <row r="348">
          <cell r="A348">
            <v>809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</row>
        <row r="349">
          <cell r="A349">
            <v>810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</row>
        <row r="350">
          <cell r="A350">
            <v>811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</row>
        <row r="351">
          <cell r="A351">
            <v>812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</row>
        <row r="352">
          <cell r="A352">
            <v>813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</row>
        <row r="353">
          <cell r="A353">
            <v>814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</row>
        <row r="354">
          <cell r="A354">
            <v>815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</row>
        <row r="355">
          <cell r="A355">
            <v>816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</row>
        <row r="356">
          <cell r="A356">
            <v>817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</row>
        <row r="357">
          <cell r="A357">
            <v>818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</row>
        <row r="358">
          <cell r="A358">
            <v>819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</row>
        <row r="359">
          <cell r="A359">
            <v>820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</row>
        <row r="360">
          <cell r="A360">
            <v>821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</row>
        <row r="361">
          <cell r="A361">
            <v>822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</row>
        <row r="362">
          <cell r="A362">
            <v>823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</row>
        <row r="363">
          <cell r="A363">
            <v>824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</row>
        <row r="364">
          <cell r="A364">
            <v>825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</row>
        <row r="365">
          <cell r="A365">
            <v>826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</row>
        <row r="366">
          <cell r="A366">
            <v>827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</row>
        <row r="367">
          <cell r="A367">
            <v>828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</row>
        <row r="368">
          <cell r="A368">
            <v>829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</row>
        <row r="369">
          <cell r="A369">
            <v>830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</row>
        <row r="370">
          <cell r="A370">
            <v>831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</row>
        <row r="371">
          <cell r="A371">
            <v>832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</row>
        <row r="372">
          <cell r="A372">
            <v>833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</row>
        <row r="373">
          <cell r="A373">
            <v>834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</row>
        <row r="374">
          <cell r="A374">
            <v>835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</row>
        <row r="375">
          <cell r="A375">
            <v>836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</row>
        <row r="376">
          <cell r="A376">
            <v>837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</row>
        <row r="377">
          <cell r="A377">
            <v>838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</row>
        <row r="378">
          <cell r="A378">
            <v>839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</row>
        <row r="379">
          <cell r="A379">
            <v>840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</row>
        <row r="380">
          <cell r="A380">
            <v>841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</row>
        <row r="381">
          <cell r="A381">
            <v>842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</row>
        <row r="382">
          <cell r="A382">
            <v>843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</row>
        <row r="383">
          <cell r="A383">
            <v>844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</row>
        <row r="384">
          <cell r="A384">
            <v>845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</row>
        <row r="385">
          <cell r="A385">
            <v>846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</row>
        <row r="386">
          <cell r="A386">
            <v>847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</row>
        <row r="387">
          <cell r="A387">
            <v>848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</row>
        <row r="388">
          <cell r="A388">
            <v>849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</row>
        <row r="389">
          <cell r="A389">
            <v>850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</row>
        <row r="390">
          <cell r="A390">
            <v>851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</row>
        <row r="391">
          <cell r="A391">
            <v>852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</row>
        <row r="392">
          <cell r="A392">
            <v>853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</row>
        <row r="393">
          <cell r="A393">
            <v>854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</row>
        <row r="394">
          <cell r="A394">
            <v>855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</row>
        <row r="395">
          <cell r="A395">
            <v>856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</row>
        <row r="396">
          <cell r="A396">
            <v>857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</row>
        <row r="397">
          <cell r="A397">
            <v>858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</row>
        <row r="398">
          <cell r="A398">
            <v>859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</row>
        <row r="399">
          <cell r="A399">
            <v>860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</row>
        <row r="400">
          <cell r="A400">
            <v>861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</row>
        <row r="401">
          <cell r="A401">
            <v>862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</row>
        <row r="402">
          <cell r="A402">
            <v>863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</row>
        <row r="403">
          <cell r="A403">
            <v>864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</row>
        <row r="404">
          <cell r="A404">
            <v>865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</row>
        <row r="405">
          <cell r="A405">
            <v>866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</row>
        <row r="406">
          <cell r="A406">
            <v>867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</row>
        <row r="407">
          <cell r="A407">
            <v>868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</row>
        <row r="408">
          <cell r="A408">
            <v>869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</row>
        <row r="409">
          <cell r="A409">
            <v>870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</row>
        <row r="410">
          <cell r="A410">
            <v>871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</row>
        <row r="411">
          <cell r="A411">
            <v>872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</row>
        <row r="412">
          <cell r="A412">
            <v>873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</row>
        <row r="413">
          <cell r="A413">
            <v>874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</row>
        <row r="414">
          <cell r="A414">
            <v>875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</row>
        <row r="415">
          <cell r="A415">
            <v>876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</row>
        <row r="416">
          <cell r="A416">
            <v>877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</row>
        <row r="417">
          <cell r="A417">
            <v>878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</row>
        <row r="418">
          <cell r="A418">
            <v>879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</row>
        <row r="419">
          <cell r="A419">
            <v>880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</row>
        <row r="420">
          <cell r="A420">
            <v>881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</row>
        <row r="421">
          <cell r="A421">
            <v>882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</row>
        <row r="422">
          <cell r="A422">
            <v>883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</row>
        <row r="423">
          <cell r="A423">
            <v>884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</row>
        <row r="424">
          <cell r="A424">
            <v>885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</row>
        <row r="425">
          <cell r="A425">
            <v>886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</row>
        <row r="426">
          <cell r="A426">
            <v>887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</row>
        <row r="427">
          <cell r="A427">
            <v>888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</row>
        <row r="428">
          <cell r="A428">
            <v>889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</row>
        <row r="429">
          <cell r="A429">
            <v>890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</row>
        <row r="430">
          <cell r="A430">
            <v>891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</row>
        <row r="431">
          <cell r="A431">
            <v>892</v>
          </cell>
          <cell r="B431">
            <v>0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</row>
        <row r="432">
          <cell r="A432">
            <v>893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</row>
        <row r="433">
          <cell r="A433">
            <v>894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</row>
        <row r="434">
          <cell r="A434">
            <v>895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</row>
        <row r="435">
          <cell r="A435">
            <v>896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</row>
        <row r="436">
          <cell r="A436">
            <v>897</v>
          </cell>
          <cell r="B436">
            <v>0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</row>
        <row r="437">
          <cell r="A437">
            <v>898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</row>
        <row r="438">
          <cell r="A438">
            <v>899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</row>
        <row r="439">
          <cell r="A439">
            <v>900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</row>
        <row r="440">
          <cell r="A440">
            <v>901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</row>
        <row r="441">
          <cell r="A441">
            <v>902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</row>
        <row r="442">
          <cell r="A442">
            <v>903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</row>
        <row r="443">
          <cell r="A443">
            <v>904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</row>
        <row r="444">
          <cell r="A444">
            <v>905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</row>
        <row r="445">
          <cell r="A445">
            <v>906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</row>
        <row r="446">
          <cell r="A446">
            <v>907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</row>
        <row r="447">
          <cell r="A447">
            <v>908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</row>
        <row r="448">
          <cell r="A448">
            <v>909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</row>
        <row r="449">
          <cell r="A449">
            <v>910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</row>
        <row r="450">
          <cell r="A450">
            <v>911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</row>
        <row r="451">
          <cell r="A451">
            <v>912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</row>
        <row r="452">
          <cell r="A452">
            <v>913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</row>
        <row r="453">
          <cell r="A453">
            <v>914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</row>
        <row r="454">
          <cell r="A454">
            <v>915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</row>
        <row r="455">
          <cell r="A455">
            <v>916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</row>
        <row r="456">
          <cell r="A456">
            <v>917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</row>
        <row r="457">
          <cell r="A457">
            <v>918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</row>
        <row r="458">
          <cell r="A458">
            <v>919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</row>
        <row r="459">
          <cell r="A459">
            <v>920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</row>
        <row r="460">
          <cell r="A460">
            <v>921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</row>
        <row r="461">
          <cell r="A461">
            <v>922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</row>
        <row r="462">
          <cell r="A462">
            <v>923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</row>
        <row r="463">
          <cell r="A463">
            <v>924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</row>
        <row r="464">
          <cell r="A464">
            <v>925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</row>
        <row r="465">
          <cell r="A465">
            <v>926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</row>
        <row r="466">
          <cell r="A466">
            <v>927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</row>
        <row r="467">
          <cell r="A467">
            <v>928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</row>
        <row r="468">
          <cell r="A468">
            <v>929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</row>
        <row r="469">
          <cell r="A469">
            <v>930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</row>
        <row r="470">
          <cell r="A470">
            <v>931</v>
          </cell>
          <cell r="B470">
            <v>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</row>
        <row r="471">
          <cell r="A471">
            <v>932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</row>
        <row r="472">
          <cell r="A472">
            <v>933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</row>
        <row r="473">
          <cell r="A473">
            <v>934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</row>
        <row r="474">
          <cell r="A474">
            <v>935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</row>
        <row r="475">
          <cell r="A475">
            <v>936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</row>
        <row r="476">
          <cell r="A476">
            <v>937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</row>
        <row r="477">
          <cell r="A477">
            <v>938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</row>
        <row r="478">
          <cell r="A478">
            <v>939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</row>
        <row r="479">
          <cell r="A479">
            <v>940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</row>
        <row r="480">
          <cell r="A480">
            <v>941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</row>
        <row r="481">
          <cell r="A481">
            <v>942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</row>
        <row r="482">
          <cell r="A482">
            <v>943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</row>
        <row r="483">
          <cell r="A483">
            <v>944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</row>
        <row r="484">
          <cell r="A484">
            <v>945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</row>
        <row r="485">
          <cell r="A485">
            <v>946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</row>
        <row r="486">
          <cell r="A486">
            <v>947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</row>
        <row r="487">
          <cell r="A487">
            <v>948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</row>
        <row r="488">
          <cell r="A488">
            <v>949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</row>
        <row r="489">
          <cell r="A489">
            <v>950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</row>
        <row r="490">
          <cell r="A490">
            <v>951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</row>
        <row r="491">
          <cell r="A491">
            <v>952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</row>
        <row r="492">
          <cell r="A492">
            <v>953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</row>
        <row r="493">
          <cell r="A493">
            <v>954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</row>
        <row r="494">
          <cell r="A494">
            <v>955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</row>
        <row r="495">
          <cell r="A495">
            <v>956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</row>
        <row r="496">
          <cell r="A496">
            <v>957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</row>
        <row r="497">
          <cell r="A497">
            <v>958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</row>
        <row r="498">
          <cell r="A498">
            <v>959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</row>
        <row r="499">
          <cell r="A499">
            <v>960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</row>
        <row r="500">
          <cell r="A500">
            <v>961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</row>
        <row r="501">
          <cell r="A501">
            <v>962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</row>
        <row r="502">
          <cell r="A502">
            <v>963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</row>
        <row r="503">
          <cell r="A503">
            <v>964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</row>
        <row r="504">
          <cell r="A504">
            <v>965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</row>
        <row r="505">
          <cell r="A505">
            <v>966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</row>
        <row r="506">
          <cell r="A506">
            <v>967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</row>
        <row r="507">
          <cell r="A507">
            <v>968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</row>
        <row r="508">
          <cell r="A508">
            <v>969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</row>
        <row r="509">
          <cell r="A509">
            <v>970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</row>
        <row r="510">
          <cell r="A510">
            <v>971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</row>
        <row r="511">
          <cell r="A511">
            <v>972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</row>
        <row r="512">
          <cell r="A512">
            <v>973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</row>
        <row r="513">
          <cell r="A513">
            <v>974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</row>
        <row r="514">
          <cell r="A514">
            <v>975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</row>
        <row r="515">
          <cell r="A515">
            <v>976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</row>
        <row r="516">
          <cell r="A516">
            <v>977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</row>
        <row r="517">
          <cell r="A517">
            <v>978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</row>
        <row r="518">
          <cell r="A518">
            <v>979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</row>
        <row r="519">
          <cell r="A519">
            <v>980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</row>
        <row r="520">
          <cell r="A520">
            <v>981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</row>
        <row r="521">
          <cell r="A521">
            <v>982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</row>
        <row r="522">
          <cell r="A522">
            <v>983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</row>
        <row r="523">
          <cell r="A523">
            <v>984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</row>
        <row r="524">
          <cell r="A524">
            <v>985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</row>
        <row r="525">
          <cell r="A525">
            <v>986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</row>
        <row r="526">
          <cell r="A526">
            <v>987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</row>
        <row r="527">
          <cell r="A527">
            <v>988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</row>
        <row r="528">
          <cell r="A528">
            <v>989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</row>
      </sheetData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terbilang"/>
    </sheetNames>
    <definedNames>
      <definedName name="terbilang"/>
    </definedNames>
    <sheetDataSet>
      <sheetData sheetId="0"/>
      <sheetData sheetId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4" unboundColumnsRight="2">
    <queryTableFields count="13">
      <queryTableField id="1" name="Timestamp" tableColumnId="12"/>
      <queryTableField id="2" name="Satker" tableColumnId="2"/>
      <queryTableField id="3" name="Nama Pelaksana Perjalanan Dinas" tableColumnId="3"/>
      <queryTableField id="4" name="NRP/NIP" tableColumnId="4"/>
      <queryTableField id="5" name="Pangkat" tableColumnId="5"/>
      <queryTableField id="6" name="Jumlah Pengikut" tableColumnId="6"/>
      <queryTableField id="7" name="Tanggal Berangkat" tableColumnId="7"/>
      <queryTableField id="8" name="Keperluan Perjalanan Dinas &quot;Dalam Rangka ...........&quot;" tableColumnId="8"/>
      <queryTableField id="9" name="Upload Sprin Pdf" tableColumnId="9"/>
      <queryTableField id="10" name="Upload Surat/TR Pdf" tableColumnId="10"/>
      <queryTableField id="11" name="Upload Surat/Nota Dinas Jaldis" tableColumnId="11"/>
      <queryTableField id="12" dataBound="0" tableColumnId="13"/>
      <queryTableField id="13" dataBound="0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_1" displayName="Table_1" ref="A1:M10" tableType="queryTable" totalsRowShown="0">
  <autoFilter ref="A1:M10"/>
  <tableColumns count="13">
    <tableColumn id="12" uniqueName="12" name="Timestamp" queryTableFieldId="1" dataDxfId="12"/>
    <tableColumn id="2" uniqueName="2" name="Satker" queryTableFieldId="2" dataDxfId="11"/>
    <tableColumn id="3" uniqueName="3" name="Nama Pelaksana Perjalanan Dinas" queryTableFieldId="3" dataDxfId="10"/>
    <tableColumn id="4" uniqueName="4" name="NRP/NIP" queryTableFieldId="4" dataDxfId="9"/>
    <tableColumn id="5" uniqueName="5" name="Pangkat" queryTableFieldId="5" dataDxfId="8"/>
    <tableColumn id="6" uniqueName="6" name="Jumlah Pengikut" queryTableFieldId="6" dataDxfId="7"/>
    <tableColumn id="7" uniqueName="7" name="Tanggal Berangkat" queryTableFieldId="7" dataDxfId="6"/>
    <tableColumn id="8" uniqueName="8" name="Keperluan Perjalanan Dinas &quot;Dalam Rangka ...........&quot;" queryTableFieldId="8" dataDxfId="5"/>
    <tableColumn id="9" uniqueName="9" name="Upload Sprin Pdf" queryTableFieldId="9" dataDxfId="4"/>
    <tableColumn id="10" uniqueName="10" name="Upload Surat/TR Pdf" queryTableFieldId="10" dataDxfId="3"/>
    <tableColumn id="11" uniqueName="11" name="Upload Surat/Nota Dinas Jaldis" queryTableFieldId="11" dataDxfId="2"/>
    <tableColumn id="13" uniqueName="13" name="Status" queryTableFieldId="12" dataDxfId="1"/>
    <tableColumn id="14" uniqueName="14" name="Keterangan" queryTableFieldId="13" dataDxfId="0">
      <calculatedColumnFormula>IF(Table_1[[#This Row],[Status]]="Proses",NOW(),"")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G44"/>
  <sheetViews>
    <sheetView showGridLines="0" showRowColHeaders="0" tabSelected="1" topLeftCell="A7" zoomScaleNormal="100" zoomScaleSheetLayoutView="115" workbookViewId="0">
      <selection activeCell="A32" sqref="A32"/>
    </sheetView>
  </sheetViews>
  <sheetFormatPr defaultRowHeight="11.25"/>
  <cols>
    <col min="1" max="1" width="30.140625" style="6" customWidth="1"/>
    <col min="2" max="20" width="8.5703125" style="6" customWidth="1"/>
    <col min="21" max="21" width="3.28515625" style="6" customWidth="1"/>
    <col min="22" max="28" width="8.5703125" style="6" customWidth="1"/>
    <col min="29" max="31" width="9.140625" style="6"/>
    <col min="32" max="32" width="10.5703125" style="6" customWidth="1"/>
    <col min="33" max="16384" width="9.140625" style="6"/>
  </cols>
  <sheetData>
    <row r="1" spans="1:28" ht="34.5" customHeight="1">
      <c r="A1" s="8"/>
      <c r="B1" s="432" t="s">
        <v>122</v>
      </c>
      <c r="C1" s="432"/>
      <c r="D1" s="432"/>
      <c r="E1" s="432"/>
      <c r="F1" s="432"/>
      <c r="G1" s="432"/>
      <c r="H1" s="432"/>
      <c r="I1" s="432"/>
      <c r="J1" s="5"/>
      <c r="K1" s="5"/>
      <c r="L1" s="5"/>
      <c r="M1" s="5"/>
      <c r="N1" s="5"/>
      <c r="O1" s="5"/>
      <c r="P1" s="5"/>
      <c r="Q1" s="5"/>
      <c r="R1" s="5"/>
      <c r="S1" s="5"/>
      <c r="T1" s="433" t="s">
        <v>111</v>
      </c>
      <c r="U1" s="433"/>
      <c r="AB1" s="17"/>
    </row>
    <row r="2" spans="1:28" ht="20.25" customHeight="1">
      <c r="A2" s="434">
        <f ca="1">TODAY()</f>
        <v>44824</v>
      </c>
      <c r="B2" s="34" t="s">
        <v>134</v>
      </c>
      <c r="C2" s="35"/>
      <c r="D2" s="35"/>
      <c r="E2" s="35"/>
      <c r="F2" s="35"/>
      <c r="G2" s="35"/>
      <c r="H2" s="35"/>
      <c r="I2" s="35"/>
      <c r="J2" s="35"/>
      <c r="K2" s="35"/>
      <c r="L2" s="36"/>
      <c r="M2" s="36"/>
      <c r="N2" s="36"/>
      <c r="O2" s="36"/>
      <c r="P2" s="36"/>
      <c r="Q2" s="36"/>
      <c r="R2" s="36"/>
      <c r="S2" s="36"/>
      <c r="T2" s="36"/>
      <c r="U2" s="36"/>
      <c r="V2" s="18"/>
      <c r="W2" s="18"/>
      <c r="X2" s="18"/>
      <c r="Y2" s="18"/>
      <c r="Z2" s="18"/>
      <c r="AA2" s="18"/>
      <c r="AB2" s="18"/>
    </row>
    <row r="3" spans="1:28" ht="5.25" customHeight="1">
      <c r="A3" s="434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</row>
    <row r="4" spans="1:28">
      <c r="A4" s="434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</row>
    <row r="5" spans="1:28">
      <c r="A5" s="443">
        <f ca="1">NOW()</f>
        <v>44824.907847106479</v>
      </c>
      <c r="B5" s="7"/>
      <c r="C5" s="10"/>
      <c r="D5" s="7"/>
      <c r="E5" s="7"/>
      <c r="F5" s="7"/>
      <c r="G5" s="10"/>
      <c r="H5" s="7"/>
      <c r="I5" s="7"/>
      <c r="J5" s="7"/>
      <c r="K5" s="10"/>
      <c r="L5" s="7"/>
      <c r="M5" s="7"/>
      <c r="N5" s="7"/>
      <c r="O5" s="10"/>
      <c r="P5" s="7"/>
      <c r="Q5" s="7"/>
      <c r="R5" s="7"/>
      <c r="S5" s="10"/>
      <c r="T5" s="7"/>
      <c r="U5" s="7"/>
      <c r="X5" s="20"/>
      <c r="Y5" s="20"/>
    </row>
    <row r="6" spans="1:28" ht="6.75" customHeight="1">
      <c r="A6" s="443"/>
      <c r="B6" s="7"/>
      <c r="C6" s="438"/>
      <c r="D6" s="438"/>
      <c r="E6" s="7"/>
      <c r="F6" s="7"/>
      <c r="G6" s="439"/>
      <c r="H6" s="439"/>
      <c r="I6" s="7"/>
      <c r="J6" s="7"/>
      <c r="K6" s="440"/>
      <c r="L6" s="440"/>
      <c r="M6" s="7"/>
      <c r="N6" s="7"/>
      <c r="O6" s="441"/>
      <c r="P6" s="441"/>
      <c r="Q6" s="7"/>
      <c r="R6" s="7"/>
      <c r="S6" s="442"/>
      <c r="T6" s="442"/>
      <c r="U6" s="7"/>
      <c r="X6" s="20"/>
      <c r="Y6" s="21"/>
    </row>
    <row r="7" spans="1:28" ht="8.25" customHeight="1">
      <c r="A7" s="443"/>
      <c r="B7" s="7"/>
      <c r="C7" s="438"/>
      <c r="D7" s="438"/>
      <c r="E7" s="7"/>
      <c r="F7" s="7"/>
      <c r="G7" s="439"/>
      <c r="H7" s="439"/>
      <c r="I7" s="7"/>
      <c r="J7" s="7"/>
      <c r="K7" s="440"/>
      <c r="L7" s="440"/>
      <c r="M7" s="7"/>
      <c r="N7" s="7"/>
      <c r="O7" s="441"/>
      <c r="P7" s="441"/>
      <c r="Q7" s="7"/>
      <c r="R7" s="7"/>
      <c r="S7" s="442"/>
      <c r="T7" s="442"/>
      <c r="U7" s="7"/>
      <c r="X7" s="22"/>
    </row>
    <row r="8" spans="1:28" ht="7.5" customHeight="1">
      <c r="A8" s="9"/>
      <c r="B8" s="7"/>
      <c r="C8" s="438"/>
      <c r="D8" s="438"/>
      <c r="E8" s="7"/>
      <c r="F8" s="7"/>
      <c r="G8" s="439"/>
      <c r="H8" s="439"/>
      <c r="I8" s="7"/>
      <c r="J8" s="7"/>
      <c r="K8" s="440"/>
      <c r="L8" s="440"/>
      <c r="M8" s="7"/>
      <c r="N8" s="7"/>
      <c r="O8" s="441"/>
      <c r="P8" s="441"/>
      <c r="Q8" s="7"/>
      <c r="R8" s="7"/>
      <c r="S8" s="442"/>
      <c r="T8" s="442"/>
      <c r="U8" s="7"/>
      <c r="X8" s="22"/>
    </row>
    <row r="9" spans="1:28" ht="8.25" customHeight="1">
      <c r="A9" s="9"/>
      <c r="B9" s="7"/>
      <c r="C9" s="438"/>
      <c r="D9" s="438"/>
      <c r="E9" s="7"/>
      <c r="F9" s="7"/>
      <c r="G9" s="439"/>
      <c r="H9" s="439"/>
      <c r="I9" s="7"/>
      <c r="J9" s="7"/>
      <c r="K9" s="440"/>
      <c r="L9" s="440"/>
      <c r="M9" s="7"/>
      <c r="N9" s="7"/>
      <c r="O9" s="441"/>
      <c r="P9" s="441"/>
      <c r="Q9" s="7"/>
      <c r="R9" s="7"/>
      <c r="S9" s="442"/>
      <c r="T9" s="442"/>
      <c r="U9" s="7"/>
      <c r="X9" s="437"/>
    </row>
    <row r="10" spans="1:28">
      <c r="A10" s="9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X10" s="437"/>
    </row>
    <row r="11" spans="1:28" ht="14.25" customHeight="1">
      <c r="A11" s="9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X11" s="435" t="s">
        <v>131</v>
      </c>
      <c r="Y11" s="436"/>
    </row>
    <row r="12" spans="1:28">
      <c r="A12" s="9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X12" s="16" t="s">
        <v>132</v>
      </c>
      <c r="Y12" s="19">
        <f>MAX(Personel!$B$3:$B$11929)-COUNTIF(Personel!$I$3:$I$95,"PENSIUN")-COUNTIF(Personel!$I$3:$I$95,"PINDAH")</f>
        <v>11200</v>
      </c>
    </row>
    <row r="13" spans="1:28" ht="15" customHeight="1">
      <c r="A13" s="9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X13" s="16" t="s">
        <v>38</v>
      </c>
      <c r="Y13" s="19">
        <f>COUNTIF(Personel!$I$3:$I$11929,$X$13)</f>
        <v>10592</v>
      </c>
    </row>
    <row r="14" spans="1:28">
      <c r="A14" s="9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X14" s="11" t="s">
        <v>45</v>
      </c>
      <c r="Y14" s="19">
        <f>COUNTIF(Personel!$I$3:$I$11929,$X$14)</f>
        <v>607</v>
      </c>
    </row>
    <row r="15" spans="1:28">
      <c r="A15" s="9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X15" s="16" t="s">
        <v>133</v>
      </c>
      <c r="Y15" s="19">
        <f>MAX(DB_SPD!$A$2:$A$702)</f>
        <v>76</v>
      </c>
    </row>
    <row r="16" spans="1:28" ht="13.5" customHeight="1">
      <c r="A16" s="9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X16" s="16" t="s">
        <v>130</v>
      </c>
      <c r="Y16" s="19">
        <f>MAX(DB_SPD!$A$2:$A$702)-Y17</f>
        <v>1</v>
      </c>
    </row>
    <row r="17" spans="1:33" ht="13.5" customHeight="1">
      <c r="A17" s="9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X17" s="11" t="s">
        <v>29732</v>
      </c>
      <c r="Y17" s="19">
        <f>COUNTIF(DB_SPD!$GB$2:$GB$702,Home!X17)</f>
        <v>75</v>
      </c>
      <c r="Z17" s="14"/>
    </row>
    <row r="18" spans="1:33">
      <c r="A18" s="9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X18" s="11" t="s">
        <v>30067</v>
      </c>
      <c r="Y18" s="19">
        <f>COUNTIF(Sheet2!$B$2:$B$1002,"*")</f>
        <v>9</v>
      </c>
      <c r="AF18" s="15"/>
      <c r="AG18" s="15"/>
    </row>
    <row r="19" spans="1:33" ht="15" customHeight="1">
      <c r="A19" s="9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AF19" s="12"/>
      <c r="AG19" s="13"/>
    </row>
    <row r="20" spans="1:33">
      <c r="A20" s="9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AF20" s="14"/>
      <c r="AG20" s="13"/>
    </row>
    <row r="21" spans="1:33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AF21" s="14"/>
      <c r="AG21" s="13"/>
    </row>
    <row r="22" spans="1:33">
      <c r="A22" s="9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AF22" s="14"/>
      <c r="AG22" s="13"/>
    </row>
    <row r="23" spans="1:33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AF23" s="14"/>
      <c r="AG23" s="13"/>
    </row>
    <row r="24" spans="1:33">
      <c r="A24" s="9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</row>
    <row r="25" spans="1:33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</row>
    <row r="26" spans="1:33">
      <c r="A26" s="9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</row>
    <row r="27" spans="1:33">
      <c r="A27" s="9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</row>
    <row r="28" spans="1:33">
      <c r="A28" s="9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1:33">
      <c r="A29" s="9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</row>
    <row r="30" spans="1:33">
      <c r="A30" s="9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</row>
    <row r="31" spans="1:33">
      <c r="A31" s="9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</row>
    <row r="32" spans="1:33">
      <c r="A32" s="9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</row>
    <row r="33" spans="1:21">
      <c r="A33" s="9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</row>
    <row r="34" spans="1:21">
      <c r="A34" s="9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</row>
    <row r="35" spans="1:21">
      <c r="A35" s="9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</row>
    <row r="36" spans="1:21">
      <c r="A36" s="9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1:21">
      <c r="A37" s="9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</row>
    <row r="38" spans="1:21">
      <c r="A38" s="9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1:21">
      <c r="A39" s="9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</row>
    <row r="40" spans="1:21">
      <c r="A40" s="9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</row>
    <row r="41" spans="1:21">
      <c r="A41" s="9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</row>
    <row r="42" spans="1:21">
      <c r="A42" s="9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</row>
    <row r="43" spans="1:21">
      <c r="A43" s="9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>
      <c r="A44" s="9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</sheetData>
  <sheetProtection selectLockedCells="1"/>
  <mergeCells count="11">
    <mergeCell ref="B1:I1"/>
    <mergeCell ref="T1:U1"/>
    <mergeCell ref="A2:A4"/>
    <mergeCell ref="X11:Y11"/>
    <mergeCell ref="X9:X10"/>
    <mergeCell ref="C6:D9"/>
    <mergeCell ref="G6:H9"/>
    <mergeCell ref="K6:L9"/>
    <mergeCell ref="O6:P9"/>
    <mergeCell ref="S6:T9"/>
    <mergeCell ref="A5:A7"/>
  </mergeCells>
  <dataValidations disablePrompts="1" count="1">
    <dataValidation type="list" allowBlank="1" showInputMessage="1" showErrorMessage="1" sqref="T1">
      <formula1>"T.A. 2022,T.A. 2023,T.A. 2024,T.A. 2025"</formula1>
    </dataValidation>
  </dataValidations>
  <printOptions headings="1" gridLines="1"/>
  <pageMargins left="0.31496062992125984" right="0.31496062992125984" top="0.35433070866141736" bottom="0.55118110236220474" header="0.31496062992125984" footer="0.31496062992125984"/>
  <pageSetup paperSize="9" scale="97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carispd">
          <controlPr defaultSize="0" autoLine="0" autoPict="0" r:id="rId5">
            <anchor moveWithCells="1">
              <from>
                <xdr:col>14</xdr:col>
                <xdr:colOff>561975</xdr:colOff>
                <xdr:row>12</xdr:row>
                <xdr:rowOff>95250</xdr:rowOff>
              </from>
              <to>
                <xdr:col>20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27" r:id="rId4" name="carispd"/>
      </mc:Fallback>
    </mc:AlternateContent>
    <mc:AlternateContent xmlns:mc="http://schemas.openxmlformats.org/markup-compatibility/2006">
      <mc:Choice Requires="x14">
        <control shapeId="1026" r:id="rId6" name="LBspd1">
          <controlPr defaultSize="0" autoLine="0" listFillRange="DB_SPD!$B$2:$GC$702" r:id="rId7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23</xdr:col>
                <xdr:colOff>219075</xdr:colOff>
                <xdr:row>60</xdr:row>
                <xdr:rowOff>114300</xdr:rowOff>
              </to>
            </anchor>
          </controlPr>
        </control>
      </mc:Choice>
      <mc:Fallback>
        <control shapeId="1026" r:id="rId6" name="LBspd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O42"/>
  <sheetViews>
    <sheetView showGridLines="0" showRowColHeaders="0" showZeros="0" view="pageBreakPreview" zoomScaleNormal="100" zoomScaleSheetLayoutView="100" workbookViewId="0">
      <selection activeCell="E7" sqref="E7:M7"/>
    </sheetView>
  </sheetViews>
  <sheetFormatPr defaultRowHeight="18"/>
  <cols>
    <col min="1" max="1" width="2.7109375" style="45" customWidth="1"/>
    <col min="2" max="2" width="5" style="45" customWidth="1"/>
    <col min="3" max="3" width="16.5703125" style="45" customWidth="1"/>
    <col min="4" max="4" width="1.5703125" style="45" customWidth="1"/>
    <col min="5" max="5" width="15.140625" style="45" customWidth="1"/>
    <col min="6" max="6" width="1.42578125" style="45" customWidth="1"/>
    <col min="7" max="7" width="17.85546875" style="45" customWidth="1"/>
    <col min="8" max="8" width="1.28515625" style="45" customWidth="1"/>
    <col min="9" max="9" width="8.42578125" style="45" customWidth="1"/>
    <col min="10" max="10" width="4" style="45" customWidth="1"/>
    <col min="11" max="11" width="8.28515625" style="45" customWidth="1"/>
    <col min="12" max="12" width="1.140625" style="45" customWidth="1"/>
    <col min="13" max="13" width="10.28515625" style="45" customWidth="1"/>
    <col min="14" max="14" width="0.85546875" style="45" customWidth="1"/>
    <col min="15" max="16384" width="9.140625" style="45"/>
  </cols>
  <sheetData>
    <row r="1" spans="1:14" ht="27.75" customHeight="1">
      <c r="A1" s="483" t="s">
        <v>683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361">
        <f>VLOOKUP($M$5,DB_SPD!$B$2:$CV$701,19,FALSE)</f>
        <v>2022</v>
      </c>
      <c r="N1" s="328"/>
    </row>
    <row r="2" spans="1:14" ht="10.5" customHeight="1">
      <c r="A2" s="308"/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10"/>
    </row>
    <row r="3" spans="1:14">
      <c r="A3" s="308"/>
      <c r="B3" s="448" t="s">
        <v>684</v>
      </c>
      <c r="C3" s="448"/>
      <c r="D3" s="311"/>
      <c r="E3" s="491" t="str">
        <f>IF($E$29=524119,"SPD/"&amp;$K$9&amp;"/"&amp;ROMAN(MONTH($E$5))&amp;"/TUK.2.1./"&amp;YEAR($E$5),IF($E$29="524111a","SPD/"&amp;$K$9&amp;"/"&amp;ROMAN(MONTH($E$5))&amp;"/"&amp;YEAR($E$5)&amp;"/Spripim",IF($E$29="524111b","SPD/"&amp;$K$9&amp;"/"&amp;ROMAN(MONTH($E$5))&amp;"/TUK.2.1./"&amp;YEAR($E$5),IF($E$29="524111c","SPD/"&amp;$K$9&amp;"/"&amp;ROMAN(MONTH($E$5))&amp;"/"&amp;YEAR($E$5)&amp;"/Spripim",IF($E$29=521119,"SPD/"&amp;$K$9&amp;"/"&amp;ROMAN(MONTH($E$5))&amp;"/TUK.2.1./"&amp;YEAR($E$5),IF($E$29="Dana Samsat","SPD/"&amp;$K$9&amp;"/"&amp;ROMAN(MONTH($E$5))&amp;"/TUK.2.1./"&amp;YEAR($E$5),IF($E$29=524112,"SPDLN/"&amp;$K$9&amp;"/"&amp;ROMAN(MONTH($E$5))&amp;"/TUK.2.2./"&amp;YEAR($E$5))))))))</f>
        <v>SPD/004/III/TUK.2.1./2022</v>
      </c>
      <c r="F3" s="492"/>
      <c r="G3" s="493"/>
      <c r="H3" s="330"/>
      <c r="I3" s="388" t="str">
        <f>IF(M3=0,"",RIGHT($M$5,LEN($M$5)-MIN(FIND({0;1;2;3;4;5;6;7;8;9},$M$5&amp;"0123456789"))+1))</f>
        <v>004</v>
      </c>
      <c r="J3" s="329" t="str">
        <f>IF(K3="","","s/d")</f>
        <v>s/d</v>
      </c>
      <c r="K3" s="364">
        <f>IF(M3=0,"",SUM(M3+I3))</f>
        <v>6</v>
      </c>
      <c r="L3" s="343"/>
      <c r="M3" s="422">
        <v>2</v>
      </c>
      <c r="N3" s="310"/>
    </row>
    <row r="4" spans="1:14" ht="8.25" customHeight="1">
      <c r="A4" s="308"/>
      <c r="B4" s="312"/>
      <c r="C4" s="313"/>
      <c r="D4" s="313"/>
      <c r="E4" s="331"/>
      <c r="F4" s="331"/>
      <c r="G4" s="331"/>
      <c r="H4" s="331"/>
      <c r="I4" s="344"/>
      <c r="J4" s="344"/>
      <c r="K4" s="344"/>
      <c r="L4" s="344"/>
      <c r="M4" s="423"/>
      <c r="N4" s="310"/>
    </row>
    <row r="5" spans="1:14">
      <c r="A5" s="308"/>
      <c r="B5" s="448" t="s">
        <v>146</v>
      </c>
      <c r="C5" s="448"/>
      <c r="D5" s="311"/>
      <c r="E5" s="485" t="str">
        <f>TEXT(VLOOKUP($M$5,DB_SPD!$B$2:$CV$701,2,FALSE),"dd mmmm yyyy")</f>
        <v>08 Maret 2022</v>
      </c>
      <c r="F5" s="486"/>
      <c r="G5" s="487"/>
      <c r="H5" s="333"/>
      <c r="I5" s="488" t="str">
        <f>VLOOKUP($M$5,DB_SPD!$B$2:$CV$701,3,FALSE)</f>
        <v>RUTIN</v>
      </c>
      <c r="J5" s="489"/>
      <c r="K5" s="490"/>
      <c r="L5" s="345"/>
      <c r="M5" s="424" t="s">
        <v>845</v>
      </c>
      <c r="N5" s="310"/>
    </row>
    <row r="6" spans="1:14" ht="8.25" customHeight="1">
      <c r="A6" s="308"/>
      <c r="B6" s="312"/>
      <c r="C6" s="313"/>
      <c r="D6" s="313"/>
      <c r="E6" s="331"/>
      <c r="F6" s="331"/>
      <c r="G6" s="331"/>
      <c r="H6" s="331"/>
      <c r="I6" s="331"/>
      <c r="J6" s="331"/>
      <c r="K6" s="331"/>
      <c r="L6" s="331"/>
      <c r="M6" s="332"/>
      <c r="N6" s="310"/>
    </row>
    <row r="7" spans="1:14">
      <c r="A7" s="308"/>
      <c r="B7" s="448" t="s">
        <v>149</v>
      </c>
      <c r="C7" s="448"/>
      <c r="D7" s="311"/>
      <c r="E7" s="477" t="str">
        <f>IF(AND(I5="DALAM KOTA",M9=0),VLOOKUP($M$5,DB_SPD!$B$2:$CV$701,4,FALSE),IF(AND(I5="DALAM KOTA",M9&gt;0),VLOOKUP($M$5,DB_SPD!$B$2:$CV$701,4,FALSE)&amp;" dkk "&amp;M9&amp;" ("&amp;[2]!terbilang(M9)&amp;")"&amp;" Orang",IF(AND(I5="DIKBANGSPES",M9=0),VLOOKUP($M$5,DB_SPD!$B$2:$CV$701,4,FALSE),IF(AND(I5="DIKBANGSPES",M9&gt;0),VLOOKUP($M$5,DB_SPD!$B$2:$CV$701,4,FALSE)&amp;" dkk "&amp;M9&amp;" ("&amp;[2]!terbilang(M9)&amp;")"&amp;" Orang",IF(AND(I5="RUTIN",M3=0),VLOOKUP($M$5,DB_SPD!$B$2:$CV$701,4,FALSE),IF(AND(I5="RUTIN",M3&gt;0),VLOOKUP($M$5,DB_SPD!$B$2:$CV$701,4,FALSE)&amp;" dkk "&amp;M3&amp;" ("&amp;[2]!terbilang(M3)&amp;")"&amp;" Orang",IF(AND(I5="LUAR NEGERI",M3=0),VLOOKUP($M$5,DB_SPD!$B$2:$CV$701,4,FALSE),IF(AND(I5="LUAR NEGERI",M3&gt;0),VLOOKUP($M$5,DB_SPD!$B$2:$CV$701,4,FALSE)&amp;" dkk "&amp;M3&amp;" ("&amp;[2]!terbilang(M3)&amp;")"&amp;" Orang",IF(AND(I5="PNBP",M9=0),VLOOKUP($M$5,DB_SPD!$B$2:$CV$701,4,FALSE),IF(AND(I5="PNBP",M9&gt;0),VLOOKUP($M$5,DB_SPD!$B$2:$CV$701,4,FALSE)&amp;" dkk "&amp;M9&amp;" ("&amp;[2]!terbilang(M9)&amp;")"&amp;" Orang",IF(AND(I5="DUKOPS",M3=0),VLOOKUP($M$5,DB_SPD!$B$2:$CV$701,4,FALSE),IF(AND(I5="DUKOPS",M3&gt;0),VLOOKUP($M$5,DB_SPD!$B$2:$CV$701,4,FALSE)&amp;" dkk "&amp;M3&amp;" ("&amp;[2]!terbilang(M3)&amp;")"&amp;" Orang"))))))))))))</f>
        <v>I MADE DEDEK BUANA,S.H. dkk 2 (Dua) Orang</v>
      </c>
      <c r="F7" s="478"/>
      <c r="G7" s="478"/>
      <c r="H7" s="478"/>
      <c r="I7" s="478"/>
      <c r="J7" s="478"/>
      <c r="K7" s="478"/>
      <c r="L7" s="478"/>
      <c r="M7" s="479"/>
      <c r="N7" s="310"/>
    </row>
    <row r="8" spans="1:14" ht="8.25" customHeight="1">
      <c r="A8" s="308"/>
      <c r="B8" s="312"/>
      <c r="C8" s="313"/>
      <c r="D8" s="313"/>
      <c r="E8" s="331"/>
      <c r="F8" s="331"/>
      <c r="G8" s="331"/>
      <c r="H8" s="331"/>
      <c r="I8" s="331"/>
      <c r="J8" s="331"/>
      <c r="K8" s="331"/>
      <c r="L8" s="331"/>
      <c r="M8" s="332"/>
      <c r="N8" s="310"/>
    </row>
    <row r="9" spans="1:14">
      <c r="A9" s="308"/>
      <c r="B9" s="448" t="s">
        <v>685</v>
      </c>
      <c r="C9" s="448"/>
      <c r="D9" s="311"/>
      <c r="E9" s="480">
        <f>VLOOKUP($M$5,DB_SPD!$B$2:$CV$701,6,FALSE)</f>
        <v>96040386</v>
      </c>
      <c r="F9" s="481"/>
      <c r="G9" s="482"/>
      <c r="H9" s="335"/>
      <c r="I9" s="331"/>
      <c r="J9" s="331"/>
      <c r="K9" s="337" t="str">
        <f>RIGHT(M5,LEN(M5)-MIN(FIND({0;1;2;3;4;5;6;7;8;9},M5&amp;"0123456789"))+1)</f>
        <v>004</v>
      </c>
      <c r="L9" s="336"/>
      <c r="M9" s="425">
        <f>VLOOKUP($M$5,DB_SPD!$B$2:$CV$701,98,FALSE)</f>
        <v>0</v>
      </c>
      <c r="N9" s="310"/>
    </row>
    <row r="10" spans="1:14" ht="8.25" customHeight="1">
      <c r="A10" s="308"/>
      <c r="B10" s="312"/>
      <c r="C10" s="313"/>
      <c r="D10" s="313"/>
      <c r="E10" s="331"/>
      <c r="F10" s="331"/>
      <c r="G10" s="331"/>
      <c r="H10" s="331"/>
      <c r="I10" s="331"/>
      <c r="J10" s="331"/>
      <c r="K10" s="338"/>
      <c r="L10" s="331"/>
      <c r="M10" s="332"/>
      <c r="N10" s="310"/>
    </row>
    <row r="11" spans="1:14">
      <c r="A11" s="308"/>
      <c r="B11" s="448" t="s">
        <v>150</v>
      </c>
      <c r="C11" s="448"/>
      <c r="D11" s="311"/>
      <c r="E11" s="480" t="str">
        <f>VLOOKUP($M$5,DB_SPD!$B$2:$CV$701,5,FALSE)&amp;" / "&amp;K11</f>
        <v>BRIPTU / 0</v>
      </c>
      <c r="F11" s="481"/>
      <c r="G11" s="481"/>
      <c r="H11" s="481"/>
      <c r="I11" s="482"/>
      <c r="J11" s="334"/>
      <c r="K11" s="339">
        <f>VLOOKUP($M$5,DB_SPD!$B$2:$CV$701,8,FALSE)</f>
        <v>0</v>
      </c>
      <c r="L11" s="334"/>
      <c r="M11" s="332"/>
      <c r="N11" s="310"/>
    </row>
    <row r="12" spans="1:14" ht="8.25" customHeight="1">
      <c r="A12" s="308"/>
      <c r="B12" s="312"/>
      <c r="C12" s="313"/>
      <c r="D12" s="313"/>
      <c r="E12" s="331"/>
      <c r="F12" s="331"/>
      <c r="G12" s="331"/>
      <c r="H12" s="331"/>
      <c r="I12" s="331"/>
      <c r="J12" s="331"/>
      <c r="K12" s="331"/>
      <c r="L12" s="331"/>
      <c r="M12" s="332"/>
      <c r="N12" s="310"/>
    </row>
    <row r="13" spans="1:14" ht="31.5" customHeight="1">
      <c r="A13" s="308"/>
      <c r="B13" s="471" t="s">
        <v>35</v>
      </c>
      <c r="C13" s="471"/>
      <c r="D13" s="311"/>
      <c r="E13" s="472" t="str">
        <f>VLOOKUP($M$5,DB_SPD!$B$2:$CV$701,9,FALSE)</f>
        <v>BA BIROSDM POLDA BALI</v>
      </c>
      <c r="F13" s="473"/>
      <c r="G13" s="473"/>
      <c r="H13" s="473"/>
      <c r="I13" s="473"/>
      <c r="J13" s="473"/>
      <c r="K13" s="473"/>
      <c r="L13" s="473"/>
      <c r="M13" s="474"/>
      <c r="N13" s="310"/>
    </row>
    <row r="14" spans="1:14" ht="8.25" customHeight="1">
      <c r="A14" s="308"/>
      <c r="B14" s="312"/>
      <c r="C14" s="313"/>
      <c r="D14" s="313"/>
      <c r="E14" s="313"/>
      <c r="F14" s="313"/>
      <c r="G14" s="313"/>
      <c r="H14" s="313"/>
      <c r="I14" s="313"/>
      <c r="J14" s="313"/>
      <c r="K14" s="313"/>
      <c r="L14" s="313"/>
      <c r="M14" s="314"/>
      <c r="N14" s="310"/>
    </row>
    <row r="15" spans="1:14">
      <c r="A15" s="308"/>
      <c r="B15" s="448" t="s">
        <v>37</v>
      </c>
      <c r="C15" s="448"/>
      <c r="D15" s="311"/>
      <c r="E15" s="449" t="str">
        <f>VLOOKUP($M$5,DB_SPD!$B$2:$CV$701,10,FALSE)</f>
        <v>BIROSDM</v>
      </c>
      <c r="F15" s="450"/>
      <c r="G15" s="451"/>
      <c r="H15" s="313"/>
      <c r="I15" s="313"/>
      <c r="J15" s="313"/>
      <c r="K15" s="313"/>
      <c r="L15" s="313"/>
      <c r="M15" s="309"/>
      <c r="N15" s="310"/>
    </row>
    <row r="16" spans="1:14" ht="8.25" customHeight="1">
      <c r="A16" s="308"/>
      <c r="B16" s="315"/>
      <c r="C16" s="314"/>
      <c r="D16" s="314"/>
      <c r="E16" s="314"/>
      <c r="F16" s="314"/>
      <c r="G16" s="314"/>
      <c r="H16" s="314"/>
      <c r="I16" s="314"/>
      <c r="J16" s="314"/>
      <c r="K16" s="314"/>
      <c r="L16" s="314"/>
      <c r="M16" s="314"/>
      <c r="N16" s="310"/>
    </row>
    <row r="17" spans="1:15" ht="102" customHeight="1">
      <c r="A17" s="308"/>
      <c r="B17" s="471" t="s">
        <v>151</v>
      </c>
      <c r="C17" s="471"/>
      <c r="D17" s="316"/>
      <c r="E17" s="475" t="str">
        <f>VLOOKUP($M$5,DB_SPD!$B$2:$CV$701,11,FALSE)</f>
        <v xml:space="preserve">Mengikuti kegiatan Latihan Pra Tugas (Latpragas) untuk para Standby Force Individual Police Officer (IPO) yang dilaksanakan di Pusdiklantas Lemdiklat Polri </v>
      </c>
      <c r="F17" s="476"/>
      <c r="G17" s="476"/>
      <c r="H17" s="476"/>
      <c r="I17" s="476"/>
      <c r="J17" s="476"/>
      <c r="K17" s="476"/>
      <c r="L17" s="476"/>
      <c r="M17" s="476"/>
      <c r="N17" s="317"/>
      <c r="O17" s="48"/>
    </row>
    <row r="18" spans="1:15" ht="8.25" customHeight="1">
      <c r="A18" s="308"/>
      <c r="B18" s="315"/>
      <c r="C18" s="314"/>
      <c r="D18" s="314"/>
      <c r="E18" s="314"/>
      <c r="F18" s="314"/>
      <c r="G18" s="314"/>
      <c r="H18" s="314"/>
      <c r="I18" s="314"/>
      <c r="J18" s="314"/>
      <c r="K18" s="314"/>
      <c r="L18" s="314"/>
      <c r="M18" s="314"/>
      <c r="N18" s="310"/>
    </row>
    <row r="19" spans="1:15" ht="21.75" customHeight="1">
      <c r="A19" s="308"/>
      <c r="B19" s="448" t="s">
        <v>686</v>
      </c>
      <c r="C19" s="448"/>
      <c r="D19" s="316"/>
      <c r="E19" s="449" t="str">
        <f>VLOOKUP($M$5,DB_SPD!$B$2:$CV$701,12,FALSE)</f>
        <v>Denpasar-Bali</v>
      </c>
      <c r="F19" s="450"/>
      <c r="G19" s="451"/>
      <c r="H19" s="314"/>
      <c r="I19" s="468" t="str">
        <f>VLOOKUP($M$5,DB_SPD!$B$2:$CV$701,13,FALSE)</f>
        <v>Jakarta</v>
      </c>
      <c r="J19" s="469"/>
      <c r="K19" s="469"/>
      <c r="L19" s="469"/>
      <c r="M19" s="470"/>
      <c r="N19" s="310"/>
    </row>
    <row r="20" spans="1:15" ht="8.25" customHeight="1">
      <c r="A20" s="308"/>
      <c r="B20" s="318"/>
      <c r="C20" s="319"/>
      <c r="D20" s="314"/>
      <c r="E20" s="314"/>
      <c r="F20" s="314"/>
      <c r="G20" s="314"/>
      <c r="H20" s="314"/>
      <c r="I20" s="314"/>
      <c r="J20" s="314"/>
      <c r="K20" s="314"/>
      <c r="L20" s="314"/>
      <c r="M20" s="314"/>
      <c r="N20" s="310"/>
    </row>
    <row r="21" spans="1:15">
      <c r="A21" s="308"/>
      <c r="B21" s="448" t="s">
        <v>687</v>
      </c>
      <c r="C21" s="448"/>
      <c r="D21" s="316"/>
      <c r="E21" s="320" t="str">
        <f>VLOOKUP($M$5,DB_SPD!$B$2:$CV$701,14,FALSE)&amp;" ("&amp;[2]!terbilang(VLOOKUP($M$5,DB_SPD!$B$2:$CV$701,14,FALSE))&amp;") Hari"</f>
        <v>23 (Dua puluh tiga) Hari</v>
      </c>
      <c r="F21" s="321"/>
      <c r="G21" s="321"/>
      <c r="H21" s="314"/>
      <c r="I21" s="314"/>
      <c r="J21" s="314"/>
      <c r="K21" s="314"/>
      <c r="L21" s="314"/>
      <c r="M21" s="314"/>
      <c r="N21" s="310"/>
    </row>
    <row r="22" spans="1:15" ht="8.25" customHeight="1">
      <c r="A22" s="308"/>
      <c r="B22" s="318"/>
      <c r="C22" s="319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0"/>
    </row>
    <row r="23" spans="1:15">
      <c r="A23" s="308"/>
      <c r="B23" s="448" t="s">
        <v>155</v>
      </c>
      <c r="C23" s="448"/>
      <c r="D23" s="316"/>
      <c r="E23" s="465" t="str">
        <f>TEXT(VLOOKUP($M$5,DB_SPD!$B$2:$CV$701,15,FALSE),"dd mmmm yyyy")</f>
        <v>09 Maret 2022</v>
      </c>
      <c r="F23" s="466"/>
      <c r="G23" s="467"/>
      <c r="H23" s="319"/>
      <c r="I23" s="465" t="str">
        <f>TEXT(VLOOKUP($M$5,DB_SPD!$B$2:$CV$701,16,FALSE),"dd mmmm yyyy")</f>
        <v>31 Maret 2022</v>
      </c>
      <c r="J23" s="466"/>
      <c r="K23" s="466"/>
      <c r="L23" s="466"/>
      <c r="M23" s="467"/>
      <c r="N23" s="310"/>
    </row>
    <row r="24" spans="1:15" ht="8.25" customHeight="1">
      <c r="A24" s="308"/>
      <c r="B24" s="318"/>
      <c r="C24" s="319"/>
      <c r="D24" s="314"/>
      <c r="E24" s="314"/>
      <c r="F24" s="314"/>
      <c r="G24" s="314"/>
      <c r="H24" s="314"/>
      <c r="I24" s="314"/>
      <c r="J24" s="314"/>
      <c r="K24" s="314"/>
      <c r="L24" s="314"/>
      <c r="M24" s="314"/>
      <c r="N24" s="310"/>
    </row>
    <row r="25" spans="1:15">
      <c r="A25" s="308"/>
      <c r="B25" s="448" t="s">
        <v>688</v>
      </c>
      <c r="C25" s="448"/>
      <c r="D25" s="316"/>
      <c r="E25" s="462" t="str">
        <f>VLOOKUP($M$5,DB_SPD!$B$2:$CV$701,17,FALSE)</f>
        <v>SPRIN/501/III/KEP./2022</v>
      </c>
      <c r="F25" s="463"/>
      <c r="G25" s="463"/>
      <c r="H25" s="463"/>
      <c r="I25" s="464"/>
      <c r="J25" s="314"/>
      <c r="K25" s="314"/>
      <c r="L25" s="314"/>
      <c r="M25" s="314"/>
      <c r="N25" s="310"/>
    </row>
    <row r="26" spans="1:15" ht="8.25" customHeight="1">
      <c r="A26" s="308"/>
      <c r="B26" s="318"/>
      <c r="C26" s="319"/>
      <c r="D26" s="314"/>
      <c r="E26" s="314"/>
      <c r="F26" s="314"/>
      <c r="G26" s="314"/>
      <c r="H26" s="314"/>
      <c r="I26" s="314"/>
      <c r="J26" s="314"/>
      <c r="K26" s="314"/>
      <c r="L26" s="314"/>
      <c r="M26" s="314"/>
      <c r="N26" s="310"/>
    </row>
    <row r="27" spans="1:15">
      <c r="A27" s="308"/>
      <c r="B27" s="448" t="s">
        <v>158</v>
      </c>
      <c r="C27" s="448"/>
      <c r="D27" s="316"/>
      <c r="E27" s="465" t="str">
        <f>TEXT(VLOOKUP($M$5,DB_SPD!$B$2:$CV$701,18,FALSE),"dd mmmm yyyy")</f>
        <v>08 Maret 2022</v>
      </c>
      <c r="F27" s="466"/>
      <c r="G27" s="467"/>
      <c r="H27" s="314"/>
      <c r="I27" s="314"/>
      <c r="J27" s="314"/>
      <c r="K27" s="314"/>
      <c r="L27" s="314"/>
      <c r="M27" s="314"/>
      <c r="N27" s="310"/>
    </row>
    <row r="28" spans="1:15" ht="8.25" customHeight="1">
      <c r="A28" s="308"/>
      <c r="B28" s="318"/>
      <c r="C28" s="319"/>
      <c r="D28" s="314"/>
      <c r="E28" s="314"/>
      <c r="F28" s="314"/>
      <c r="G28" s="314"/>
      <c r="H28" s="314"/>
      <c r="I28" s="314"/>
      <c r="J28" s="314"/>
      <c r="K28" s="314"/>
      <c r="L28" s="314"/>
      <c r="M28" s="314"/>
      <c r="N28" s="310"/>
    </row>
    <row r="29" spans="1:15">
      <c r="A29" s="308"/>
      <c r="B29" s="448" t="s">
        <v>159</v>
      </c>
      <c r="C29" s="448"/>
      <c r="D29" s="316"/>
      <c r="E29" s="320">
        <f>VLOOKUP($M$5,DB_SPD!$B$2:$CV$701,20,FALSE)</f>
        <v>524119</v>
      </c>
      <c r="F29" s="321"/>
      <c r="G29" s="449" t="str">
        <f>VLOOKUP($M$5,DB_SPD!$B$2:$CV$701,21,FALSE)</f>
        <v>Perjalanan Dinas Paket Meeting</v>
      </c>
      <c r="H29" s="450"/>
      <c r="I29" s="450"/>
      <c r="J29" s="450"/>
      <c r="K29" s="450"/>
      <c r="L29" s="450"/>
      <c r="M29" s="451"/>
      <c r="N29" s="310"/>
    </row>
    <row r="30" spans="1:15" ht="8.25" customHeight="1">
      <c r="A30" s="308"/>
      <c r="B30" s="318"/>
      <c r="C30" s="319"/>
      <c r="D30" s="314"/>
      <c r="E30" s="314"/>
      <c r="F30" s="314"/>
      <c r="G30" s="314"/>
      <c r="H30" s="314"/>
      <c r="I30" s="314"/>
      <c r="J30" s="314"/>
      <c r="K30" s="314"/>
      <c r="L30" s="314"/>
      <c r="M30" s="314"/>
      <c r="N30" s="310"/>
    </row>
    <row r="31" spans="1:15">
      <c r="A31" s="308"/>
      <c r="B31" s="448" t="s">
        <v>160</v>
      </c>
      <c r="C31" s="448"/>
      <c r="D31" s="316"/>
      <c r="E31" s="449" t="str">
        <f>VLOOKUP($M$5,DB_SPD!$B$2:$CV$701,22,FALSE)</f>
        <v>Perjalanan Dinas</v>
      </c>
      <c r="F31" s="450"/>
      <c r="G31" s="451"/>
      <c r="H31" s="314"/>
      <c r="I31" s="314"/>
      <c r="J31" s="314"/>
      <c r="K31" s="314"/>
      <c r="L31" s="314"/>
      <c r="M31" s="314"/>
      <c r="N31" s="310"/>
    </row>
    <row r="32" spans="1:15" ht="12" customHeight="1">
      <c r="A32" s="308"/>
      <c r="B32" s="315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0"/>
    </row>
    <row r="33" spans="1:14">
      <c r="A33" s="308"/>
      <c r="B33" s="452" t="s">
        <v>0</v>
      </c>
      <c r="C33" s="456" t="s">
        <v>689</v>
      </c>
      <c r="D33" s="457"/>
      <c r="E33" s="457"/>
      <c r="F33" s="457"/>
      <c r="G33" s="457"/>
      <c r="H33" s="457"/>
      <c r="I33" s="458"/>
      <c r="J33" s="453" t="s">
        <v>690</v>
      </c>
      <c r="K33" s="455"/>
      <c r="L33" s="455"/>
      <c r="M33" s="454"/>
      <c r="N33" s="310"/>
    </row>
    <row r="34" spans="1:14">
      <c r="A34" s="308"/>
      <c r="B34" s="452"/>
      <c r="C34" s="459"/>
      <c r="D34" s="460"/>
      <c r="E34" s="460"/>
      <c r="F34" s="460"/>
      <c r="G34" s="460"/>
      <c r="H34" s="460"/>
      <c r="I34" s="461"/>
      <c r="J34" s="453" t="s">
        <v>691</v>
      </c>
      <c r="K34" s="454"/>
      <c r="L34" s="453" t="s">
        <v>692</v>
      </c>
      <c r="M34" s="454"/>
      <c r="N34" s="310"/>
    </row>
    <row r="35" spans="1:14" ht="24.75" customHeight="1">
      <c r="A35" s="308"/>
      <c r="B35" s="322">
        <v>1</v>
      </c>
      <c r="C35" s="444" t="s">
        <v>693</v>
      </c>
      <c r="D35" s="445"/>
      <c r="E35" s="445"/>
      <c r="F35" s="445"/>
      <c r="G35" s="445"/>
      <c r="H35" s="445"/>
      <c r="I35" s="323"/>
      <c r="J35" s="446"/>
      <c r="K35" s="447"/>
      <c r="L35" s="324"/>
      <c r="M35" s="323"/>
      <c r="N35" s="310"/>
    </row>
    <row r="36" spans="1:14" ht="24.75" customHeight="1">
      <c r="A36" s="308"/>
      <c r="B36" s="322">
        <v>2</v>
      </c>
      <c r="C36" s="444" t="s">
        <v>694</v>
      </c>
      <c r="D36" s="445"/>
      <c r="E36" s="445"/>
      <c r="F36" s="445"/>
      <c r="G36" s="445"/>
      <c r="H36" s="445"/>
      <c r="I36" s="323"/>
      <c r="J36" s="446"/>
      <c r="K36" s="447"/>
      <c r="L36" s="324"/>
      <c r="M36" s="323"/>
      <c r="N36" s="310"/>
    </row>
    <row r="37" spans="1:14" ht="24.75" customHeight="1">
      <c r="A37" s="308"/>
      <c r="B37" s="322">
        <v>3</v>
      </c>
      <c r="C37" s="444" t="s">
        <v>695</v>
      </c>
      <c r="D37" s="445"/>
      <c r="E37" s="445"/>
      <c r="F37" s="445"/>
      <c r="G37" s="445"/>
      <c r="H37" s="445"/>
      <c r="I37" s="323"/>
      <c r="J37" s="446"/>
      <c r="K37" s="447"/>
      <c r="L37" s="324"/>
      <c r="M37" s="323"/>
      <c r="N37" s="310"/>
    </row>
    <row r="38" spans="1:14" ht="24.75" customHeight="1">
      <c r="A38" s="308"/>
      <c r="B38" s="322">
        <v>4</v>
      </c>
      <c r="C38" s="444" t="s">
        <v>696</v>
      </c>
      <c r="D38" s="445"/>
      <c r="E38" s="445"/>
      <c r="F38" s="445"/>
      <c r="G38" s="445"/>
      <c r="H38" s="445"/>
      <c r="I38" s="323"/>
      <c r="J38" s="446"/>
      <c r="K38" s="447"/>
      <c r="L38" s="324"/>
      <c r="M38" s="323"/>
      <c r="N38" s="310"/>
    </row>
    <row r="39" spans="1:14" ht="24.75" customHeight="1">
      <c r="A39" s="308"/>
      <c r="B39" s="322">
        <v>5</v>
      </c>
      <c r="C39" s="444" t="s">
        <v>697</v>
      </c>
      <c r="D39" s="445"/>
      <c r="E39" s="445"/>
      <c r="F39" s="445"/>
      <c r="G39" s="445"/>
      <c r="H39" s="445"/>
      <c r="I39" s="323"/>
      <c r="J39" s="446"/>
      <c r="K39" s="447"/>
      <c r="L39" s="324"/>
      <c r="M39" s="323"/>
      <c r="N39" s="310"/>
    </row>
    <row r="40" spans="1:14" ht="24.75" customHeight="1">
      <c r="A40" s="308"/>
      <c r="B40" s="322">
        <v>6</v>
      </c>
      <c r="C40" s="444" t="s">
        <v>698</v>
      </c>
      <c r="D40" s="445"/>
      <c r="E40" s="445"/>
      <c r="F40" s="445"/>
      <c r="G40" s="445"/>
      <c r="H40" s="445"/>
      <c r="I40" s="323"/>
      <c r="J40" s="446"/>
      <c r="K40" s="447"/>
      <c r="L40" s="324"/>
      <c r="M40" s="323"/>
      <c r="N40" s="310"/>
    </row>
    <row r="41" spans="1:14" ht="24.75" customHeight="1">
      <c r="A41" s="308"/>
      <c r="B41" s="322">
        <v>7</v>
      </c>
      <c r="C41" s="444" t="s">
        <v>699</v>
      </c>
      <c r="D41" s="445"/>
      <c r="E41" s="445"/>
      <c r="F41" s="445"/>
      <c r="G41" s="445"/>
      <c r="H41" s="445"/>
      <c r="I41" s="323"/>
      <c r="J41" s="446"/>
      <c r="K41" s="447"/>
      <c r="L41" s="324"/>
      <c r="M41" s="323"/>
      <c r="N41" s="310"/>
    </row>
    <row r="42" spans="1:14">
      <c r="A42" s="325"/>
      <c r="B42" s="326"/>
      <c r="C42" s="326"/>
      <c r="D42" s="326"/>
      <c r="E42" s="326"/>
      <c r="F42" s="326"/>
      <c r="G42" s="326"/>
      <c r="H42" s="326"/>
      <c r="I42" s="326"/>
      <c r="J42" s="326"/>
      <c r="K42" s="326"/>
      <c r="L42" s="326"/>
      <c r="M42" s="326"/>
      <c r="N42" s="327"/>
    </row>
  </sheetData>
  <mergeCells count="52">
    <mergeCell ref="A1:L1"/>
    <mergeCell ref="B3:C3"/>
    <mergeCell ref="B5:C5"/>
    <mergeCell ref="E5:G5"/>
    <mergeCell ref="I5:K5"/>
    <mergeCell ref="E3:G3"/>
    <mergeCell ref="B7:C7"/>
    <mergeCell ref="E7:M7"/>
    <mergeCell ref="B9:C9"/>
    <mergeCell ref="E9:G9"/>
    <mergeCell ref="B11:C11"/>
    <mergeCell ref="E11:I11"/>
    <mergeCell ref="B13:C13"/>
    <mergeCell ref="E13:M13"/>
    <mergeCell ref="B15:C15"/>
    <mergeCell ref="E15:G15"/>
    <mergeCell ref="B17:C17"/>
    <mergeCell ref="E17:M17"/>
    <mergeCell ref="B19:C19"/>
    <mergeCell ref="E19:G19"/>
    <mergeCell ref="I19:M19"/>
    <mergeCell ref="B21:C21"/>
    <mergeCell ref="B23:C23"/>
    <mergeCell ref="E23:G23"/>
    <mergeCell ref="I23:M23"/>
    <mergeCell ref="B25:C25"/>
    <mergeCell ref="E25:I25"/>
    <mergeCell ref="B27:C27"/>
    <mergeCell ref="E27:G27"/>
    <mergeCell ref="B29:C29"/>
    <mergeCell ref="G29:M29"/>
    <mergeCell ref="B31:C31"/>
    <mergeCell ref="E31:G31"/>
    <mergeCell ref="B33:B34"/>
    <mergeCell ref="L34:M34"/>
    <mergeCell ref="J34:K34"/>
    <mergeCell ref="J33:M33"/>
    <mergeCell ref="C33:I34"/>
    <mergeCell ref="C35:H35"/>
    <mergeCell ref="C36:H36"/>
    <mergeCell ref="C37:H37"/>
    <mergeCell ref="J35:K35"/>
    <mergeCell ref="J36:K36"/>
    <mergeCell ref="J37:K37"/>
    <mergeCell ref="C41:H41"/>
    <mergeCell ref="C38:H38"/>
    <mergeCell ref="C39:H39"/>
    <mergeCell ref="C40:H40"/>
    <mergeCell ref="J38:K38"/>
    <mergeCell ref="J39:K39"/>
    <mergeCell ref="J40:K40"/>
    <mergeCell ref="J41:K41"/>
  </mergeCells>
  <conditionalFormatting sqref="I3">
    <cfRule type="top10" dxfId="14" priority="3" rank="1"/>
  </conditionalFormatting>
  <conditionalFormatting sqref="K3">
    <cfRule type="top10" dxfId="13" priority="1" rank="1"/>
  </conditionalFormatting>
  <pageMargins left="0.39370078740157483" right="0.39370078740157483" top="0.55118110236220474" bottom="0.35433070866141736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10</xdr:col>
                    <xdr:colOff>9525</xdr:colOff>
                    <xdr:row>33</xdr:row>
                    <xdr:rowOff>219075</xdr:rowOff>
                  </from>
                  <to>
                    <xdr:col>10</xdr:col>
                    <xdr:colOff>552450</xdr:colOff>
                    <xdr:row>34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10</xdr:col>
                    <xdr:colOff>9525</xdr:colOff>
                    <xdr:row>34</xdr:row>
                    <xdr:rowOff>304800</xdr:rowOff>
                  </from>
                  <to>
                    <xdr:col>11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10</xdr:col>
                    <xdr:colOff>9525</xdr:colOff>
                    <xdr:row>35</xdr:row>
                    <xdr:rowOff>304800</xdr:rowOff>
                  </from>
                  <to>
                    <xdr:col>11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10</xdr:col>
                    <xdr:colOff>9525</xdr:colOff>
                    <xdr:row>36</xdr:row>
                    <xdr:rowOff>304800</xdr:rowOff>
                  </from>
                  <to>
                    <xdr:col>11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10</xdr:col>
                    <xdr:colOff>9525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10</xdr:col>
                    <xdr:colOff>9525</xdr:colOff>
                    <xdr:row>39</xdr:row>
                    <xdr:rowOff>0</xdr:rowOff>
                  </from>
                  <to>
                    <xdr:col>11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10</xdr:col>
                    <xdr:colOff>9525</xdr:colOff>
                    <xdr:row>40</xdr:row>
                    <xdr:rowOff>0</xdr:rowOff>
                  </from>
                  <to>
                    <xdr:col>11</xdr:col>
                    <xdr:colOff>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 sizeWithCells="1">
                  <from>
                    <xdr:col>12</xdr:col>
                    <xdr:colOff>219075</xdr:colOff>
                    <xdr:row>33</xdr:row>
                    <xdr:rowOff>219075</xdr:rowOff>
                  </from>
                  <to>
                    <xdr:col>12</xdr:col>
                    <xdr:colOff>523875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 sizeWithCells="1">
                  <from>
                    <xdr:col>12</xdr:col>
                    <xdr:colOff>219075</xdr:colOff>
                    <xdr:row>34</xdr:row>
                    <xdr:rowOff>304800</xdr:rowOff>
                  </from>
                  <to>
                    <xdr:col>12</xdr:col>
                    <xdr:colOff>523875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 sizeWithCells="1">
                  <from>
                    <xdr:col>12</xdr:col>
                    <xdr:colOff>219075</xdr:colOff>
                    <xdr:row>35</xdr:row>
                    <xdr:rowOff>304800</xdr:rowOff>
                  </from>
                  <to>
                    <xdr:col>12</xdr:col>
                    <xdr:colOff>523875</xdr:colOff>
                    <xdr:row>36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 sizeWithCells="1">
                  <from>
                    <xdr:col>12</xdr:col>
                    <xdr:colOff>219075</xdr:colOff>
                    <xdr:row>36</xdr:row>
                    <xdr:rowOff>304800</xdr:rowOff>
                  </from>
                  <to>
                    <xdr:col>12</xdr:col>
                    <xdr:colOff>523875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 sizeWithCells="1">
                  <from>
                    <xdr:col>12</xdr:col>
                    <xdr:colOff>219075</xdr:colOff>
                    <xdr:row>38</xdr:row>
                    <xdr:rowOff>0</xdr:rowOff>
                  </from>
                  <to>
                    <xdr:col>12</xdr:col>
                    <xdr:colOff>523875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 sizeWithCells="1">
                  <from>
                    <xdr:col>12</xdr:col>
                    <xdr:colOff>219075</xdr:colOff>
                    <xdr:row>38</xdr:row>
                    <xdr:rowOff>314325</xdr:rowOff>
                  </from>
                  <to>
                    <xdr:col>12</xdr:col>
                    <xdr:colOff>523875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 sizeWithCells="1">
                  <from>
                    <xdr:col>12</xdr:col>
                    <xdr:colOff>219075</xdr:colOff>
                    <xdr:row>39</xdr:row>
                    <xdr:rowOff>314325</xdr:rowOff>
                  </from>
                  <to>
                    <xdr:col>12</xdr:col>
                    <xdr:colOff>523875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19"/>
  <sheetViews>
    <sheetView workbookViewId="0">
      <selection activeCell="C13" sqref="C13"/>
    </sheetView>
  </sheetViews>
  <sheetFormatPr defaultRowHeight="15"/>
  <cols>
    <col min="1" max="1" width="22.140625" style="420" bestFit="1" customWidth="1"/>
    <col min="2" max="2" width="11.42578125" style="1" bestFit="1" customWidth="1"/>
    <col min="3" max="3" width="40.140625" bestFit="1" customWidth="1"/>
    <col min="4" max="4" width="11" style="4" bestFit="1" customWidth="1"/>
    <col min="5" max="5" width="12.5703125" style="1" bestFit="1" customWidth="1"/>
    <col min="6" max="6" width="20.28515625" style="1" bestFit="1" customWidth="1"/>
    <col min="7" max="7" width="21.85546875" style="1" bestFit="1" customWidth="1"/>
    <col min="8" max="8" width="50.28515625" bestFit="1" customWidth="1"/>
    <col min="9" max="9" width="72.85546875" bestFit="1" customWidth="1"/>
    <col min="10" max="10" width="73.140625" bestFit="1" customWidth="1"/>
    <col min="11" max="11" width="31" bestFit="1" customWidth="1"/>
    <col min="12" max="12" width="8.7109375" bestFit="1" customWidth="1"/>
    <col min="13" max="13" width="13.42578125" style="414" bestFit="1" customWidth="1"/>
  </cols>
  <sheetData>
    <row r="1" spans="1:13">
      <c r="A1" s="420" t="s">
        <v>29989</v>
      </c>
      <c r="B1" s="1" t="s">
        <v>37</v>
      </c>
      <c r="C1" t="s">
        <v>29990</v>
      </c>
      <c r="D1" s="4" t="s">
        <v>685</v>
      </c>
      <c r="E1" s="1" t="s">
        <v>114</v>
      </c>
      <c r="F1" s="1" t="s">
        <v>29991</v>
      </c>
      <c r="G1" s="1" t="s">
        <v>155</v>
      </c>
      <c r="H1" t="s">
        <v>29992</v>
      </c>
      <c r="I1" t="s">
        <v>29993</v>
      </c>
      <c r="J1" t="s">
        <v>29994</v>
      </c>
      <c r="K1" t="s">
        <v>29995</v>
      </c>
      <c r="L1" t="s">
        <v>120</v>
      </c>
      <c r="M1" s="414" t="s">
        <v>814</v>
      </c>
    </row>
    <row r="2" spans="1:13">
      <c r="A2" s="421">
        <v>44668.71266203704</v>
      </c>
      <c r="B2" s="1" t="s">
        <v>4</v>
      </c>
      <c r="C2" t="s">
        <v>29996</v>
      </c>
      <c r="D2" s="4">
        <v>83060120</v>
      </c>
      <c r="E2" s="1" t="s">
        <v>11</v>
      </c>
      <c r="F2" s="1" t="s">
        <v>29997</v>
      </c>
      <c r="G2" s="426">
        <v>44670</v>
      </c>
      <c r="H2" t="s">
        <v>29998</v>
      </c>
      <c r="I2" t="s">
        <v>29999</v>
      </c>
      <c r="J2" t="s">
        <v>30000</v>
      </c>
      <c r="L2" t="s">
        <v>29983</v>
      </c>
      <c r="M2" s="414">
        <f ca="1">IF(Table_1[[#This Row],[Status]]="Proses",NOW(),"")</f>
        <v>44824.907846759263</v>
      </c>
    </row>
    <row r="3" spans="1:13">
      <c r="A3" s="421">
        <v>44672.660474537035</v>
      </c>
      <c r="B3" s="1" t="s">
        <v>4</v>
      </c>
      <c r="C3" t="s">
        <v>30029</v>
      </c>
      <c r="D3" s="4">
        <v>85041990</v>
      </c>
      <c r="E3" s="1" t="s">
        <v>7</v>
      </c>
      <c r="F3" s="1" t="s">
        <v>30030</v>
      </c>
      <c r="G3" s="426">
        <v>44666</v>
      </c>
      <c r="H3" t="s">
        <v>30031</v>
      </c>
      <c r="I3" t="s">
        <v>30032</v>
      </c>
      <c r="J3" t="s">
        <v>30033</v>
      </c>
      <c r="L3" t="s">
        <v>29983</v>
      </c>
      <c r="M3" s="414">
        <f ca="1">IF(Table_1[[#This Row],[Status]]="Proses",NOW(),"")</f>
        <v>44824.907846759263</v>
      </c>
    </row>
    <row r="4" spans="1:13">
      <c r="A4" s="421">
        <v>44677.636030092595</v>
      </c>
      <c r="B4" s="1" t="s">
        <v>301</v>
      </c>
      <c r="C4" t="s">
        <v>30068</v>
      </c>
      <c r="D4" s="4">
        <v>86040660</v>
      </c>
      <c r="E4" s="1" t="s">
        <v>19</v>
      </c>
      <c r="F4" s="1" t="s">
        <v>30069</v>
      </c>
      <c r="G4" s="426">
        <v>44690</v>
      </c>
      <c r="H4" t="s">
        <v>30070</v>
      </c>
      <c r="I4" t="s">
        <v>30071</v>
      </c>
      <c r="J4" t="s">
        <v>30072</v>
      </c>
      <c r="L4" t="s">
        <v>29983</v>
      </c>
      <c r="M4" s="414">
        <f ca="1">IF(Table_1[[#This Row],[Status]]="Proses",NOW(),"")</f>
        <v>44824.907846759263</v>
      </c>
    </row>
    <row r="5" spans="1:13">
      <c r="A5" s="421">
        <v>44677.643506944441</v>
      </c>
      <c r="B5" s="1" t="s">
        <v>301</v>
      </c>
      <c r="C5" t="s">
        <v>30073</v>
      </c>
      <c r="D5" s="4">
        <v>92090401</v>
      </c>
      <c r="E5" s="1" t="s">
        <v>9</v>
      </c>
      <c r="F5" s="1" t="s">
        <v>30074</v>
      </c>
      <c r="G5" s="426">
        <v>44690</v>
      </c>
      <c r="H5" t="s">
        <v>30075</v>
      </c>
      <c r="I5" t="s">
        <v>30076</v>
      </c>
      <c r="J5" t="s">
        <v>30077</v>
      </c>
      <c r="L5" t="s">
        <v>29983</v>
      </c>
      <c r="M5" s="414">
        <f ca="1">IF(Table_1[[#This Row],[Status]]="Proses",NOW(),"")</f>
        <v>44824.907846759263</v>
      </c>
    </row>
    <row r="6" spans="1:13">
      <c r="A6" s="421">
        <v>44677.644814814812</v>
      </c>
      <c r="B6" s="1" t="s">
        <v>4</v>
      </c>
      <c r="C6" t="s">
        <v>30078</v>
      </c>
      <c r="D6" s="4">
        <v>85041990</v>
      </c>
      <c r="E6" s="1" t="s">
        <v>7</v>
      </c>
      <c r="F6" s="1" t="s">
        <v>30030</v>
      </c>
      <c r="G6" s="426">
        <v>44676</v>
      </c>
      <c r="H6" t="s">
        <v>30031</v>
      </c>
      <c r="I6" t="s">
        <v>30079</v>
      </c>
      <c r="J6" t="s">
        <v>30080</v>
      </c>
      <c r="L6" t="s">
        <v>29983</v>
      </c>
      <c r="M6" s="414">
        <f ca="1">IF(Table_1[[#This Row],[Status]]="Proses",NOW(),"")</f>
        <v>44824.907846759263</v>
      </c>
    </row>
    <row r="7" spans="1:13">
      <c r="A7" s="421">
        <v>44677.648715277777</v>
      </c>
      <c r="B7" s="1" t="s">
        <v>4</v>
      </c>
      <c r="C7" t="s">
        <v>30078</v>
      </c>
      <c r="D7" s="4">
        <v>85041990</v>
      </c>
      <c r="E7" s="1" t="s">
        <v>7</v>
      </c>
      <c r="F7" s="1" t="s">
        <v>30081</v>
      </c>
      <c r="G7" s="426">
        <v>44678</v>
      </c>
      <c r="H7" t="s">
        <v>30082</v>
      </c>
      <c r="I7" t="s">
        <v>30083</v>
      </c>
      <c r="J7" t="s">
        <v>30084</v>
      </c>
      <c r="L7" t="s">
        <v>29983</v>
      </c>
      <c r="M7" s="414">
        <f ca="1">IF(Table_1[[#This Row],[Status]]="Proses",NOW(),"")</f>
        <v>44824.907846759263</v>
      </c>
    </row>
    <row r="8" spans="1:13">
      <c r="A8" s="421">
        <v>44685.434999999998</v>
      </c>
      <c r="B8" s="1" t="s">
        <v>30096</v>
      </c>
      <c r="C8" t="s">
        <v>30097</v>
      </c>
      <c r="D8" s="4">
        <v>92020266</v>
      </c>
      <c r="E8" s="1" t="s">
        <v>206</v>
      </c>
      <c r="F8" s="1" t="s">
        <v>124</v>
      </c>
      <c r="G8" s="426">
        <v>44690</v>
      </c>
      <c r="H8" t="s">
        <v>30098</v>
      </c>
      <c r="I8" t="s">
        <v>30099</v>
      </c>
      <c r="J8" t="s">
        <v>30100</v>
      </c>
      <c r="L8" t="s">
        <v>29983</v>
      </c>
      <c r="M8" s="414">
        <f ca="1">IF(Table_1[[#This Row],[Status]]="Proses",NOW(),"")</f>
        <v>44824.907846759263</v>
      </c>
    </row>
    <row r="9" spans="1:13">
      <c r="A9" s="421">
        <v>44685.440763888888</v>
      </c>
      <c r="B9" s="1" t="s">
        <v>30096</v>
      </c>
      <c r="C9" t="s">
        <v>30101</v>
      </c>
      <c r="D9" s="4">
        <v>85122030</v>
      </c>
      <c r="E9" s="1" t="s">
        <v>19</v>
      </c>
      <c r="F9" s="1" t="s">
        <v>124</v>
      </c>
      <c r="G9" s="426">
        <v>44690</v>
      </c>
      <c r="H9" t="s">
        <v>30102</v>
      </c>
      <c r="I9" t="s">
        <v>30103</v>
      </c>
      <c r="J9" t="s">
        <v>30104</v>
      </c>
      <c r="M9" s="414" t="str">
        <f ca="1">IF(Table_1[[#This Row],[Status]]="Proses",NOW(),"")</f>
        <v/>
      </c>
    </row>
    <row r="10" spans="1:13">
      <c r="A10" s="421">
        <v>44691.353206018517</v>
      </c>
      <c r="B10" s="1" t="s">
        <v>4</v>
      </c>
      <c r="C10" t="s">
        <v>30280</v>
      </c>
      <c r="D10" s="4">
        <v>85041990</v>
      </c>
      <c r="E10" s="1" t="s">
        <v>7</v>
      </c>
      <c r="F10" s="1" t="s">
        <v>30281</v>
      </c>
      <c r="G10" s="426">
        <v>44691</v>
      </c>
      <c r="H10" t="s">
        <v>30031</v>
      </c>
      <c r="I10" t="s">
        <v>30282</v>
      </c>
      <c r="J10" t="s">
        <v>30283</v>
      </c>
      <c r="L10" t="s">
        <v>29983</v>
      </c>
      <c r="M10" s="414">
        <f ca="1">IF(Table_1[[#This Row],[Status]]="Proses",NOW(),"")</f>
        <v>44824.907846759263</v>
      </c>
    </row>
    <row r="19" spans="8:8">
      <c r="H19" s="419"/>
    </row>
  </sheetData>
  <phoneticPr fontId="4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B14"/>
  <sheetViews>
    <sheetView showGridLines="0" showRowColHeaders="0" topLeftCell="A2" workbookViewId="0">
      <selection activeCell="C16" sqref="C16"/>
    </sheetView>
  </sheetViews>
  <sheetFormatPr defaultRowHeight="15"/>
  <cols>
    <col min="1" max="1" width="13.7109375" customWidth="1"/>
    <col min="2" max="2" width="12.42578125" customWidth="1"/>
  </cols>
  <sheetData>
    <row r="3" spans="1:2">
      <c r="B3">
        <v>1</v>
      </c>
    </row>
    <row r="7" spans="1:2">
      <c r="A7" s="494" t="s">
        <v>131</v>
      </c>
      <c r="B7" s="494"/>
    </row>
    <row r="8" spans="1:2">
      <c r="A8" s="383" t="s">
        <v>29787</v>
      </c>
      <c r="B8" s="384">
        <f>MAX(Personel!$B$3:$B$11929)-COUNTIF(Personel!$I$3:$I$95,"PENSIUN")-COUNTIF(Personel!$I$3:$I$95,"PINDAH")</f>
        <v>11200</v>
      </c>
    </row>
    <row r="9" spans="1:2">
      <c r="A9" s="383" t="s">
        <v>38</v>
      </c>
      <c r="B9" s="384">
        <f>COUNTIF(Personel!$I$3:$I$11929,$A$9)</f>
        <v>10592</v>
      </c>
    </row>
    <row r="10" spans="1:2">
      <c r="A10" s="383" t="s">
        <v>45</v>
      </c>
      <c r="B10" s="384">
        <f>COUNTIF(Personel!$I$3:$I$11929,$A$10)</f>
        <v>607</v>
      </c>
    </row>
    <row r="11" spans="1:2">
      <c r="A11" s="383" t="s">
        <v>133</v>
      </c>
      <c r="B11" s="384">
        <f>MAX(DB_SPD!$A$2:$A$702)</f>
        <v>76</v>
      </c>
    </row>
    <row r="12" spans="1:2">
      <c r="A12" s="383" t="s">
        <v>130</v>
      </c>
      <c r="B12" s="384">
        <f>MAX(DB_SPD!$A$2:$A$702)-B13</f>
        <v>1</v>
      </c>
    </row>
    <row r="13" spans="1:2">
      <c r="A13" s="383" t="s">
        <v>29732</v>
      </c>
      <c r="B13" s="384">
        <f>COUNTIF(DB_SPD!$GB$2:$GB$702,A13)</f>
        <v>75</v>
      </c>
    </row>
    <row r="14" spans="1:2">
      <c r="A14" s="130"/>
      <c r="B14" s="130"/>
    </row>
  </sheetData>
  <mergeCells count="1">
    <mergeCell ref="A7:B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1202"/>
  <sheetViews>
    <sheetView topLeftCell="A2" zoomScaleNormal="100" workbookViewId="0">
      <pane xSplit="1" ySplit="1" topLeftCell="B114" activePane="bottomRight" state="frozen"/>
      <selection activeCell="A2" sqref="A2"/>
      <selection pane="topRight" activeCell="B2" sqref="B2"/>
      <selection pane="bottomLeft" activeCell="A3" sqref="A3"/>
      <selection pane="bottomRight" activeCell="D123" sqref="D123"/>
    </sheetView>
  </sheetViews>
  <sheetFormatPr defaultRowHeight="15"/>
  <cols>
    <col min="1" max="1" width="1.7109375" customWidth="1"/>
    <col min="2" max="2" width="6.140625" style="1" customWidth="1"/>
    <col min="3" max="3" width="21.28515625" style="41" customWidth="1"/>
    <col min="4" max="4" width="45.28515625" style="4" customWidth="1"/>
    <col min="5" max="5" width="28.5703125" style="41" customWidth="1"/>
    <col min="6" max="6" width="44.5703125" style="3" customWidth="1"/>
    <col min="7" max="7" width="15.28515625" style="1" customWidth="1"/>
    <col min="8" max="8" width="13.5703125" style="1" customWidth="1"/>
    <col min="9" max="9" width="13.28515625" style="4" customWidth="1"/>
  </cols>
  <sheetData>
    <row r="1" spans="2:9">
      <c r="E1" s="41" t="s">
        <v>36</v>
      </c>
      <c r="F1" s="3" t="s">
        <v>36</v>
      </c>
    </row>
    <row r="2" spans="2:9">
      <c r="B2" s="127" t="s">
        <v>0</v>
      </c>
      <c r="C2" s="129" t="s">
        <v>39</v>
      </c>
      <c r="D2" s="128" t="s">
        <v>113</v>
      </c>
      <c r="E2" s="129" t="s">
        <v>114</v>
      </c>
      <c r="F2" s="129" t="s">
        <v>35</v>
      </c>
      <c r="G2" s="127" t="s">
        <v>119</v>
      </c>
      <c r="H2" s="127" t="s">
        <v>37</v>
      </c>
      <c r="I2" s="127" t="s">
        <v>120</v>
      </c>
    </row>
    <row r="3" spans="2:9">
      <c r="B3" s="1">
        <v>1</v>
      </c>
      <c r="C3" s="415" t="s">
        <v>46</v>
      </c>
      <c r="D3" s="4" t="s">
        <v>368</v>
      </c>
      <c r="E3" s="1" t="s">
        <v>129</v>
      </c>
      <c r="F3" s="4" t="s">
        <v>47</v>
      </c>
      <c r="G3" s="1" t="s">
        <v>1</v>
      </c>
      <c r="H3" s="4" t="s">
        <v>369</v>
      </c>
      <c r="I3" s="1" t="s">
        <v>367</v>
      </c>
    </row>
    <row r="4" spans="2:9">
      <c r="B4" s="1">
        <v>2</v>
      </c>
      <c r="C4" s="41" t="s">
        <v>500</v>
      </c>
      <c r="D4" s="4" t="s">
        <v>499</v>
      </c>
      <c r="E4" s="1" t="s">
        <v>191</v>
      </c>
      <c r="F4" s="4" t="s">
        <v>501</v>
      </c>
      <c r="G4" s="1" t="s">
        <v>653</v>
      </c>
      <c r="H4" s="4" t="s">
        <v>502</v>
      </c>
      <c r="I4" s="1" t="s">
        <v>38</v>
      </c>
    </row>
    <row r="5" spans="2:9">
      <c r="B5" s="1">
        <v>3</v>
      </c>
      <c r="C5" s="415" t="s">
        <v>878</v>
      </c>
      <c r="D5" s="4" t="s">
        <v>879</v>
      </c>
      <c r="E5" s="1" t="s">
        <v>191</v>
      </c>
      <c r="F5" s="4" t="s">
        <v>880</v>
      </c>
      <c r="G5" s="1" t="s">
        <v>653</v>
      </c>
      <c r="H5" s="4" t="s">
        <v>256</v>
      </c>
      <c r="I5" s="1" t="s">
        <v>38</v>
      </c>
    </row>
    <row r="6" spans="2:9">
      <c r="B6" s="1">
        <v>4</v>
      </c>
      <c r="C6" s="41" t="s">
        <v>598</v>
      </c>
      <c r="D6" s="4" t="s">
        <v>597</v>
      </c>
      <c r="E6" s="1" t="s">
        <v>191</v>
      </c>
      <c r="F6" s="4" t="s">
        <v>599</v>
      </c>
      <c r="G6" s="1" t="s">
        <v>653</v>
      </c>
      <c r="H6" s="4" t="s">
        <v>360</v>
      </c>
      <c r="I6" s="1" t="s">
        <v>38</v>
      </c>
    </row>
    <row r="7" spans="2:9">
      <c r="B7" s="1">
        <v>5</v>
      </c>
      <c r="C7" s="41" t="s">
        <v>192</v>
      </c>
      <c r="D7" s="4" t="s">
        <v>190</v>
      </c>
      <c r="E7" s="1" t="s">
        <v>191</v>
      </c>
      <c r="F7" s="4" t="s">
        <v>193</v>
      </c>
      <c r="G7" s="1" t="s">
        <v>653</v>
      </c>
      <c r="H7" s="4" t="s">
        <v>194</v>
      </c>
      <c r="I7" s="1" t="s">
        <v>38</v>
      </c>
    </row>
    <row r="8" spans="2:9">
      <c r="B8" s="1">
        <v>6</v>
      </c>
      <c r="C8" s="41" t="s">
        <v>881</v>
      </c>
      <c r="D8" s="4" t="s">
        <v>882</v>
      </c>
      <c r="E8" s="1" t="s">
        <v>191</v>
      </c>
      <c r="F8" s="4" t="s">
        <v>883</v>
      </c>
      <c r="G8" s="1" t="s">
        <v>653</v>
      </c>
      <c r="H8" s="4" t="s">
        <v>310</v>
      </c>
      <c r="I8" s="1" t="s">
        <v>38</v>
      </c>
    </row>
    <row r="9" spans="2:9">
      <c r="B9" s="1">
        <v>7</v>
      </c>
      <c r="C9" s="41" t="s">
        <v>884</v>
      </c>
      <c r="D9" s="4" t="s">
        <v>885</v>
      </c>
      <c r="E9" s="1" t="s">
        <v>191</v>
      </c>
      <c r="F9" s="4" t="s">
        <v>886</v>
      </c>
      <c r="G9" s="1" t="s">
        <v>653</v>
      </c>
      <c r="H9" s="4" t="s">
        <v>256</v>
      </c>
      <c r="I9" s="1" t="s">
        <v>38</v>
      </c>
    </row>
    <row r="10" spans="2:9">
      <c r="B10" s="1">
        <v>8</v>
      </c>
      <c r="C10" s="41" t="s">
        <v>887</v>
      </c>
      <c r="D10" s="4" t="s">
        <v>888</v>
      </c>
      <c r="E10" s="1" t="s">
        <v>191</v>
      </c>
      <c r="F10" s="4" t="s">
        <v>889</v>
      </c>
      <c r="G10" s="1" t="s">
        <v>653</v>
      </c>
      <c r="H10" s="4" t="s">
        <v>29550</v>
      </c>
      <c r="I10" s="1" t="s">
        <v>38</v>
      </c>
    </row>
    <row r="11" spans="2:9">
      <c r="B11" s="1">
        <v>9</v>
      </c>
      <c r="C11" s="41" t="s">
        <v>519</v>
      </c>
      <c r="D11" s="4" t="s">
        <v>518</v>
      </c>
      <c r="E11" s="1" t="s">
        <v>191</v>
      </c>
      <c r="F11" s="4" t="s">
        <v>520</v>
      </c>
      <c r="G11" s="1" t="s">
        <v>653</v>
      </c>
      <c r="H11" s="4" t="s">
        <v>252</v>
      </c>
      <c r="I11" s="1" t="s">
        <v>38</v>
      </c>
    </row>
    <row r="12" spans="2:9">
      <c r="B12" s="1">
        <v>10</v>
      </c>
      <c r="C12" s="41" t="s">
        <v>890</v>
      </c>
      <c r="D12" s="4" t="s">
        <v>891</v>
      </c>
      <c r="E12" s="1" t="s">
        <v>191</v>
      </c>
      <c r="F12" s="4" t="s">
        <v>512</v>
      </c>
      <c r="G12" s="1" t="s">
        <v>653</v>
      </c>
      <c r="H12" s="4" t="s">
        <v>462</v>
      </c>
      <c r="I12" s="1" t="s">
        <v>38</v>
      </c>
    </row>
    <row r="13" spans="2:9">
      <c r="B13" s="1">
        <v>11</v>
      </c>
      <c r="C13" s="41" t="s">
        <v>892</v>
      </c>
      <c r="D13" s="4" t="s">
        <v>893</v>
      </c>
      <c r="E13" s="1" t="s">
        <v>191</v>
      </c>
      <c r="F13" s="4" t="s">
        <v>894</v>
      </c>
      <c r="G13" s="1" t="s">
        <v>653</v>
      </c>
      <c r="H13" s="4" t="s">
        <v>244</v>
      </c>
      <c r="I13" s="1" t="s">
        <v>38</v>
      </c>
    </row>
    <row r="14" spans="2:9">
      <c r="B14" s="1">
        <v>12</v>
      </c>
      <c r="C14" s="41" t="s">
        <v>895</v>
      </c>
      <c r="D14" s="4" t="s">
        <v>896</v>
      </c>
      <c r="E14" s="1" t="s">
        <v>191</v>
      </c>
      <c r="F14" s="4" t="s">
        <v>897</v>
      </c>
      <c r="G14" s="1" t="s">
        <v>653</v>
      </c>
      <c r="H14" s="4" t="s">
        <v>301</v>
      </c>
      <c r="I14" s="1" t="s">
        <v>38</v>
      </c>
    </row>
    <row r="15" spans="2:9">
      <c r="B15" s="1">
        <v>13</v>
      </c>
      <c r="C15" s="41" t="s">
        <v>898</v>
      </c>
      <c r="D15" s="4" t="s">
        <v>899</v>
      </c>
      <c r="E15" s="1" t="s">
        <v>191</v>
      </c>
      <c r="F15" s="4" t="s">
        <v>900</v>
      </c>
      <c r="G15" s="1" t="s">
        <v>653</v>
      </c>
      <c r="H15" s="4" t="s">
        <v>260</v>
      </c>
      <c r="I15" s="1" t="s">
        <v>38</v>
      </c>
    </row>
    <row r="16" spans="2:9">
      <c r="B16" s="1">
        <v>14</v>
      </c>
      <c r="C16" s="41" t="s">
        <v>504</v>
      </c>
      <c r="D16" s="4" t="s">
        <v>503</v>
      </c>
      <c r="E16" s="1" t="s">
        <v>191</v>
      </c>
      <c r="F16" s="4" t="s">
        <v>505</v>
      </c>
      <c r="G16" s="1" t="s">
        <v>653</v>
      </c>
      <c r="H16" s="4" t="s">
        <v>438</v>
      </c>
      <c r="I16" s="1" t="s">
        <v>38</v>
      </c>
    </row>
    <row r="17" spans="2:9">
      <c r="B17" s="1">
        <v>15</v>
      </c>
      <c r="C17" s="41" t="s">
        <v>614</v>
      </c>
      <c r="D17" s="4" t="s">
        <v>613</v>
      </c>
      <c r="E17" s="1" t="s">
        <v>191</v>
      </c>
      <c r="F17" s="4" t="s">
        <v>615</v>
      </c>
      <c r="G17" s="1" t="s">
        <v>653</v>
      </c>
      <c r="H17" s="4" t="s">
        <v>326</v>
      </c>
      <c r="I17" s="1" t="s">
        <v>38</v>
      </c>
    </row>
    <row r="18" spans="2:9">
      <c r="B18" s="1">
        <v>16</v>
      </c>
      <c r="C18" s="415" t="s">
        <v>607</v>
      </c>
      <c r="D18" s="4" t="s">
        <v>606</v>
      </c>
      <c r="E18" s="1" t="s">
        <v>191</v>
      </c>
      <c r="F18" s="4" t="s">
        <v>608</v>
      </c>
      <c r="G18" s="1" t="s">
        <v>653</v>
      </c>
      <c r="H18" s="4" t="s">
        <v>609</v>
      </c>
      <c r="I18" s="1" t="s">
        <v>38</v>
      </c>
    </row>
    <row r="19" spans="2:9">
      <c r="B19" s="1">
        <v>17</v>
      </c>
      <c r="C19" s="41" t="s">
        <v>901</v>
      </c>
      <c r="D19" s="4" t="s">
        <v>902</v>
      </c>
      <c r="E19" s="1" t="s">
        <v>191</v>
      </c>
      <c r="F19" s="4" t="s">
        <v>903</v>
      </c>
      <c r="G19" s="1" t="s">
        <v>653</v>
      </c>
      <c r="H19" s="4" t="s">
        <v>198</v>
      </c>
      <c r="I19" s="1" t="s">
        <v>38</v>
      </c>
    </row>
    <row r="20" spans="2:9">
      <c r="B20" s="1">
        <v>18</v>
      </c>
      <c r="C20" s="41" t="s">
        <v>308</v>
      </c>
      <c r="D20" s="4" t="s">
        <v>307</v>
      </c>
      <c r="E20" s="1" t="s">
        <v>191</v>
      </c>
      <c r="F20" s="4" t="s">
        <v>309</v>
      </c>
      <c r="G20" s="1" t="s">
        <v>653</v>
      </c>
      <c r="H20" s="4" t="s">
        <v>260</v>
      </c>
      <c r="I20" s="1" t="s">
        <v>38</v>
      </c>
    </row>
    <row r="21" spans="2:9">
      <c r="B21" s="1">
        <v>19</v>
      </c>
      <c r="C21" s="41" t="s">
        <v>904</v>
      </c>
      <c r="D21" s="4" t="s">
        <v>905</v>
      </c>
      <c r="E21" s="1" t="s">
        <v>191</v>
      </c>
      <c r="F21" s="4" t="s">
        <v>906</v>
      </c>
      <c r="G21" s="1" t="s">
        <v>653</v>
      </c>
      <c r="H21" s="4" t="s">
        <v>296</v>
      </c>
      <c r="I21" s="1" t="s">
        <v>38</v>
      </c>
    </row>
    <row r="22" spans="2:9">
      <c r="B22" s="1">
        <v>20</v>
      </c>
      <c r="C22" s="41" t="s">
        <v>907</v>
      </c>
      <c r="D22" s="4" t="s">
        <v>908</v>
      </c>
      <c r="E22" s="1" t="s">
        <v>191</v>
      </c>
      <c r="F22" s="4" t="s">
        <v>909</v>
      </c>
      <c r="G22" s="1" t="s">
        <v>653</v>
      </c>
      <c r="H22" s="4" t="s">
        <v>672</v>
      </c>
      <c r="I22" s="1" t="s">
        <v>38</v>
      </c>
    </row>
    <row r="23" spans="2:9">
      <c r="B23" s="1">
        <v>21</v>
      </c>
      <c r="C23" s="41" t="s">
        <v>910</v>
      </c>
      <c r="D23" s="4" t="s">
        <v>911</v>
      </c>
      <c r="E23" s="1" t="s">
        <v>191</v>
      </c>
      <c r="F23" s="4" t="s">
        <v>912</v>
      </c>
      <c r="G23" s="1" t="s">
        <v>653</v>
      </c>
      <c r="H23" s="4" t="s">
        <v>301</v>
      </c>
      <c r="I23" s="1" t="s">
        <v>38</v>
      </c>
    </row>
    <row r="24" spans="2:9">
      <c r="B24" s="1">
        <v>22</v>
      </c>
      <c r="C24" s="41" t="s">
        <v>913</v>
      </c>
      <c r="D24" s="4" t="s">
        <v>914</v>
      </c>
      <c r="E24" s="1" t="s">
        <v>191</v>
      </c>
      <c r="F24" s="4" t="s">
        <v>915</v>
      </c>
      <c r="G24" s="1" t="s">
        <v>653</v>
      </c>
      <c r="H24" s="4" t="s">
        <v>594</v>
      </c>
      <c r="I24" s="1" t="s">
        <v>38</v>
      </c>
    </row>
    <row r="25" spans="2:9">
      <c r="B25" s="1">
        <v>23</v>
      </c>
      <c r="C25" s="41" t="s">
        <v>916</v>
      </c>
      <c r="D25" s="4" t="s">
        <v>917</v>
      </c>
      <c r="E25" s="1" t="s">
        <v>191</v>
      </c>
      <c r="F25" s="4" t="s">
        <v>918</v>
      </c>
      <c r="G25" s="1" t="s">
        <v>653</v>
      </c>
      <c r="H25" s="4" t="s">
        <v>182</v>
      </c>
      <c r="I25" s="1" t="s">
        <v>38</v>
      </c>
    </row>
    <row r="26" spans="2:9">
      <c r="B26" s="1">
        <v>24</v>
      </c>
      <c r="C26" s="41" t="s">
        <v>919</v>
      </c>
      <c r="D26" s="4" t="s">
        <v>920</v>
      </c>
      <c r="E26" s="1" t="s">
        <v>191</v>
      </c>
      <c r="F26" s="4" t="s">
        <v>921</v>
      </c>
      <c r="G26" s="1" t="s">
        <v>653</v>
      </c>
      <c r="H26" s="4" t="s">
        <v>357</v>
      </c>
      <c r="I26" s="1" t="s">
        <v>38</v>
      </c>
    </row>
    <row r="27" spans="2:9">
      <c r="B27" s="1">
        <v>25</v>
      </c>
      <c r="C27" s="41" t="s">
        <v>922</v>
      </c>
      <c r="D27" s="4" t="s">
        <v>923</v>
      </c>
      <c r="E27" s="1" t="s">
        <v>5</v>
      </c>
      <c r="F27" s="4" t="s">
        <v>924</v>
      </c>
      <c r="G27" s="1" t="s">
        <v>6</v>
      </c>
      <c r="H27" s="4" t="s">
        <v>671</v>
      </c>
      <c r="I27" s="1" t="s">
        <v>38</v>
      </c>
    </row>
    <row r="28" spans="2:9">
      <c r="B28" s="1">
        <v>26</v>
      </c>
      <c r="C28" s="41" t="s">
        <v>925</v>
      </c>
      <c r="D28" s="4" t="s">
        <v>926</v>
      </c>
      <c r="E28" s="1" t="s">
        <v>5</v>
      </c>
      <c r="F28" s="4" t="s">
        <v>927</v>
      </c>
      <c r="G28" s="1" t="s">
        <v>6</v>
      </c>
      <c r="H28" s="4" t="s">
        <v>301</v>
      </c>
      <c r="I28" s="1" t="s">
        <v>38</v>
      </c>
    </row>
    <row r="29" spans="2:9">
      <c r="B29" s="1">
        <v>27</v>
      </c>
      <c r="C29" s="41" t="s">
        <v>51</v>
      </c>
      <c r="D29" s="4" t="s">
        <v>928</v>
      </c>
      <c r="E29" s="1" t="s">
        <v>5</v>
      </c>
      <c r="F29" s="4" t="s">
        <v>52</v>
      </c>
      <c r="G29" s="1" t="s">
        <v>6</v>
      </c>
      <c r="H29" s="4" t="s">
        <v>31</v>
      </c>
      <c r="I29" s="1" t="s">
        <v>38</v>
      </c>
    </row>
    <row r="30" spans="2:9">
      <c r="B30" s="1">
        <v>28</v>
      </c>
      <c r="C30" s="41" t="s">
        <v>929</v>
      </c>
      <c r="D30" s="4" t="s">
        <v>930</v>
      </c>
      <c r="E30" s="1" t="s">
        <v>5</v>
      </c>
      <c r="F30" s="4" t="s">
        <v>931</v>
      </c>
      <c r="G30" s="1" t="s">
        <v>6</v>
      </c>
      <c r="H30" s="4" t="s">
        <v>357</v>
      </c>
      <c r="I30" s="1" t="s">
        <v>38</v>
      </c>
    </row>
    <row r="31" spans="2:9">
      <c r="B31" s="1">
        <v>29</v>
      </c>
      <c r="C31" s="41" t="s">
        <v>932</v>
      </c>
      <c r="D31" s="4" t="s">
        <v>933</v>
      </c>
      <c r="E31" s="1" t="s">
        <v>5</v>
      </c>
      <c r="F31" s="4" t="s">
        <v>934</v>
      </c>
      <c r="G31" s="1" t="s">
        <v>6</v>
      </c>
      <c r="H31" s="4" t="s">
        <v>198</v>
      </c>
      <c r="I31" s="1" t="s">
        <v>38</v>
      </c>
    </row>
    <row r="32" spans="2:9">
      <c r="B32" s="1">
        <v>30</v>
      </c>
      <c r="C32" s="41" t="s">
        <v>935</v>
      </c>
      <c r="D32" s="4" t="s">
        <v>936</v>
      </c>
      <c r="E32" s="1" t="s">
        <v>5</v>
      </c>
      <c r="F32" s="4" t="s">
        <v>937</v>
      </c>
      <c r="G32" s="1" t="s">
        <v>6</v>
      </c>
      <c r="H32" s="4" t="s">
        <v>438</v>
      </c>
      <c r="I32" s="1" t="s">
        <v>38</v>
      </c>
    </row>
    <row r="33" spans="2:9">
      <c r="B33" s="1">
        <v>31</v>
      </c>
      <c r="C33" s="41" t="s">
        <v>938</v>
      </c>
      <c r="D33" s="4" t="s">
        <v>939</v>
      </c>
      <c r="E33" s="1" t="s">
        <v>5</v>
      </c>
      <c r="F33" s="4" t="s">
        <v>927</v>
      </c>
      <c r="G33" s="1" t="s">
        <v>6</v>
      </c>
      <c r="H33" s="4" t="s">
        <v>301</v>
      </c>
      <c r="I33" s="1" t="s">
        <v>38</v>
      </c>
    </row>
    <row r="34" spans="2:9">
      <c r="B34" s="1">
        <v>32</v>
      </c>
      <c r="C34" s="41" t="s">
        <v>940</v>
      </c>
      <c r="D34" s="4" t="s">
        <v>941</v>
      </c>
      <c r="E34" s="1" t="s">
        <v>5</v>
      </c>
      <c r="F34" s="4" t="s">
        <v>927</v>
      </c>
      <c r="G34" s="1" t="s">
        <v>6</v>
      </c>
      <c r="H34" s="4" t="s">
        <v>301</v>
      </c>
      <c r="I34" s="1" t="s">
        <v>38</v>
      </c>
    </row>
    <row r="35" spans="2:9">
      <c r="B35" s="1">
        <v>33</v>
      </c>
      <c r="C35" s="41" t="s">
        <v>942</v>
      </c>
      <c r="D35" s="4" t="s">
        <v>943</v>
      </c>
      <c r="E35" s="1" t="s">
        <v>5</v>
      </c>
      <c r="F35" s="4" t="s">
        <v>944</v>
      </c>
      <c r="G35" s="1" t="s">
        <v>6</v>
      </c>
      <c r="H35" s="4" t="s">
        <v>244</v>
      </c>
      <c r="I35" s="1" t="s">
        <v>38</v>
      </c>
    </row>
    <row r="36" spans="2:9">
      <c r="B36" s="1">
        <v>34</v>
      </c>
      <c r="C36" s="41" t="s">
        <v>254</v>
      </c>
      <c r="D36" s="4" t="s">
        <v>253</v>
      </c>
      <c r="E36" s="1" t="s">
        <v>5</v>
      </c>
      <c r="F36" s="4" t="s">
        <v>255</v>
      </c>
      <c r="G36" s="1" t="s">
        <v>6</v>
      </c>
      <c r="H36" s="4" t="s">
        <v>256</v>
      </c>
      <c r="I36" s="1" t="s">
        <v>38</v>
      </c>
    </row>
    <row r="37" spans="2:9">
      <c r="B37" s="1">
        <v>35</v>
      </c>
      <c r="C37" s="41" t="s">
        <v>945</v>
      </c>
      <c r="D37" s="4" t="s">
        <v>946</v>
      </c>
      <c r="E37" s="1" t="s">
        <v>5</v>
      </c>
      <c r="F37" s="4" t="s">
        <v>947</v>
      </c>
      <c r="G37" s="1" t="s">
        <v>6</v>
      </c>
      <c r="H37" s="4" t="s">
        <v>484</v>
      </c>
      <c r="I37" s="1" t="s">
        <v>38</v>
      </c>
    </row>
    <row r="38" spans="2:9">
      <c r="B38" s="1">
        <v>36</v>
      </c>
      <c r="C38" s="41" t="s">
        <v>948</v>
      </c>
      <c r="D38" s="4" t="s">
        <v>949</v>
      </c>
      <c r="E38" s="1" t="s">
        <v>5</v>
      </c>
      <c r="F38" s="4" t="s">
        <v>950</v>
      </c>
      <c r="G38" s="1" t="s">
        <v>6</v>
      </c>
      <c r="H38" s="4" t="s">
        <v>326</v>
      </c>
      <c r="I38" s="1" t="s">
        <v>38</v>
      </c>
    </row>
    <row r="39" spans="2:9">
      <c r="B39" s="1">
        <v>37</v>
      </c>
      <c r="C39" s="41" t="s">
        <v>951</v>
      </c>
      <c r="D39" s="4" t="s">
        <v>952</v>
      </c>
      <c r="E39" s="1" t="s">
        <v>5</v>
      </c>
      <c r="F39" s="4" t="s">
        <v>953</v>
      </c>
      <c r="G39" s="1" t="s">
        <v>6</v>
      </c>
      <c r="H39" s="4" t="s">
        <v>198</v>
      </c>
      <c r="I39" s="1" t="s">
        <v>38</v>
      </c>
    </row>
    <row r="40" spans="2:9">
      <c r="B40" s="1">
        <v>38</v>
      </c>
      <c r="C40" s="41" t="s">
        <v>954</v>
      </c>
      <c r="D40" s="4" t="s">
        <v>955</v>
      </c>
      <c r="E40" s="1" t="s">
        <v>5</v>
      </c>
      <c r="F40" s="4" t="s">
        <v>956</v>
      </c>
      <c r="G40" s="1" t="s">
        <v>6</v>
      </c>
      <c r="H40" s="4" t="s">
        <v>301</v>
      </c>
      <c r="I40" s="1" t="s">
        <v>38</v>
      </c>
    </row>
    <row r="41" spans="2:9">
      <c r="B41" s="1">
        <v>39</v>
      </c>
      <c r="C41" s="41" t="s">
        <v>957</v>
      </c>
      <c r="D41" s="4" t="s">
        <v>958</v>
      </c>
      <c r="E41" s="1" t="s">
        <v>5</v>
      </c>
      <c r="F41" s="4" t="s">
        <v>959</v>
      </c>
      <c r="G41" s="1" t="s">
        <v>6</v>
      </c>
      <c r="H41" s="4" t="s">
        <v>296</v>
      </c>
      <c r="I41" s="1" t="s">
        <v>38</v>
      </c>
    </row>
    <row r="42" spans="2:9">
      <c r="B42" s="1">
        <v>40</v>
      </c>
      <c r="C42" s="41" t="s">
        <v>960</v>
      </c>
      <c r="D42" s="4" t="s">
        <v>961</v>
      </c>
      <c r="E42" s="1" t="s">
        <v>5</v>
      </c>
      <c r="F42" s="4" t="s">
        <v>927</v>
      </c>
      <c r="G42" s="1" t="s">
        <v>6</v>
      </c>
      <c r="H42" s="4" t="s">
        <v>301</v>
      </c>
      <c r="I42" s="1" t="s">
        <v>38</v>
      </c>
    </row>
    <row r="43" spans="2:9">
      <c r="B43" s="1">
        <v>41</v>
      </c>
      <c r="C43" s="41" t="s">
        <v>962</v>
      </c>
      <c r="D43" s="4" t="s">
        <v>963</v>
      </c>
      <c r="E43" s="1" t="s">
        <v>5</v>
      </c>
      <c r="F43" s="4" t="s">
        <v>964</v>
      </c>
      <c r="G43" s="1" t="s">
        <v>6</v>
      </c>
      <c r="H43" s="4" t="s">
        <v>594</v>
      </c>
      <c r="I43" s="1" t="s">
        <v>38</v>
      </c>
    </row>
    <row r="44" spans="2:9">
      <c r="B44" s="1">
        <v>42</v>
      </c>
      <c r="C44" s="41" t="s">
        <v>965</v>
      </c>
      <c r="D44" s="4" t="s">
        <v>966</v>
      </c>
      <c r="E44" s="1" t="s">
        <v>5</v>
      </c>
      <c r="F44" s="4" t="s">
        <v>967</v>
      </c>
      <c r="G44" s="1" t="s">
        <v>6</v>
      </c>
      <c r="H44" s="4" t="s">
        <v>326</v>
      </c>
      <c r="I44" s="1" t="s">
        <v>38</v>
      </c>
    </row>
    <row r="45" spans="2:9">
      <c r="B45" s="1">
        <v>43</v>
      </c>
      <c r="C45" s="41" t="s">
        <v>968</v>
      </c>
      <c r="D45" s="4" t="s">
        <v>969</v>
      </c>
      <c r="E45" s="1" t="s">
        <v>5</v>
      </c>
      <c r="F45" s="4" t="s">
        <v>970</v>
      </c>
      <c r="G45" s="1" t="s">
        <v>6</v>
      </c>
      <c r="H45" s="4" t="s">
        <v>256</v>
      </c>
      <c r="I45" s="1" t="s">
        <v>38</v>
      </c>
    </row>
    <row r="46" spans="2:9">
      <c r="B46" s="1">
        <v>44</v>
      </c>
      <c r="C46" s="41" t="s">
        <v>971</v>
      </c>
      <c r="D46" s="4" t="s">
        <v>972</v>
      </c>
      <c r="E46" s="1" t="s">
        <v>5</v>
      </c>
      <c r="F46" s="4" t="s">
        <v>973</v>
      </c>
      <c r="G46" s="1" t="s">
        <v>6</v>
      </c>
      <c r="H46" s="4" t="s">
        <v>252</v>
      </c>
      <c r="I46" s="1" t="s">
        <v>38</v>
      </c>
    </row>
    <row r="47" spans="2:9">
      <c r="B47" s="1">
        <v>45</v>
      </c>
      <c r="C47" s="41" t="s">
        <v>974</v>
      </c>
      <c r="D47" s="4" t="s">
        <v>975</v>
      </c>
      <c r="E47" s="1" t="s">
        <v>5</v>
      </c>
      <c r="F47" s="4" t="s">
        <v>934</v>
      </c>
      <c r="G47" s="1" t="s">
        <v>6</v>
      </c>
      <c r="H47" s="4" t="s">
        <v>198</v>
      </c>
      <c r="I47" s="1" t="s">
        <v>38</v>
      </c>
    </row>
    <row r="48" spans="2:9">
      <c r="B48" s="1">
        <v>46</v>
      </c>
      <c r="C48" s="41" t="s">
        <v>976</v>
      </c>
      <c r="D48" s="4" t="s">
        <v>977</v>
      </c>
      <c r="E48" s="1" t="s">
        <v>5</v>
      </c>
      <c r="F48" s="4" t="s">
        <v>978</v>
      </c>
      <c r="G48" s="1" t="s">
        <v>6</v>
      </c>
      <c r="H48" s="4" t="s">
        <v>194</v>
      </c>
      <c r="I48" s="1" t="s">
        <v>38</v>
      </c>
    </row>
    <row r="49" spans="2:9">
      <c r="B49" s="1">
        <v>47</v>
      </c>
      <c r="C49" s="41" t="s">
        <v>979</v>
      </c>
      <c r="D49" s="4" t="s">
        <v>980</v>
      </c>
      <c r="E49" s="1" t="s">
        <v>5</v>
      </c>
      <c r="F49" s="4" t="s">
        <v>981</v>
      </c>
      <c r="G49" s="1" t="s">
        <v>6</v>
      </c>
      <c r="H49" s="4" t="s">
        <v>310</v>
      </c>
      <c r="I49" s="1" t="s">
        <v>38</v>
      </c>
    </row>
    <row r="50" spans="2:9">
      <c r="B50" s="1">
        <v>48</v>
      </c>
      <c r="C50" s="41" t="s">
        <v>982</v>
      </c>
      <c r="D50" s="4" t="s">
        <v>983</v>
      </c>
      <c r="E50" s="1" t="s">
        <v>5</v>
      </c>
      <c r="F50" s="4" t="s">
        <v>984</v>
      </c>
      <c r="G50" s="1" t="s">
        <v>6</v>
      </c>
      <c r="H50" s="4" t="s">
        <v>296</v>
      </c>
      <c r="I50" s="1" t="s">
        <v>38</v>
      </c>
    </row>
    <row r="51" spans="2:9">
      <c r="B51" s="1">
        <v>49</v>
      </c>
      <c r="C51" s="41" t="s">
        <v>985</v>
      </c>
      <c r="D51" s="4" t="s">
        <v>986</v>
      </c>
      <c r="E51" s="1" t="s">
        <v>5</v>
      </c>
      <c r="F51" s="4" t="s">
        <v>987</v>
      </c>
      <c r="G51" s="1" t="s">
        <v>6</v>
      </c>
      <c r="H51" s="4" t="s">
        <v>301</v>
      </c>
      <c r="I51" s="1" t="s">
        <v>38</v>
      </c>
    </row>
    <row r="52" spans="2:9">
      <c r="B52" s="1">
        <v>50</v>
      </c>
      <c r="C52" s="41" t="s">
        <v>988</v>
      </c>
      <c r="D52" s="4" t="s">
        <v>989</v>
      </c>
      <c r="E52" s="1" t="s">
        <v>5</v>
      </c>
      <c r="F52" s="4" t="s">
        <v>927</v>
      </c>
      <c r="G52" s="1" t="s">
        <v>6</v>
      </c>
      <c r="H52" s="4" t="s">
        <v>301</v>
      </c>
      <c r="I52" s="1" t="s">
        <v>38</v>
      </c>
    </row>
    <row r="53" spans="2:9">
      <c r="B53" s="1">
        <v>51</v>
      </c>
      <c r="C53" s="41" t="s">
        <v>990</v>
      </c>
      <c r="D53" s="4" t="s">
        <v>991</v>
      </c>
      <c r="E53" s="41" t="s">
        <v>5</v>
      </c>
      <c r="F53" s="3" t="s">
        <v>992</v>
      </c>
      <c r="G53" s="1" t="s">
        <v>6</v>
      </c>
      <c r="H53" s="4" t="s">
        <v>301</v>
      </c>
      <c r="I53" s="1" t="s">
        <v>38</v>
      </c>
    </row>
    <row r="54" spans="2:9">
      <c r="B54" s="1">
        <v>52</v>
      </c>
      <c r="C54" s="41" t="s">
        <v>993</v>
      </c>
      <c r="D54" s="4" t="s">
        <v>994</v>
      </c>
      <c r="E54" s="41" t="s">
        <v>5</v>
      </c>
      <c r="F54" s="3" t="s">
        <v>995</v>
      </c>
      <c r="G54" s="1" t="s">
        <v>6</v>
      </c>
      <c r="H54" s="4" t="s">
        <v>252</v>
      </c>
      <c r="I54" s="1" t="s">
        <v>38</v>
      </c>
    </row>
    <row r="55" spans="2:9">
      <c r="B55" s="1">
        <v>53</v>
      </c>
      <c r="C55" s="41" t="s">
        <v>996</v>
      </c>
      <c r="D55" s="4" t="s">
        <v>997</v>
      </c>
      <c r="E55" s="41" t="s">
        <v>5</v>
      </c>
      <c r="F55" s="3" t="s">
        <v>998</v>
      </c>
      <c r="G55" s="1" t="s">
        <v>6</v>
      </c>
      <c r="H55" s="4" t="s">
        <v>681</v>
      </c>
      <c r="I55" s="1" t="s">
        <v>38</v>
      </c>
    </row>
    <row r="56" spans="2:9">
      <c r="B56" s="1">
        <v>54</v>
      </c>
      <c r="C56" s="41" t="s">
        <v>999</v>
      </c>
      <c r="D56" s="4" t="s">
        <v>1000</v>
      </c>
      <c r="E56" s="41" t="s">
        <v>5</v>
      </c>
      <c r="F56" s="3" t="s">
        <v>1001</v>
      </c>
      <c r="G56" s="1" t="s">
        <v>6</v>
      </c>
      <c r="H56" s="4" t="s">
        <v>310</v>
      </c>
      <c r="I56" s="1" t="s">
        <v>38</v>
      </c>
    </row>
    <row r="57" spans="2:9">
      <c r="B57" s="1">
        <v>55</v>
      </c>
      <c r="C57" s="41" t="s">
        <v>508</v>
      </c>
      <c r="D57" s="4" t="s">
        <v>507</v>
      </c>
      <c r="E57" s="41" t="s">
        <v>5</v>
      </c>
      <c r="F57" s="3" t="s">
        <v>509</v>
      </c>
      <c r="G57" s="1" t="s">
        <v>6</v>
      </c>
      <c r="H57" s="4" t="s">
        <v>438</v>
      </c>
      <c r="I57" s="1" t="s">
        <v>38</v>
      </c>
    </row>
    <row r="58" spans="2:9">
      <c r="B58" s="1">
        <v>56</v>
      </c>
      <c r="C58" s="41" t="s">
        <v>1002</v>
      </c>
      <c r="D58" s="4" t="s">
        <v>1003</v>
      </c>
      <c r="E58" s="41" t="s">
        <v>5</v>
      </c>
      <c r="F58" s="3" t="s">
        <v>1004</v>
      </c>
      <c r="G58" s="1" t="s">
        <v>6</v>
      </c>
      <c r="H58" s="4" t="s">
        <v>360</v>
      </c>
      <c r="I58" s="1" t="s">
        <v>38</v>
      </c>
    </row>
    <row r="59" spans="2:9">
      <c r="B59" s="1">
        <v>57</v>
      </c>
      <c r="C59" s="41" t="s">
        <v>1005</v>
      </c>
      <c r="D59" s="4" t="s">
        <v>1006</v>
      </c>
      <c r="E59" s="41" t="s">
        <v>5</v>
      </c>
      <c r="F59" s="3" t="s">
        <v>1007</v>
      </c>
      <c r="G59" s="1" t="s">
        <v>6</v>
      </c>
      <c r="H59" s="4" t="s">
        <v>462</v>
      </c>
      <c r="I59" s="1" t="s">
        <v>38</v>
      </c>
    </row>
    <row r="60" spans="2:9">
      <c r="B60" s="1">
        <v>58</v>
      </c>
      <c r="C60" s="41" t="s">
        <v>1008</v>
      </c>
      <c r="D60" s="4" t="s">
        <v>1009</v>
      </c>
      <c r="E60" s="41" t="s">
        <v>5</v>
      </c>
      <c r="F60" s="3" t="s">
        <v>927</v>
      </c>
      <c r="G60" s="1" t="s">
        <v>6</v>
      </c>
      <c r="H60" s="4" t="s">
        <v>301</v>
      </c>
      <c r="I60" s="1" t="s">
        <v>38</v>
      </c>
    </row>
    <row r="61" spans="2:9">
      <c r="B61" s="1">
        <v>59</v>
      </c>
      <c r="C61" s="41" t="s">
        <v>1010</v>
      </c>
      <c r="D61" s="4" t="s">
        <v>1011</v>
      </c>
      <c r="E61" s="41" t="s">
        <v>5</v>
      </c>
      <c r="F61" s="3" t="s">
        <v>1012</v>
      </c>
      <c r="G61" s="1" t="s">
        <v>6</v>
      </c>
      <c r="H61" s="4" t="s">
        <v>310</v>
      </c>
      <c r="I61" s="1" t="s">
        <v>38</v>
      </c>
    </row>
    <row r="62" spans="2:9">
      <c r="B62" s="1">
        <v>60</v>
      </c>
      <c r="C62" s="41" t="s">
        <v>1013</v>
      </c>
      <c r="D62" s="4" t="s">
        <v>1014</v>
      </c>
      <c r="E62" s="41" t="s">
        <v>5</v>
      </c>
      <c r="F62" s="3" t="s">
        <v>1015</v>
      </c>
      <c r="G62" s="1" t="s">
        <v>6</v>
      </c>
      <c r="H62" s="4" t="s">
        <v>326</v>
      </c>
      <c r="I62" s="1" t="s">
        <v>38</v>
      </c>
    </row>
    <row r="63" spans="2:9">
      <c r="B63" s="1">
        <v>61</v>
      </c>
      <c r="C63" s="41" t="s">
        <v>1016</v>
      </c>
      <c r="D63" s="4" t="s">
        <v>1017</v>
      </c>
      <c r="E63" s="41" t="s">
        <v>5</v>
      </c>
      <c r="F63" s="3" t="s">
        <v>1018</v>
      </c>
      <c r="G63" s="1" t="s">
        <v>6</v>
      </c>
      <c r="H63" s="4" t="s">
        <v>198</v>
      </c>
      <c r="I63" s="1" t="s">
        <v>38</v>
      </c>
    </row>
    <row r="64" spans="2:9">
      <c r="B64" s="1">
        <v>62</v>
      </c>
      <c r="C64" s="41" t="s">
        <v>1019</v>
      </c>
      <c r="D64" s="4" t="s">
        <v>1020</v>
      </c>
      <c r="E64" s="41" t="s">
        <v>5</v>
      </c>
      <c r="F64" s="3" t="s">
        <v>1021</v>
      </c>
      <c r="G64" s="1" t="s">
        <v>6</v>
      </c>
      <c r="H64" s="4" t="s">
        <v>502</v>
      </c>
      <c r="I64" s="1" t="s">
        <v>38</v>
      </c>
    </row>
    <row r="65" spans="2:9">
      <c r="B65" s="1">
        <v>63</v>
      </c>
      <c r="C65" s="41" t="s">
        <v>1022</v>
      </c>
      <c r="D65" s="4" t="s">
        <v>1023</v>
      </c>
      <c r="E65" s="41" t="s">
        <v>5</v>
      </c>
      <c r="F65" s="3" t="s">
        <v>1024</v>
      </c>
      <c r="G65" s="1" t="s">
        <v>6</v>
      </c>
      <c r="H65" s="4" t="s">
        <v>681</v>
      </c>
      <c r="I65" s="1" t="s">
        <v>38</v>
      </c>
    </row>
    <row r="66" spans="2:9">
      <c r="B66" s="1">
        <v>64</v>
      </c>
      <c r="C66" s="41" t="s">
        <v>601</v>
      </c>
      <c r="D66" s="4" t="s">
        <v>600</v>
      </c>
      <c r="E66" s="41" t="s">
        <v>5</v>
      </c>
      <c r="F66" s="3" t="s">
        <v>602</v>
      </c>
      <c r="G66" s="1" t="s">
        <v>6</v>
      </c>
      <c r="H66" s="4" t="s">
        <v>360</v>
      </c>
      <c r="I66" s="1" t="s">
        <v>38</v>
      </c>
    </row>
    <row r="67" spans="2:9">
      <c r="B67" s="1">
        <v>65</v>
      </c>
      <c r="C67" s="41" t="s">
        <v>1025</v>
      </c>
      <c r="D67" s="4" t="s">
        <v>1026</v>
      </c>
      <c r="E67" s="41" t="s">
        <v>5</v>
      </c>
      <c r="F67" s="3" t="s">
        <v>1027</v>
      </c>
      <c r="G67" s="1" t="s">
        <v>6</v>
      </c>
      <c r="H67" s="4" t="s">
        <v>484</v>
      </c>
      <c r="I67" s="1" t="s">
        <v>38</v>
      </c>
    </row>
    <row r="68" spans="2:9">
      <c r="B68" s="1">
        <v>66</v>
      </c>
      <c r="C68" s="41" t="s">
        <v>1028</v>
      </c>
      <c r="D68" s="4" t="s">
        <v>1029</v>
      </c>
      <c r="E68" s="41" t="s">
        <v>5</v>
      </c>
      <c r="F68" s="3" t="s">
        <v>927</v>
      </c>
      <c r="G68" s="1" t="s">
        <v>6</v>
      </c>
      <c r="H68" s="4" t="s">
        <v>301</v>
      </c>
      <c r="I68" s="1" t="s">
        <v>38</v>
      </c>
    </row>
    <row r="69" spans="2:9">
      <c r="B69" s="1">
        <v>67</v>
      </c>
      <c r="C69" s="41" t="s">
        <v>581</v>
      </c>
      <c r="D69" s="4" t="s">
        <v>580</v>
      </c>
      <c r="E69" s="41" t="s">
        <v>5</v>
      </c>
      <c r="F69" s="3" t="s">
        <v>582</v>
      </c>
      <c r="G69" s="1" t="s">
        <v>6</v>
      </c>
      <c r="H69" s="4" t="s">
        <v>256</v>
      </c>
      <c r="I69" s="1" t="s">
        <v>38</v>
      </c>
    </row>
    <row r="70" spans="2:9">
      <c r="B70" s="1">
        <v>68</v>
      </c>
      <c r="C70" s="41" t="s">
        <v>1030</v>
      </c>
      <c r="D70" s="4" t="s">
        <v>1031</v>
      </c>
      <c r="E70" s="41" t="s">
        <v>5</v>
      </c>
      <c r="F70" s="3" t="s">
        <v>1032</v>
      </c>
      <c r="G70" s="1" t="s">
        <v>6</v>
      </c>
      <c r="H70" s="4" t="s">
        <v>357</v>
      </c>
      <c r="I70" s="1" t="s">
        <v>38</v>
      </c>
    </row>
    <row r="71" spans="2:9">
      <c r="B71" s="1">
        <v>69</v>
      </c>
      <c r="C71" s="41" t="s">
        <v>1033</v>
      </c>
      <c r="D71" s="4" t="s">
        <v>1034</v>
      </c>
      <c r="E71" s="41" t="s">
        <v>5</v>
      </c>
      <c r="F71" s="3" t="s">
        <v>1035</v>
      </c>
      <c r="G71" s="1" t="s">
        <v>6</v>
      </c>
      <c r="H71" s="4" t="s">
        <v>310</v>
      </c>
      <c r="I71" s="1" t="s">
        <v>38</v>
      </c>
    </row>
    <row r="72" spans="2:9">
      <c r="B72" s="1">
        <v>70</v>
      </c>
      <c r="C72" s="41" t="s">
        <v>1036</v>
      </c>
      <c r="D72" s="4" t="s">
        <v>1037</v>
      </c>
      <c r="E72" s="41" t="s">
        <v>5</v>
      </c>
      <c r="F72" s="3" t="s">
        <v>1038</v>
      </c>
      <c r="G72" s="1" t="s">
        <v>6</v>
      </c>
      <c r="H72" s="4" t="s">
        <v>322</v>
      </c>
      <c r="I72" s="1" t="s">
        <v>38</v>
      </c>
    </row>
    <row r="73" spans="2:9">
      <c r="B73" s="1">
        <v>71</v>
      </c>
      <c r="C73" s="41" t="s">
        <v>1039</v>
      </c>
      <c r="D73" s="4" t="s">
        <v>1040</v>
      </c>
      <c r="E73" s="41" t="s">
        <v>5</v>
      </c>
      <c r="G73" s="1" t="s">
        <v>6</v>
      </c>
      <c r="H73" s="4" t="s">
        <v>29551</v>
      </c>
      <c r="I73" s="1" t="s">
        <v>38</v>
      </c>
    </row>
    <row r="74" spans="2:9">
      <c r="B74" s="1">
        <v>72</v>
      </c>
      <c r="C74" s="41" t="s">
        <v>486</v>
      </c>
      <c r="D74" s="4" t="s">
        <v>485</v>
      </c>
      <c r="E74" s="41" t="s">
        <v>5</v>
      </c>
      <c r="F74" s="3" t="s">
        <v>487</v>
      </c>
      <c r="G74" s="1" t="s">
        <v>6</v>
      </c>
      <c r="H74" s="4" t="s">
        <v>198</v>
      </c>
      <c r="I74" s="1" t="s">
        <v>38</v>
      </c>
    </row>
    <row r="75" spans="2:9">
      <c r="B75" s="1">
        <v>73</v>
      </c>
      <c r="C75" s="41" t="s">
        <v>1041</v>
      </c>
      <c r="D75" s="4" t="s">
        <v>1042</v>
      </c>
      <c r="E75" s="41" t="s">
        <v>5</v>
      </c>
      <c r="F75" s="3" t="s">
        <v>1043</v>
      </c>
      <c r="G75" s="1" t="s">
        <v>6</v>
      </c>
      <c r="H75" s="4" t="s">
        <v>29551</v>
      </c>
      <c r="I75" s="1" t="s">
        <v>38</v>
      </c>
    </row>
    <row r="76" spans="2:9">
      <c r="B76" s="1">
        <v>74</v>
      </c>
      <c r="C76" s="41" t="s">
        <v>1044</v>
      </c>
      <c r="D76" s="4" t="s">
        <v>1045</v>
      </c>
      <c r="E76" s="41" t="s">
        <v>5</v>
      </c>
      <c r="F76" s="3" t="s">
        <v>1046</v>
      </c>
      <c r="G76" s="1" t="s">
        <v>6</v>
      </c>
      <c r="H76" s="4" t="s">
        <v>252</v>
      </c>
      <c r="I76" s="1" t="s">
        <v>38</v>
      </c>
    </row>
    <row r="77" spans="2:9">
      <c r="B77" s="1">
        <v>75</v>
      </c>
      <c r="C77" s="41" t="s">
        <v>1047</v>
      </c>
      <c r="D77" s="4" t="s">
        <v>1048</v>
      </c>
      <c r="E77" s="41" t="s">
        <v>5</v>
      </c>
      <c r="F77" s="3" t="s">
        <v>1049</v>
      </c>
      <c r="G77" s="1" t="s">
        <v>6</v>
      </c>
      <c r="H77" s="4" t="s">
        <v>326</v>
      </c>
      <c r="I77" s="1" t="s">
        <v>38</v>
      </c>
    </row>
    <row r="78" spans="2:9">
      <c r="B78" s="1">
        <v>76</v>
      </c>
      <c r="C78" s="41" t="s">
        <v>1050</v>
      </c>
      <c r="D78" s="4" t="s">
        <v>1051</v>
      </c>
      <c r="E78" s="41" t="s">
        <v>5</v>
      </c>
      <c r="F78" s="3" t="s">
        <v>1052</v>
      </c>
      <c r="G78" s="1" t="s">
        <v>6</v>
      </c>
      <c r="H78" s="4" t="s">
        <v>672</v>
      </c>
      <c r="I78" s="1" t="s">
        <v>38</v>
      </c>
    </row>
    <row r="79" spans="2:9">
      <c r="B79" s="1">
        <v>77</v>
      </c>
      <c r="C79" s="41" t="s">
        <v>1053</v>
      </c>
      <c r="D79" s="4" t="s">
        <v>1054</v>
      </c>
      <c r="E79" s="41" t="s">
        <v>5</v>
      </c>
      <c r="F79" s="3" t="s">
        <v>1049</v>
      </c>
      <c r="G79" s="1" t="s">
        <v>6</v>
      </c>
      <c r="H79" s="4" t="s">
        <v>326</v>
      </c>
      <c r="I79" s="1" t="s">
        <v>38</v>
      </c>
    </row>
    <row r="80" spans="2:9">
      <c r="B80" s="1">
        <v>78</v>
      </c>
      <c r="C80" s="41" t="s">
        <v>1055</v>
      </c>
      <c r="D80" s="4" t="s">
        <v>1056</v>
      </c>
      <c r="E80" s="41" t="s">
        <v>5</v>
      </c>
      <c r="F80" s="3" t="s">
        <v>1057</v>
      </c>
      <c r="G80" s="1" t="s">
        <v>6</v>
      </c>
      <c r="H80" s="4" t="s">
        <v>29551</v>
      </c>
      <c r="I80" s="1" t="s">
        <v>38</v>
      </c>
    </row>
    <row r="81" spans="2:9">
      <c r="B81" s="1">
        <v>79</v>
      </c>
      <c r="C81" s="41" t="s">
        <v>511</v>
      </c>
      <c r="D81" s="4" t="s">
        <v>510</v>
      </c>
      <c r="E81" s="41" t="s">
        <v>191</v>
      </c>
      <c r="F81" s="3" t="s">
        <v>512</v>
      </c>
      <c r="G81" s="1" t="s">
        <v>653</v>
      </c>
      <c r="H81" s="4" t="s">
        <v>462</v>
      </c>
      <c r="I81" s="1" t="s">
        <v>38</v>
      </c>
    </row>
    <row r="82" spans="2:9">
      <c r="B82" s="1">
        <v>80</v>
      </c>
      <c r="C82" s="41" t="s">
        <v>1058</v>
      </c>
      <c r="D82" s="4" t="s">
        <v>1059</v>
      </c>
      <c r="E82" s="41" t="s">
        <v>5</v>
      </c>
      <c r="F82" s="3" t="s">
        <v>1060</v>
      </c>
      <c r="G82" s="1" t="s">
        <v>6</v>
      </c>
      <c r="H82" s="4" t="s">
        <v>256</v>
      </c>
      <c r="I82" s="1" t="s">
        <v>38</v>
      </c>
    </row>
    <row r="83" spans="2:9">
      <c r="B83" s="1">
        <v>81</v>
      </c>
      <c r="C83" s="41" t="s">
        <v>1061</v>
      </c>
      <c r="D83" s="4" t="s">
        <v>1062</v>
      </c>
      <c r="E83" s="41" t="s">
        <v>5</v>
      </c>
      <c r="F83" s="3" t="s">
        <v>1063</v>
      </c>
      <c r="G83" s="1" t="s">
        <v>6</v>
      </c>
      <c r="H83" s="4" t="s">
        <v>296</v>
      </c>
      <c r="I83" s="1" t="s">
        <v>38</v>
      </c>
    </row>
    <row r="84" spans="2:9">
      <c r="B84" s="1">
        <v>82</v>
      </c>
      <c r="C84" s="41" t="s">
        <v>1064</v>
      </c>
      <c r="D84" s="4" t="s">
        <v>1065</v>
      </c>
      <c r="E84" s="41" t="s">
        <v>5</v>
      </c>
      <c r="F84" s="3" t="s">
        <v>1066</v>
      </c>
      <c r="G84" s="1" t="s">
        <v>6</v>
      </c>
      <c r="H84" s="4" t="s">
        <v>182</v>
      </c>
      <c r="I84" s="1" t="s">
        <v>38</v>
      </c>
    </row>
    <row r="85" spans="2:9">
      <c r="B85" s="1">
        <v>83</v>
      </c>
      <c r="C85" s="41" t="s">
        <v>1067</v>
      </c>
      <c r="D85" s="4" t="s">
        <v>1068</v>
      </c>
      <c r="E85" s="41" t="s">
        <v>5</v>
      </c>
      <c r="F85" s="3" t="s">
        <v>1069</v>
      </c>
      <c r="G85" s="1" t="s">
        <v>6</v>
      </c>
      <c r="H85" s="4" t="s">
        <v>594</v>
      </c>
      <c r="I85" s="1" t="s">
        <v>38</v>
      </c>
    </row>
    <row r="86" spans="2:9">
      <c r="B86" s="1">
        <v>84</v>
      </c>
      <c r="C86" s="41" t="s">
        <v>1070</v>
      </c>
      <c r="D86" s="4" t="s">
        <v>1071</v>
      </c>
      <c r="E86" s="41" t="s">
        <v>5</v>
      </c>
      <c r="F86" s="3" t="s">
        <v>1072</v>
      </c>
      <c r="G86" s="1" t="s">
        <v>6</v>
      </c>
      <c r="H86" s="4" t="s">
        <v>256</v>
      </c>
      <c r="I86" s="1" t="s">
        <v>38</v>
      </c>
    </row>
    <row r="87" spans="2:9">
      <c r="B87" s="1">
        <v>85</v>
      </c>
      <c r="C87" s="41" t="s">
        <v>353</v>
      </c>
      <c r="D87" s="4" t="s">
        <v>352</v>
      </c>
      <c r="E87" s="41" t="s">
        <v>5</v>
      </c>
      <c r="F87" s="3" t="s">
        <v>354</v>
      </c>
      <c r="G87" s="1" t="s">
        <v>6</v>
      </c>
      <c r="H87" s="4" t="s">
        <v>310</v>
      </c>
      <c r="I87" s="1" t="s">
        <v>38</v>
      </c>
    </row>
    <row r="88" spans="2:9">
      <c r="B88" s="1">
        <v>86</v>
      </c>
      <c r="C88" s="41" t="s">
        <v>1073</v>
      </c>
      <c r="D88" s="4" t="s">
        <v>1074</v>
      </c>
      <c r="E88" s="41" t="s">
        <v>5</v>
      </c>
      <c r="F88" s="3" t="s">
        <v>1075</v>
      </c>
      <c r="G88" s="1" t="s">
        <v>6</v>
      </c>
      <c r="H88" s="4" t="s">
        <v>260</v>
      </c>
      <c r="I88" s="1" t="s">
        <v>38</v>
      </c>
    </row>
    <row r="89" spans="2:9">
      <c r="B89" s="1">
        <v>87</v>
      </c>
      <c r="C89" s="41" t="s">
        <v>1076</v>
      </c>
      <c r="D89" s="4" t="s">
        <v>1077</v>
      </c>
      <c r="E89" s="41" t="s">
        <v>5</v>
      </c>
      <c r="F89" s="3" t="s">
        <v>1078</v>
      </c>
      <c r="G89" s="1" t="s">
        <v>6</v>
      </c>
      <c r="H89" s="4" t="s">
        <v>387</v>
      </c>
      <c r="I89" s="1" t="s">
        <v>38</v>
      </c>
    </row>
    <row r="90" spans="2:9">
      <c r="B90" s="1">
        <v>88</v>
      </c>
      <c r="C90" s="41" t="s">
        <v>1079</v>
      </c>
      <c r="D90" s="4" t="s">
        <v>1080</v>
      </c>
      <c r="E90" s="41" t="s">
        <v>5</v>
      </c>
      <c r="F90" s="3" t="s">
        <v>1081</v>
      </c>
      <c r="G90" s="1" t="s">
        <v>6</v>
      </c>
      <c r="H90" s="4" t="s">
        <v>244</v>
      </c>
      <c r="I90" s="1" t="s">
        <v>38</v>
      </c>
    </row>
    <row r="91" spans="2:9">
      <c r="B91" s="1">
        <v>89</v>
      </c>
      <c r="C91" s="41" t="s">
        <v>1082</v>
      </c>
      <c r="D91" s="4" t="s">
        <v>1083</v>
      </c>
      <c r="E91" s="41" t="s">
        <v>5</v>
      </c>
      <c r="F91" s="3" t="s">
        <v>605</v>
      </c>
      <c r="G91" s="1" t="s">
        <v>6</v>
      </c>
      <c r="H91" s="4" t="s">
        <v>484</v>
      </c>
      <c r="I91" s="1" t="s">
        <v>38</v>
      </c>
    </row>
    <row r="92" spans="2:9">
      <c r="B92" s="1">
        <v>90</v>
      </c>
      <c r="C92" s="41" t="s">
        <v>1084</v>
      </c>
      <c r="D92" s="4" t="s">
        <v>1085</v>
      </c>
      <c r="E92" s="41" t="s">
        <v>5</v>
      </c>
      <c r="F92" s="3" t="s">
        <v>1086</v>
      </c>
      <c r="G92" s="1" t="s">
        <v>6</v>
      </c>
      <c r="H92" s="4" t="s">
        <v>29551</v>
      </c>
      <c r="I92" s="1" t="s">
        <v>38</v>
      </c>
    </row>
    <row r="93" spans="2:9">
      <c r="B93" s="1">
        <v>91</v>
      </c>
      <c r="C93" s="41" t="s">
        <v>1087</v>
      </c>
      <c r="D93" s="4" t="s">
        <v>1088</v>
      </c>
      <c r="E93" s="41" t="s">
        <v>5</v>
      </c>
      <c r="F93" s="3" t="s">
        <v>1089</v>
      </c>
      <c r="G93" s="1" t="s">
        <v>6</v>
      </c>
      <c r="H93" s="4" t="s">
        <v>658</v>
      </c>
      <c r="I93" s="1" t="s">
        <v>38</v>
      </c>
    </row>
    <row r="94" spans="2:9">
      <c r="B94" s="1">
        <v>92</v>
      </c>
      <c r="C94" s="41" t="s">
        <v>1090</v>
      </c>
      <c r="D94" s="4" t="s">
        <v>1091</v>
      </c>
      <c r="E94" s="41" t="s">
        <v>5</v>
      </c>
      <c r="F94" s="3" t="s">
        <v>1092</v>
      </c>
      <c r="G94" s="1" t="s">
        <v>6</v>
      </c>
      <c r="H94" s="4" t="s">
        <v>29551</v>
      </c>
      <c r="I94" s="1" t="s">
        <v>38</v>
      </c>
    </row>
    <row r="95" spans="2:9">
      <c r="B95" s="1">
        <v>93</v>
      </c>
      <c r="C95" s="41" t="s">
        <v>1093</v>
      </c>
      <c r="D95" s="4" t="s">
        <v>1094</v>
      </c>
      <c r="E95" s="41" t="s">
        <v>5</v>
      </c>
      <c r="F95" s="3" t="s">
        <v>1095</v>
      </c>
      <c r="G95" s="1" t="s">
        <v>6</v>
      </c>
      <c r="H95" s="4" t="s">
        <v>387</v>
      </c>
      <c r="I95" s="1" t="s">
        <v>38</v>
      </c>
    </row>
    <row r="96" spans="2:9">
      <c r="B96" s="1">
        <v>94</v>
      </c>
      <c r="C96" s="41" t="s">
        <v>1096</v>
      </c>
      <c r="D96" s="4" t="s">
        <v>1097</v>
      </c>
      <c r="E96" s="41" t="s">
        <v>5</v>
      </c>
      <c r="F96" s="3" t="s">
        <v>1098</v>
      </c>
      <c r="G96" s="1" t="s">
        <v>6</v>
      </c>
      <c r="H96" s="4" t="s">
        <v>194</v>
      </c>
      <c r="I96" s="1" t="s">
        <v>38</v>
      </c>
    </row>
    <row r="97" spans="2:9">
      <c r="B97" s="1">
        <v>95</v>
      </c>
      <c r="C97" s="41" t="s">
        <v>1099</v>
      </c>
      <c r="D97" s="4" t="s">
        <v>1100</v>
      </c>
      <c r="E97" s="41" t="s">
        <v>5</v>
      </c>
      <c r="F97" s="3" t="s">
        <v>1101</v>
      </c>
      <c r="G97" s="1" t="s">
        <v>6</v>
      </c>
      <c r="H97" s="4" t="s">
        <v>609</v>
      </c>
      <c r="I97" s="1" t="s">
        <v>38</v>
      </c>
    </row>
    <row r="98" spans="2:9">
      <c r="B98" s="1">
        <v>96</v>
      </c>
      <c r="C98" s="41" t="s">
        <v>347</v>
      </c>
      <c r="D98" s="4" t="s">
        <v>346</v>
      </c>
      <c r="E98" s="41" t="s">
        <v>5</v>
      </c>
      <c r="F98" s="3" t="s">
        <v>348</v>
      </c>
      <c r="G98" s="1" t="s">
        <v>6</v>
      </c>
      <c r="H98" s="4" t="s">
        <v>296</v>
      </c>
      <c r="I98" s="1" t="s">
        <v>38</v>
      </c>
    </row>
    <row r="99" spans="2:9">
      <c r="B99" s="1">
        <v>97</v>
      </c>
      <c r="C99" s="41" t="s">
        <v>1102</v>
      </c>
      <c r="D99" s="4" t="s">
        <v>1103</v>
      </c>
      <c r="E99" s="41" t="s">
        <v>5</v>
      </c>
      <c r="F99" s="3" t="s">
        <v>1104</v>
      </c>
      <c r="G99" s="1" t="s">
        <v>6</v>
      </c>
      <c r="H99" s="4" t="s">
        <v>680</v>
      </c>
      <c r="I99" s="1" t="s">
        <v>38</v>
      </c>
    </row>
    <row r="100" spans="2:9">
      <c r="B100" s="1">
        <v>98</v>
      </c>
      <c r="C100" s="41" t="s">
        <v>1105</v>
      </c>
      <c r="D100" s="4" t="s">
        <v>1106</v>
      </c>
      <c r="E100" s="41" t="s">
        <v>5</v>
      </c>
      <c r="F100" s="3" t="s">
        <v>1081</v>
      </c>
      <c r="G100" s="1" t="s">
        <v>6</v>
      </c>
      <c r="H100" s="4" t="s">
        <v>244</v>
      </c>
      <c r="I100" s="1" t="s">
        <v>38</v>
      </c>
    </row>
    <row r="101" spans="2:9">
      <c r="B101" s="1">
        <v>99</v>
      </c>
      <c r="C101" s="41" t="s">
        <v>1107</v>
      </c>
      <c r="D101" s="4" t="s">
        <v>1108</v>
      </c>
      <c r="E101" s="41" t="s">
        <v>5</v>
      </c>
      <c r="F101" s="3" t="s">
        <v>1109</v>
      </c>
      <c r="G101" s="1" t="s">
        <v>6</v>
      </c>
      <c r="H101" s="4" t="s">
        <v>29551</v>
      </c>
      <c r="I101" s="1" t="s">
        <v>38</v>
      </c>
    </row>
    <row r="102" spans="2:9">
      <c r="B102" s="1">
        <v>100</v>
      </c>
      <c r="C102" s="41" t="s">
        <v>1110</v>
      </c>
      <c r="D102" s="4" t="s">
        <v>1111</v>
      </c>
      <c r="E102" s="41" t="s">
        <v>5</v>
      </c>
      <c r="F102" s="3" t="s">
        <v>1112</v>
      </c>
      <c r="G102" s="1" t="s">
        <v>6</v>
      </c>
      <c r="H102" s="4" t="s">
        <v>29551</v>
      </c>
      <c r="I102" s="1" t="s">
        <v>38</v>
      </c>
    </row>
    <row r="103" spans="2:9">
      <c r="B103" s="1">
        <v>101</v>
      </c>
      <c r="C103" s="41" t="s">
        <v>1113</v>
      </c>
      <c r="D103" s="4" t="s">
        <v>1114</v>
      </c>
      <c r="E103" s="41" t="s">
        <v>5</v>
      </c>
      <c r="F103" s="3" t="s">
        <v>1115</v>
      </c>
      <c r="G103" s="1" t="s">
        <v>6</v>
      </c>
      <c r="H103" s="4" t="s">
        <v>681</v>
      </c>
      <c r="I103" s="1" t="s">
        <v>38</v>
      </c>
    </row>
    <row r="104" spans="2:9">
      <c r="B104" s="1">
        <v>102</v>
      </c>
      <c r="C104" s="41" t="s">
        <v>1116</v>
      </c>
      <c r="D104" s="4" t="s">
        <v>1117</v>
      </c>
      <c r="E104" s="41" t="s">
        <v>5</v>
      </c>
      <c r="F104" s="3" t="s">
        <v>1118</v>
      </c>
      <c r="G104" s="1" t="s">
        <v>6</v>
      </c>
      <c r="H104" s="4" t="s">
        <v>679</v>
      </c>
      <c r="I104" s="1" t="s">
        <v>38</v>
      </c>
    </row>
    <row r="105" spans="2:9">
      <c r="B105" s="1">
        <v>103</v>
      </c>
      <c r="C105" s="41" t="s">
        <v>1119</v>
      </c>
      <c r="D105" s="4" t="s">
        <v>1120</v>
      </c>
      <c r="E105" s="41" t="s">
        <v>5</v>
      </c>
      <c r="F105" s="3" t="s">
        <v>1121</v>
      </c>
      <c r="G105" s="1" t="s">
        <v>6</v>
      </c>
      <c r="H105" s="4" t="s">
        <v>29551</v>
      </c>
      <c r="I105" s="1" t="s">
        <v>38</v>
      </c>
    </row>
    <row r="106" spans="2:9">
      <c r="B106" s="1">
        <v>104</v>
      </c>
      <c r="C106" s="41" t="s">
        <v>428</v>
      </c>
      <c r="D106" s="4" t="s">
        <v>427</v>
      </c>
      <c r="E106" s="41" t="s">
        <v>5</v>
      </c>
      <c r="F106" s="3" t="s">
        <v>429</v>
      </c>
      <c r="G106" s="1" t="s">
        <v>6</v>
      </c>
      <c r="H106" s="4" t="s">
        <v>194</v>
      </c>
      <c r="I106" s="1" t="s">
        <v>38</v>
      </c>
    </row>
    <row r="107" spans="2:9">
      <c r="B107" s="1">
        <v>105</v>
      </c>
      <c r="C107" s="41" t="s">
        <v>1122</v>
      </c>
      <c r="D107" s="4" t="s">
        <v>1123</v>
      </c>
      <c r="E107" s="41" t="s">
        <v>5</v>
      </c>
      <c r="F107" s="3" t="s">
        <v>1124</v>
      </c>
      <c r="G107" s="1" t="s">
        <v>6</v>
      </c>
      <c r="H107" s="4" t="s">
        <v>29551</v>
      </c>
      <c r="I107" s="1" t="s">
        <v>38</v>
      </c>
    </row>
    <row r="108" spans="2:9">
      <c r="B108" s="1">
        <v>106</v>
      </c>
      <c r="C108" s="41" t="s">
        <v>1125</v>
      </c>
      <c r="D108" s="4" t="s">
        <v>1126</v>
      </c>
      <c r="E108" s="41" t="s">
        <v>5</v>
      </c>
      <c r="F108" s="3" t="s">
        <v>1127</v>
      </c>
      <c r="G108" s="1" t="s">
        <v>6</v>
      </c>
      <c r="H108" s="4" t="s">
        <v>29551</v>
      </c>
      <c r="I108" s="1" t="s">
        <v>38</v>
      </c>
    </row>
    <row r="109" spans="2:9">
      <c r="B109" s="1">
        <v>107</v>
      </c>
      <c r="C109" s="41" t="s">
        <v>1128</v>
      </c>
      <c r="D109" s="4" t="s">
        <v>1129</v>
      </c>
      <c r="E109" s="41" t="s">
        <v>5</v>
      </c>
      <c r="F109" s="3" t="s">
        <v>345</v>
      </c>
      <c r="G109" s="1" t="s">
        <v>6</v>
      </c>
      <c r="H109" s="4" t="s">
        <v>296</v>
      </c>
      <c r="I109" s="1" t="s">
        <v>38</v>
      </c>
    </row>
    <row r="110" spans="2:9">
      <c r="B110" s="1">
        <v>108</v>
      </c>
      <c r="C110" s="41" t="s">
        <v>604</v>
      </c>
      <c r="D110" s="4" t="s">
        <v>603</v>
      </c>
      <c r="E110" s="41" t="s">
        <v>5</v>
      </c>
      <c r="F110" s="3" t="s">
        <v>605</v>
      </c>
      <c r="G110" s="1" t="s">
        <v>6</v>
      </c>
      <c r="H110" s="4" t="s">
        <v>484</v>
      </c>
      <c r="I110" s="1" t="s">
        <v>38</v>
      </c>
    </row>
    <row r="111" spans="2:9">
      <c r="B111" s="1">
        <v>109</v>
      </c>
      <c r="C111" s="41" t="s">
        <v>341</v>
      </c>
      <c r="D111" s="4" t="s">
        <v>340</v>
      </c>
      <c r="E111" s="41" t="s">
        <v>5</v>
      </c>
      <c r="F111" s="3" t="s">
        <v>342</v>
      </c>
      <c r="G111" s="1" t="s">
        <v>6</v>
      </c>
      <c r="H111" s="4" t="s">
        <v>244</v>
      </c>
      <c r="I111" s="1" t="s">
        <v>38</v>
      </c>
    </row>
    <row r="112" spans="2:9">
      <c r="B112" s="1">
        <v>110</v>
      </c>
      <c r="C112" s="41" t="s">
        <v>1130</v>
      </c>
      <c r="D112" s="4" t="s">
        <v>1131</v>
      </c>
      <c r="E112" s="41" t="s">
        <v>5</v>
      </c>
      <c r="F112" s="3" t="s">
        <v>1132</v>
      </c>
      <c r="G112" s="1" t="s">
        <v>6</v>
      </c>
      <c r="H112" s="4" t="s">
        <v>675</v>
      </c>
      <c r="I112" s="1" t="s">
        <v>38</v>
      </c>
    </row>
    <row r="113" spans="2:9">
      <c r="B113" s="1">
        <v>111</v>
      </c>
      <c r="C113" s="41" t="s">
        <v>1133</v>
      </c>
      <c r="D113" s="4" t="s">
        <v>1134</v>
      </c>
      <c r="E113" s="41" t="s">
        <v>5</v>
      </c>
      <c r="F113" s="3" t="s">
        <v>30149</v>
      </c>
      <c r="G113" s="1" t="s">
        <v>6</v>
      </c>
      <c r="H113" s="4" t="s">
        <v>301</v>
      </c>
      <c r="I113" s="1" t="s">
        <v>38</v>
      </c>
    </row>
    <row r="114" spans="2:9">
      <c r="B114" s="1">
        <v>112</v>
      </c>
      <c r="C114" s="41" t="s">
        <v>1135</v>
      </c>
      <c r="D114" s="4" t="s">
        <v>1136</v>
      </c>
      <c r="E114" s="41" t="s">
        <v>5</v>
      </c>
      <c r="F114" s="3" t="s">
        <v>1137</v>
      </c>
      <c r="G114" s="1" t="s">
        <v>6</v>
      </c>
      <c r="H114" s="4" t="s">
        <v>478</v>
      </c>
      <c r="I114" s="1" t="s">
        <v>38</v>
      </c>
    </row>
    <row r="115" spans="2:9">
      <c r="B115" s="1">
        <v>113</v>
      </c>
      <c r="C115" s="41" t="s">
        <v>1138</v>
      </c>
      <c r="D115" s="4" t="s">
        <v>1139</v>
      </c>
      <c r="E115" s="41" t="s">
        <v>5</v>
      </c>
      <c r="F115" s="3" t="s">
        <v>1140</v>
      </c>
      <c r="G115" s="1" t="s">
        <v>6</v>
      </c>
      <c r="H115" s="4" t="s">
        <v>310</v>
      </c>
      <c r="I115" s="1" t="s">
        <v>38</v>
      </c>
    </row>
    <row r="116" spans="2:9">
      <c r="B116" s="1">
        <v>114</v>
      </c>
      <c r="C116" s="41" t="s">
        <v>1141</v>
      </c>
      <c r="D116" s="4" t="s">
        <v>1142</v>
      </c>
      <c r="E116" s="41" t="s">
        <v>5</v>
      </c>
      <c r="F116" s="3" t="s">
        <v>342</v>
      </c>
      <c r="G116" s="1" t="s">
        <v>6</v>
      </c>
      <c r="H116" s="4" t="s">
        <v>244</v>
      </c>
      <c r="I116" s="1" t="s">
        <v>38</v>
      </c>
    </row>
    <row r="117" spans="2:9">
      <c r="B117" s="1">
        <v>115</v>
      </c>
      <c r="C117" s="41" t="s">
        <v>344</v>
      </c>
      <c r="D117" s="4" t="s">
        <v>343</v>
      </c>
      <c r="E117" s="41" t="s">
        <v>5</v>
      </c>
      <c r="F117" s="3" t="s">
        <v>345</v>
      </c>
      <c r="G117" s="1" t="s">
        <v>6</v>
      </c>
      <c r="H117" s="4" t="s">
        <v>296</v>
      </c>
      <c r="I117" s="1" t="s">
        <v>38</v>
      </c>
    </row>
    <row r="118" spans="2:9">
      <c r="B118" s="1">
        <v>116</v>
      </c>
      <c r="C118" s="41" t="s">
        <v>1143</v>
      </c>
      <c r="D118" s="4" t="s">
        <v>1144</v>
      </c>
      <c r="E118" s="41" t="s">
        <v>5</v>
      </c>
      <c r="F118" s="3" t="s">
        <v>1145</v>
      </c>
      <c r="G118" s="1" t="s">
        <v>6</v>
      </c>
      <c r="H118" s="4" t="s">
        <v>29551</v>
      </c>
      <c r="I118" s="1" t="s">
        <v>38</v>
      </c>
    </row>
    <row r="119" spans="2:9">
      <c r="B119" s="1">
        <v>117</v>
      </c>
      <c r="C119" s="41" t="s">
        <v>1146</v>
      </c>
      <c r="D119" s="4" t="s">
        <v>1147</v>
      </c>
      <c r="E119" s="41" t="s">
        <v>5</v>
      </c>
      <c r="F119" s="3" t="s">
        <v>1148</v>
      </c>
      <c r="G119" s="1" t="s">
        <v>6</v>
      </c>
      <c r="H119" s="4" t="s">
        <v>244</v>
      </c>
      <c r="I119" s="1" t="s">
        <v>38</v>
      </c>
    </row>
    <row r="120" spans="2:9">
      <c r="B120" s="1">
        <v>118</v>
      </c>
      <c r="C120" s="41" t="s">
        <v>350</v>
      </c>
      <c r="D120" s="4" t="s">
        <v>349</v>
      </c>
      <c r="E120" s="41" t="s">
        <v>5</v>
      </c>
      <c r="F120" s="3" t="s">
        <v>351</v>
      </c>
      <c r="G120" s="1" t="s">
        <v>6</v>
      </c>
      <c r="H120" s="4" t="s">
        <v>322</v>
      </c>
      <c r="I120" s="1" t="s">
        <v>38</v>
      </c>
    </row>
    <row r="121" spans="2:9">
      <c r="B121" s="1">
        <v>119</v>
      </c>
      <c r="C121" s="41" t="s">
        <v>1149</v>
      </c>
      <c r="D121" s="4" t="s">
        <v>1150</v>
      </c>
      <c r="E121" s="41" t="s">
        <v>5</v>
      </c>
      <c r="F121" s="3" t="s">
        <v>1151</v>
      </c>
      <c r="G121" s="1" t="s">
        <v>6</v>
      </c>
      <c r="H121" s="4" t="s">
        <v>244</v>
      </c>
      <c r="I121" s="1" t="s">
        <v>38</v>
      </c>
    </row>
    <row r="122" spans="2:9">
      <c r="B122" s="1">
        <v>120</v>
      </c>
      <c r="C122" s="41" t="s">
        <v>1152</v>
      </c>
      <c r="D122" s="4" t="s">
        <v>1153</v>
      </c>
      <c r="E122" s="41" t="s">
        <v>5</v>
      </c>
      <c r="F122" s="3" t="s">
        <v>126</v>
      </c>
      <c r="G122" s="1" t="s">
        <v>6</v>
      </c>
      <c r="H122" s="4" t="s">
        <v>4</v>
      </c>
      <c r="I122" s="1" t="s">
        <v>38</v>
      </c>
    </row>
    <row r="123" spans="2:9">
      <c r="B123" s="1">
        <v>121</v>
      </c>
      <c r="C123" s="41" t="s">
        <v>1154</v>
      </c>
      <c r="D123" s="4" t="s">
        <v>1155</v>
      </c>
      <c r="E123" s="41" t="s">
        <v>7</v>
      </c>
      <c r="F123" s="3" t="s">
        <v>1156</v>
      </c>
      <c r="G123" s="1" t="s">
        <v>8</v>
      </c>
      <c r="H123" s="4" t="s">
        <v>174</v>
      </c>
      <c r="I123" s="1" t="s">
        <v>38</v>
      </c>
    </row>
    <row r="124" spans="2:9">
      <c r="B124" s="1">
        <v>122</v>
      </c>
      <c r="C124" s="41" t="s">
        <v>1157</v>
      </c>
      <c r="D124" s="4" t="s">
        <v>1158</v>
      </c>
      <c r="E124" s="41" t="s">
        <v>7</v>
      </c>
      <c r="F124" s="3" t="s">
        <v>1159</v>
      </c>
      <c r="G124" s="1" t="s">
        <v>8</v>
      </c>
      <c r="H124" s="4" t="s">
        <v>387</v>
      </c>
      <c r="I124" s="1" t="s">
        <v>38</v>
      </c>
    </row>
    <row r="125" spans="2:9">
      <c r="B125" s="1">
        <v>123</v>
      </c>
      <c r="C125" s="41" t="s">
        <v>1160</v>
      </c>
      <c r="D125" s="4" t="s">
        <v>1161</v>
      </c>
      <c r="E125" s="41" t="s">
        <v>7</v>
      </c>
      <c r="F125" s="3" t="s">
        <v>1162</v>
      </c>
      <c r="G125" s="1" t="s">
        <v>8</v>
      </c>
      <c r="H125" s="4" t="s">
        <v>672</v>
      </c>
      <c r="I125" s="1" t="s">
        <v>38</v>
      </c>
    </row>
    <row r="126" spans="2:9">
      <c r="B126" s="1">
        <v>124</v>
      </c>
      <c r="C126" s="41" t="s">
        <v>1163</v>
      </c>
      <c r="D126" s="4" t="s">
        <v>1164</v>
      </c>
      <c r="E126" s="41" t="s">
        <v>7</v>
      </c>
      <c r="F126" s="3" t="s">
        <v>1165</v>
      </c>
      <c r="G126" s="1" t="s">
        <v>8</v>
      </c>
      <c r="H126" s="4" t="s">
        <v>29551</v>
      </c>
      <c r="I126" s="1" t="s">
        <v>38</v>
      </c>
    </row>
    <row r="127" spans="2:9">
      <c r="B127" s="1">
        <v>125</v>
      </c>
      <c r="C127" s="41" t="s">
        <v>1166</v>
      </c>
      <c r="D127" s="4" t="s">
        <v>1167</v>
      </c>
      <c r="E127" s="41" t="s">
        <v>7</v>
      </c>
      <c r="F127" s="3" t="s">
        <v>1168</v>
      </c>
      <c r="G127" s="1" t="s">
        <v>8</v>
      </c>
      <c r="H127" s="4" t="s">
        <v>681</v>
      </c>
      <c r="I127" s="1" t="s">
        <v>38</v>
      </c>
    </row>
    <row r="128" spans="2:9">
      <c r="B128" s="1">
        <v>126</v>
      </c>
      <c r="C128" s="41" t="s">
        <v>1169</v>
      </c>
      <c r="D128" s="4" t="s">
        <v>1170</v>
      </c>
      <c r="E128" s="41" t="s">
        <v>7</v>
      </c>
      <c r="F128" s="3" t="s">
        <v>1171</v>
      </c>
      <c r="G128" s="1" t="s">
        <v>8</v>
      </c>
      <c r="H128" s="4" t="s">
        <v>557</v>
      </c>
      <c r="I128" s="1" t="s">
        <v>38</v>
      </c>
    </row>
    <row r="129" spans="2:9">
      <c r="B129" s="1">
        <v>127</v>
      </c>
      <c r="C129" s="41" t="s">
        <v>1172</v>
      </c>
      <c r="D129" s="4" t="s">
        <v>1173</v>
      </c>
      <c r="E129" s="41" t="s">
        <v>7</v>
      </c>
      <c r="F129" s="3" t="s">
        <v>1174</v>
      </c>
      <c r="G129" s="1" t="s">
        <v>8</v>
      </c>
      <c r="H129" s="4" t="s">
        <v>310</v>
      </c>
      <c r="I129" s="1" t="s">
        <v>38</v>
      </c>
    </row>
    <row r="130" spans="2:9">
      <c r="B130" s="1">
        <v>128</v>
      </c>
      <c r="C130" s="41" t="s">
        <v>1175</v>
      </c>
      <c r="D130" s="4" t="s">
        <v>1176</v>
      </c>
      <c r="E130" s="41" t="s">
        <v>7</v>
      </c>
      <c r="F130" s="3" t="s">
        <v>1177</v>
      </c>
      <c r="G130" s="1" t="s">
        <v>8</v>
      </c>
      <c r="H130" s="4" t="s">
        <v>360</v>
      </c>
      <c r="I130" s="1" t="s">
        <v>38</v>
      </c>
    </row>
    <row r="131" spans="2:9">
      <c r="B131" s="1">
        <v>129</v>
      </c>
      <c r="C131" s="41" t="s">
        <v>1178</v>
      </c>
      <c r="D131" s="4" t="s">
        <v>1179</v>
      </c>
      <c r="E131" s="41" t="s">
        <v>7</v>
      </c>
      <c r="F131" s="3" t="s">
        <v>1180</v>
      </c>
      <c r="G131" s="1" t="s">
        <v>8</v>
      </c>
      <c r="H131" s="4" t="s">
        <v>198</v>
      </c>
      <c r="I131" s="1" t="s">
        <v>38</v>
      </c>
    </row>
    <row r="132" spans="2:9">
      <c r="B132" s="1">
        <v>130</v>
      </c>
      <c r="C132" s="41" t="s">
        <v>1181</v>
      </c>
      <c r="D132" s="4" t="s">
        <v>1182</v>
      </c>
      <c r="E132" s="41" t="s">
        <v>7</v>
      </c>
      <c r="F132" s="3" t="s">
        <v>1183</v>
      </c>
      <c r="G132" s="1" t="s">
        <v>8</v>
      </c>
      <c r="H132" s="4" t="s">
        <v>360</v>
      </c>
      <c r="I132" s="1" t="s">
        <v>38</v>
      </c>
    </row>
    <row r="133" spans="2:9">
      <c r="B133" s="1">
        <v>131</v>
      </c>
      <c r="C133" s="41" t="s">
        <v>1184</v>
      </c>
      <c r="D133" s="4" t="s">
        <v>1185</v>
      </c>
      <c r="E133" s="41" t="s">
        <v>7</v>
      </c>
      <c r="F133" s="3" t="s">
        <v>1186</v>
      </c>
      <c r="G133" s="1" t="s">
        <v>8</v>
      </c>
      <c r="H133" s="4" t="s">
        <v>436</v>
      </c>
      <c r="I133" s="1" t="s">
        <v>38</v>
      </c>
    </row>
    <row r="134" spans="2:9">
      <c r="B134" s="1">
        <v>132</v>
      </c>
      <c r="C134" s="41" t="s">
        <v>1187</v>
      </c>
      <c r="D134" s="4" t="s">
        <v>1188</v>
      </c>
      <c r="E134" s="41" t="s">
        <v>7</v>
      </c>
      <c r="F134" s="3" t="s">
        <v>1189</v>
      </c>
      <c r="G134" s="1" t="s">
        <v>8</v>
      </c>
      <c r="H134" s="4" t="s">
        <v>174</v>
      </c>
      <c r="I134" s="1" t="s">
        <v>38</v>
      </c>
    </row>
    <row r="135" spans="2:9">
      <c r="B135" s="1">
        <v>133</v>
      </c>
      <c r="C135" s="41" t="s">
        <v>1190</v>
      </c>
      <c r="D135" s="4" t="s">
        <v>1191</v>
      </c>
      <c r="E135" s="41" t="s">
        <v>7</v>
      </c>
      <c r="F135" s="3" t="s">
        <v>1192</v>
      </c>
      <c r="G135" s="1" t="s">
        <v>8</v>
      </c>
      <c r="H135" s="4" t="s">
        <v>322</v>
      </c>
      <c r="I135" s="1" t="s">
        <v>38</v>
      </c>
    </row>
    <row r="136" spans="2:9">
      <c r="B136" s="1">
        <v>134</v>
      </c>
      <c r="C136" s="41" t="s">
        <v>1193</v>
      </c>
      <c r="D136" s="4" t="s">
        <v>1194</v>
      </c>
      <c r="E136" s="41" t="s">
        <v>7</v>
      </c>
      <c r="F136" s="3" t="s">
        <v>259</v>
      </c>
      <c r="G136" s="1" t="s">
        <v>8</v>
      </c>
      <c r="H136" s="4" t="s">
        <v>260</v>
      </c>
      <c r="I136" s="1" t="s">
        <v>38</v>
      </c>
    </row>
    <row r="137" spans="2:9">
      <c r="B137" s="1">
        <v>135</v>
      </c>
      <c r="C137" s="41" t="s">
        <v>1195</v>
      </c>
      <c r="D137" s="4" t="s">
        <v>1196</v>
      </c>
      <c r="E137" s="41" t="s">
        <v>7</v>
      </c>
      <c r="F137" s="3" t="s">
        <v>1197</v>
      </c>
      <c r="G137" s="1" t="s">
        <v>8</v>
      </c>
      <c r="H137" s="4" t="s">
        <v>322</v>
      </c>
      <c r="I137" s="1" t="s">
        <v>38</v>
      </c>
    </row>
    <row r="138" spans="2:9">
      <c r="B138" s="1">
        <v>136</v>
      </c>
      <c r="C138" s="41" t="s">
        <v>1198</v>
      </c>
      <c r="D138" s="4" t="s">
        <v>1199</v>
      </c>
      <c r="E138" s="41" t="s">
        <v>7</v>
      </c>
      <c r="F138" s="3" t="s">
        <v>1200</v>
      </c>
      <c r="G138" s="1" t="s">
        <v>8</v>
      </c>
      <c r="H138" s="4" t="s">
        <v>198</v>
      </c>
      <c r="I138" s="1" t="s">
        <v>38</v>
      </c>
    </row>
    <row r="139" spans="2:9">
      <c r="B139" s="1">
        <v>137</v>
      </c>
      <c r="C139" s="41" t="s">
        <v>1201</v>
      </c>
      <c r="D139" s="4" t="s">
        <v>1202</v>
      </c>
      <c r="E139" s="41" t="s">
        <v>7</v>
      </c>
      <c r="F139" s="3" t="s">
        <v>1203</v>
      </c>
      <c r="G139" s="1" t="s">
        <v>8</v>
      </c>
      <c r="H139" s="4" t="s">
        <v>438</v>
      </c>
      <c r="I139" s="1" t="s">
        <v>38</v>
      </c>
    </row>
    <row r="140" spans="2:9">
      <c r="B140" s="1">
        <v>138</v>
      </c>
      <c r="C140" s="41" t="s">
        <v>1204</v>
      </c>
      <c r="D140" s="4" t="s">
        <v>1205</v>
      </c>
      <c r="E140" s="41" t="s">
        <v>7</v>
      </c>
      <c r="F140" s="3" t="s">
        <v>1206</v>
      </c>
      <c r="G140" s="1" t="s">
        <v>8</v>
      </c>
      <c r="H140" s="4" t="s">
        <v>260</v>
      </c>
      <c r="I140" s="1" t="s">
        <v>38</v>
      </c>
    </row>
    <row r="141" spans="2:9">
      <c r="B141" s="1">
        <v>139</v>
      </c>
      <c r="C141" s="41" t="s">
        <v>1207</v>
      </c>
      <c r="D141" s="4" t="s">
        <v>1208</v>
      </c>
      <c r="E141" s="41" t="s">
        <v>7</v>
      </c>
      <c r="F141" s="3" t="s">
        <v>1209</v>
      </c>
      <c r="G141" s="1" t="s">
        <v>8</v>
      </c>
      <c r="H141" s="4" t="s">
        <v>438</v>
      </c>
      <c r="I141" s="1" t="s">
        <v>38</v>
      </c>
    </row>
    <row r="142" spans="2:9">
      <c r="B142" s="1">
        <v>140</v>
      </c>
      <c r="C142" s="41" t="s">
        <v>1210</v>
      </c>
      <c r="D142" s="4" t="s">
        <v>1211</v>
      </c>
      <c r="E142" s="41" t="s">
        <v>7</v>
      </c>
      <c r="F142" s="3" t="s">
        <v>1212</v>
      </c>
      <c r="G142" s="1" t="s">
        <v>8</v>
      </c>
      <c r="H142" s="4" t="s">
        <v>310</v>
      </c>
      <c r="I142" s="1" t="s">
        <v>38</v>
      </c>
    </row>
    <row r="143" spans="2:9">
      <c r="B143" s="1">
        <v>141</v>
      </c>
      <c r="C143" s="41" t="s">
        <v>1213</v>
      </c>
      <c r="D143" s="4" t="s">
        <v>1214</v>
      </c>
      <c r="E143" s="41" t="s">
        <v>7</v>
      </c>
      <c r="F143" s="3" t="s">
        <v>1215</v>
      </c>
      <c r="G143" s="1" t="s">
        <v>8</v>
      </c>
      <c r="H143" s="4" t="s">
        <v>322</v>
      </c>
      <c r="I143" s="1" t="s">
        <v>38</v>
      </c>
    </row>
    <row r="144" spans="2:9">
      <c r="B144" s="1">
        <v>142</v>
      </c>
      <c r="C144" s="41" t="s">
        <v>1216</v>
      </c>
      <c r="D144" s="4" t="s">
        <v>1217</v>
      </c>
      <c r="E144" s="41" t="s">
        <v>7</v>
      </c>
      <c r="F144" s="3" t="s">
        <v>1218</v>
      </c>
      <c r="G144" s="1" t="s">
        <v>8</v>
      </c>
      <c r="H144" s="4" t="s">
        <v>29551</v>
      </c>
      <c r="I144" s="1" t="s">
        <v>38</v>
      </c>
    </row>
    <row r="145" spans="2:9">
      <c r="B145" s="1">
        <v>143</v>
      </c>
      <c r="C145" s="41" t="s">
        <v>1219</v>
      </c>
      <c r="D145" s="4" t="s">
        <v>1220</v>
      </c>
      <c r="E145" s="41" t="s">
        <v>7</v>
      </c>
      <c r="F145" s="3" t="s">
        <v>1221</v>
      </c>
      <c r="G145" s="1" t="s">
        <v>8</v>
      </c>
      <c r="H145" s="4" t="s">
        <v>244</v>
      </c>
      <c r="I145" s="1" t="s">
        <v>38</v>
      </c>
    </row>
    <row r="146" spans="2:9">
      <c r="B146" s="1">
        <v>144</v>
      </c>
      <c r="C146" s="41" t="s">
        <v>1222</v>
      </c>
      <c r="D146" s="4" t="s">
        <v>1223</v>
      </c>
      <c r="E146" s="41" t="s">
        <v>7</v>
      </c>
      <c r="F146" s="3" t="s">
        <v>1224</v>
      </c>
      <c r="G146" s="1" t="s">
        <v>8</v>
      </c>
      <c r="H146" s="4" t="s">
        <v>438</v>
      </c>
      <c r="I146" s="1" t="s">
        <v>38</v>
      </c>
    </row>
    <row r="147" spans="2:9">
      <c r="B147" s="1">
        <v>145</v>
      </c>
      <c r="C147" s="41" t="s">
        <v>1225</v>
      </c>
      <c r="D147" s="4" t="s">
        <v>1226</v>
      </c>
      <c r="E147" s="41" t="s">
        <v>7</v>
      </c>
      <c r="F147" s="3" t="s">
        <v>1227</v>
      </c>
      <c r="G147" s="1" t="s">
        <v>8</v>
      </c>
      <c r="H147" s="4" t="s">
        <v>29551</v>
      </c>
      <c r="I147" s="1" t="s">
        <v>38</v>
      </c>
    </row>
    <row r="148" spans="2:9">
      <c r="B148" s="1">
        <v>146</v>
      </c>
      <c r="C148" s="41" t="s">
        <v>1228</v>
      </c>
      <c r="D148" s="4" t="s">
        <v>1229</v>
      </c>
      <c r="E148" s="41" t="s">
        <v>7</v>
      </c>
      <c r="F148" s="3" t="s">
        <v>1230</v>
      </c>
      <c r="G148" s="1" t="s">
        <v>8</v>
      </c>
      <c r="H148" s="4" t="s">
        <v>296</v>
      </c>
      <c r="I148" s="1" t="s">
        <v>38</v>
      </c>
    </row>
    <row r="149" spans="2:9">
      <c r="B149" s="1">
        <v>147</v>
      </c>
      <c r="C149" s="41" t="s">
        <v>1231</v>
      </c>
      <c r="D149" s="4" t="s">
        <v>1232</v>
      </c>
      <c r="E149" s="41" t="s">
        <v>7</v>
      </c>
      <c r="F149" s="3" t="s">
        <v>1233</v>
      </c>
      <c r="G149" s="1" t="s">
        <v>8</v>
      </c>
      <c r="H149" s="4" t="s">
        <v>29551</v>
      </c>
      <c r="I149" s="1" t="s">
        <v>38</v>
      </c>
    </row>
    <row r="150" spans="2:9">
      <c r="B150" s="1">
        <v>148</v>
      </c>
      <c r="C150" s="41" t="s">
        <v>1234</v>
      </c>
      <c r="D150" s="4" t="s">
        <v>1235</v>
      </c>
      <c r="E150" s="41" t="s">
        <v>7</v>
      </c>
      <c r="F150" s="3" t="s">
        <v>1236</v>
      </c>
      <c r="G150" s="1" t="s">
        <v>8</v>
      </c>
      <c r="H150" s="4" t="s">
        <v>322</v>
      </c>
      <c r="I150" s="1" t="s">
        <v>38</v>
      </c>
    </row>
    <row r="151" spans="2:9">
      <c r="B151" s="1">
        <v>149</v>
      </c>
      <c r="C151" s="41" t="s">
        <v>1237</v>
      </c>
      <c r="D151" s="4" t="s">
        <v>1238</v>
      </c>
      <c r="E151" s="41" t="s">
        <v>7</v>
      </c>
      <c r="F151" s="3" t="s">
        <v>1239</v>
      </c>
      <c r="G151" s="1" t="s">
        <v>8</v>
      </c>
      <c r="H151" s="4" t="s">
        <v>29551</v>
      </c>
      <c r="I151" s="1" t="s">
        <v>38</v>
      </c>
    </row>
    <row r="152" spans="2:9">
      <c r="B152" s="1">
        <v>150</v>
      </c>
      <c r="C152" s="41" t="s">
        <v>1240</v>
      </c>
      <c r="D152" s="4" t="s">
        <v>1241</v>
      </c>
      <c r="E152" s="41" t="s">
        <v>7</v>
      </c>
      <c r="F152" s="3" t="s">
        <v>1242</v>
      </c>
      <c r="G152" s="1" t="s">
        <v>8</v>
      </c>
      <c r="H152" s="4" t="s">
        <v>174</v>
      </c>
      <c r="I152" s="1" t="s">
        <v>38</v>
      </c>
    </row>
    <row r="153" spans="2:9">
      <c r="B153" s="1">
        <v>151</v>
      </c>
      <c r="C153" s="41" t="s">
        <v>1243</v>
      </c>
      <c r="D153" s="4" t="s">
        <v>1244</v>
      </c>
      <c r="E153" s="41" t="s">
        <v>7</v>
      </c>
      <c r="F153" s="3" t="s">
        <v>1245</v>
      </c>
      <c r="G153" s="1" t="s">
        <v>8</v>
      </c>
      <c r="H153" s="4" t="s">
        <v>326</v>
      </c>
      <c r="I153" s="1" t="s">
        <v>38</v>
      </c>
    </row>
    <row r="154" spans="2:9">
      <c r="B154" s="1">
        <v>152</v>
      </c>
      <c r="C154" s="41" t="s">
        <v>1246</v>
      </c>
      <c r="D154" s="4" t="s">
        <v>1247</v>
      </c>
      <c r="E154" s="41" t="s">
        <v>7</v>
      </c>
      <c r="F154" s="3" t="s">
        <v>1248</v>
      </c>
      <c r="G154" s="1" t="s">
        <v>8</v>
      </c>
      <c r="H154" s="4" t="s">
        <v>244</v>
      </c>
      <c r="I154" s="1" t="s">
        <v>38</v>
      </c>
    </row>
    <row r="155" spans="2:9">
      <c r="B155" s="1">
        <v>153</v>
      </c>
      <c r="C155" s="41" t="s">
        <v>1249</v>
      </c>
      <c r="D155" s="4" t="s">
        <v>1250</v>
      </c>
      <c r="E155" s="41" t="s">
        <v>7</v>
      </c>
      <c r="F155" s="3" t="s">
        <v>1251</v>
      </c>
      <c r="G155" s="1" t="s">
        <v>8</v>
      </c>
      <c r="H155" s="4" t="s">
        <v>484</v>
      </c>
      <c r="I155" s="1" t="s">
        <v>38</v>
      </c>
    </row>
    <row r="156" spans="2:9">
      <c r="B156" s="1">
        <v>154</v>
      </c>
      <c r="C156" s="41" t="s">
        <v>1252</v>
      </c>
      <c r="D156" s="4" t="s">
        <v>1253</v>
      </c>
      <c r="E156" s="41" t="s">
        <v>7</v>
      </c>
      <c r="F156" s="3" t="s">
        <v>1254</v>
      </c>
      <c r="G156" s="1" t="s">
        <v>8</v>
      </c>
      <c r="H156" s="4" t="s">
        <v>244</v>
      </c>
      <c r="I156" s="1" t="s">
        <v>38</v>
      </c>
    </row>
    <row r="157" spans="2:9">
      <c r="B157" s="1">
        <v>155</v>
      </c>
      <c r="C157" s="41" t="s">
        <v>1255</v>
      </c>
      <c r="D157" s="4" t="s">
        <v>1256</v>
      </c>
      <c r="E157" s="41" t="s">
        <v>7</v>
      </c>
      <c r="F157" s="3" t="s">
        <v>1257</v>
      </c>
      <c r="G157" s="1" t="s">
        <v>8</v>
      </c>
      <c r="H157" s="4" t="s">
        <v>310</v>
      </c>
      <c r="I157" s="1" t="s">
        <v>38</v>
      </c>
    </row>
    <row r="158" spans="2:9">
      <c r="B158" s="1">
        <v>156</v>
      </c>
      <c r="C158" s="41" t="s">
        <v>1258</v>
      </c>
      <c r="D158" s="4" t="s">
        <v>1259</v>
      </c>
      <c r="E158" s="41" t="s">
        <v>7</v>
      </c>
      <c r="F158" s="3" t="s">
        <v>1260</v>
      </c>
      <c r="G158" s="1" t="s">
        <v>8</v>
      </c>
      <c r="H158" s="4" t="s">
        <v>557</v>
      </c>
      <c r="I158" s="1" t="s">
        <v>38</v>
      </c>
    </row>
    <row r="159" spans="2:9">
      <c r="B159" s="1">
        <v>157</v>
      </c>
      <c r="C159" s="41" t="s">
        <v>1261</v>
      </c>
      <c r="D159" s="4" t="s">
        <v>1262</v>
      </c>
      <c r="E159" s="41" t="s">
        <v>7</v>
      </c>
      <c r="F159" s="3" t="s">
        <v>1263</v>
      </c>
      <c r="G159" s="1" t="s">
        <v>8</v>
      </c>
      <c r="H159" s="4" t="s">
        <v>252</v>
      </c>
      <c r="I159" s="1" t="s">
        <v>38</v>
      </c>
    </row>
    <row r="160" spans="2:9">
      <c r="B160" s="1">
        <v>158</v>
      </c>
      <c r="C160" s="41" t="s">
        <v>1264</v>
      </c>
      <c r="D160" s="4" t="s">
        <v>1265</v>
      </c>
      <c r="E160" s="41" t="s">
        <v>7</v>
      </c>
      <c r="F160" s="3" t="s">
        <v>1266</v>
      </c>
      <c r="G160" s="1" t="s">
        <v>8</v>
      </c>
      <c r="H160" s="4" t="s">
        <v>671</v>
      </c>
      <c r="I160" s="1" t="s">
        <v>38</v>
      </c>
    </row>
    <row r="161" spans="2:9">
      <c r="B161" s="1">
        <v>159</v>
      </c>
      <c r="C161" s="41" t="s">
        <v>1267</v>
      </c>
      <c r="D161" s="4" t="s">
        <v>1268</v>
      </c>
      <c r="E161" s="41" t="s">
        <v>7</v>
      </c>
      <c r="F161" s="3" t="s">
        <v>1269</v>
      </c>
      <c r="G161" s="1" t="s">
        <v>8</v>
      </c>
      <c r="H161" s="4" t="s">
        <v>357</v>
      </c>
      <c r="I161" s="1" t="s">
        <v>38</v>
      </c>
    </row>
    <row r="162" spans="2:9">
      <c r="B162" s="1">
        <v>160</v>
      </c>
      <c r="C162" s="41" t="s">
        <v>1270</v>
      </c>
      <c r="D162" s="4" t="s">
        <v>1271</v>
      </c>
      <c r="E162" s="41" t="s">
        <v>7</v>
      </c>
      <c r="F162" s="3" t="s">
        <v>1272</v>
      </c>
      <c r="G162" s="1" t="s">
        <v>8</v>
      </c>
      <c r="H162" s="4" t="s">
        <v>29551</v>
      </c>
      <c r="I162" s="1" t="s">
        <v>38</v>
      </c>
    </row>
    <row r="163" spans="2:9">
      <c r="B163" s="1">
        <v>161</v>
      </c>
      <c r="C163" s="41" t="s">
        <v>1273</v>
      </c>
      <c r="D163" s="4" t="s">
        <v>1274</v>
      </c>
      <c r="E163" s="41" t="s">
        <v>7</v>
      </c>
      <c r="F163" s="3" t="s">
        <v>321</v>
      </c>
      <c r="G163" s="1" t="s">
        <v>8</v>
      </c>
      <c r="H163" s="4" t="s">
        <v>322</v>
      </c>
      <c r="I163" s="1" t="s">
        <v>38</v>
      </c>
    </row>
    <row r="164" spans="2:9">
      <c r="B164" s="1">
        <v>162</v>
      </c>
      <c r="C164" s="41" t="s">
        <v>1275</v>
      </c>
      <c r="D164" s="4" t="s">
        <v>1276</v>
      </c>
      <c r="E164" s="41" t="s">
        <v>7</v>
      </c>
      <c r="F164" s="3" t="s">
        <v>1277</v>
      </c>
      <c r="G164" s="1" t="s">
        <v>8</v>
      </c>
      <c r="H164" s="4" t="s">
        <v>310</v>
      </c>
      <c r="I164" s="1" t="s">
        <v>38</v>
      </c>
    </row>
    <row r="165" spans="2:9">
      <c r="B165" s="1">
        <v>163</v>
      </c>
      <c r="C165" s="41" t="s">
        <v>1278</v>
      </c>
      <c r="D165" s="4" t="s">
        <v>1279</v>
      </c>
      <c r="E165" s="41" t="s">
        <v>7</v>
      </c>
      <c r="F165" s="3" t="s">
        <v>1280</v>
      </c>
      <c r="G165" s="1" t="s">
        <v>8</v>
      </c>
      <c r="H165" s="4" t="s">
        <v>681</v>
      </c>
      <c r="I165" s="1" t="s">
        <v>38</v>
      </c>
    </row>
    <row r="166" spans="2:9">
      <c r="B166" s="1">
        <v>164</v>
      </c>
      <c r="C166" s="41" t="s">
        <v>1281</v>
      </c>
      <c r="D166" s="4" t="s">
        <v>1282</v>
      </c>
      <c r="E166" s="41" t="s">
        <v>7</v>
      </c>
      <c r="F166" s="3" t="s">
        <v>1283</v>
      </c>
      <c r="G166" s="1" t="s">
        <v>8</v>
      </c>
      <c r="H166" s="4" t="s">
        <v>322</v>
      </c>
      <c r="I166" s="1" t="s">
        <v>38</v>
      </c>
    </row>
    <row r="167" spans="2:9">
      <c r="B167" s="1">
        <v>165</v>
      </c>
      <c r="C167" s="41" t="s">
        <v>1284</v>
      </c>
      <c r="D167" s="4" t="s">
        <v>1285</v>
      </c>
      <c r="E167" s="41" t="s">
        <v>7</v>
      </c>
      <c r="F167" s="3" t="s">
        <v>1286</v>
      </c>
      <c r="G167" s="1" t="s">
        <v>8</v>
      </c>
      <c r="H167" s="4" t="s">
        <v>29551</v>
      </c>
      <c r="I167" s="1" t="s">
        <v>38</v>
      </c>
    </row>
    <row r="168" spans="2:9">
      <c r="B168" s="1">
        <v>166</v>
      </c>
      <c r="C168" s="41" t="s">
        <v>1287</v>
      </c>
      <c r="D168" s="4" t="s">
        <v>1288</v>
      </c>
      <c r="E168" s="41" t="s">
        <v>7</v>
      </c>
      <c r="F168" s="3" t="s">
        <v>1289</v>
      </c>
      <c r="G168" s="1" t="s">
        <v>8</v>
      </c>
      <c r="H168" s="4" t="s">
        <v>675</v>
      </c>
      <c r="I168" s="1" t="s">
        <v>38</v>
      </c>
    </row>
    <row r="169" spans="2:9">
      <c r="B169" s="1">
        <v>167</v>
      </c>
      <c r="C169" s="41" t="s">
        <v>1290</v>
      </c>
      <c r="D169" s="4" t="s">
        <v>1291</v>
      </c>
      <c r="E169" s="41" t="s">
        <v>7</v>
      </c>
      <c r="F169" s="3" t="s">
        <v>1292</v>
      </c>
      <c r="G169" s="1" t="s">
        <v>8</v>
      </c>
      <c r="H169" s="4" t="s">
        <v>260</v>
      </c>
      <c r="I169" s="1" t="s">
        <v>38</v>
      </c>
    </row>
    <row r="170" spans="2:9">
      <c r="B170" s="1">
        <v>168</v>
      </c>
      <c r="C170" s="41" t="s">
        <v>1293</v>
      </c>
      <c r="D170" s="4" t="s">
        <v>1294</v>
      </c>
      <c r="E170" s="41" t="s">
        <v>7</v>
      </c>
      <c r="F170" s="3" t="s">
        <v>1295</v>
      </c>
      <c r="G170" s="1" t="s">
        <v>8</v>
      </c>
      <c r="H170" s="4" t="s">
        <v>594</v>
      </c>
      <c r="I170" s="1" t="s">
        <v>38</v>
      </c>
    </row>
    <row r="171" spans="2:9">
      <c r="B171" s="1">
        <v>169</v>
      </c>
      <c r="C171" s="41" t="s">
        <v>1296</v>
      </c>
      <c r="D171" s="4" t="s">
        <v>1297</v>
      </c>
      <c r="E171" s="41" t="s">
        <v>7</v>
      </c>
      <c r="F171" s="3" t="s">
        <v>1298</v>
      </c>
      <c r="G171" s="1" t="s">
        <v>8</v>
      </c>
      <c r="H171" s="4" t="s">
        <v>296</v>
      </c>
      <c r="I171" s="1" t="s">
        <v>38</v>
      </c>
    </row>
    <row r="172" spans="2:9">
      <c r="B172" s="1">
        <v>170</v>
      </c>
      <c r="C172" s="41" t="s">
        <v>1299</v>
      </c>
      <c r="D172" s="4" t="s">
        <v>1300</v>
      </c>
      <c r="E172" s="41" t="s">
        <v>7</v>
      </c>
      <c r="F172" s="3" t="s">
        <v>1301</v>
      </c>
      <c r="G172" s="1" t="s">
        <v>8</v>
      </c>
      <c r="H172" s="4" t="s">
        <v>310</v>
      </c>
      <c r="I172" s="1" t="s">
        <v>38</v>
      </c>
    </row>
    <row r="173" spans="2:9">
      <c r="B173" s="1">
        <v>171</v>
      </c>
      <c r="C173" s="41" t="s">
        <v>316</v>
      </c>
      <c r="D173" s="4" t="s">
        <v>315</v>
      </c>
      <c r="E173" s="41" t="s">
        <v>7</v>
      </c>
      <c r="F173" s="3" t="s">
        <v>317</v>
      </c>
      <c r="G173" s="1" t="s">
        <v>8</v>
      </c>
      <c r="H173" s="4" t="s">
        <v>318</v>
      </c>
      <c r="I173" s="1" t="s">
        <v>38</v>
      </c>
    </row>
    <row r="174" spans="2:9">
      <c r="B174" s="1">
        <v>172</v>
      </c>
      <c r="C174" s="41" t="s">
        <v>1302</v>
      </c>
      <c r="D174" s="4" t="s">
        <v>1303</v>
      </c>
      <c r="E174" s="41" t="s">
        <v>7</v>
      </c>
      <c r="F174" s="3" t="s">
        <v>1304</v>
      </c>
      <c r="G174" s="1" t="s">
        <v>8</v>
      </c>
      <c r="H174" s="4" t="s">
        <v>387</v>
      </c>
      <c r="I174" s="1" t="s">
        <v>38</v>
      </c>
    </row>
    <row r="175" spans="2:9">
      <c r="B175" s="1">
        <v>173</v>
      </c>
      <c r="C175" s="41" t="s">
        <v>617</v>
      </c>
      <c r="D175" s="4" t="s">
        <v>616</v>
      </c>
      <c r="E175" s="41" t="s">
        <v>7</v>
      </c>
      <c r="F175" s="3" t="s">
        <v>618</v>
      </c>
      <c r="G175" s="1" t="s">
        <v>8</v>
      </c>
      <c r="H175" s="4" t="s">
        <v>194</v>
      </c>
      <c r="I175" s="1" t="s">
        <v>38</v>
      </c>
    </row>
    <row r="176" spans="2:9">
      <c r="B176" s="1">
        <v>174</v>
      </c>
      <c r="C176" s="41" t="s">
        <v>1305</v>
      </c>
      <c r="D176" s="4" t="s">
        <v>1306</v>
      </c>
      <c r="E176" s="41" t="s">
        <v>7</v>
      </c>
      <c r="F176" s="3" t="s">
        <v>1307</v>
      </c>
      <c r="G176" s="1" t="s">
        <v>8</v>
      </c>
      <c r="H176" s="4" t="s">
        <v>29551</v>
      </c>
      <c r="I176" s="1" t="s">
        <v>38</v>
      </c>
    </row>
    <row r="177" spans="2:9">
      <c r="B177" s="1">
        <v>175</v>
      </c>
      <c r="C177" s="41" t="s">
        <v>1308</v>
      </c>
      <c r="D177" s="4" t="s">
        <v>1309</v>
      </c>
      <c r="E177" s="41" t="s">
        <v>7</v>
      </c>
      <c r="F177" s="3" t="s">
        <v>1310</v>
      </c>
      <c r="G177" s="1" t="s">
        <v>8</v>
      </c>
      <c r="H177" s="4" t="s">
        <v>29551</v>
      </c>
      <c r="I177" s="1" t="s">
        <v>38</v>
      </c>
    </row>
    <row r="178" spans="2:9">
      <c r="B178" s="1">
        <v>176</v>
      </c>
      <c r="C178" s="41" t="s">
        <v>1311</v>
      </c>
      <c r="D178" s="4" t="s">
        <v>1312</v>
      </c>
      <c r="E178" s="41" t="s">
        <v>7</v>
      </c>
      <c r="F178" s="3" t="s">
        <v>1313</v>
      </c>
      <c r="G178" s="1" t="s">
        <v>8</v>
      </c>
      <c r="H178" s="4" t="s">
        <v>681</v>
      </c>
      <c r="I178" s="1" t="s">
        <v>38</v>
      </c>
    </row>
    <row r="179" spans="2:9">
      <c r="B179" s="1">
        <v>177</v>
      </c>
      <c r="C179" s="41" t="s">
        <v>1314</v>
      </c>
      <c r="D179" s="4" t="s">
        <v>1315</v>
      </c>
      <c r="E179" s="41" t="s">
        <v>7</v>
      </c>
      <c r="F179" s="3" t="s">
        <v>1316</v>
      </c>
      <c r="G179" s="1" t="s">
        <v>8</v>
      </c>
      <c r="H179" s="4" t="s">
        <v>680</v>
      </c>
      <c r="I179" s="1" t="s">
        <v>38</v>
      </c>
    </row>
    <row r="180" spans="2:9">
      <c r="B180" s="1">
        <v>178</v>
      </c>
      <c r="C180" s="41" t="s">
        <v>1317</v>
      </c>
      <c r="D180" s="4" t="s">
        <v>1318</v>
      </c>
      <c r="E180" s="41" t="s">
        <v>7</v>
      </c>
      <c r="F180" s="3" t="s">
        <v>1319</v>
      </c>
      <c r="G180" s="1" t="s">
        <v>8</v>
      </c>
      <c r="H180" s="4" t="s">
        <v>296</v>
      </c>
      <c r="I180" s="1" t="s">
        <v>38</v>
      </c>
    </row>
    <row r="181" spans="2:9">
      <c r="B181" s="1">
        <v>179</v>
      </c>
      <c r="C181" s="41" t="s">
        <v>1320</v>
      </c>
      <c r="D181" s="4" t="s">
        <v>1321</v>
      </c>
      <c r="E181" s="41" t="s">
        <v>7</v>
      </c>
      <c r="F181" s="3" t="s">
        <v>1322</v>
      </c>
      <c r="G181" s="1" t="s">
        <v>8</v>
      </c>
      <c r="H181" s="4" t="s">
        <v>310</v>
      </c>
      <c r="I181" s="1" t="s">
        <v>38</v>
      </c>
    </row>
    <row r="182" spans="2:9">
      <c r="B182" s="1">
        <v>180</v>
      </c>
      <c r="C182" s="41" t="s">
        <v>1323</v>
      </c>
      <c r="D182" s="4" t="s">
        <v>1324</v>
      </c>
      <c r="E182" s="41" t="s">
        <v>7</v>
      </c>
      <c r="F182" s="3" t="s">
        <v>1325</v>
      </c>
      <c r="G182" s="1" t="s">
        <v>8</v>
      </c>
      <c r="H182" s="4" t="s">
        <v>438</v>
      </c>
      <c r="I182" s="1" t="s">
        <v>38</v>
      </c>
    </row>
    <row r="183" spans="2:9">
      <c r="B183" s="1">
        <v>181</v>
      </c>
      <c r="C183" s="41" t="s">
        <v>280</v>
      </c>
      <c r="D183" s="4" t="s">
        <v>279</v>
      </c>
      <c r="E183" s="41" t="s">
        <v>7</v>
      </c>
      <c r="F183" s="3" t="s">
        <v>281</v>
      </c>
      <c r="G183" s="1" t="s">
        <v>8</v>
      </c>
      <c r="H183" s="4" t="s">
        <v>256</v>
      </c>
      <c r="I183" s="1" t="s">
        <v>38</v>
      </c>
    </row>
    <row r="184" spans="2:9">
      <c r="B184" s="1">
        <v>182</v>
      </c>
      <c r="C184" s="41" t="s">
        <v>1326</v>
      </c>
      <c r="D184" s="4" t="s">
        <v>1327</v>
      </c>
      <c r="E184" s="41" t="s">
        <v>7</v>
      </c>
      <c r="F184" s="3" t="s">
        <v>1328</v>
      </c>
      <c r="G184" s="1" t="s">
        <v>8</v>
      </c>
      <c r="H184" s="4" t="s">
        <v>296</v>
      </c>
      <c r="I184" s="1" t="s">
        <v>38</v>
      </c>
    </row>
    <row r="185" spans="2:9">
      <c r="B185" s="1">
        <v>183</v>
      </c>
      <c r="C185" s="41" t="s">
        <v>1329</v>
      </c>
      <c r="D185" s="4" t="s">
        <v>1330</v>
      </c>
      <c r="E185" s="41" t="s">
        <v>7</v>
      </c>
      <c r="F185" s="3" t="s">
        <v>1331</v>
      </c>
      <c r="G185" s="1" t="s">
        <v>8</v>
      </c>
      <c r="H185" s="4" t="s">
        <v>260</v>
      </c>
      <c r="I185" s="1" t="s">
        <v>38</v>
      </c>
    </row>
    <row r="186" spans="2:9">
      <c r="B186" s="1">
        <v>184</v>
      </c>
      <c r="C186" s="41" t="s">
        <v>1332</v>
      </c>
      <c r="D186" s="4" t="s">
        <v>1333</v>
      </c>
      <c r="E186" s="41" t="s">
        <v>7</v>
      </c>
      <c r="F186" s="3" t="s">
        <v>1334</v>
      </c>
      <c r="G186" s="1" t="s">
        <v>8</v>
      </c>
      <c r="H186" s="4" t="s">
        <v>322</v>
      </c>
      <c r="I186" s="1" t="s">
        <v>38</v>
      </c>
    </row>
    <row r="187" spans="2:9">
      <c r="B187" s="1">
        <v>185</v>
      </c>
      <c r="C187" s="41" t="s">
        <v>1335</v>
      </c>
      <c r="D187" s="4" t="s">
        <v>975</v>
      </c>
      <c r="E187" s="41" t="s">
        <v>7</v>
      </c>
      <c r="F187" s="3" t="s">
        <v>1336</v>
      </c>
      <c r="G187" s="1" t="s">
        <v>8</v>
      </c>
      <c r="H187" s="4" t="s">
        <v>244</v>
      </c>
      <c r="I187" s="1" t="s">
        <v>38</v>
      </c>
    </row>
    <row r="188" spans="2:9">
      <c r="B188" s="1">
        <v>186</v>
      </c>
      <c r="C188" s="41" t="s">
        <v>1337</v>
      </c>
      <c r="D188" s="4" t="s">
        <v>1338</v>
      </c>
      <c r="E188" s="41" t="s">
        <v>7</v>
      </c>
      <c r="F188" s="3" t="s">
        <v>1254</v>
      </c>
      <c r="G188" s="1" t="s">
        <v>8</v>
      </c>
      <c r="H188" s="4" t="s">
        <v>244</v>
      </c>
      <c r="I188" s="1" t="s">
        <v>38</v>
      </c>
    </row>
    <row r="189" spans="2:9">
      <c r="B189" s="1">
        <v>187</v>
      </c>
      <c r="C189" s="41" t="s">
        <v>1339</v>
      </c>
      <c r="D189" s="4" t="s">
        <v>1340</v>
      </c>
      <c r="E189" s="41" t="s">
        <v>7</v>
      </c>
      <c r="F189" s="3" t="s">
        <v>1341</v>
      </c>
      <c r="G189" s="1" t="s">
        <v>8</v>
      </c>
      <c r="H189" s="4" t="s">
        <v>174</v>
      </c>
      <c r="I189" s="1" t="s">
        <v>38</v>
      </c>
    </row>
    <row r="190" spans="2:9">
      <c r="B190" s="1">
        <v>188</v>
      </c>
      <c r="C190" s="41" t="s">
        <v>1342</v>
      </c>
      <c r="D190" s="4" t="s">
        <v>1343</v>
      </c>
      <c r="E190" s="41" t="s">
        <v>7</v>
      </c>
      <c r="F190" s="3" t="s">
        <v>1344</v>
      </c>
      <c r="G190" s="1" t="s">
        <v>8</v>
      </c>
      <c r="H190" s="4" t="s">
        <v>462</v>
      </c>
      <c r="I190" s="1" t="s">
        <v>38</v>
      </c>
    </row>
    <row r="191" spans="2:9">
      <c r="B191" s="1">
        <v>189</v>
      </c>
      <c r="C191" s="41" t="s">
        <v>1345</v>
      </c>
      <c r="D191" s="4" t="s">
        <v>1346</v>
      </c>
      <c r="E191" s="41" t="s">
        <v>7</v>
      </c>
      <c r="F191" s="3" t="s">
        <v>1347</v>
      </c>
      <c r="G191" s="1" t="s">
        <v>8</v>
      </c>
      <c r="H191" s="4" t="s">
        <v>244</v>
      </c>
      <c r="I191" s="1" t="s">
        <v>38</v>
      </c>
    </row>
    <row r="192" spans="2:9">
      <c r="B192" s="1">
        <v>190</v>
      </c>
      <c r="C192" s="41" t="s">
        <v>1348</v>
      </c>
      <c r="D192" s="4" t="s">
        <v>1349</v>
      </c>
      <c r="E192" s="41" t="s">
        <v>7</v>
      </c>
      <c r="F192" s="3" t="s">
        <v>1350</v>
      </c>
      <c r="G192" s="1" t="s">
        <v>8</v>
      </c>
      <c r="H192" s="4" t="s">
        <v>484</v>
      </c>
      <c r="I192" s="1" t="s">
        <v>38</v>
      </c>
    </row>
    <row r="193" spans="2:9">
      <c r="B193" s="1">
        <v>191</v>
      </c>
      <c r="C193" s="41" t="s">
        <v>1351</v>
      </c>
      <c r="D193" s="4" t="s">
        <v>1352</v>
      </c>
      <c r="E193" s="41" t="s">
        <v>7</v>
      </c>
      <c r="F193" s="3" t="s">
        <v>1353</v>
      </c>
      <c r="G193" s="1" t="s">
        <v>8</v>
      </c>
      <c r="H193" s="4" t="s">
        <v>29551</v>
      </c>
      <c r="I193" s="1" t="s">
        <v>38</v>
      </c>
    </row>
    <row r="194" spans="2:9">
      <c r="B194" s="1">
        <v>192</v>
      </c>
      <c r="C194" s="41" t="s">
        <v>1354</v>
      </c>
      <c r="D194" s="4" t="s">
        <v>1355</v>
      </c>
      <c r="E194" s="41" t="s">
        <v>7</v>
      </c>
      <c r="F194" s="3" t="s">
        <v>1356</v>
      </c>
      <c r="G194" s="1" t="s">
        <v>8</v>
      </c>
      <c r="H194" s="4" t="s">
        <v>198</v>
      </c>
      <c r="I194" s="1" t="s">
        <v>38</v>
      </c>
    </row>
    <row r="195" spans="2:9">
      <c r="B195" s="1">
        <v>193</v>
      </c>
      <c r="C195" s="41" t="s">
        <v>1357</v>
      </c>
      <c r="D195" s="4" t="s">
        <v>1358</v>
      </c>
      <c r="E195" s="41" t="s">
        <v>7</v>
      </c>
      <c r="F195" s="3" t="s">
        <v>1310</v>
      </c>
      <c r="G195" s="1" t="s">
        <v>8</v>
      </c>
      <c r="H195" s="4" t="s">
        <v>29551</v>
      </c>
      <c r="I195" s="1" t="s">
        <v>38</v>
      </c>
    </row>
    <row r="196" spans="2:9">
      <c r="B196" s="1">
        <v>194</v>
      </c>
      <c r="C196" s="41" t="s">
        <v>592</v>
      </c>
      <c r="D196" s="4" t="s">
        <v>591</v>
      </c>
      <c r="E196" s="41" t="s">
        <v>7</v>
      </c>
      <c r="F196" s="3" t="s">
        <v>593</v>
      </c>
      <c r="G196" s="1" t="s">
        <v>8</v>
      </c>
      <c r="H196" s="4" t="s">
        <v>594</v>
      </c>
      <c r="I196" s="1" t="s">
        <v>38</v>
      </c>
    </row>
    <row r="197" spans="2:9">
      <c r="B197" s="1">
        <v>195</v>
      </c>
      <c r="C197" s="41" t="s">
        <v>1359</v>
      </c>
      <c r="D197" s="4" t="s">
        <v>1360</v>
      </c>
      <c r="E197" s="41" t="s">
        <v>7</v>
      </c>
      <c r="F197" s="3" t="s">
        <v>1361</v>
      </c>
      <c r="G197" s="1" t="s">
        <v>8</v>
      </c>
      <c r="H197" s="4" t="s">
        <v>387</v>
      </c>
      <c r="I197" s="1" t="s">
        <v>38</v>
      </c>
    </row>
    <row r="198" spans="2:9">
      <c r="B198" s="1">
        <v>196</v>
      </c>
      <c r="C198" s="41" t="s">
        <v>1362</v>
      </c>
      <c r="D198" s="4" t="s">
        <v>1363</v>
      </c>
      <c r="E198" s="41" t="s">
        <v>7</v>
      </c>
      <c r="F198" s="3" t="s">
        <v>1364</v>
      </c>
      <c r="G198" s="1" t="s">
        <v>8</v>
      </c>
      <c r="H198" s="4" t="s">
        <v>296</v>
      </c>
      <c r="I198" s="1" t="s">
        <v>38</v>
      </c>
    </row>
    <row r="199" spans="2:9">
      <c r="B199" s="1">
        <v>197</v>
      </c>
      <c r="C199" s="41" t="s">
        <v>1365</v>
      </c>
      <c r="D199" s="4" t="s">
        <v>1366</v>
      </c>
      <c r="E199" s="41" t="s">
        <v>7</v>
      </c>
      <c r="F199" s="3" t="s">
        <v>1367</v>
      </c>
      <c r="G199" s="1" t="s">
        <v>8</v>
      </c>
      <c r="H199" s="4" t="s">
        <v>679</v>
      </c>
      <c r="I199" s="1" t="s">
        <v>38</v>
      </c>
    </row>
    <row r="200" spans="2:9">
      <c r="B200" s="1">
        <v>198</v>
      </c>
      <c r="C200" s="41" t="s">
        <v>1368</v>
      </c>
      <c r="D200" s="4" t="s">
        <v>1369</v>
      </c>
      <c r="E200" s="41" t="s">
        <v>7</v>
      </c>
      <c r="F200" s="3" t="s">
        <v>1370</v>
      </c>
      <c r="G200" s="1" t="s">
        <v>8</v>
      </c>
      <c r="H200" s="4" t="s">
        <v>296</v>
      </c>
      <c r="I200" s="1" t="s">
        <v>38</v>
      </c>
    </row>
    <row r="201" spans="2:9">
      <c r="B201" s="1">
        <v>199</v>
      </c>
      <c r="C201" s="41" t="s">
        <v>1371</v>
      </c>
      <c r="D201" s="4" t="s">
        <v>1372</v>
      </c>
      <c r="E201" s="41" t="s">
        <v>7</v>
      </c>
      <c r="F201" s="3" t="s">
        <v>1373</v>
      </c>
      <c r="G201" s="1" t="s">
        <v>8</v>
      </c>
      <c r="H201" s="4" t="s">
        <v>557</v>
      </c>
      <c r="I201" s="1" t="s">
        <v>38</v>
      </c>
    </row>
    <row r="202" spans="2:9">
      <c r="B202" s="1">
        <v>200</v>
      </c>
      <c r="C202" s="41" t="s">
        <v>1374</v>
      </c>
      <c r="D202" s="4" t="s">
        <v>1375</v>
      </c>
      <c r="E202" s="41" t="s">
        <v>7</v>
      </c>
      <c r="F202" s="3" t="s">
        <v>1376</v>
      </c>
      <c r="G202" s="1" t="s">
        <v>8</v>
      </c>
      <c r="H202" s="4" t="s">
        <v>484</v>
      </c>
      <c r="I202" s="1" t="s">
        <v>38</v>
      </c>
    </row>
    <row r="203" spans="2:9">
      <c r="B203" s="1">
        <v>201</v>
      </c>
      <c r="C203" s="41" t="s">
        <v>1377</v>
      </c>
      <c r="D203" s="4" t="s">
        <v>1378</v>
      </c>
      <c r="E203" s="41" t="s">
        <v>7</v>
      </c>
      <c r="F203" s="3" t="s">
        <v>1379</v>
      </c>
      <c r="G203" s="1" t="s">
        <v>8</v>
      </c>
      <c r="H203" s="4" t="s">
        <v>244</v>
      </c>
      <c r="I203" s="1" t="s">
        <v>38</v>
      </c>
    </row>
    <row r="204" spans="2:9">
      <c r="B204" s="1">
        <v>202</v>
      </c>
      <c r="C204" s="41" t="s">
        <v>1380</v>
      </c>
      <c r="D204" s="4" t="s">
        <v>1381</v>
      </c>
      <c r="E204" s="41" t="s">
        <v>7</v>
      </c>
      <c r="F204" s="3" t="s">
        <v>1382</v>
      </c>
      <c r="G204" s="1" t="s">
        <v>8</v>
      </c>
      <c r="H204" s="4" t="s">
        <v>594</v>
      </c>
      <c r="I204" s="1" t="s">
        <v>38</v>
      </c>
    </row>
    <row r="205" spans="2:9">
      <c r="B205" s="1">
        <v>203</v>
      </c>
      <c r="C205" s="41" t="s">
        <v>1383</v>
      </c>
      <c r="D205" s="4" t="s">
        <v>1384</v>
      </c>
      <c r="E205" s="41" t="s">
        <v>7</v>
      </c>
      <c r="F205" s="3" t="s">
        <v>1385</v>
      </c>
      <c r="G205" s="1" t="s">
        <v>8</v>
      </c>
      <c r="H205" s="4" t="s">
        <v>244</v>
      </c>
      <c r="I205" s="1" t="s">
        <v>38</v>
      </c>
    </row>
    <row r="206" spans="2:9">
      <c r="B206" s="1">
        <v>204</v>
      </c>
      <c r="C206" s="41" t="s">
        <v>1386</v>
      </c>
      <c r="D206" s="4" t="s">
        <v>1387</v>
      </c>
      <c r="E206" s="41" t="s">
        <v>7</v>
      </c>
      <c r="F206" s="3" t="s">
        <v>1388</v>
      </c>
      <c r="G206" s="1" t="s">
        <v>8</v>
      </c>
      <c r="H206" s="4" t="s">
        <v>478</v>
      </c>
      <c r="I206" s="1" t="s">
        <v>38</v>
      </c>
    </row>
    <row r="207" spans="2:9">
      <c r="B207" s="1">
        <v>205</v>
      </c>
      <c r="C207" s="41" t="s">
        <v>313</v>
      </c>
      <c r="D207" s="4" t="s">
        <v>312</v>
      </c>
      <c r="E207" s="41" t="s">
        <v>7</v>
      </c>
      <c r="F207" s="3" t="s">
        <v>314</v>
      </c>
      <c r="G207" s="1" t="s">
        <v>8</v>
      </c>
      <c r="H207" s="4" t="s">
        <v>296</v>
      </c>
      <c r="I207" s="1" t="s">
        <v>38</v>
      </c>
    </row>
    <row r="208" spans="2:9">
      <c r="B208" s="1">
        <v>206</v>
      </c>
      <c r="C208" s="41" t="s">
        <v>1389</v>
      </c>
      <c r="D208" s="4" t="s">
        <v>1390</v>
      </c>
      <c r="E208" s="41" t="s">
        <v>7</v>
      </c>
      <c r="F208" s="3" t="s">
        <v>1391</v>
      </c>
      <c r="G208" s="1" t="s">
        <v>8</v>
      </c>
      <c r="H208" s="4" t="s">
        <v>326</v>
      </c>
      <c r="I208" s="1" t="s">
        <v>38</v>
      </c>
    </row>
    <row r="209" spans="2:9">
      <c r="B209" s="1">
        <v>207</v>
      </c>
      <c r="C209" s="41" t="s">
        <v>1392</v>
      </c>
      <c r="D209" s="4" t="s">
        <v>1393</v>
      </c>
      <c r="E209" s="41" t="s">
        <v>7</v>
      </c>
      <c r="F209" s="3" t="s">
        <v>1394</v>
      </c>
      <c r="G209" s="1" t="s">
        <v>8</v>
      </c>
      <c r="H209" s="4" t="s">
        <v>678</v>
      </c>
      <c r="I209" s="1" t="s">
        <v>38</v>
      </c>
    </row>
    <row r="210" spans="2:9">
      <c r="B210" s="1">
        <v>208</v>
      </c>
      <c r="C210" s="41" t="s">
        <v>1395</v>
      </c>
      <c r="D210" s="4" t="s">
        <v>1396</v>
      </c>
      <c r="E210" s="41" t="s">
        <v>7</v>
      </c>
      <c r="F210" s="3" t="s">
        <v>1397</v>
      </c>
      <c r="G210" s="1" t="s">
        <v>8</v>
      </c>
      <c r="H210" s="4" t="s">
        <v>326</v>
      </c>
      <c r="I210" s="1" t="s">
        <v>38</v>
      </c>
    </row>
    <row r="211" spans="2:9">
      <c r="B211" s="1">
        <v>209</v>
      </c>
      <c r="C211" s="41" t="s">
        <v>1398</v>
      </c>
      <c r="D211" s="4" t="s">
        <v>1399</v>
      </c>
      <c r="E211" s="41" t="s">
        <v>7</v>
      </c>
      <c r="F211" s="3" t="s">
        <v>1400</v>
      </c>
      <c r="G211" s="1" t="s">
        <v>8</v>
      </c>
      <c r="H211" s="4" t="s">
        <v>260</v>
      </c>
      <c r="I211" s="1" t="s">
        <v>38</v>
      </c>
    </row>
    <row r="212" spans="2:9">
      <c r="B212" s="1">
        <v>210</v>
      </c>
      <c r="C212" s="41" t="s">
        <v>1401</v>
      </c>
      <c r="D212" s="4" t="s">
        <v>1402</v>
      </c>
      <c r="E212" s="41" t="s">
        <v>7</v>
      </c>
      <c r="F212" s="3" t="s">
        <v>1403</v>
      </c>
      <c r="G212" s="1" t="s">
        <v>8</v>
      </c>
      <c r="H212" s="4" t="s">
        <v>484</v>
      </c>
      <c r="I212" s="1" t="s">
        <v>38</v>
      </c>
    </row>
    <row r="213" spans="2:9">
      <c r="B213" s="1">
        <v>211</v>
      </c>
      <c r="C213" s="41" t="s">
        <v>1404</v>
      </c>
      <c r="D213" s="4" t="s">
        <v>1405</v>
      </c>
      <c r="E213" s="41" t="s">
        <v>7</v>
      </c>
      <c r="F213" s="3" t="s">
        <v>1406</v>
      </c>
      <c r="G213" s="1" t="s">
        <v>8</v>
      </c>
      <c r="H213" s="4" t="s">
        <v>436</v>
      </c>
      <c r="I213" s="1" t="s">
        <v>38</v>
      </c>
    </row>
    <row r="214" spans="2:9">
      <c r="B214" s="1">
        <v>212</v>
      </c>
      <c r="C214" s="41" t="s">
        <v>1407</v>
      </c>
      <c r="D214" s="4" t="s">
        <v>1408</v>
      </c>
      <c r="E214" s="41" t="s">
        <v>7</v>
      </c>
      <c r="F214" s="3" t="s">
        <v>1409</v>
      </c>
      <c r="G214" s="1" t="s">
        <v>8</v>
      </c>
      <c r="H214" s="4" t="s">
        <v>198</v>
      </c>
      <c r="I214" s="1" t="s">
        <v>38</v>
      </c>
    </row>
    <row r="215" spans="2:9">
      <c r="B215" s="1">
        <v>213</v>
      </c>
      <c r="C215" s="41" t="s">
        <v>1410</v>
      </c>
      <c r="D215" s="4" t="s">
        <v>1411</v>
      </c>
      <c r="E215" s="41" t="s">
        <v>7</v>
      </c>
      <c r="F215" s="3" t="s">
        <v>1385</v>
      </c>
      <c r="G215" s="1" t="s">
        <v>8</v>
      </c>
      <c r="H215" s="4" t="s">
        <v>244</v>
      </c>
      <c r="I215" s="1" t="s">
        <v>38</v>
      </c>
    </row>
    <row r="216" spans="2:9">
      <c r="B216" s="1">
        <v>214</v>
      </c>
      <c r="C216" s="41" t="s">
        <v>1412</v>
      </c>
      <c r="D216" s="4" t="s">
        <v>1413</v>
      </c>
      <c r="E216" s="41" t="s">
        <v>7</v>
      </c>
      <c r="F216" s="3" t="s">
        <v>1414</v>
      </c>
      <c r="G216" s="1" t="s">
        <v>8</v>
      </c>
      <c r="H216" s="4" t="s">
        <v>29551</v>
      </c>
      <c r="I216" s="1" t="s">
        <v>38</v>
      </c>
    </row>
    <row r="217" spans="2:9">
      <c r="B217" s="1">
        <v>215</v>
      </c>
      <c r="C217" s="41" t="s">
        <v>1415</v>
      </c>
      <c r="D217" s="4" t="s">
        <v>1416</v>
      </c>
      <c r="E217" s="41" t="s">
        <v>7</v>
      </c>
      <c r="F217" s="3" t="s">
        <v>1417</v>
      </c>
      <c r="G217" s="1" t="s">
        <v>8</v>
      </c>
      <c r="H217" s="4" t="s">
        <v>310</v>
      </c>
      <c r="I217" s="1" t="s">
        <v>38</v>
      </c>
    </row>
    <row r="218" spans="2:9">
      <c r="B218" s="1">
        <v>216</v>
      </c>
      <c r="C218" s="41" t="s">
        <v>1418</v>
      </c>
      <c r="D218" s="4" t="s">
        <v>1419</v>
      </c>
      <c r="E218" s="41" t="s">
        <v>7</v>
      </c>
      <c r="F218" s="3" t="s">
        <v>1420</v>
      </c>
      <c r="G218" s="1" t="s">
        <v>8</v>
      </c>
      <c r="H218" s="4" t="s">
        <v>502</v>
      </c>
      <c r="I218" s="1" t="s">
        <v>38</v>
      </c>
    </row>
    <row r="219" spans="2:9">
      <c r="B219" s="1">
        <v>217</v>
      </c>
      <c r="C219" s="41" t="s">
        <v>1421</v>
      </c>
      <c r="D219" s="4" t="s">
        <v>1422</v>
      </c>
      <c r="E219" s="41" t="s">
        <v>7</v>
      </c>
      <c r="F219" s="3" t="s">
        <v>1423</v>
      </c>
      <c r="G219" s="1" t="s">
        <v>8</v>
      </c>
      <c r="H219" s="4" t="s">
        <v>174</v>
      </c>
      <c r="I219" s="1" t="s">
        <v>38</v>
      </c>
    </row>
    <row r="220" spans="2:9">
      <c r="B220" s="1">
        <v>218</v>
      </c>
      <c r="C220" s="41" t="s">
        <v>1424</v>
      </c>
      <c r="D220" s="4" t="s">
        <v>1425</v>
      </c>
      <c r="E220" s="41" t="s">
        <v>7</v>
      </c>
      <c r="F220" s="3" t="s">
        <v>1426</v>
      </c>
      <c r="G220" s="1" t="s">
        <v>8</v>
      </c>
      <c r="H220" s="4" t="s">
        <v>594</v>
      </c>
      <c r="I220" s="1" t="s">
        <v>38</v>
      </c>
    </row>
    <row r="221" spans="2:9">
      <c r="B221" s="1">
        <v>219</v>
      </c>
      <c r="C221" s="41" t="s">
        <v>1427</v>
      </c>
      <c r="D221" s="4" t="s">
        <v>1428</v>
      </c>
      <c r="E221" s="41" t="s">
        <v>7</v>
      </c>
      <c r="F221" s="3" t="s">
        <v>1429</v>
      </c>
      <c r="G221" s="1" t="s">
        <v>8</v>
      </c>
      <c r="H221" s="4" t="s">
        <v>484</v>
      </c>
      <c r="I221" s="1" t="s">
        <v>38</v>
      </c>
    </row>
    <row r="222" spans="2:9">
      <c r="B222" s="1">
        <v>220</v>
      </c>
      <c r="C222" s="41" t="s">
        <v>1430</v>
      </c>
      <c r="D222" s="4" t="s">
        <v>1431</v>
      </c>
      <c r="E222" s="41" t="s">
        <v>7</v>
      </c>
      <c r="F222" s="3" t="s">
        <v>1432</v>
      </c>
      <c r="G222" s="1" t="s">
        <v>8</v>
      </c>
      <c r="H222" s="4" t="s">
        <v>322</v>
      </c>
      <c r="I222" s="1" t="s">
        <v>38</v>
      </c>
    </row>
    <row r="223" spans="2:9">
      <c r="B223" s="1">
        <v>221</v>
      </c>
      <c r="C223" s="41" t="s">
        <v>1433</v>
      </c>
      <c r="D223" s="4" t="s">
        <v>1434</v>
      </c>
      <c r="E223" s="41" t="s">
        <v>7</v>
      </c>
      <c r="F223" s="3" t="s">
        <v>1435</v>
      </c>
      <c r="G223" s="1" t="s">
        <v>8</v>
      </c>
      <c r="H223" s="4" t="s">
        <v>387</v>
      </c>
      <c r="I223" s="1" t="s">
        <v>38</v>
      </c>
    </row>
    <row r="224" spans="2:9">
      <c r="B224" s="1">
        <v>222</v>
      </c>
      <c r="C224" s="41" t="s">
        <v>1436</v>
      </c>
      <c r="D224" s="4" t="s">
        <v>1437</v>
      </c>
      <c r="E224" s="41" t="s">
        <v>7</v>
      </c>
      <c r="F224" s="3" t="s">
        <v>1438</v>
      </c>
      <c r="G224" s="1" t="s">
        <v>8</v>
      </c>
      <c r="H224" s="4" t="s">
        <v>244</v>
      </c>
      <c r="I224" s="1" t="s">
        <v>38</v>
      </c>
    </row>
    <row r="225" spans="2:9">
      <c r="B225" s="1">
        <v>223</v>
      </c>
      <c r="C225" s="41" t="s">
        <v>1439</v>
      </c>
      <c r="D225" s="4" t="s">
        <v>1440</v>
      </c>
      <c r="E225" s="41" t="s">
        <v>7</v>
      </c>
      <c r="F225" s="3" t="s">
        <v>30120</v>
      </c>
      <c r="G225" s="1" t="s">
        <v>8</v>
      </c>
      <c r="H225" s="4" t="s">
        <v>609</v>
      </c>
      <c r="I225" s="1" t="s">
        <v>38</v>
      </c>
    </row>
    <row r="226" spans="2:9">
      <c r="B226" s="1">
        <v>224</v>
      </c>
      <c r="C226" s="41" t="s">
        <v>1441</v>
      </c>
      <c r="D226" s="4" t="s">
        <v>1442</v>
      </c>
      <c r="E226" s="41" t="s">
        <v>7</v>
      </c>
      <c r="F226" s="3" t="s">
        <v>1443</v>
      </c>
      <c r="G226" s="1" t="s">
        <v>8</v>
      </c>
      <c r="H226" s="4" t="s">
        <v>671</v>
      </c>
      <c r="I226" s="1" t="s">
        <v>38</v>
      </c>
    </row>
    <row r="227" spans="2:9">
      <c r="B227" s="1">
        <v>225</v>
      </c>
      <c r="C227" s="41" t="s">
        <v>1444</v>
      </c>
      <c r="D227" s="4" t="s">
        <v>1445</v>
      </c>
      <c r="E227" s="41" t="s">
        <v>7</v>
      </c>
      <c r="F227" s="3" t="s">
        <v>1446</v>
      </c>
      <c r="G227" s="1" t="s">
        <v>8</v>
      </c>
      <c r="H227" s="4" t="s">
        <v>174</v>
      </c>
      <c r="I227" s="1" t="s">
        <v>38</v>
      </c>
    </row>
    <row r="228" spans="2:9">
      <c r="B228" s="1">
        <v>226</v>
      </c>
      <c r="C228" s="41" t="s">
        <v>1447</v>
      </c>
      <c r="D228" s="4" t="s">
        <v>1448</v>
      </c>
      <c r="E228" s="41" t="s">
        <v>7</v>
      </c>
      <c r="F228" s="3" t="s">
        <v>1449</v>
      </c>
      <c r="G228" s="1" t="s">
        <v>8</v>
      </c>
      <c r="H228" s="4" t="s">
        <v>194</v>
      </c>
      <c r="I228" s="1" t="s">
        <v>38</v>
      </c>
    </row>
    <row r="229" spans="2:9">
      <c r="B229" s="1">
        <v>227</v>
      </c>
      <c r="C229" s="41" t="s">
        <v>1450</v>
      </c>
      <c r="D229" s="4" t="s">
        <v>1451</v>
      </c>
      <c r="E229" s="41" t="s">
        <v>7</v>
      </c>
      <c r="F229" s="3" t="s">
        <v>1452</v>
      </c>
      <c r="G229" s="1" t="s">
        <v>8</v>
      </c>
      <c r="H229" s="4" t="s">
        <v>322</v>
      </c>
      <c r="I229" s="1" t="s">
        <v>38</v>
      </c>
    </row>
    <row r="230" spans="2:9">
      <c r="B230" s="1">
        <v>228</v>
      </c>
      <c r="C230" s="41" t="s">
        <v>1453</v>
      </c>
      <c r="D230" s="4" t="s">
        <v>1454</v>
      </c>
      <c r="E230" s="41" t="s">
        <v>7</v>
      </c>
      <c r="F230" s="3" t="s">
        <v>1455</v>
      </c>
      <c r="G230" s="1" t="s">
        <v>8</v>
      </c>
      <c r="H230" s="4" t="s">
        <v>360</v>
      </c>
      <c r="I230" s="1" t="s">
        <v>38</v>
      </c>
    </row>
    <row r="231" spans="2:9">
      <c r="B231" s="1">
        <v>229</v>
      </c>
      <c r="C231" s="41" t="s">
        <v>1456</v>
      </c>
      <c r="D231" s="4" t="s">
        <v>1457</v>
      </c>
      <c r="E231" s="41" t="s">
        <v>7</v>
      </c>
      <c r="F231" s="3" t="s">
        <v>1458</v>
      </c>
      <c r="G231" s="1" t="s">
        <v>8</v>
      </c>
      <c r="H231" s="4" t="s">
        <v>174</v>
      </c>
      <c r="I231" s="1" t="s">
        <v>38</v>
      </c>
    </row>
    <row r="232" spans="2:9">
      <c r="B232" s="1">
        <v>230</v>
      </c>
      <c r="C232" s="41" t="s">
        <v>1459</v>
      </c>
      <c r="D232" s="4" t="s">
        <v>1460</v>
      </c>
      <c r="E232" s="41" t="s">
        <v>7</v>
      </c>
      <c r="F232" s="3" t="s">
        <v>1461</v>
      </c>
      <c r="G232" s="1" t="s">
        <v>8</v>
      </c>
      <c r="H232" s="4" t="s">
        <v>29551</v>
      </c>
      <c r="I232" s="1" t="s">
        <v>38</v>
      </c>
    </row>
    <row r="233" spans="2:9">
      <c r="B233" s="1">
        <v>231</v>
      </c>
      <c r="C233" s="41" t="s">
        <v>1462</v>
      </c>
      <c r="D233" s="4" t="s">
        <v>1463</v>
      </c>
      <c r="E233" s="41" t="s">
        <v>7</v>
      </c>
      <c r="F233" s="3" t="s">
        <v>1464</v>
      </c>
      <c r="G233" s="1" t="s">
        <v>8</v>
      </c>
      <c r="H233" s="4" t="s">
        <v>194</v>
      </c>
      <c r="I233" s="1" t="s">
        <v>38</v>
      </c>
    </row>
    <row r="234" spans="2:9">
      <c r="B234" s="1">
        <v>232</v>
      </c>
      <c r="C234" s="41" t="s">
        <v>1465</v>
      </c>
      <c r="D234" s="4" t="s">
        <v>1466</v>
      </c>
      <c r="E234" s="41" t="s">
        <v>7</v>
      </c>
      <c r="F234" s="3" t="s">
        <v>1467</v>
      </c>
      <c r="G234" s="1" t="s">
        <v>8</v>
      </c>
      <c r="H234" s="4" t="s">
        <v>322</v>
      </c>
      <c r="I234" s="1" t="s">
        <v>38</v>
      </c>
    </row>
    <row r="235" spans="2:9">
      <c r="B235" s="1">
        <v>233</v>
      </c>
      <c r="C235" s="41" t="s">
        <v>1468</v>
      </c>
      <c r="D235" s="4" t="s">
        <v>1469</v>
      </c>
      <c r="E235" s="41" t="s">
        <v>7</v>
      </c>
      <c r="F235" s="3" t="s">
        <v>1470</v>
      </c>
      <c r="G235" s="1" t="s">
        <v>8</v>
      </c>
      <c r="H235" s="4" t="s">
        <v>680</v>
      </c>
      <c r="I235" s="1" t="s">
        <v>38</v>
      </c>
    </row>
    <row r="236" spans="2:9">
      <c r="B236" s="1">
        <v>234</v>
      </c>
      <c r="C236" s="41" t="s">
        <v>1471</v>
      </c>
      <c r="D236" s="4" t="s">
        <v>1472</v>
      </c>
      <c r="E236" s="41" t="s">
        <v>7</v>
      </c>
      <c r="F236" s="3" t="s">
        <v>1473</v>
      </c>
      <c r="G236" s="1" t="s">
        <v>8</v>
      </c>
      <c r="H236" s="4" t="s">
        <v>438</v>
      </c>
      <c r="I236" s="1" t="s">
        <v>38</v>
      </c>
    </row>
    <row r="237" spans="2:9">
      <c r="B237" s="1">
        <v>235</v>
      </c>
      <c r="C237" s="41" t="s">
        <v>1474</v>
      </c>
      <c r="D237" s="4" t="s">
        <v>1475</v>
      </c>
      <c r="E237" s="41" t="s">
        <v>7</v>
      </c>
      <c r="F237" s="3" t="s">
        <v>1476</v>
      </c>
      <c r="G237" s="1" t="s">
        <v>8</v>
      </c>
      <c r="H237" s="4" t="s">
        <v>310</v>
      </c>
      <c r="I237" s="1" t="s">
        <v>38</v>
      </c>
    </row>
    <row r="238" spans="2:9">
      <c r="B238" s="1">
        <v>236</v>
      </c>
      <c r="C238" s="41" t="s">
        <v>1477</v>
      </c>
      <c r="D238" s="4" t="s">
        <v>1478</v>
      </c>
      <c r="E238" s="41" t="s">
        <v>7</v>
      </c>
      <c r="F238" s="3" t="s">
        <v>1479</v>
      </c>
      <c r="G238" s="1" t="s">
        <v>8</v>
      </c>
      <c r="H238" s="4" t="s">
        <v>675</v>
      </c>
      <c r="I238" s="1" t="s">
        <v>38</v>
      </c>
    </row>
    <row r="239" spans="2:9">
      <c r="B239" s="1">
        <v>237</v>
      </c>
      <c r="C239" s="41" t="s">
        <v>1480</v>
      </c>
      <c r="D239" s="4" t="s">
        <v>1481</v>
      </c>
      <c r="E239" s="41" t="s">
        <v>7</v>
      </c>
      <c r="F239" s="3" t="s">
        <v>1482</v>
      </c>
      <c r="G239" s="1" t="s">
        <v>8</v>
      </c>
      <c r="H239" s="4" t="s">
        <v>680</v>
      </c>
      <c r="I239" s="1" t="s">
        <v>38</v>
      </c>
    </row>
    <row r="240" spans="2:9">
      <c r="B240" s="1">
        <v>238</v>
      </c>
      <c r="C240" s="41" t="s">
        <v>1483</v>
      </c>
      <c r="D240" s="4" t="s">
        <v>1484</v>
      </c>
      <c r="E240" s="41" t="s">
        <v>7</v>
      </c>
      <c r="F240" s="3" t="s">
        <v>1485</v>
      </c>
      <c r="G240" s="1" t="s">
        <v>8</v>
      </c>
      <c r="H240" s="4" t="s">
        <v>478</v>
      </c>
      <c r="I240" s="1" t="s">
        <v>38</v>
      </c>
    </row>
    <row r="241" spans="2:9">
      <c r="B241" s="1">
        <v>239</v>
      </c>
      <c r="C241" s="41" t="s">
        <v>1486</v>
      </c>
      <c r="D241" s="4" t="s">
        <v>1487</v>
      </c>
      <c r="E241" s="41" t="s">
        <v>7</v>
      </c>
      <c r="F241" s="3" t="s">
        <v>1488</v>
      </c>
      <c r="G241" s="1" t="s">
        <v>8</v>
      </c>
      <c r="H241" s="4" t="s">
        <v>675</v>
      </c>
      <c r="I241" s="1" t="s">
        <v>38</v>
      </c>
    </row>
    <row r="242" spans="2:9">
      <c r="B242" s="1">
        <v>240</v>
      </c>
      <c r="C242" s="41" t="s">
        <v>1489</v>
      </c>
      <c r="D242" s="4" t="s">
        <v>1490</v>
      </c>
      <c r="E242" s="41" t="s">
        <v>7</v>
      </c>
      <c r="F242" s="3" t="s">
        <v>1491</v>
      </c>
      <c r="G242" s="1" t="s">
        <v>8</v>
      </c>
      <c r="H242" s="4" t="s">
        <v>252</v>
      </c>
      <c r="I242" s="1" t="s">
        <v>38</v>
      </c>
    </row>
    <row r="243" spans="2:9">
      <c r="B243" s="1">
        <v>241</v>
      </c>
      <c r="C243" s="41" t="s">
        <v>1492</v>
      </c>
      <c r="D243" s="4" t="s">
        <v>1493</v>
      </c>
      <c r="E243" s="41" t="s">
        <v>7</v>
      </c>
      <c r="F243" s="3" t="s">
        <v>1494</v>
      </c>
      <c r="G243" s="1" t="s">
        <v>8</v>
      </c>
      <c r="H243" s="4" t="s">
        <v>387</v>
      </c>
      <c r="I243" s="1" t="s">
        <v>38</v>
      </c>
    </row>
    <row r="244" spans="2:9">
      <c r="B244" s="1">
        <v>242</v>
      </c>
      <c r="C244" s="41" t="s">
        <v>1495</v>
      </c>
      <c r="D244" s="4" t="s">
        <v>1496</v>
      </c>
      <c r="E244" s="41" t="s">
        <v>7</v>
      </c>
      <c r="F244" s="3" t="s">
        <v>1497</v>
      </c>
      <c r="G244" s="1" t="s">
        <v>8</v>
      </c>
      <c r="H244" s="4" t="s">
        <v>310</v>
      </c>
      <c r="I244" s="1" t="s">
        <v>38</v>
      </c>
    </row>
    <row r="245" spans="2:9">
      <c r="B245" s="1">
        <v>243</v>
      </c>
      <c r="C245" s="41" t="s">
        <v>1498</v>
      </c>
      <c r="D245" s="4" t="s">
        <v>1499</v>
      </c>
      <c r="E245" s="41" t="s">
        <v>7</v>
      </c>
      <c r="F245" s="3" t="s">
        <v>1500</v>
      </c>
      <c r="G245" s="1" t="s">
        <v>8</v>
      </c>
      <c r="H245" s="4" t="s">
        <v>557</v>
      </c>
      <c r="I245" s="1" t="s">
        <v>38</v>
      </c>
    </row>
    <row r="246" spans="2:9">
      <c r="B246" s="1">
        <v>244</v>
      </c>
      <c r="C246" s="41" t="s">
        <v>1501</v>
      </c>
      <c r="D246" s="4" t="s">
        <v>1502</v>
      </c>
      <c r="E246" s="41" t="s">
        <v>7</v>
      </c>
      <c r="F246" s="3" t="s">
        <v>1503</v>
      </c>
      <c r="G246" s="1" t="s">
        <v>8</v>
      </c>
      <c r="H246" s="4" t="s">
        <v>387</v>
      </c>
      <c r="I246" s="1" t="s">
        <v>38</v>
      </c>
    </row>
    <row r="247" spans="2:9">
      <c r="B247" s="1">
        <v>245</v>
      </c>
      <c r="C247" s="41" t="s">
        <v>1504</v>
      </c>
      <c r="D247" s="4" t="s">
        <v>1505</v>
      </c>
      <c r="E247" s="41" t="s">
        <v>7</v>
      </c>
      <c r="F247" s="3" t="s">
        <v>1506</v>
      </c>
      <c r="G247" s="1" t="s">
        <v>8</v>
      </c>
      <c r="H247" s="4" t="s">
        <v>182</v>
      </c>
      <c r="I247" s="1" t="s">
        <v>38</v>
      </c>
    </row>
    <row r="248" spans="2:9">
      <c r="B248" s="1">
        <v>246</v>
      </c>
      <c r="C248" s="41" t="s">
        <v>1507</v>
      </c>
      <c r="D248" s="4" t="s">
        <v>1508</v>
      </c>
      <c r="E248" s="41" t="s">
        <v>7</v>
      </c>
      <c r="F248" s="3" t="s">
        <v>1509</v>
      </c>
      <c r="G248" s="1" t="s">
        <v>8</v>
      </c>
      <c r="H248" s="4" t="s">
        <v>679</v>
      </c>
      <c r="I248" s="1" t="s">
        <v>38</v>
      </c>
    </row>
    <row r="249" spans="2:9">
      <c r="B249" s="1">
        <v>247</v>
      </c>
      <c r="C249" s="41" t="s">
        <v>1510</v>
      </c>
      <c r="D249" s="4" t="s">
        <v>1511</v>
      </c>
      <c r="E249" s="41" t="s">
        <v>7</v>
      </c>
      <c r="F249" s="3" t="s">
        <v>1512</v>
      </c>
      <c r="G249" s="1" t="s">
        <v>8</v>
      </c>
      <c r="H249" s="4" t="s">
        <v>502</v>
      </c>
      <c r="I249" s="1" t="s">
        <v>38</v>
      </c>
    </row>
    <row r="250" spans="2:9">
      <c r="B250" s="1">
        <v>248</v>
      </c>
      <c r="C250" s="41" t="s">
        <v>1513</v>
      </c>
      <c r="D250" s="4" t="s">
        <v>1514</v>
      </c>
      <c r="E250" s="41" t="s">
        <v>7</v>
      </c>
      <c r="F250" s="3" t="s">
        <v>1515</v>
      </c>
      <c r="G250" s="1" t="s">
        <v>8</v>
      </c>
      <c r="H250" s="4" t="s">
        <v>260</v>
      </c>
      <c r="I250" s="1" t="s">
        <v>38</v>
      </c>
    </row>
    <row r="251" spans="2:9">
      <c r="B251" s="1">
        <v>249</v>
      </c>
      <c r="C251" s="41" t="s">
        <v>1516</v>
      </c>
      <c r="D251" s="4" t="s">
        <v>1517</v>
      </c>
      <c r="E251" s="41" t="s">
        <v>7</v>
      </c>
      <c r="F251" s="3" t="s">
        <v>1518</v>
      </c>
      <c r="G251" s="1" t="s">
        <v>8</v>
      </c>
      <c r="H251" s="4" t="s">
        <v>29551</v>
      </c>
      <c r="I251" s="1" t="s">
        <v>38</v>
      </c>
    </row>
    <row r="252" spans="2:9">
      <c r="B252" s="1">
        <v>250</v>
      </c>
      <c r="C252" s="41" t="s">
        <v>1519</v>
      </c>
      <c r="D252" s="4" t="s">
        <v>1520</v>
      </c>
      <c r="E252" s="41" t="s">
        <v>7</v>
      </c>
      <c r="F252" s="3" t="s">
        <v>1521</v>
      </c>
      <c r="G252" s="1" t="s">
        <v>8</v>
      </c>
      <c r="H252" s="4" t="s">
        <v>174</v>
      </c>
      <c r="I252" s="1" t="s">
        <v>38</v>
      </c>
    </row>
    <row r="253" spans="2:9">
      <c r="B253" s="1">
        <v>251</v>
      </c>
      <c r="C253" s="41" t="s">
        <v>1522</v>
      </c>
      <c r="D253" s="4" t="s">
        <v>1523</v>
      </c>
      <c r="E253" s="41" t="s">
        <v>7</v>
      </c>
      <c r="F253" s="3" t="s">
        <v>1524</v>
      </c>
      <c r="G253" s="1" t="s">
        <v>8</v>
      </c>
      <c r="H253" s="4" t="s">
        <v>310</v>
      </c>
      <c r="I253" s="1" t="s">
        <v>38</v>
      </c>
    </row>
    <row r="254" spans="2:9">
      <c r="B254" s="1">
        <v>252</v>
      </c>
      <c r="C254" s="41" t="s">
        <v>1525</v>
      </c>
      <c r="D254" s="4" t="s">
        <v>1526</v>
      </c>
      <c r="E254" s="41" t="s">
        <v>7</v>
      </c>
      <c r="F254" s="3" t="s">
        <v>1527</v>
      </c>
      <c r="G254" s="1" t="s">
        <v>8</v>
      </c>
      <c r="H254" s="4" t="s">
        <v>675</v>
      </c>
      <c r="I254" s="1" t="s">
        <v>38</v>
      </c>
    </row>
    <row r="255" spans="2:9">
      <c r="B255" s="1">
        <v>253</v>
      </c>
      <c r="C255" s="41" t="s">
        <v>1528</v>
      </c>
      <c r="D255" s="4" t="s">
        <v>1529</v>
      </c>
      <c r="E255" s="41" t="s">
        <v>7</v>
      </c>
      <c r="F255" s="3" t="s">
        <v>1530</v>
      </c>
      <c r="G255" s="1" t="s">
        <v>8</v>
      </c>
      <c r="H255" s="4" t="s">
        <v>29551</v>
      </c>
      <c r="I255" s="1" t="s">
        <v>38</v>
      </c>
    </row>
    <row r="256" spans="2:9">
      <c r="B256" s="1">
        <v>254</v>
      </c>
      <c r="C256" s="41" t="s">
        <v>1531</v>
      </c>
      <c r="D256" s="4" t="s">
        <v>1532</v>
      </c>
      <c r="E256" s="41" t="s">
        <v>7</v>
      </c>
      <c r="F256" s="3" t="s">
        <v>1533</v>
      </c>
      <c r="G256" s="1" t="s">
        <v>8</v>
      </c>
      <c r="H256" s="4" t="s">
        <v>557</v>
      </c>
      <c r="I256" s="1" t="s">
        <v>38</v>
      </c>
    </row>
    <row r="257" spans="2:9">
      <c r="B257" s="1">
        <v>255</v>
      </c>
      <c r="C257" s="41" t="s">
        <v>1534</v>
      </c>
      <c r="D257" s="4" t="s">
        <v>1535</v>
      </c>
      <c r="E257" s="41" t="s">
        <v>5</v>
      </c>
      <c r="F257" s="3" t="s">
        <v>30359</v>
      </c>
      <c r="G257" s="1" t="s">
        <v>6</v>
      </c>
      <c r="H257" s="4" t="s">
        <v>671</v>
      </c>
      <c r="I257" s="1" t="s">
        <v>38</v>
      </c>
    </row>
    <row r="258" spans="2:9">
      <c r="B258" s="1">
        <v>256</v>
      </c>
      <c r="C258" s="41" t="s">
        <v>1536</v>
      </c>
      <c r="D258" s="4" t="s">
        <v>1537</v>
      </c>
      <c r="E258" s="41" t="s">
        <v>7</v>
      </c>
      <c r="F258" s="3" t="s">
        <v>1538</v>
      </c>
      <c r="G258" s="1" t="s">
        <v>8</v>
      </c>
      <c r="H258" s="4" t="s">
        <v>310</v>
      </c>
      <c r="I258" s="1" t="s">
        <v>38</v>
      </c>
    </row>
    <row r="259" spans="2:9">
      <c r="B259" s="1">
        <v>257</v>
      </c>
      <c r="C259" s="41" t="s">
        <v>1539</v>
      </c>
      <c r="D259" s="4" t="s">
        <v>1540</v>
      </c>
      <c r="E259" s="41" t="s">
        <v>7</v>
      </c>
      <c r="F259" s="3" t="s">
        <v>1541</v>
      </c>
      <c r="G259" s="1" t="s">
        <v>8</v>
      </c>
      <c r="H259" s="4" t="s">
        <v>310</v>
      </c>
      <c r="I259" s="1" t="s">
        <v>38</v>
      </c>
    </row>
    <row r="260" spans="2:9">
      <c r="B260" s="1">
        <v>258</v>
      </c>
      <c r="C260" s="41" t="s">
        <v>1542</v>
      </c>
      <c r="D260" s="4" t="s">
        <v>1543</v>
      </c>
      <c r="E260" s="41" t="s">
        <v>5</v>
      </c>
      <c r="F260" s="3" t="s">
        <v>967</v>
      </c>
      <c r="G260" s="1" t="s">
        <v>6</v>
      </c>
      <c r="H260" s="4" t="s">
        <v>326</v>
      </c>
      <c r="I260" s="1" t="s">
        <v>38</v>
      </c>
    </row>
    <row r="261" spans="2:9">
      <c r="B261" s="1">
        <v>259</v>
      </c>
      <c r="C261" s="41" t="s">
        <v>1544</v>
      </c>
      <c r="D261" s="4" t="s">
        <v>1545</v>
      </c>
      <c r="E261" s="41" t="s">
        <v>7</v>
      </c>
      <c r="F261" s="3" t="s">
        <v>1546</v>
      </c>
      <c r="G261" s="1" t="s">
        <v>8</v>
      </c>
      <c r="H261" s="4" t="s">
        <v>256</v>
      </c>
      <c r="I261" s="1" t="s">
        <v>38</v>
      </c>
    </row>
    <row r="262" spans="2:9">
      <c r="B262" s="1">
        <v>260</v>
      </c>
      <c r="C262" s="41" t="s">
        <v>1547</v>
      </c>
      <c r="D262" s="4" t="s">
        <v>1548</v>
      </c>
      <c r="E262" s="41" t="s">
        <v>7</v>
      </c>
      <c r="F262" s="3" t="s">
        <v>1549</v>
      </c>
      <c r="G262" s="1" t="s">
        <v>8</v>
      </c>
      <c r="H262" s="4" t="s">
        <v>310</v>
      </c>
      <c r="I262" s="1" t="s">
        <v>38</v>
      </c>
    </row>
    <row r="263" spans="2:9">
      <c r="B263" s="1">
        <v>261</v>
      </c>
      <c r="C263" s="41" t="s">
        <v>1550</v>
      </c>
      <c r="D263" s="4" t="s">
        <v>1551</v>
      </c>
      <c r="E263" s="41" t="s">
        <v>7</v>
      </c>
      <c r="F263" s="3" t="s">
        <v>1552</v>
      </c>
      <c r="G263" s="1" t="s">
        <v>8</v>
      </c>
      <c r="H263" s="4" t="s">
        <v>296</v>
      </c>
      <c r="I263" s="1" t="s">
        <v>38</v>
      </c>
    </row>
    <row r="264" spans="2:9">
      <c r="B264" s="1">
        <v>262</v>
      </c>
      <c r="C264" s="41" t="s">
        <v>1553</v>
      </c>
      <c r="D264" s="4" t="s">
        <v>1554</v>
      </c>
      <c r="E264" s="41" t="s">
        <v>7</v>
      </c>
      <c r="F264" s="3" t="s">
        <v>1555</v>
      </c>
      <c r="G264" s="1" t="s">
        <v>8</v>
      </c>
      <c r="H264" s="4" t="s">
        <v>326</v>
      </c>
      <c r="I264" s="1" t="s">
        <v>38</v>
      </c>
    </row>
    <row r="265" spans="2:9">
      <c r="B265" s="1">
        <v>263</v>
      </c>
      <c r="C265" s="41" t="s">
        <v>1556</v>
      </c>
      <c r="D265" s="4" t="s">
        <v>1557</v>
      </c>
      <c r="E265" s="41" t="s">
        <v>7</v>
      </c>
      <c r="F265" s="3" t="s">
        <v>1558</v>
      </c>
      <c r="G265" s="1" t="s">
        <v>8</v>
      </c>
      <c r="H265" s="4" t="s">
        <v>252</v>
      </c>
      <c r="I265" s="1" t="s">
        <v>38</v>
      </c>
    </row>
    <row r="266" spans="2:9">
      <c r="B266" s="1">
        <v>264</v>
      </c>
      <c r="C266" s="41" t="s">
        <v>1559</v>
      </c>
      <c r="D266" s="4" t="s">
        <v>1560</v>
      </c>
      <c r="E266" s="41" t="s">
        <v>7</v>
      </c>
      <c r="F266" s="3" t="s">
        <v>1561</v>
      </c>
      <c r="G266" s="1" t="s">
        <v>8</v>
      </c>
      <c r="H266" s="4" t="s">
        <v>256</v>
      </c>
      <c r="I266" s="1" t="s">
        <v>38</v>
      </c>
    </row>
    <row r="267" spans="2:9">
      <c r="B267" s="1">
        <v>265</v>
      </c>
      <c r="C267" s="41" t="s">
        <v>1562</v>
      </c>
      <c r="D267" s="4" t="s">
        <v>1563</v>
      </c>
      <c r="E267" s="41" t="s">
        <v>7</v>
      </c>
      <c r="F267" s="3" t="s">
        <v>1564</v>
      </c>
      <c r="G267" s="1" t="s">
        <v>8</v>
      </c>
      <c r="H267" s="4" t="s">
        <v>260</v>
      </c>
      <c r="I267" s="1" t="s">
        <v>38</v>
      </c>
    </row>
    <row r="268" spans="2:9">
      <c r="B268" s="1">
        <v>266</v>
      </c>
      <c r="C268" s="41" t="s">
        <v>1565</v>
      </c>
      <c r="D268" s="4" t="s">
        <v>1566</v>
      </c>
      <c r="E268" s="41" t="s">
        <v>7</v>
      </c>
      <c r="F268" s="3" t="s">
        <v>1567</v>
      </c>
      <c r="G268" s="1" t="s">
        <v>8</v>
      </c>
      <c r="H268" s="4" t="s">
        <v>252</v>
      </c>
      <c r="I268" s="1" t="s">
        <v>38</v>
      </c>
    </row>
    <row r="269" spans="2:9">
      <c r="B269" s="1">
        <v>267</v>
      </c>
      <c r="C269" s="41" t="s">
        <v>1568</v>
      </c>
      <c r="D269" s="4" t="s">
        <v>1569</v>
      </c>
      <c r="E269" s="41" t="s">
        <v>7</v>
      </c>
      <c r="F269" s="3" t="s">
        <v>1570</v>
      </c>
      <c r="G269" s="1" t="s">
        <v>8</v>
      </c>
      <c r="H269" s="4" t="s">
        <v>678</v>
      </c>
      <c r="I269" s="1" t="s">
        <v>38</v>
      </c>
    </row>
    <row r="270" spans="2:9">
      <c r="B270" s="1">
        <v>268</v>
      </c>
      <c r="C270" s="41" t="s">
        <v>1571</v>
      </c>
      <c r="D270" s="4" t="s">
        <v>1572</v>
      </c>
      <c r="E270" s="41" t="s">
        <v>7</v>
      </c>
      <c r="F270" s="3" t="s">
        <v>1573</v>
      </c>
      <c r="G270" s="1" t="s">
        <v>8</v>
      </c>
      <c r="H270" s="4" t="s">
        <v>29551</v>
      </c>
      <c r="I270" s="1" t="s">
        <v>38</v>
      </c>
    </row>
    <row r="271" spans="2:9">
      <c r="B271" s="1">
        <v>269</v>
      </c>
      <c r="C271" s="41" t="s">
        <v>1574</v>
      </c>
      <c r="D271" s="4" t="s">
        <v>1575</v>
      </c>
      <c r="E271" s="41" t="s">
        <v>7</v>
      </c>
      <c r="F271" s="3" t="s">
        <v>1576</v>
      </c>
      <c r="G271" s="1" t="s">
        <v>8</v>
      </c>
      <c r="H271" s="4" t="s">
        <v>680</v>
      </c>
      <c r="I271" s="1" t="s">
        <v>38</v>
      </c>
    </row>
    <row r="272" spans="2:9">
      <c r="B272" s="1">
        <v>270</v>
      </c>
      <c r="C272" s="41" t="s">
        <v>1577</v>
      </c>
      <c r="D272" s="4" t="s">
        <v>1578</v>
      </c>
      <c r="E272" s="41" t="s">
        <v>7</v>
      </c>
      <c r="F272" s="3" t="s">
        <v>1579</v>
      </c>
      <c r="G272" s="1" t="s">
        <v>8</v>
      </c>
      <c r="H272" s="4" t="s">
        <v>29551</v>
      </c>
      <c r="I272" s="1" t="s">
        <v>38</v>
      </c>
    </row>
    <row r="273" spans="2:9">
      <c r="B273" s="1">
        <v>271</v>
      </c>
      <c r="C273" s="41" t="s">
        <v>1580</v>
      </c>
      <c r="D273" s="4" t="s">
        <v>1581</v>
      </c>
      <c r="E273" s="41" t="s">
        <v>7</v>
      </c>
      <c r="F273" s="3" t="s">
        <v>1582</v>
      </c>
      <c r="G273" s="1" t="s">
        <v>8</v>
      </c>
      <c r="H273" s="4" t="s">
        <v>296</v>
      </c>
      <c r="I273" s="1" t="s">
        <v>38</v>
      </c>
    </row>
    <row r="274" spans="2:9">
      <c r="B274" s="1">
        <v>272</v>
      </c>
      <c r="C274" s="41" t="s">
        <v>1583</v>
      </c>
      <c r="D274" s="4" t="s">
        <v>1584</v>
      </c>
      <c r="E274" s="41" t="s">
        <v>7</v>
      </c>
      <c r="F274" s="3" t="s">
        <v>1585</v>
      </c>
      <c r="G274" s="1" t="s">
        <v>8</v>
      </c>
      <c r="H274" s="4" t="s">
        <v>672</v>
      </c>
      <c r="I274" s="1" t="s">
        <v>38</v>
      </c>
    </row>
    <row r="275" spans="2:9">
      <c r="B275" s="1">
        <v>273</v>
      </c>
      <c r="C275" s="41" t="s">
        <v>1586</v>
      </c>
      <c r="D275" s="4" t="s">
        <v>1587</v>
      </c>
      <c r="E275" s="41" t="s">
        <v>7</v>
      </c>
      <c r="F275" s="3" t="s">
        <v>1588</v>
      </c>
      <c r="G275" s="1" t="s">
        <v>8</v>
      </c>
      <c r="H275" s="4" t="s">
        <v>260</v>
      </c>
      <c r="I275" s="1" t="s">
        <v>38</v>
      </c>
    </row>
    <row r="276" spans="2:9">
      <c r="B276" s="1">
        <v>274</v>
      </c>
      <c r="C276" s="41" t="s">
        <v>1589</v>
      </c>
      <c r="D276" s="4" t="s">
        <v>1590</v>
      </c>
      <c r="E276" s="41" t="s">
        <v>7</v>
      </c>
      <c r="F276" s="3" t="s">
        <v>1591</v>
      </c>
      <c r="G276" s="1" t="s">
        <v>8</v>
      </c>
      <c r="H276" s="4" t="s">
        <v>679</v>
      </c>
      <c r="I276" s="1" t="s">
        <v>38</v>
      </c>
    </row>
    <row r="277" spans="2:9">
      <c r="B277" s="1">
        <v>275</v>
      </c>
      <c r="C277" s="41" t="s">
        <v>1592</v>
      </c>
      <c r="D277" s="4" t="s">
        <v>1593</v>
      </c>
      <c r="E277" s="41" t="s">
        <v>7</v>
      </c>
      <c r="F277" s="3" t="s">
        <v>1594</v>
      </c>
      <c r="G277" s="1" t="s">
        <v>8</v>
      </c>
      <c r="H277" s="4" t="s">
        <v>310</v>
      </c>
      <c r="I277" s="1" t="s">
        <v>38</v>
      </c>
    </row>
    <row r="278" spans="2:9">
      <c r="B278" s="1">
        <v>276</v>
      </c>
      <c r="C278" s="41" t="s">
        <v>1595</v>
      </c>
      <c r="D278" s="4" t="s">
        <v>1596</v>
      </c>
      <c r="E278" s="41" t="s">
        <v>7</v>
      </c>
      <c r="F278" s="3" t="s">
        <v>1597</v>
      </c>
      <c r="G278" s="1" t="s">
        <v>8</v>
      </c>
      <c r="H278" s="4" t="s">
        <v>194</v>
      </c>
      <c r="I278" s="1" t="s">
        <v>38</v>
      </c>
    </row>
    <row r="279" spans="2:9">
      <c r="B279" s="1">
        <v>277</v>
      </c>
      <c r="C279" s="41" t="s">
        <v>1598</v>
      </c>
      <c r="D279" s="4" t="s">
        <v>1599</v>
      </c>
      <c r="E279" s="41" t="s">
        <v>7</v>
      </c>
      <c r="F279" s="3" t="s">
        <v>1600</v>
      </c>
      <c r="G279" s="1" t="s">
        <v>8</v>
      </c>
      <c r="H279" s="4" t="s">
        <v>244</v>
      </c>
      <c r="I279" s="1" t="s">
        <v>38</v>
      </c>
    </row>
    <row r="280" spans="2:9">
      <c r="B280" s="1">
        <v>278</v>
      </c>
      <c r="C280" s="41" t="s">
        <v>1601</v>
      </c>
      <c r="D280" s="4" t="s">
        <v>1602</v>
      </c>
      <c r="E280" s="41" t="s">
        <v>7</v>
      </c>
      <c r="F280" s="3" t="s">
        <v>348</v>
      </c>
      <c r="G280" s="1" t="s">
        <v>8</v>
      </c>
      <c r="H280" s="4" t="s">
        <v>296</v>
      </c>
      <c r="I280" s="1" t="s">
        <v>38</v>
      </c>
    </row>
    <row r="281" spans="2:9">
      <c r="B281" s="1">
        <v>279</v>
      </c>
      <c r="C281" s="41" t="s">
        <v>1603</v>
      </c>
      <c r="D281" s="4" t="s">
        <v>1604</v>
      </c>
      <c r="E281" s="41" t="s">
        <v>7</v>
      </c>
      <c r="F281" s="3" t="s">
        <v>1605</v>
      </c>
      <c r="G281" s="1" t="s">
        <v>8</v>
      </c>
      <c r="H281" s="4" t="s">
        <v>478</v>
      </c>
      <c r="I281" s="1" t="s">
        <v>38</v>
      </c>
    </row>
    <row r="282" spans="2:9">
      <c r="B282" s="1">
        <v>280</v>
      </c>
      <c r="C282" s="41" t="s">
        <v>1606</v>
      </c>
      <c r="D282" s="4" t="s">
        <v>1607</v>
      </c>
      <c r="E282" s="41" t="s">
        <v>7</v>
      </c>
      <c r="F282" s="3" t="s">
        <v>1608</v>
      </c>
      <c r="G282" s="1" t="s">
        <v>8</v>
      </c>
      <c r="H282" s="4" t="s">
        <v>387</v>
      </c>
      <c r="I282" s="1" t="s">
        <v>38</v>
      </c>
    </row>
    <row r="283" spans="2:9">
      <c r="B283" s="1">
        <v>281</v>
      </c>
      <c r="C283" s="41" t="s">
        <v>1609</v>
      </c>
      <c r="D283" s="4" t="s">
        <v>1610</v>
      </c>
      <c r="E283" s="41" t="s">
        <v>7</v>
      </c>
      <c r="F283" s="3" t="s">
        <v>1145</v>
      </c>
      <c r="G283" s="1" t="s">
        <v>8</v>
      </c>
      <c r="H283" s="4" t="s">
        <v>29551</v>
      </c>
      <c r="I283" s="1" t="s">
        <v>38</v>
      </c>
    </row>
    <row r="284" spans="2:9">
      <c r="B284" s="1">
        <v>282</v>
      </c>
      <c r="C284" s="41" t="s">
        <v>1611</v>
      </c>
      <c r="D284" s="4" t="s">
        <v>1612</v>
      </c>
      <c r="E284" s="41" t="s">
        <v>7</v>
      </c>
      <c r="F284" s="3" t="s">
        <v>126</v>
      </c>
      <c r="G284" s="1" t="s">
        <v>8</v>
      </c>
      <c r="H284" s="4" t="s">
        <v>4</v>
      </c>
      <c r="I284" s="1" t="s">
        <v>38</v>
      </c>
    </row>
    <row r="285" spans="2:9">
      <c r="B285" s="1">
        <v>283</v>
      </c>
      <c r="C285" s="41" t="s">
        <v>1613</v>
      </c>
      <c r="D285" s="4" t="s">
        <v>1614</v>
      </c>
      <c r="E285" s="41" t="s">
        <v>7</v>
      </c>
      <c r="F285" s="3" t="s">
        <v>1615</v>
      </c>
      <c r="G285" s="1" t="s">
        <v>8</v>
      </c>
      <c r="H285" s="4" t="s">
        <v>252</v>
      </c>
      <c r="I285" s="1" t="s">
        <v>38</v>
      </c>
    </row>
    <row r="286" spans="2:9">
      <c r="B286" s="1">
        <v>284</v>
      </c>
      <c r="C286" s="41" t="s">
        <v>1616</v>
      </c>
      <c r="D286" s="4" t="s">
        <v>1617</v>
      </c>
      <c r="E286" s="41" t="s">
        <v>7</v>
      </c>
      <c r="F286" s="3" t="s">
        <v>1618</v>
      </c>
      <c r="G286" s="1" t="s">
        <v>8</v>
      </c>
      <c r="H286" s="4" t="s">
        <v>182</v>
      </c>
      <c r="I286" s="1" t="s">
        <v>38</v>
      </c>
    </row>
    <row r="287" spans="2:9">
      <c r="B287" s="1">
        <v>285</v>
      </c>
      <c r="C287" s="41" t="s">
        <v>1619</v>
      </c>
      <c r="D287" s="4" t="s">
        <v>1620</v>
      </c>
      <c r="E287" s="41" t="s">
        <v>7</v>
      </c>
      <c r="F287" s="3" t="s">
        <v>1621</v>
      </c>
      <c r="G287" s="1" t="s">
        <v>8</v>
      </c>
      <c r="H287" s="4" t="s">
        <v>436</v>
      </c>
      <c r="I287" s="1" t="s">
        <v>38</v>
      </c>
    </row>
    <row r="288" spans="2:9">
      <c r="B288" s="1">
        <v>286</v>
      </c>
      <c r="C288" s="41" t="s">
        <v>1622</v>
      </c>
      <c r="D288" s="4" t="s">
        <v>1623</v>
      </c>
      <c r="E288" s="41" t="s">
        <v>7</v>
      </c>
      <c r="F288" s="3" t="s">
        <v>1624</v>
      </c>
      <c r="G288" s="1" t="s">
        <v>8</v>
      </c>
      <c r="H288" s="4" t="s">
        <v>244</v>
      </c>
      <c r="I288" s="1" t="s">
        <v>38</v>
      </c>
    </row>
    <row r="289" spans="2:9">
      <c r="B289" s="1">
        <v>287</v>
      </c>
      <c r="C289" s="41" t="s">
        <v>1625</v>
      </c>
      <c r="D289" s="4" t="s">
        <v>1626</v>
      </c>
      <c r="E289" s="41" t="s">
        <v>7</v>
      </c>
      <c r="F289" s="3" t="s">
        <v>1627</v>
      </c>
      <c r="G289" s="1" t="s">
        <v>8</v>
      </c>
      <c r="H289" s="4" t="s">
        <v>478</v>
      </c>
      <c r="I289" s="1" t="s">
        <v>38</v>
      </c>
    </row>
    <row r="290" spans="2:9">
      <c r="B290" s="1">
        <v>288</v>
      </c>
      <c r="C290" s="41" t="s">
        <v>1628</v>
      </c>
      <c r="D290" s="4" t="s">
        <v>1629</v>
      </c>
      <c r="E290" s="41" t="s">
        <v>7</v>
      </c>
      <c r="F290" s="3" t="s">
        <v>342</v>
      </c>
      <c r="G290" s="1" t="s">
        <v>8</v>
      </c>
      <c r="H290" s="4" t="s">
        <v>244</v>
      </c>
      <c r="I290" s="1" t="s">
        <v>38</v>
      </c>
    </row>
    <row r="291" spans="2:9">
      <c r="B291" s="1">
        <v>289</v>
      </c>
      <c r="C291" s="41" t="s">
        <v>1630</v>
      </c>
      <c r="D291" s="4" t="s">
        <v>1631</v>
      </c>
      <c r="E291" s="41" t="s">
        <v>7</v>
      </c>
      <c r="F291" s="3" t="s">
        <v>1600</v>
      </c>
      <c r="G291" s="1" t="s">
        <v>8</v>
      </c>
      <c r="H291" s="4" t="s">
        <v>244</v>
      </c>
      <c r="I291" s="1" t="s">
        <v>38</v>
      </c>
    </row>
    <row r="292" spans="2:9">
      <c r="B292" s="1">
        <v>290</v>
      </c>
      <c r="C292" s="41" t="s">
        <v>43</v>
      </c>
      <c r="D292" s="4" t="s">
        <v>331</v>
      </c>
      <c r="E292" s="41" t="s">
        <v>7</v>
      </c>
      <c r="F292" s="3" t="s">
        <v>332</v>
      </c>
      <c r="G292" s="1" t="s">
        <v>8</v>
      </c>
      <c r="H292" s="4" t="s">
        <v>4</v>
      </c>
      <c r="I292" s="1" t="s">
        <v>38</v>
      </c>
    </row>
    <row r="293" spans="2:9">
      <c r="B293" s="1">
        <v>291</v>
      </c>
      <c r="C293" s="41" t="s">
        <v>1632</v>
      </c>
      <c r="D293" s="4" t="s">
        <v>1633</v>
      </c>
      <c r="E293" s="41" t="s">
        <v>7</v>
      </c>
      <c r="F293" s="3" t="s">
        <v>1634</v>
      </c>
      <c r="G293" s="1" t="s">
        <v>8</v>
      </c>
      <c r="H293" s="4" t="s">
        <v>484</v>
      </c>
      <c r="I293" s="1" t="s">
        <v>38</v>
      </c>
    </row>
    <row r="294" spans="2:9">
      <c r="B294" s="1">
        <v>292</v>
      </c>
      <c r="C294" s="41" t="s">
        <v>1635</v>
      </c>
      <c r="D294" s="4" t="s">
        <v>1636</v>
      </c>
      <c r="E294" s="41" t="s">
        <v>7</v>
      </c>
      <c r="F294" s="3" t="s">
        <v>1637</v>
      </c>
      <c r="G294" s="1" t="s">
        <v>8</v>
      </c>
      <c r="H294" s="4" t="s">
        <v>29551</v>
      </c>
      <c r="I294" s="1" t="s">
        <v>38</v>
      </c>
    </row>
    <row r="295" spans="2:9">
      <c r="B295" s="1">
        <v>293</v>
      </c>
      <c r="C295" s="41" t="s">
        <v>1638</v>
      </c>
      <c r="D295" s="4" t="s">
        <v>1639</v>
      </c>
      <c r="E295" s="41" t="s">
        <v>7</v>
      </c>
      <c r="F295" s="3" t="s">
        <v>1640</v>
      </c>
      <c r="G295" s="1" t="s">
        <v>8</v>
      </c>
      <c r="H295" s="4" t="s">
        <v>256</v>
      </c>
      <c r="I295" s="1" t="s">
        <v>38</v>
      </c>
    </row>
    <row r="296" spans="2:9">
      <c r="B296" s="1">
        <v>294</v>
      </c>
      <c r="C296" s="41" t="s">
        <v>1641</v>
      </c>
      <c r="D296" s="4" t="s">
        <v>1642</v>
      </c>
      <c r="E296" s="41" t="s">
        <v>7</v>
      </c>
      <c r="F296" s="3" t="s">
        <v>30169</v>
      </c>
      <c r="G296" s="1" t="s">
        <v>8</v>
      </c>
      <c r="H296" s="4" t="s">
        <v>244</v>
      </c>
      <c r="I296" s="1" t="s">
        <v>38</v>
      </c>
    </row>
    <row r="297" spans="2:9">
      <c r="B297" s="1">
        <v>295</v>
      </c>
      <c r="C297" s="41" t="s">
        <v>1643</v>
      </c>
      <c r="D297" s="4" t="s">
        <v>1644</v>
      </c>
      <c r="E297" s="41" t="s">
        <v>7</v>
      </c>
      <c r="F297" s="3" t="s">
        <v>1645</v>
      </c>
      <c r="G297" s="1" t="s">
        <v>8</v>
      </c>
      <c r="H297" s="4" t="s">
        <v>387</v>
      </c>
      <c r="I297" s="1" t="s">
        <v>38</v>
      </c>
    </row>
    <row r="298" spans="2:9">
      <c r="B298" s="1">
        <v>296</v>
      </c>
      <c r="C298" s="41" t="s">
        <v>1646</v>
      </c>
      <c r="D298" s="4" t="s">
        <v>1647</v>
      </c>
      <c r="E298" s="41" t="s">
        <v>7</v>
      </c>
      <c r="F298" s="3" t="s">
        <v>1648</v>
      </c>
      <c r="G298" s="1" t="s">
        <v>8</v>
      </c>
      <c r="H298" s="4" t="s">
        <v>322</v>
      </c>
      <c r="I298" s="1" t="s">
        <v>38</v>
      </c>
    </row>
    <row r="299" spans="2:9">
      <c r="B299" s="1">
        <v>297</v>
      </c>
      <c r="C299" s="41" t="s">
        <v>1649</v>
      </c>
      <c r="D299" s="4" t="s">
        <v>1650</v>
      </c>
      <c r="E299" s="41" t="s">
        <v>7</v>
      </c>
      <c r="F299" s="3" t="s">
        <v>1651</v>
      </c>
      <c r="G299" s="1" t="s">
        <v>8</v>
      </c>
      <c r="H299" s="4" t="s">
        <v>174</v>
      </c>
      <c r="I299" s="1" t="s">
        <v>38</v>
      </c>
    </row>
    <row r="300" spans="2:9">
      <c r="B300" s="1">
        <v>298</v>
      </c>
      <c r="C300" s="41" t="s">
        <v>1652</v>
      </c>
      <c r="D300" s="4" t="s">
        <v>1653</v>
      </c>
      <c r="E300" s="41" t="s">
        <v>7</v>
      </c>
      <c r="F300" s="3" t="s">
        <v>1654</v>
      </c>
      <c r="G300" s="1" t="s">
        <v>8</v>
      </c>
      <c r="H300" s="4" t="s">
        <v>296</v>
      </c>
      <c r="I300" s="1" t="s">
        <v>38</v>
      </c>
    </row>
    <row r="301" spans="2:9">
      <c r="B301" s="1">
        <v>299</v>
      </c>
      <c r="C301" s="41" t="s">
        <v>1655</v>
      </c>
      <c r="D301" s="4" t="s">
        <v>1656</v>
      </c>
      <c r="E301" s="41" t="s">
        <v>7</v>
      </c>
      <c r="F301" s="3" t="s">
        <v>1657</v>
      </c>
      <c r="G301" s="1" t="s">
        <v>8</v>
      </c>
      <c r="H301" s="4" t="s">
        <v>301</v>
      </c>
      <c r="I301" s="1" t="s">
        <v>38</v>
      </c>
    </row>
    <row r="302" spans="2:9">
      <c r="B302" s="1">
        <v>300</v>
      </c>
      <c r="C302" s="41" t="s">
        <v>294</v>
      </c>
      <c r="D302" s="4" t="s">
        <v>293</v>
      </c>
      <c r="E302" s="41" t="s">
        <v>7</v>
      </c>
      <c r="F302" s="3" t="s">
        <v>295</v>
      </c>
      <c r="G302" s="1" t="s">
        <v>8</v>
      </c>
      <c r="H302" s="4" t="s">
        <v>296</v>
      </c>
      <c r="I302" s="1" t="s">
        <v>38</v>
      </c>
    </row>
    <row r="303" spans="2:9">
      <c r="B303" s="1">
        <v>301</v>
      </c>
      <c r="C303" s="41" t="s">
        <v>571</v>
      </c>
      <c r="D303" s="4" t="s">
        <v>570</v>
      </c>
      <c r="E303" s="41" t="s">
        <v>7</v>
      </c>
      <c r="F303" s="3" t="s">
        <v>572</v>
      </c>
      <c r="G303" s="1" t="s">
        <v>8</v>
      </c>
      <c r="H303" s="4" t="s">
        <v>244</v>
      </c>
      <c r="I303" s="1" t="s">
        <v>38</v>
      </c>
    </row>
    <row r="304" spans="2:9">
      <c r="B304" s="1">
        <v>302</v>
      </c>
      <c r="C304" s="41" t="s">
        <v>1658</v>
      </c>
      <c r="D304" s="4" t="s">
        <v>30086</v>
      </c>
      <c r="E304" s="41" t="s">
        <v>7</v>
      </c>
      <c r="F304" s="3" t="s">
        <v>126</v>
      </c>
      <c r="G304" s="1" t="s">
        <v>8</v>
      </c>
      <c r="H304" s="4" t="s">
        <v>4</v>
      </c>
      <c r="I304" s="1" t="s">
        <v>38</v>
      </c>
    </row>
    <row r="305" spans="2:9">
      <c r="B305" s="1">
        <v>303</v>
      </c>
      <c r="C305" s="41" t="s">
        <v>40</v>
      </c>
      <c r="D305" s="4" t="s">
        <v>187</v>
      </c>
      <c r="E305" s="41" t="s">
        <v>7</v>
      </c>
      <c r="F305" s="3" t="s">
        <v>126</v>
      </c>
      <c r="G305" s="1" t="s">
        <v>8</v>
      </c>
      <c r="H305" s="4" t="s">
        <v>4</v>
      </c>
      <c r="I305" s="1" t="s">
        <v>38</v>
      </c>
    </row>
    <row r="306" spans="2:9">
      <c r="B306" s="1">
        <v>304</v>
      </c>
      <c r="C306" s="41" t="s">
        <v>1660</v>
      </c>
      <c r="D306" s="4" t="s">
        <v>1661</v>
      </c>
      <c r="E306" s="41" t="s">
        <v>7</v>
      </c>
      <c r="F306" s="3" t="s">
        <v>1385</v>
      </c>
      <c r="G306" s="1" t="s">
        <v>8</v>
      </c>
      <c r="H306" s="4" t="s">
        <v>244</v>
      </c>
      <c r="I306" s="1" t="s">
        <v>38</v>
      </c>
    </row>
    <row r="307" spans="2:9">
      <c r="B307" s="1">
        <v>305</v>
      </c>
      <c r="C307" s="41" t="s">
        <v>1662</v>
      </c>
      <c r="D307" s="4" t="s">
        <v>1663</v>
      </c>
      <c r="E307" s="41" t="s">
        <v>9</v>
      </c>
      <c r="F307" s="3" t="s">
        <v>1664</v>
      </c>
      <c r="G307" s="1" t="s">
        <v>10</v>
      </c>
      <c r="H307" s="4" t="s">
        <v>679</v>
      </c>
      <c r="I307" s="1" t="s">
        <v>38</v>
      </c>
    </row>
    <row r="308" spans="2:9">
      <c r="B308" s="1">
        <v>306</v>
      </c>
      <c r="C308" s="41" t="s">
        <v>1665</v>
      </c>
      <c r="D308" s="4" t="s">
        <v>1666</v>
      </c>
      <c r="E308" s="41" t="s">
        <v>9</v>
      </c>
      <c r="F308" s="3" t="s">
        <v>1667</v>
      </c>
      <c r="G308" s="1" t="s">
        <v>10</v>
      </c>
      <c r="H308" s="4" t="s">
        <v>387</v>
      </c>
      <c r="I308" s="1" t="s">
        <v>38</v>
      </c>
    </row>
    <row r="309" spans="2:9">
      <c r="B309" s="1">
        <v>307</v>
      </c>
      <c r="C309" s="41" t="s">
        <v>1668</v>
      </c>
      <c r="D309" s="4" t="s">
        <v>1669</v>
      </c>
      <c r="E309" s="41" t="s">
        <v>9</v>
      </c>
      <c r="F309" s="3" t="s">
        <v>1670</v>
      </c>
      <c r="G309" s="1" t="s">
        <v>10</v>
      </c>
      <c r="H309" s="4" t="s">
        <v>557</v>
      </c>
      <c r="I309" s="1" t="s">
        <v>38</v>
      </c>
    </row>
    <row r="310" spans="2:9">
      <c r="B310" s="1">
        <v>308</v>
      </c>
      <c r="C310" s="41" t="s">
        <v>1671</v>
      </c>
      <c r="D310" s="4" t="s">
        <v>1672</v>
      </c>
      <c r="E310" s="41" t="s">
        <v>9</v>
      </c>
      <c r="F310" s="3" t="s">
        <v>1673</v>
      </c>
      <c r="G310" s="1" t="s">
        <v>10</v>
      </c>
      <c r="H310" s="4" t="s">
        <v>678</v>
      </c>
      <c r="I310" s="1" t="s">
        <v>38</v>
      </c>
    </row>
    <row r="311" spans="2:9">
      <c r="B311" s="1">
        <v>309</v>
      </c>
      <c r="C311" s="41" t="s">
        <v>1674</v>
      </c>
      <c r="D311" s="4" t="s">
        <v>1675</v>
      </c>
      <c r="E311" s="41" t="s">
        <v>9</v>
      </c>
      <c r="F311" s="3" t="s">
        <v>1676</v>
      </c>
      <c r="G311" s="1" t="s">
        <v>10</v>
      </c>
      <c r="H311" s="4" t="s">
        <v>679</v>
      </c>
      <c r="I311" s="1" t="s">
        <v>38</v>
      </c>
    </row>
    <row r="312" spans="2:9">
      <c r="B312" s="1">
        <v>310</v>
      </c>
      <c r="C312" s="41" t="s">
        <v>1677</v>
      </c>
      <c r="D312" s="4" t="s">
        <v>1678</v>
      </c>
      <c r="E312" s="41" t="s">
        <v>9</v>
      </c>
      <c r="F312" s="3" t="s">
        <v>1679</v>
      </c>
      <c r="G312" s="1" t="s">
        <v>10</v>
      </c>
      <c r="H312" s="4" t="s">
        <v>681</v>
      </c>
      <c r="I312" s="1" t="s">
        <v>38</v>
      </c>
    </row>
    <row r="313" spans="2:9">
      <c r="B313" s="1">
        <v>311</v>
      </c>
      <c r="C313" s="41" t="s">
        <v>1680</v>
      </c>
      <c r="D313" s="4" t="s">
        <v>1681</v>
      </c>
      <c r="E313" s="41" t="s">
        <v>9</v>
      </c>
      <c r="F313" s="3" t="s">
        <v>1682</v>
      </c>
      <c r="G313" s="1" t="s">
        <v>10</v>
      </c>
      <c r="H313" s="4" t="s">
        <v>675</v>
      </c>
      <c r="I313" s="1" t="s">
        <v>38</v>
      </c>
    </row>
    <row r="314" spans="2:9">
      <c r="B314" s="1">
        <v>312</v>
      </c>
      <c r="C314" s="41" t="s">
        <v>1683</v>
      </c>
      <c r="D314" s="4" t="s">
        <v>1684</v>
      </c>
      <c r="E314" s="41" t="s">
        <v>9</v>
      </c>
      <c r="F314" s="3" t="s">
        <v>1685</v>
      </c>
      <c r="G314" s="1" t="s">
        <v>10</v>
      </c>
      <c r="H314" s="4" t="s">
        <v>29551</v>
      </c>
      <c r="I314" s="1" t="s">
        <v>38</v>
      </c>
    </row>
    <row r="315" spans="2:9">
      <c r="B315" s="1">
        <v>313</v>
      </c>
      <c r="C315" s="41" t="s">
        <v>1686</v>
      </c>
      <c r="D315" s="4" t="s">
        <v>1687</v>
      </c>
      <c r="E315" s="41" t="s">
        <v>9</v>
      </c>
      <c r="F315" s="3" t="s">
        <v>1688</v>
      </c>
      <c r="G315" s="1" t="s">
        <v>10</v>
      </c>
      <c r="H315" s="4" t="s">
        <v>557</v>
      </c>
      <c r="I315" s="1" t="s">
        <v>38</v>
      </c>
    </row>
    <row r="316" spans="2:9">
      <c r="B316" s="1">
        <v>314</v>
      </c>
      <c r="C316" s="41" t="s">
        <v>1689</v>
      </c>
      <c r="D316" s="4" t="s">
        <v>1690</v>
      </c>
      <c r="E316" s="41" t="s">
        <v>9</v>
      </c>
      <c r="F316" s="3" t="s">
        <v>1691</v>
      </c>
      <c r="G316" s="1" t="s">
        <v>10</v>
      </c>
      <c r="H316" s="4" t="s">
        <v>174</v>
      </c>
      <c r="I316" s="1" t="s">
        <v>38</v>
      </c>
    </row>
    <row r="317" spans="2:9">
      <c r="B317" s="1">
        <v>315</v>
      </c>
      <c r="C317" s="41" t="s">
        <v>1692</v>
      </c>
      <c r="D317" s="4" t="s">
        <v>1693</v>
      </c>
      <c r="E317" s="41" t="s">
        <v>9</v>
      </c>
      <c r="F317" s="3" t="s">
        <v>1694</v>
      </c>
      <c r="G317" s="1" t="s">
        <v>10</v>
      </c>
      <c r="H317" s="4" t="s">
        <v>675</v>
      </c>
      <c r="I317" s="1" t="s">
        <v>38</v>
      </c>
    </row>
    <row r="318" spans="2:9">
      <c r="B318" s="1">
        <v>316</v>
      </c>
      <c r="C318" s="41" t="s">
        <v>1695</v>
      </c>
      <c r="D318" s="4" t="s">
        <v>1696</v>
      </c>
      <c r="E318" s="41" t="s">
        <v>9</v>
      </c>
      <c r="F318" s="3" t="s">
        <v>1697</v>
      </c>
      <c r="G318" s="1" t="s">
        <v>10</v>
      </c>
      <c r="H318" s="4" t="s">
        <v>174</v>
      </c>
      <c r="I318" s="1" t="s">
        <v>38</v>
      </c>
    </row>
    <row r="319" spans="2:9">
      <c r="B319" s="1">
        <v>317</v>
      </c>
      <c r="C319" s="41" t="s">
        <v>1698</v>
      </c>
      <c r="D319" s="4" t="s">
        <v>1699</v>
      </c>
      <c r="E319" s="41" t="s">
        <v>9</v>
      </c>
      <c r="F319" s="3" t="s">
        <v>1700</v>
      </c>
      <c r="G319" s="1" t="s">
        <v>10</v>
      </c>
      <c r="H319" s="4" t="s">
        <v>557</v>
      </c>
      <c r="I319" s="1" t="s">
        <v>38</v>
      </c>
    </row>
    <row r="320" spans="2:9">
      <c r="B320" s="1">
        <v>318</v>
      </c>
      <c r="C320" s="41" t="s">
        <v>1701</v>
      </c>
      <c r="D320" s="4" t="s">
        <v>1702</v>
      </c>
      <c r="E320" s="41" t="s">
        <v>9</v>
      </c>
      <c r="F320" s="3" t="s">
        <v>1703</v>
      </c>
      <c r="G320" s="1" t="s">
        <v>10</v>
      </c>
      <c r="H320" s="4" t="s">
        <v>260</v>
      </c>
      <c r="I320" s="1" t="s">
        <v>38</v>
      </c>
    </row>
    <row r="321" spans="2:9">
      <c r="B321" s="1">
        <v>319</v>
      </c>
      <c r="C321" s="41" t="s">
        <v>1704</v>
      </c>
      <c r="D321" s="4" t="s">
        <v>1705</v>
      </c>
      <c r="E321" s="41" t="s">
        <v>9</v>
      </c>
      <c r="F321" s="3" t="s">
        <v>1706</v>
      </c>
      <c r="G321" s="1" t="s">
        <v>10</v>
      </c>
      <c r="H321" s="4" t="s">
        <v>29551</v>
      </c>
      <c r="I321" s="1" t="s">
        <v>38</v>
      </c>
    </row>
    <row r="322" spans="2:9">
      <c r="B322" s="1">
        <v>320</v>
      </c>
      <c r="C322" s="41" t="s">
        <v>1707</v>
      </c>
      <c r="D322" s="4" t="s">
        <v>1708</v>
      </c>
      <c r="E322" s="41" t="s">
        <v>9</v>
      </c>
      <c r="F322" s="3" t="s">
        <v>1709</v>
      </c>
      <c r="G322" s="1" t="s">
        <v>10</v>
      </c>
      <c r="H322" s="4" t="s">
        <v>478</v>
      </c>
      <c r="I322" s="1" t="s">
        <v>38</v>
      </c>
    </row>
    <row r="323" spans="2:9">
      <c r="B323" s="1">
        <v>321</v>
      </c>
      <c r="C323" s="41" t="s">
        <v>1710</v>
      </c>
      <c r="D323" s="4" t="s">
        <v>1711</v>
      </c>
      <c r="E323" s="41" t="s">
        <v>9</v>
      </c>
      <c r="F323" s="3" t="s">
        <v>1712</v>
      </c>
      <c r="G323" s="1" t="s">
        <v>10</v>
      </c>
      <c r="H323" s="4" t="s">
        <v>174</v>
      </c>
      <c r="I323" s="1" t="s">
        <v>38</v>
      </c>
    </row>
    <row r="324" spans="2:9">
      <c r="B324" s="1">
        <v>322</v>
      </c>
      <c r="C324" s="41" t="s">
        <v>1713</v>
      </c>
      <c r="D324" s="4" t="s">
        <v>1714</v>
      </c>
      <c r="E324" s="41" t="s">
        <v>9</v>
      </c>
      <c r="F324" s="3" t="s">
        <v>1715</v>
      </c>
      <c r="G324" s="1" t="s">
        <v>10</v>
      </c>
      <c r="H324" s="4" t="s">
        <v>310</v>
      </c>
      <c r="I324" s="1" t="s">
        <v>38</v>
      </c>
    </row>
    <row r="325" spans="2:9">
      <c r="B325" s="1">
        <v>323</v>
      </c>
      <c r="C325" s="41" t="s">
        <v>1716</v>
      </c>
      <c r="D325" s="4" t="s">
        <v>1717</v>
      </c>
      <c r="E325" s="41" t="s">
        <v>9</v>
      </c>
      <c r="F325" s="3" t="s">
        <v>1718</v>
      </c>
      <c r="G325" s="1" t="s">
        <v>10</v>
      </c>
      <c r="H325" s="4" t="s">
        <v>322</v>
      </c>
      <c r="I325" s="1" t="s">
        <v>38</v>
      </c>
    </row>
    <row r="326" spans="2:9">
      <c r="B326" s="1">
        <v>324</v>
      </c>
      <c r="C326" s="41" t="s">
        <v>1719</v>
      </c>
      <c r="D326" s="4" t="s">
        <v>1720</v>
      </c>
      <c r="E326" s="41" t="s">
        <v>9</v>
      </c>
      <c r="F326" s="3" t="s">
        <v>1721</v>
      </c>
      <c r="G326" s="1" t="s">
        <v>10</v>
      </c>
      <c r="H326" s="4" t="s">
        <v>680</v>
      </c>
      <c r="I326" s="1" t="s">
        <v>38</v>
      </c>
    </row>
    <row r="327" spans="2:9">
      <c r="B327" s="1">
        <v>325</v>
      </c>
      <c r="C327" s="41" t="s">
        <v>1722</v>
      </c>
      <c r="D327" s="4" t="s">
        <v>1723</v>
      </c>
      <c r="E327" s="41" t="s">
        <v>9</v>
      </c>
      <c r="F327" s="3" t="s">
        <v>1724</v>
      </c>
      <c r="G327" s="1" t="s">
        <v>10</v>
      </c>
      <c r="H327" s="4" t="s">
        <v>194</v>
      </c>
      <c r="I327" s="1" t="s">
        <v>38</v>
      </c>
    </row>
    <row r="328" spans="2:9">
      <c r="B328" s="1">
        <v>326</v>
      </c>
      <c r="C328" s="41" t="s">
        <v>1725</v>
      </c>
      <c r="D328" s="4" t="s">
        <v>1726</v>
      </c>
      <c r="E328" s="41" t="s">
        <v>9</v>
      </c>
      <c r="F328" s="3" t="s">
        <v>1727</v>
      </c>
      <c r="G328" s="1" t="s">
        <v>10</v>
      </c>
      <c r="H328" s="4" t="s">
        <v>675</v>
      </c>
      <c r="I328" s="1" t="s">
        <v>38</v>
      </c>
    </row>
    <row r="329" spans="2:9">
      <c r="B329" s="1">
        <v>327</v>
      </c>
      <c r="C329" s="41" t="s">
        <v>1728</v>
      </c>
      <c r="D329" s="4" t="s">
        <v>1729</v>
      </c>
      <c r="E329" s="41" t="s">
        <v>9</v>
      </c>
      <c r="F329" s="3" t="s">
        <v>1730</v>
      </c>
      <c r="G329" s="1" t="s">
        <v>10</v>
      </c>
      <c r="H329" s="4" t="s">
        <v>436</v>
      </c>
      <c r="I329" s="1" t="s">
        <v>38</v>
      </c>
    </row>
    <row r="330" spans="2:9">
      <c r="B330" s="1">
        <v>328</v>
      </c>
      <c r="C330" s="41" t="s">
        <v>1731</v>
      </c>
      <c r="D330" s="4" t="s">
        <v>1732</v>
      </c>
      <c r="E330" s="41" t="s">
        <v>9</v>
      </c>
      <c r="F330" s="3" t="s">
        <v>1733</v>
      </c>
      <c r="G330" s="1" t="s">
        <v>10</v>
      </c>
      <c r="H330" s="4" t="s">
        <v>436</v>
      </c>
      <c r="I330" s="1" t="s">
        <v>38</v>
      </c>
    </row>
    <row r="331" spans="2:9">
      <c r="B331" s="1">
        <v>329</v>
      </c>
      <c r="C331" s="41" t="s">
        <v>1734</v>
      </c>
      <c r="D331" s="4" t="s">
        <v>1735</v>
      </c>
      <c r="E331" s="41" t="s">
        <v>9</v>
      </c>
      <c r="F331" s="3" t="s">
        <v>1736</v>
      </c>
      <c r="G331" s="1" t="s">
        <v>10</v>
      </c>
      <c r="H331" s="4" t="s">
        <v>680</v>
      </c>
      <c r="I331" s="1" t="s">
        <v>38</v>
      </c>
    </row>
    <row r="332" spans="2:9">
      <c r="B332" s="1">
        <v>330</v>
      </c>
      <c r="C332" s="41" t="s">
        <v>1737</v>
      </c>
      <c r="D332" s="4" t="s">
        <v>1738</v>
      </c>
      <c r="E332" s="41" t="s">
        <v>9</v>
      </c>
      <c r="F332" s="3" t="s">
        <v>1739</v>
      </c>
      <c r="G332" s="1" t="s">
        <v>10</v>
      </c>
      <c r="H332" s="4" t="s">
        <v>387</v>
      </c>
      <c r="I332" s="1" t="s">
        <v>38</v>
      </c>
    </row>
    <row r="333" spans="2:9">
      <c r="B333" s="1">
        <v>331</v>
      </c>
      <c r="C333" s="41" t="s">
        <v>611</v>
      </c>
      <c r="D333" s="4" t="s">
        <v>610</v>
      </c>
      <c r="E333" s="41" t="s">
        <v>9</v>
      </c>
      <c r="F333" s="3" t="s">
        <v>612</v>
      </c>
      <c r="G333" s="1" t="s">
        <v>10</v>
      </c>
      <c r="H333" s="4" t="s">
        <v>609</v>
      </c>
      <c r="I333" s="1" t="s">
        <v>38</v>
      </c>
    </row>
    <row r="334" spans="2:9">
      <c r="B334" s="1">
        <v>332</v>
      </c>
      <c r="C334" s="41" t="s">
        <v>1740</v>
      </c>
      <c r="D334" s="4" t="s">
        <v>1741</v>
      </c>
      <c r="E334" s="41" t="s">
        <v>9</v>
      </c>
      <c r="F334" s="3" t="s">
        <v>1742</v>
      </c>
      <c r="G334" s="1" t="s">
        <v>10</v>
      </c>
      <c r="H334" s="4" t="s">
        <v>256</v>
      </c>
      <c r="I334" s="1" t="s">
        <v>38</v>
      </c>
    </row>
    <row r="335" spans="2:9">
      <c r="B335" s="1">
        <v>333</v>
      </c>
      <c r="C335" s="41" t="s">
        <v>1743</v>
      </c>
      <c r="D335" s="4" t="s">
        <v>1744</v>
      </c>
      <c r="E335" s="41" t="s">
        <v>9</v>
      </c>
      <c r="F335" s="3" t="s">
        <v>1745</v>
      </c>
      <c r="G335" s="1" t="s">
        <v>10</v>
      </c>
      <c r="H335" s="4" t="s">
        <v>680</v>
      </c>
      <c r="I335" s="1" t="s">
        <v>38</v>
      </c>
    </row>
    <row r="336" spans="2:9">
      <c r="B336" s="1">
        <v>334</v>
      </c>
      <c r="C336" s="41" t="s">
        <v>1746</v>
      </c>
      <c r="D336" s="4" t="s">
        <v>1747</v>
      </c>
      <c r="E336" s="41" t="s">
        <v>9</v>
      </c>
      <c r="F336" s="3" t="s">
        <v>1748</v>
      </c>
      <c r="G336" s="1" t="s">
        <v>10</v>
      </c>
      <c r="H336" s="4" t="s">
        <v>478</v>
      </c>
      <c r="I336" s="1" t="s">
        <v>38</v>
      </c>
    </row>
    <row r="337" spans="2:9">
      <c r="B337" s="1">
        <v>335</v>
      </c>
      <c r="C337" s="41" t="s">
        <v>1749</v>
      </c>
      <c r="D337" s="4" t="s">
        <v>1750</v>
      </c>
      <c r="E337" s="41" t="s">
        <v>9</v>
      </c>
      <c r="F337" s="3" t="s">
        <v>1751</v>
      </c>
      <c r="G337" s="1" t="s">
        <v>10</v>
      </c>
      <c r="H337" s="4" t="s">
        <v>326</v>
      </c>
      <c r="I337" s="1" t="s">
        <v>38</v>
      </c>
    </row>
    <row r="338" spans="2:9">
      <c r="B338" s="1">
        <v>336</v>
      </c>
      <c r="C338" s="41" t="s">
        <v>1752</v>
      </c>
      <c r="D338" s="4" t="s">
        <v>1753</v>
      </c>
      <c r="E338" s="41" t="s">
        <v>9</v>
      </c>
      <c r="F338" s="3" t="s">
        <v>1754</v>
      </c>
      <c r="G338" s="1" t="s">
        <v>10</v>
      </c>
      <c r="H338" s="4" t="s">
        <v>678</v>
      </c>
      <c r="I338" s="1" t="s">
        <v>38</v>
      </c>
    </row>
    <row r="339" spans="2:9">
      <c r="B339" s="1">
        <v>337</v>
      </c>
      <c r="C339" s="41" t="s">
        <v>1755</v>
      </c>
      <c r="D339" s="4" t="s">
        <v>1756</v>
      </c>
      <c r="E339" s="41" t="s">
        <v>9</v>
      </c>
      <c r="F339" s="3" t="s">
        <v>1757</v>
      </c>
      <c r="G339" s="1" t="s">
        <v>10</v>
      </c>
      <c r="H339" s="4" t="s">
        <v>680</v>
      </c>
      <c r="I339" s="1" t="s">
        <v>38</v>
      </c>
    </row>
    <row r="340" spans="2:9">
      <c r="B340" s="1">
        <v>338</v>
      </c>
      <c r="C340" s="41" t="s">
        <v>1758</v>
      </c>
      <c r="D340" s="4" t="s">
        <v>1759</v>
      </c>
      <c r="E340" s="41" t="s">
        <v>9</v>
      </c>
      <c r="F340" s="3" t="s">
        <v>1760</v>
      </c>
      <c r="G340" s="1" t="s">
        <v>10</v>
      </c>
      <c r="H340" s="4" t="s">
        <v>174</v>
      </c>
      <c r="I340" s="1" t="s">
        <v>38</v>
      </c>
    </row>
    <row r="341" spans="2:9">
      <c r="B341" s="1">
        <v>339</v>
      </c>
      <c r="C341" s="41" t="s">
        <v>1761</v>
      </c>
      <c r="D341" s="4" t="s">
        <v>1762</v>
      </c>
      <c r="E341" s="41" t="s">
        <v>9</v>
      </c>
      <c r="F341" s="3" t="s">
        <v>1763</v>
      </c>
      <c r="G341" s="1" t="s">
        <v>10</v>
      </c>
      <c r="H341" s="4" t="s">
        <v>680</v>
      </c>
      <c r="I341" s="1" t="s">
        <v>38</v>
      </c>
    </row>
    <row r="342" spans="2:9">
      <c r="B342" s="1">
        <v>340</v>
      </c>
      <c r="C342" s="41" t="s">
        <v>1764</v>
      </c>
      <c r="D342" s="4" t="s">
        <v>1765</v>
      </c>
      <c r="E342" s="41" t="s">
        <v>9</v>
      </c>
      <c r="F342" s="3" t="s">
        <v>1766</v>
      </c>
      <c r="G342" s="1" t="s">
        <v>10</v>
      </c>
      <c r="H342" s="4" t="s">
        <v>387</v>
      </c>
      <c r="I342" s="1" t="s">
        <v>38</v>
      </c>
    </row>
    <row r="343" spans="2:9">
      <c r="B343" s="1">
        <v>341</v>
      </c>
      <c r="C343" s="41" t="s">
        <v>1767</v>
      </c>
      <c r="D343" s="4" t="s">
        <v>1768</v>
      </c>
      <c r="E343" s="41" t="s">
        <v>9</v>
      </c>
      <c r="F343" s="3" t="s">
        <v>1769</v>
      </c>
      <c r="G343" s="1" t="s">
        <v>10</v>
      </c>
      <c r="H343" s="4" t="s">
        <v>557</v>
      </c>
      <c r="I343" s="1" t="s">
        <v>38</v>
      </c>
    </row>
    <row r="344" spans="2:9">
      <c r="B344" s="1">
        <v>342</v>
      </c>
      <c r="C344" s="41" t="s">
        <v>1770</v>
      </c>
      <c r="D344" s="4" t="s">
        <v>1771</v>
      </c>
      <c r="E344" s="41" t="s">
        <v>9</v>
      </c>
      <c r="F344" s="3" t="s">
        <v>1772</v>
      </c>
      <c r="G344" s="1" t="s">
        <v>10</v>
      </c>
      <c r="H344" s="4" t="s">
        <v>680</v>
      </c>
      <c r="I344" s="1" t="s">
        <v>38</v>
      </c>
    </row>
    <row r="345" spans="2:9">
      <c r="B345" s="1">
        <v>343</v>
      </c>
      <c r="C345" s="41" t="s">
        <v>1773</v>
      </c>
      <c r="D345" s="4" t="s">
        <v>1774</v>
      </c>
      <c r="E345" s="41" t="s">
        <v>9</v>
      </c>
      <c r="F345" s="3" t="s">
        <v>1775</v>
      </c>
      <c r="G345" s="1" t="s">
        <v>10</v>
      </c>
      <c r="H345" s="4" t="s">
        <v>387</v>
      </c>
      <c r="I345" s="1" t="s">
        <v>38</v>
      </c>
    </row>
    <row r="346" spans="2:9">
      <c r="B346" s="1">
        <v>344</v>
      </c>
      <c r="C346" s="41" t="s">
        <v>1776</v>
      </c>
      <c r="D346" s="4" t="s">
        <v>1777</v>
      </c>
      <c r="E346" s="41" t="s">
        <v>9</v>
      </c>
      <c r="F346" s="3" t="s">
        <v>1778</v>
      </c>
      <c r="G346" s="1" t="s">
        <v>10</v>
      </c>
      <c r="H346" s="4" t="s">
        <v>244</v>
      </c>
      <c r="I346" s="1" t="s">
        <v>38</v>
      </c>
    </row>
    <row r="347" spans="2:9">
      <c r="B347" s="1">
        <v>345</v>
      </c>
      <c r="C347" s="41" t="s">
        <v>1779</v>
      </c>
      <c r="D347" s="4" t="s">
        <v>1780</v>
      </c>
      <c r="E347" s="41" t="s">
        <v>9</v>
      </c>
      <c r="F347" s="3" t="s">
        <v>1781</v>
      </c>
      <c r="G347" s="1" t="s">
        <v>10</v>
      </c>
      <c r="H347" s="4" t="s">
        <v>557</v>
      </c>
      <c r="I347" s="1" t="s">
        <v>38</v>
      </c>
    </row>
    <row r="348" spans="2:9">
      <c r="B348" s="1">
        <v>346</v>
      </c>
      <c r="C348" s="41" t="s">
        <v>1782</v>
      </c>
      <c r="D348" s="4" t="s">
        <v>1783</v>
      </c>
      <c r="E348" s="41" t="s">
        <v>9</v>
      </c>
      <c r="F348" s="3" t="s">
        <v>1784</v>
      </c>
      <c r="G348" s="1" t="s">
        <v>10</v>
      </c>
      <c r="H348" s="4" t="s">
        <v>252</v>
      </c>
      <c r="I348" s="1" t="s">
        <v>38</v>
      </c>
    </row>
    <row r="349" spans="2:9">
      <c r="B349" s="1">
        <v>347</v>
      </c>
      <c r="C349" s="41" t="s">
        <v>1785</v>
      </c>
      <c r="D349" s="4" t="s">
        <v>1786</v>
      </c>
      <c r="E349" s="41" t="s">
        <v>9</v>
      </c>
      <c r="F349" s="3" t="s">
        <v>1787</v>
      </c>
      <c r="G349" s="1" t="s">
        <v>10</v>
      </c>
      <c r="H349" s="4" t="s">
        <v>478</v>
      </c>
      <c r="I349" s="1" t="s">
        <v>38</v>
      </c>
    </row>
    <row r="350" spans="2:9">
      <c r="B350" s="1">
        <v>348</v>
      </c>
      <c r="C350" s="41" t="s">
        <v>1788</v>
      </c>
      <c r="D350" s="4" t="s">
        <v>1789</v>
      </c>
      <c r="E350" s="41" t="s">
        <v>9</v>
      </c>
      <c r="F350" s="3" t="s">
        <v>1790</v>
      </c>
      <c r="G350" s="1" t="s">
        <v>10</v>
      </c>
      <c r="H350" s="4" t="s">
        <v>557</v>
      </c>
      <c r="I350" s="1" t="s">
        <v>38</v>
      </c>
    </row>
    <row r="351" spans="2:9">
      <c r="B351" s="1">
        <v>349</v>
      </c>
      <c r="C351" s="41" t="s">
        <v>1791</v>
      </c>
      <c r="D351" s="4" t="s">
        <v>1792</v>
      </c>
      <c r="E351" s="41" t="s">
        <v>9</v>
      </c>
      <c r="F351" s="3" t="s">
        <v>1793</v>
      </c>
      <c r="G351" s="1" t="s">
        <v>10</v>
      </c>
      <c r="H351" s="4" t="s">
        <v>194</v>
      </c>
      <c r="I351" s="1" t="s">
        <v>38</v>
      </c>
    </row>
    <row r="352" spans="2:9">
      <c r="B352" s="1">
        <v>350</v>
      </c>
      <c r="C352" s="41" t="s">
        <v>1794</v>
      </c>
      <c r="D352" s="4" t="s">
        <v>1795</v>
      </c>
      <c r="E352" s="41" t="s">
        <v>9</v>
      </c>
      <c r="F352" s="3" t="s">
        <v>1796</v>
      </c>
      <c r="G352" s="1" t="s">
        <v>10</v>
      </c>
      <c r="H352" s="4" t="s">
        <v>678</v>
      </c>
      <c r="I352" s="1" t="s">
        <v>38</v>
      </c>
    </row>
    <row r="353" spans="2:9">
      <c r="B353" s="1">
        <v>351</v>
      </c>
      <c r="C353" s="41" t="s">
        <v>1797</v>
      </c>
      <c r="D353" s="4" t="s">
        <v>1798</v>
      </c>
      <c r="E353" s="41" t="s">
        <v>9</v>
      </c>
      <c r="F353" s="3" t="s">
        <v>1799</v>
      </c>
      <c r="G353" s="1" t="s">
        <v>10</v>
      </c>
      <c r="H353" s="4" t="s">
        <v>679</v>
      </c>
      <c r="I353" s="1" t="s">
        <v>38</v>
      </c>
    </row>
    <row r="354" spans="2:9">
      <c r="B354" s="1">
        <v>352</v>
      </c>
      <c r="C354" s="41" t="s">
        <v>258</v>
      </c>
      <c r="D354" s="4" t="s">
        <v>257</v>
      </c>
      <c r="E354" s="41" t="s">
        <v>9</v>
      </c>
      <c r="F354" s="3" t="s">
        <v>1800</v>
      </c>
      <c r="G354" s="1" t="s">
        <v>10</v>
      </c>
      <c r="H354" s="4" t="s">
        <v>260</v>
      </c>
      <c r="I354" s="1" t="s">
        <v>38</v>
      </c>
    </row>
    <row r="355" spans="2:9">
      <c r="B355" s="1">
        <v>353</v>
      </c>
      <c r="C355" s="41" t="s">
        <v>1801</v>
      </c>
      <c r="D355" s="4" t="s">
        <v>1802</v>
      </c>
      <c r="E355" s="41" t="s">
        <v>9</v>
      </c>
      <c r="F355" s="3" t="s">
        <v>1803</v>
      </c>
      <c r="G355" s="1" t="s">
        <v>10</v>
      </c>
      <c r="H355" s="4" t="s">
        <v>679</v>
      </c>
      <c r="I355" s="1" t="s">
        <v>38</v>
      </c>
    </row>
    <row r="356" spans="2:9">
      <c r="B356" s="1">
        <v>354</v>
      </c>
      <c r="C356" s="41" t="s">
        <v>1804</v>
      </c>
      <c r="D356" s="4" t="s">
        <v>1805</v>
      </c>
      <c r="E356" s="41" t="s">
        <v>9</v>
      </c>
      <c r="F356" s="3" t="s">
        <v>1806</v>
      </c>
      <c r="G356" s="1" t="s">
        <v>10</v>
      </c>
      <c r="H356" s="4" t="s">
        <v>680</v>
      </c>
      <c r="I356" s="1" t="s">
        <v>38</v>
      </c>
    </row>
    <row r="357" spans="2:9">
      <c r="B357" s="1">
        <v>355</v>
      </c>
      <c r="C357" s="41" t="s">
        <v>1807</v>
      </c>
      <c r="D357" s="4" t="s">
        <v>1808</v>
      </c>
      <c r="E357" s="41" t="s">
        <v>9</v>
      </c>
      <c r="F357" s="3" t="s">
        <v>1809</v>
      </c>
      <c r="G357" s="1" t="s">
        <v>10</v>
      </c>
      <c r="H357" s="4" t="s">
        <v>681</v>
      </c>
      <c r="I357" s="1" t="s">
        <v>38</v>
      </c>
    </row>
    <row r="358" spans="2:9">
      <c r="B358" s="1">
        <v>356</v>
      </c>
      <c r="C358" s="41" t="s">
        <v>1810</v>
      </c>
      <c r="D358" s="4" t="s">
        <v>1811</v>
      </c>
      <c r="E358" s="41" t="s">
        <v>9</v>
      </c>
      <c r="F358" s="3" t="s">
        <v>1812</v>
      </c>
      <c r="G358" s="1" t="s">
        <v>10</v>
      </c>
      <c r="H358" s="4" t="s">
        <v>29551</v>
      </c>
      <c r="I358" s="1" t="s">
        <v>38</v>
      </c>
    </row>
    <row r="359" spans="2:9">
      <c r="B359" s="1">
        <v>357</v>
      </c>
      <c r="C359" s="41" t="s">
        <v>1813</v>
      </c>
      <c r="D359" s="4" t="s">
        <v>1814</v>
      </c>
      <c r="E359" s="41" t="s">
        <v>9</v>
      </c>
      <c r="F359" s="3" t="s">
        <v>1815</v>
      </c>
      <c r="G359" s="1" t="s">
        <v>10</v>
      </c>
      <c r="H359" s="4" t="s">
        <v>680</v>
      </c>
      <c r="I359" s="1" t="s">
        <v>38</v>
      </c>
    </row>
    <row r="360" spans="2:9">
      <c r="B360" s="1">
        <v>358</v>
      </c>
      <c r="C360" s="41" t="s">
        <v>1816</v>
      </c>
      <c r="D360" s="4" t="s">
        <v>1817</v>
      </c>
      <c r="E360" s="41" t="s">
        <v>9</v>
      </c>
      <c r="F360" s="3" t="s">
        <v>1818</v>
      </c>
      <c r="G360" s="1" t="s">
        <v>10</v>
      </c>
      <c r="H360" s="4" t="s">
        <v>322</v>
      </c>
      <c r="I360" s="1" t="s">
        <v>38</v>
      </c>
    </row>
    <row r="361" spans="2:9">
      <c r="B361" s="1">
        <v>359</v>
      </c>
      <c r="C361" s="41" t="s">
        <v>1819</v>
      </c>
      <c r="D361" s="4" t="s">
        <v>1820</v>
      </c>
      <c r="E361" s="41" t="s">
        <v>9</v>
      </c>
      <c r="F361" s="3" t="s">
        <v>1821</v>
      </c>
      <c r="G361" s="1" t="s">
        <v>10</v>
      </c>
      <c r="H361" s="4" t="s">
        <v>198</v>
      </c>
      <c r="I361" s="1" t="s">
        <v>38</v>
      </c>
    </row>
    <row r="362" spans="2:9">
      <c r="B362" s="1">
        <v>360</v>
      </c>
      <c r="C362" s="41" t="s">
        <v>1822</v>
      </c>
      <c r="D362" s="4" t="s">
        <v>1823</v>
      </c>
      <c r="E362" s="41" t="s">
        <v>9</v>
      </c>
      <c r="F362" s="3" t="s">
        <v>1824</v>
      </c>
      <c r="G362" s="1" t="s">
        <v>10</v>
      </c>
      <c r="H362" s="4" t="s">
        <v>244</v>
      </c>
      <c r="I362" s="1" t="s">
        <v>38</v>
      </c>
    </row>
    <row r="363" spans="2:9">
      <c r="B363" s="1">
        <v>361</v>
      </c>
      <c r="C363" s="41" t="s">
        <v>1825</v>
      </c>
      <c r="D363" s="4" t="s">
        <v>1826</v>
      </c>
      <c r="E363" s="41" t="s">
        <v>9</v>
      </c>
      <c r="F363" s="3" t="s">
        <v>1827</v>
      </c>
      <c r="G363" s="1" t="s">
        <v>10</v>
      </c>
      <c r="H363" s="4" t="s">
        <v>484</v>
      </c>
      <c r="I363" s="1" t="s">
        <v>38</v>
      </c>
    </row>
    <row r="364" spans="2:9">
      <c r="B364" s="1">
        <v>362</v>
      </c>
      <c r="C364" s="41" t="s">
        <v>1828</v>
      </c>
      <c r="D364" s="4" t="s">
        <v>1829</v>
      </c>
      <c r="E364" s="41" t="s">
        <v>9</v>
      </c>
      <c r="F364" s="3" t="s">
        <v>1830</v>
      </c>
      <c r="G364" s="1" t="s">
        <v>10</v>
      </c>
      <c r="H364" s="4" t="s">
        <v>557</v>
      </c>
      <c r="I364" s="1" t="s">
        <v>38</v>
      </c>
    </row>
    <row r="365" spans="2:9">
      <c r="B365" s="1">
        <v>363</v>
      </c>
      <c r="C365" s="41" t="s">
        <v>1831</v>
      </c>
      <c r="D365" s="4" t="s">
        <v>1832</v>
      </c>
      <c r="E365" s="41" t="s">
        <v>9</v>
      </c>
      <c r="F365" s="3" t="s">
        <v>1833</v>
      </c>
      <c r="G365" s="1" t="s">
        <v>10</v>
      </c>
      <c r="H365" s="4" t="s">
        <v>198</v>
      </c>
      <c r="I365" s="1" t="s">
        <v>38</v>
      </c>
    </row>
    <row r="366" spans="2:9">
      <c r="B366" s="1">
        <v>364</v>
      </c>
      <c r="C366" s="41" t="s">
        <v>1834</v>
      </c>
      <c r="D366" s="4" t="s">
        <v>1835</v>
      </c>
      <c r="E366" s="41" t="s">
        <v>9</v>
      </c>
      <c r="F366" s="3" t="s">
        <v>1812</v>
      </c>
      <c r="G366" s="1" t="s">
        <v>10</v>
      </c>
      <c r="H366" s="4" t="s">
        <v>29551</v>
      </c>
      <c r="I366" s="1" t="s">
        <v>38</v>
      </c>
    </row>
    <row r="367" spans="2:9">
      <c r="B367" s="1">
        <v>365</v>
      </c>
      <c r="C367" s="41" t="s">
        <v>1836</v>
      </c>
      <c r="D367" s="4" t="s">
        <v>1837</v>
      </c>
      <c r="E367" s="41" t="s">
        <v>9</v>
      </c>
      <c r="F367" s="3" t="s">
        <v>1838</v>
      </c>
      <c r="G367" s="1" t="s">
        <v>10</v>
      </c>
      <c r="H367" s="4" t="s">
        <v>462</v>
      </c>
      <c r="I367" s="1" t="s">
        <v>38</v>
      </c>
    </row>
    <row r="368" spans="2:9">
      <c r="B368" s="1">
        <v>366</v>
      </c>
      <c r="C368" s="41" t="s">
        <v>1839</v>
      </c>
      <c r="D368" s="4" t="s">
        <v>1840</v>
      </c>
      <c r="E368" s="41" t="s">
        <v>9</v>
      </c>
      <c r="F368" s="3" t="s">
        <v>1841</v>
      </c>
      <c r="G368" s="1" t="s">
        <v>10</v>
      </c>
      <c r="H368" s="4" t="s">
        <v>557</v>
      </c>
      <c r="I368" s="1" t="s">
        <v>38</v>
      </c>
    </row>
    <row r="369" spans="2:9">
      <c r="B369" s="1">
        <v>367</v>
      </c>
      <c r="C369" s="41" t="s">
        <v>1842</v>
      </c>
      <c r="D369" s="4" t="s">
        <v>1843</v>
      </c>
      <c r="E369" s="41" t="s">
        <v>9</v>
      </c>
      <c r="F369" s="3" t="s">
        <v>1844</v>
      </c>
      <c r="G369" s="1" t="s">
        <v>10</v>
      </c>
      <c r="H369" s="4" t="s">
        <v>322</v>
      </c>
      <c r="I369" s="1" t="s">
        <v>38</v>
      </c>
    </row>
    <row r="370" spans="2:9">
      <c r="B370" s="1">
        <v>368</v>
      </c>
      <c r="C370" s="41" t="s">
        <v>1845</v>
      </c>
      <c r="D370" s="4" t="s">
        <v>1846</v>
      </c>
      <c r="E370" s="41" t="s">
        <v>9</v>
      </c>
      <c r="F370" s="3" t="s">
        <v>1847</v>
      </c>
      <c r="G370" s="1" t="s">
        <v>10</v>
      </c>
      <c r="H370" s="4" t="s">
        <v>387</v>
      </c>
      <c r="I370" s="1" t="s">
        <v>38</v>
      </c>
    </row>
    <row r="371" spans="2:9">
      <c r="B371" s="1">
        <v>369</v>
      </c>
      <c r="C371" s="41" t="s">
        <v>1848</v>
      </c>
      <c r="D371" s="4" t="s">
        <v>1849</v>
      </c>
      <c r="E371" s="41" t="s">
        <v>9</v>
      </c>
      <c r="F371" s="3" t="s">
        <v>1850</v>
      </c>
      <c r="G371" s="1" t="s">
        <v>10</v>
      </c>
      <c r="H371" s="4" t="s">
        <v>478</v>
      </c>
      <c r="I371" s="1" t="s">
        <v>38</v>
      </c>
    </row>
    <row r="372" spans="2:9">
      <c r="B372" s="1">
        <v>370</v>
      </c>
      <c r="C372" s="41" t="s">
        <v>1851</v>
      </c>
      <c r="D372" s="4" t="s">
        <v>1852</v>
      </c>
      <c r="E372" s="41" t="s">
        <v>9</v>
      </c>
      <c r="F372" s="3" t="s">
        <v>1853</v>
      </c>
      <c r="G372" s="1" t="s">
        <v>10</v>
      </c>
      <c r="H372" s="4" t="s">
        <v>387</v>
      </c>
      <c r="I372" s="1" t="s">
        <v>38</v>
      </c>
    </row>
    <row r="373" spans="2:9">
      <c r="B373" s="1">
        <v>371</v>
      </c>
      <c r="C373" s="41" t="s">
        <v>1854</v>
      </c>
      <c r="D373" s="4" t="s">
        <v>1855</v>
      </c>
      <c r="E373" s="41" t="s">
        <v>9</v>
      </c>
      <c r="F373" s="3" t="s">
        <v>1856</v>
      </c>
      <c r="G373" s="1" t="s">
        <v>10</v>
      </c>
      <c r="H373" s="4" t="s">
        <v>680</v>
      </c>
      <c r="I373" s="1" t="s">
        <v>38</v>
      </c>
    </row>
    <row r="374" spans="2:9">
      <c r="B374" s="1">
        <v>372</v>
      </c>
      <c r="C374" s="41" t="s">
        <v>1857</v>
      </c>
      <c r="D374" s="4" t="s">
        <v>1858</v>
      </c>
      <c r="E374" s="41" t="s">
        <v>9</v>
      </c>
      <c r="F374" s="3" t="s">
        <v>1859</v>
      </c>
      <c r="G374" s="1" t="s">
        <v>10</v>
      </c>
      <c r="H374" s="4" t="s">
        <v>387</v>
      </c>
      <c r="I374" s="1" t="s">
        <v>38</v>
      </c>
    </row>
    <row r="375" spans="2:9">
      <c r="B375" s="1">
        <v>373</v>
      </c>
      <c r="C375" s="41" t="s">
        <v>1860</v>
      </c>
      <c r="D375" s="4" t="s">
        <v>1861</v>
      </c>
      <c r="E375" s="41" t="s">
        <v>9</v>
      </c>
      <c r="F375" s="3" t="s">
        <v>1862</v>
      </c>
      <c r="G375" s="1" t="s">
        <v>10</v>
      </c>
      <c r="H375" s="4" t="s">
        <v>387</v>
      </c>
      <c r="I375" s="1" t="s">
        <v>38</v>
      </c>
    </row>
    <row r="376" spans="2:9">
      <c r="B376" s="1">
        <v>374</v>
      </c>
      <c r="C376" s="41" t="s">
        <v>1863</v>
      </c>
      <c r="D376" s="4" t="s">
        <v>1864</v>
      </c>
      <c r="E376" s="41" t="s">
        <v>9</v>
      </c>
      <c r="F376" s="3" t="s">
        <v>1865</v>
      </c>
      <c r="G376" s="1" t="s">
        <v>10</v>
      </c>
      <c r="H376" s="4" t="s">
        <v>244</v>
      </c>
      <c r="I376" s="1" t="s">
        <v>38</v>
      </c>
    </row>
    <row r="377" spans="2:9">
      <c r="B377" s="1">
        <v>375</v>
      </c>
      <c r="C377" s="41" t="s">
        <v>1866</v>
      </c>
      <c r="D377" s="4" t="s">
        <v>1867</v>
      </c>
      <c r="E377" s="41" t="s">
        <v>9</v>
      </c>
      <c r="F377" s="3" t="s">
        <v>1868</v>
      </c>
      <c r="G377" s="1" t="s">
        <v>10</v>
      </c>
      <c r="H377" s="4" t="s">
        <v>678</v>
      </c>
      <c r="I377" s="1" t="s">
        <v>38</v>
      </c>
    </row>
    <row r="378" spans="2:9">
      <c r="B378" s="1">
        <v>376</v>
      </c>
      <c r="C378" s="41" t="s">
        <v>1869</v>
      </c>
      <c r="D378" s="4" t="s">
        <v>1870</v>
      </c>
      <c r="E378" s="41" t="s">
        <v>9</v>
      </c>
      <c r="F378" s="3" t="s">
        <v>1871</v>
      </c>
      <c r="G378" s="1" t="s">
        <v>10</v>
      </c>
      <c r="H378" s="4" t="s">
        <v>387</v>
      </c>
      <c r="I378" s="1" t="s">
        <v>38</v>
      </c>
    </row>
    <row r="379" spans="2:9">
      <c r="B379" s="1">
        <v>377</v>
      </c>
      <c r="C379" s="41" t="s">
        <v>1872</v>
      </c>
      <c r="D379" s="4" t="s">
        <v>1873</v>
      </c>
      <c r="E379" s="41" t="s">
        <v>9</v>
      </c>
      <c r="F379" s="3" t="s">
        <v>1874</v>
      </c>
      <c r="G379" s="1" t="s">
        <v>10</v>
      </c>
      <c r="H379" s="4" t="s">
        <v>557</v>
      </c>
      <c r="I379" s="1" t="s">
        <v>38</v>
      </c>
    </row>
    <row r="380" spans="2:9">
      <c r="B380" s="1">
        <v>378</v>
      </c>
      <c r="C380" s="41" t="s">
        <v>1875</v>
      </c>
      <c r="D380" s="4" t="s">
        <v>1876</v>
      </c>
      <c r="E380" s="41" t="s">
        <v>9</v>
      </c>
      <c r="F380" s="3" t="s">
        <v>1877</v>
      </c>
      <c r="G380" s="1" t="s">
        <v>10</v>
      </c>
      <c r="H380" s="4" t="s">
        <v>260</v>
      </c>
      <c r="I380" s="1" t="s">
        <v>38</v>
      </c>
    </row>
    <row r="381" spans="2:9">
      <c r="B381" s="1">
        <v>379</v>
      </c>
      <c r="C381" s="41" t="s">
        <v>1878</v>
      </c>
      <c r="D381" s="4" t="s">
        <v>1879</v>
      </c>
      <c r="E381" s="41" t="s">
        <v>9</v>
      </c>
      <c r="F381" s="3" t="s">
        <v>1880</v>
      </c>
      <c r="G381" s="1" t="s">
        <v>10</v>
      </c>
      <c r="H381" s="4" t="s">
        <v>4</v>
      </c>
      <c r="I381" s="1" t="s">
        <v>38</v>
      </c>
    </row>
    <row r="382" spans="2:9">
      <c r="B382" s="1">
        <v>380</v>
      </c>
      <c r="C382" s="41" t="s">
        <v>1881</v>
      </c>
      <c r="D382" s="4" t="s">
        <v>1882</v>
      </c>
      <c r="E382" s="41" t="s">
        <v>9</v>
      </c>
      <c r="F382" s="3" t="s">
        <v>1883</v>
      </c>
      <c r="G382" s="1" t="s">
        <v>10</v>
      </c>
      <c r="H382" s="4" t="s">
        <v>29551</v>
      </c>
      <c r="I382" s="1" t="s">
        <v>38</v>
      </c>
    </row>
    <row r="383" spans="2:9">
      <c r="B383" s="1">
        <v>381</v>
      </c>
      <c r="C383" s="41" t="s">
        <v>1884</v>
      </c>
      <c r="D383" s="4" t="s">
        <v>1885</v>
      </c>
      <c r="E383" s="41" t="s">
        <v>9</v>
      </c>
      <c r="F383" s="3" t="s">
        <v>1886</v>
      </c>
      <c r="G383" s="1" t="s">
        <v>10</v>
      </c>
      <c r="H383" s="4" t="s">
        <v>357</v>
      </c>
      <c r="I383" s="1" t="s">
        <v>38</v>
      </c>
    </row>
    <row r="384" spans="2:9">
      <c r="B384" s="1">
        <v>382</v>
      </c>
      <c r="C384" s="41" t="s">
        <v>1887</v>
      </c>
      <c r="D384" s="4" t="s">
        <v>1888</v>
      </c>
      <c r="E384" s="41" t="s">
        <v>9</v>
      </c>
      <c r="F384" s="3" t="s">
        <v>1889</v>
      </c>
      <c r="G384" s="1" t="s">
        <v>10</v>
      </c>
      <c r="H384" s="4" t="s">
        <v>182</v>
      </c>
      <c r="I384" s="1" t="s">
        <v>38</v>
      </c>
    </row>
    <row r="385" spans="2:9">
      <c r="B385" s="1">
        <v>383</v>
      </c>
      <c r="C385" s="41" t="s">
        <v>1890</v>
      </c>
      <c r="D385" s="4" t="s">
        <v>1891</v>
      </c>
      <c r="E385" s="41" t="s">
        <v>9</v>
      </c>
      <c r="F385" s="3" t="s">
        <v>1892</v>
      </c>
      <c r="G385" s="1" t="s">
        <v>10</v>
      </c>
      <c r="H385" s="4" t="s">
        <v>502</v>
      </c>
      <c r="I385" s="1" t="s">
        <v>38</v>
      </c>
    </row>
    <row r="386" spans="2:9">
      <c r="B386" s="1">
        <v>384</v>
      </c>
      <c r="C386" s="41" t="s">
        <v>1893</v>
      </c>
      <c r="D386" s="4" t="s">
        <v>1894</v>
      </c>
      <c r="E386" s="41" t="s">
        <v>9</v>
      </c>
      <c r="F386" s="3" t="s">
        <v>1895</v>
      </c>
      <c r="G386" s="1" t="s">
        <v>10</v>
      </c>
      <c r="H386" s="4" t="s">
        <v>484</v>
      </c>
      <c r="I386" s="1" t="s">
        <v>38</v>
      </c>
    </row>
    <row r="387" spans="2:9">
      <c r="B387" s="1">
        <v>385</v>
      </c>
      <c r="C387" s="41" t="s">
        <v>1896</v>
      </c>
      <c r="D387" s="4" t="s">
        <v>1897</v>
      </c>
      <c r="E387" s="41" t="s">
        <v>9</v>
      </c>
      <c r="F387" s="3" t="s">
        <v>1898</v>
      </c>
      <c r="G387" s="1" t="s">
        <v>10</v>
      </c>
      <c r="H387" s="4" t="s">
        <v>194</v>
      </c>
      <c r="I387" s="1" t="s">
        <v>38</v>
      </c>
    </row>
    <row r="388" spans="2:9">
      <c r="B388" s="1">
        <v>386</v>
      </c>
      <c r="C388" s="41" t="s">
        <v>1899</v>
      </c>
      <c r="D388" s="4" t="s">
        <v>30307</v>
      </c>
      <c r="E388" s="41" t="s">
        <v>7</v>
      </c>
      <c r="F388" s="3" t="s">
        <v>30305</v>
      </c>
      <c r="G388" s="1" t="s">
        <v>8</v>
      </c>
      <c r="H388" s="4" t="s">
        <v>387</v>
      </c>
      <c r="I388" s="1" t="s">
        <v>38</v>
      </c>
    </row>
    <row r="389" spans="2:9">
      <c r="B389" s="1">
        <v>387</v>
      </c>
      <c r="C389" s="41" t="s">
        <v>1900</v>
      </c>
      <c r="D389" s="4" t="s">
        <v>1901</v>
      </c>
      <c r="E389" s="41" t="s">
        <v>9</v>
      </c>
      <c r="F389" s="3" t="s">
        <v>1902</v>
      </c>
      <c r="G389" s="1" t="s">
        <v>10</v>
      </c>
      <c r="H389" s="4" t="s">
        <v>387</v>
      </c>
      <c r="I389" s="1" t="s">
        <v>38</v>
      </c>
    </row>
    <row r="390" spans="2:9">
      <c r="B390" s="1">
        <v>388</v>
      </c>
      <c r="C390" s="41" t="s">
        <v>1903</v>
      </c>
      <c r="D390" s="4" t="s">
        <v>1904</v>
      </c>
      <c r="E390" s="41" t="s">
        <v>9</v>
      </c>
      <c r="F390" s="3" t="s">
        <v>1905</v>
      </c>
      <c r="G390" s="1" t="s">
        <v>10</v>
      </c>
      <c r="H390" s="4" t="s">
        <v>671</v>
      </c>
      <c r="I390" s="1" t="s">
        <v>38</v>
      </c>
    </row>
    <row r="391" spans="2:9">
      <c r="B391" s="1">
        <v>389</v>
      </c>
      <c r="C391" s="41" t="s">
        <v>1906</v>
      </c>
      <c r="D391" s="4" t="s">
        <v>1907</v>
      </c>
      <c r="E391" s="41" t="s">
        <v>9</v>
      </c>
      <c r="F391" s="3" t="s">
        <v>1908</v>
      </c>
      <c r="G391" s="1" t="s">
        <v>10</v>
      </c>
      <c r="H391" s="4" t="s">
        <v>244</v>
      </c>
      <c r="I391" s="1" t="s">
        <v>38</v>
      </c>
    </row>
    <row r="392" spans="2:9">
      <c r="B392" s="1">
        <v>390</v>
      </c>
      <c r="C392" s="41" t="s">
        <v>1909</v>
      </c>
      <c r="D392" s="4" t="s">
        <v>1910</v>
      </c>
      <c r="E392" s="41" t="s">
        <v>9</v>
      </c>
      <c r="F392" s="3" t="s">
        <v>1911</v>
      </c>
      <c r="G392" s="1" t="s">
        <v>10</v>
      </c>
      <c r="H392" s="4" t="s">
        <v>29551</v>
      </c>
      <c r="I392" s="1" t="s">
        <v>38</v>
      </c>
    </row>
    <row r="393" spans="2:9">
      <c r="B393" s="1">
        <v>391</v>
      </c>
      <c r="C393" s="41" t="s">
        <v>1912</v>
      </c>
      <c r="D393" s="4" t="s">
        <v>1913</v>
      </c>
      <c r="E393" s="41" t="s">
        <v>9</v>
      </c>
      <c r="F393" s="3" t="s">
        <v>1914</v>
      </c>
      <c r="G393" s="1" t="s">
        <v>10</v>
      </c>
      <c r="H393" s="4" t="s">
        <v>182</v>
      </c>
      <c r="I393" s="1" t="s">
        <v>38</v>
      </c>
    </row>
    <row r="394" spans="2:9">
      <c r="B394" s="1">
        <v>392</v>
      </c>
      <c r="C394" s="41" t="s">
        <v>1915</v>
      </c>
      <c r="D394" s="4" t="s">
        <v>1916</v>
      </c>
      <c r="E394" s="41" t="s">
        <v>9</v>
      </c>
      <c r="F394" s="3" t="s">
        <v>1917</v>
      </c>
      <c r="G394" s="1" t="s">
        <v>10</v>
      </c>
      <c r="H394" s="4" t="s">
        <v>326</v>
      </c>
      <c r="I394" s="1" t="s">
        <v>38</v>
      </c>
    </row>
    <row r="395" spans="2:9">
      <c r="B395" s="1">
        <v>393</v>
      </c>
      <c r="C395" s="41" t="s">
        <v>1918</v>
      </c>
      <c r="D395" s="4" t="s">
        <v>1919</v>
      </c>
      <c r="E395" s="41" t="s">
        <v>9</v>
      </c>
      <c r="F395" s="3" t="s">
        <v>1920</v>
      </c>
      <c r="G395" s="1" t="s">
        <v>10</v>
      </c>
      <c r="H395" s="4" t="s">
        <v>260</v>
      </c>
      <c r="I395" s="1" t="s">
        <v>38</v>
      </c>
    </row>
    <row r="396" spans="2:9">
      <c r="B396" s="1">
        <v>394</v>
      </c>
      <c r="C396" s="41" t="s">
        <v>320</v>
      </c>
      <c r="D396" s="4" t="s">
        <v>319</v>
      </c>
      <c r="E396" s="41" t="s">
        <v>9</v>
      </c>
      <c r="F396" s="3" t="s">
        <v>321</v>
      </c>
      <c r="G396" s="1" t="s">
        <v>10</v>
      </c>
      <c r="H396" s="4" t="s">
        <v>322</v>
      </c>
      <c r="I396" s="1" t="s">
        <v>38</v>
      </c>
    </row>
    <row r="397" spans="2:9">
      <c r="B397" s="1">
        <v>395</v>
      </c>
      <c r="C397" s="41" t="s">
        <v>1921</v>
      </c>
      <c r="D397" s="4" t="s">
        <v>1922</v>
      </c>
      <c r="E397" s="41" t="s">
        <v>9</v>
      </c>
      <c r="F397" s="3" t="s">
        <v>1923</v>
      </c>
      <c r="G397" s="1" t="s">
        <v>10</v>
      </c>
      <c r="H397" s="4" t="s">
        <v>296</v>
      </c>
      <c r="I397" s="1" t="s">
        <v>38</v>
      </c>
    </row>
    <row r="398" spans="2:9">
      <c r="B398" s="1">
        <v>396</v>
      </c>
      <c r="C398" s="41" t="s">
        <v>1924</v>
      </c>
      <c r="D398" s="4" t="s">
        <v>1925</v>
      </c>
      <c r="E398" s="41" t="s">
        <v>9</v>
      </c>
      <c r="F398" s="3" t="s">
        <v>1926</v>
      </c>
      <c r="G398" s="1" t="s">
        <v>10</v>
      </c>
      <c r="H398" s="4" t="s">
        <v>678</v>
      </c>
      <c r="I398" s="1" t="s">
        <v>38</v>
      </c>
    </row>
    <row r="399" spans="2:9">
      <c r="B399" s="1">
        <v>397</v>
      </c>
      <c r="C399" s="41" t="s">
        <v>1927</v>
      </c>
      <c r="D399" s="4" t="s">
        <v>1928</v>
      </c>
      <c r="E399" s="41" t="s">
        <v>9</v>
      </c>
      <c r="F399" s="3" t="s">
        <v>1929</v>
      </c>
      <c r="G399" s="1" t="s">
        <v>10</v>
      </c>
      <c r="H399" s="4" t="s">
        <v>174</v>
      </c>
      <c r="I399" s="1" t="s">
        <v>38</v>
      </c>
    </row>
    <row r="400" spans="2:9">
      <c r="B400" s="1">
        <v>398</v>
      </c>
      <c r="C400" s="41" t="s">
        <v>1930</v>
      </c>
      <c r="D400" s="4" t="s">
        <v>1931</v>
      </c>
      <c r="E400" s="41" t="s">
        <v>9</v>
      </c>
      <c r="F400" s="3" t="s">
        <v>1932</v>
      </c>
      <c r="G400" s="1" t="s">
        <v>10</v>
      </c>
      <c r="H400" s="4" t="s">
        <v>244</v>
      </c>
      <c r="I400" s="1" t="s">
        <v>38</v>
      </c>
    </row>
    <row r="401" spans="2:9">
      <c r="B401" s="1">
        <v>399</v>
      </c>
      <c r="C401" s="41" t="s">
        <v>1933</v>
      </c>
      <c r="D401" s="4" t="s">
        <v>1934</v>
      </c>
      <c r="E401" s="41" t="s">
        <v>9</v>
      </c>
      <c r="F401" s="3" t="s">
        <v>1935</v>
      </c>
      <c r="G401" s="1" t="s">
        <v>10</v>
      </c>
      <c r="H401" s="4" t="s">
        <v>182</v>
      </c>
      <c r="I401" s="1" t="s">
        <v>38</v>
      </c>
    </row>
    <row r="402" spans="2:9">
      <c r="B402" s="1">
        <v>400</v>
      </c>
      <c r="C402" s="41" t="s">
        <v>1936</v>
      </c>
      <c r="D402" s="4" t="s">
        <v>1937</v>
      </c>
      <c r="E402" s="41" t="s">
        <v>9</v>
      </c>
      <c r="F402" s="3" t="s">
        <v>1938</v>
      </c>
      <c r="G402" s="1" t="s">
        <v>10</v>
      </c>
      <c r="H402" s="4" t="s">
        <v>436</v>
      </c>
      <c r="I402" s="1" t="s">
        <v>38</v>
      </c>
    </row>
    <row r="403" spans="2:9">
      <c r="B403" s="1">
        <v>401</v>
      </c>
      <c r="C403" s="41" t="s">
        <v>1939</v>
      </c>
      <c r="D403" s="4" t="s">
        <v>1940</v>
      </c>
      <c r="E403" s="41" t="s">
        <v>9</v>
      </c>
      <c r="F403" s="3" t="s">
        <v>1941</v>
      </c>
      <c r="G403" s="1" t="s">
        <v>10</v>
      </c>
      <c r="H403" s="4" t="s">
        <v>462</v>
      </c>
      <c r="I403" s="1" t="s">
        <v>38</v>
      </c>
    </row>
    <row r="404" spans="2:9">
      <c r="B404" s="1">
        <v>402</v>
      </c>
      <c r="C404" s="41" t="s">
        <v>1942</v>
      </c>
      <c r="D404" s="4" t="s">
        <v>1943</v>
      </c>
      <c r="E404" s="41" t="s">
        <v>9</v>
      </c>
      <c r="F404" s="3" t="s">
        <v>1812</v>
      </c>
      <c r="G404" s="1" t="s">
        <v>10</v>
      </c>
      <c r="H404" s="4" t="s">
        <v>29551</v>
      </c>
      <c r="I404" s="1" t="s">
        <v>38</v>
      </c>
    </row>
    <row r="405" spans="2:9">
      <c r="B405" s="1">
        <v>403</v>
      </c>
      <c r="C405" s="41" t="s">
        <v>1944</v>
      </c>
      <c r="D405" s="4" t="s">
        <v>1945</v>
      </c>
      <c r="E405" s="41" t="s">
        <v>9</v>
      </c>
      <c r="F405" s="3" t="s">
        <v>1946</v>
      </c>
      <c r="G405" s="1" t="s">
        <v>10</v>
      </c>
      <c r="H405" s="4" t="s">
        <v>436</v>
      </c>
      <c r="I405" s="1" t="s">
        <v>38</v>
      </c>
    </row>
    <row r="406" spans="2:9">
      <c r="B406" s="1">
        <v>404</v>
      </c>
      <c r="C406" s="41" t="s">
        <v>1947</v>
      </c>
      <c r="D406" s="4" t="s">
        <v>1948</v>
      </c>
      <c r="E406" s="41" t="s">
        <v>9</v>
      </c>
      <c r="F406" s="3" t="s">
        <v>419</v>
      </c>
      <c r="G406" s="1" t="s">
        <v>10</v>
      </c>
      <c r="H406" s="4" t="s">
        <v>182</v>
      </c>
      <c r="I406" s="1" t="s">
        <v>38</v>
      </c>
    </row>
    <row r="407" spans="2:9">
      <c r="B407" s="1">
        <v>405</v>
      </c>
      <c r="C407" s="41" t="s">
        <v>1949</v>
      </c>
      <c r="D407" s="4" t="s">
        <v>1950</v>
      </c>
      <c r="E407" s="41" t="s">
        <v>9</v>
      </c>
      <c r="F407" s="3" t="s">
        <v>30014</v>
      </c>
      <c r="G407" s="1" t="s">
        <v>10</v>
      </c>
      <c r="H407" s="4" t="s">
        <v>256</v>
      </c>
      <c r="I407" s="1" t="s">
        <v>38</v>
      </c>
    </row>
    <row r="408" spans="2:9">
      <c r="B408" s="1">
        <v>406</v>
      </c>
      <c r="C408" s="41" t="s">
        <v>1951</v>
      </c>
      <c r="D408" s="4" t="s">
        <v>1952</v>
      </c>
      <c r="E408" s="41" t="s">
        <v>9</v>
      </c>
      <c r="F408" s="3" t="s">
        <v>1953</v>
      </c>
      <c r="G408" s="1" t="s">
        <v>10</v>
      </c>
      <c r="H408" s="4" t="s">
        <v>680</v>
      </c>
      <c r="I408" s="1" t="s">
        <v>38</v>
      </c>
    </row>
    <row r="409" spans="2:9">
      <c r="B409" s="1">
        <v>407</v>
      </c>
      <c r="C409" s="41" t="s">
        <v>1954</v>
      </c>
      <c r="D409" s="4" t="s">
        <v>1955</v>
      </c>
      <c r="E409" s="41" t="s">
        <v>9</v>
      </c>
      <c r="F409" s="3" t="s">
        <v>1956</v>
      </c>
      <c r="G409" s="1" t="s">
        <v>10</v>
      </c>
      <c r="H409" s="4" t="s">
        <v>357</v>
      </c>
      <c r="I409" s="1" t="s">
        <v>38</v>
      </c>
    </row>
    <row r="410" spans="2:9">
      <c r="B410" s="1">
        <v>408</v>
      </c>
      <c r="C410" s="41" t="s">
        <v>1957</v>
      </c>
      <c r="D410" s="4" t="s">
        <v>1699</v>
      </c>
      <c r="E410" s="41" t="s">
        <v>9</v>
      </c>
      <c r="F410" s="3" t="s">
        <v>1958</v>
      </c>
      <c r="G410" s="1" t="s">
        <v>10</v>
      </c>
      <c r="H410" s="4" t="s">
        <v>678</v>
      </c>
      <c r="I410" s="1" t="s">
        <v>38</v>
      </c>
    </row>
    <row r="411" spans="2:9">
      <c r="B411" s="1">
        <v>409</v>
      </c>
      <c r="C411" s="41" t="s">
        <v>1959</v>
      </c>
      <c r="D411" s="4" t="s">
        <v>1960</v>
      </c>
      <c r="E411" s="41" t="s">
        <v>9</v>
      </c>
      <c r="F411" s="3" t="s">
        <v>1961</v>
      </c>
      <c r="G411" s="1" t="s">
        <v>10</v>
      </c>
      <c r="H411" s="4" t="s">
        <v>322</v>
      </c>
      <c r="I411" s="1" t="s">
        <v>38</v>
      </c>
    </row>
    <row r="412" spans="2:9">
      <c r="B412" s="1">
        <v>410</v>
      </c>
      <c r="C412" s="41" t="s">
        <v>1962</v>
      </c>
      <c r="D412" s="4" t="s">
        <v>1963</v>
      </c>
      <c r="E412" s="41" t="s">
        <v>9</v>
      </c>
      <c r="F412" s="3" t="s">
        <v>1964</v>
      </c>
      <c r="G412" s="1" t="s">
        <v>10</v>
      </c>
      <c r="H412" s="4" t="s">
        <v>436</v>
      </c>
      <c r="I412" s="1" t="s">
        <v>38</v>
      </c>
    </row>
    <row r="413" spans="2:9">
      <c r="B413" s="1">
        <v>411</v>
      </c>
      <c r="C413" s="41" t="s">
        <v>1965</v>
      </c>
      <c r="D413" s="4" t="s">
        <v>1966</v>
      </c>
      <c r="E413" s="41" t="s">
        <v>9</v>
      </c>
      <c r="F413" s="3" t="s">
        <v>1967</v>
      </c>
      <c r="G413" s="1" t="s">
        <v>10</v>
      </c>
      <c r="H413" s="4" t="s">
        <v>296</v>
      </c>
      <c r="I413" s="1" t="s">
        <v>38</v>
      </c>
    </row>
    <row r="414" spans="2:9">
      <c r="B414" s="1">
        <v>412</v>
      </c>
      <c r="C414" s="41" t="s">
        <v>1968</v>
      </c>
      <c r="D414" s="4" t="s">
        <v>1969</v>
      </c>
      <c r="E414" s="41" t="s">
        <v>9</v>
      </c>
      <c r="F414" s="3" t="s">
        <v>1970</v>
      </c>
      <c r="G414" s="1" t="s">
        <v>10</v>
      </c>
      <c r="H414" s="4" t="s">
        <v>296</v>
      </c>
      <c r="I414" s="1" t="s">
        <v>38</v>
      </c>
    </row>
    <row r="415" spans="2:9">
      <c r="B415" s="1">
        <v>413</v>
      </c>
      <c r="C415" s="41" t="s">
        <v>1971</v>
      </c>
      <c r="D415" s="4" t="s">
        <v>1972</v>
      </c>
      <c r="E415" s="41" t="s">
        <v>9</v>
      </c>
      <c r="F415" s="3" t="s">
        <v>1973</v>
      </c>
      <c r="G415" s="1" t="s">
        <v>10</v>
      </c>
      <c r="H415" s="4" t="s">
        <v>194</v>
      </c>
      <c r="I415" s="1" t="s">
        <v>38</v>
      </c>
    </row>
    <row r="416" spans="2:9">
      <c r="B416" s="1">
        <v>414</v>
      </c>
      <c r="C416" s="41" t="s">
        <v>1974</v>
      </c>
      <c r="D416" s="4" t="s">
        <v>1975</v>
      </c>
      <c r="E416" s="41" t="s">
        <v>9</v>
      </c>
      <c r="F416" s="3" t="s">
        <v>1976</v>
      </c>
      <c r="G416" s="1" t="s">
        <v>10</v>
      </c>
      <c r="H416" s="4" t="s">
        <v>557</v>
      </c>
      <c r="I416" s="1" t="s">
        <v>38</v>
      </c>
    </row>
    <row r="417" spans="2:9">
      <c r="B417" s="1">
        <v>415</v>
      </c>
      <c r="C417" s="41" t="s">
        <v>1977</v>
      </c>
      <c r="D417" s="4" t="s">
        <v>1978</v>
      </c>
      <c r="E417" s="41" t="s">
        <v>9</v>
      </c>
      <c r="F417" s="3" t="s">
        <v>1979</v>
      </c>
      <c r="G417" s="1" t="s">
        <v>10</v>
      </c>
      <c r="H417" s="4" t="s">
        <v>174</v>
      </c>
      <c r="I417" s="1" t="s">
        <v>38</v>
      </c>
    </row>
    <row r="418" spans="2:9">
      <c r="B418" s="1">
        <v>416</v>
      </c>
      <c r="C418" s="41" t="s">
        <v>1980</v>
      </c>
      <c r="D418" s="4" t="s">
        <v>1981</v>
      </c>
      <c r="E418" s="41" t="s">
        <v>9</v>
      </c>
      <c r="F418" s="3" t="s">
        <v>1982</v>
      </c>
      <c r="G418" s="1" t="s">
        <v>10</v>
      </c>
      <c r="H418" s="4" t="s">
        <v>387</v>
      </c>
      <c r="I418" s="1" t="s">
        <v>38</v>
      </c>
    </row>
    <row r="419" spans="2:9">
      <c r="B419" s="1">
        <v>417</v>
      </c>
      <c r="C419" s="41" t="s">
        <v>1983</v>
      </c>
      <c r="D419" s="4" t="s">
        <v>1984</v>
      </c>
      <c r="E419" s="41" t="s">
        <v>9</v>
      </c>
      <c r="F419" s="3" t="s">
        <v>1985</v>
      </c>
      <c r="G419" s="1" t="s">
        <v>10</v>
      </c>
      <c r="H419" s="4" t="s">
        <v>296</v>
      </c>
      <c r="I419" s="1" t="s">
        <v>38</v>
      </c>
    </row>
    <row r="420" spans="2:9">
      <c r="B420" s="1">
        <v>418</v>
      </c>
      <c r="C420" s="41" t="s">
        <v>1986</v>
      </c>
      <c r="D420" s="4" t="s">
        <v>1987</v>
      </c>
      <c r="E420" s="41" t="s">
        <v>9</v>
      </c>
      <c r="F420" s="3" t="s">
        <v>1988</v>
      </c>
      <c r="G420" s="1" t="s">
        <v>10</v>
      </c>
      <c r="H420" s="4" t="s">
        <v>182</v>
      </c>
      <c r="I420" s="1" t="s">
        <v>38</v>
      </c>
    </row>
    <row r="421" spans="2:9">
      <c r="B421" s="1">
        <v>419</v>
      </c>
      <c r="C421" s="41" t="s">
        <v>1989</v>
      </c>
      <c r="D421" s="4" t="s">
        <v>1990</v>
      </c>
      <c r="E421" s="41" t="s">
        <v>9</v>
      </c>
      <c r="F421" s="3" t="s">
        <v>1991</v>
      </c>
      <c r="G421" s="1" t="s">
        <v>10</v>
      </c>
      <c r="H421" s="4" t="s">
        <v>174</v>
      </c>
      <c r="I421" s="1" t="s">
        <v>38</v>
      </c>
    </row>
    <row r="422" spans="2:9">
      <c r="B422" s="1">
        <v>420</v>
      </c>
      <c r="C422" s="41" t="s">
        <v>1992</v>
      </c>
      <c r="D422" s="4" t="s">
        <v>1993</v>
      </c>
      <c r="E422" s="41" t="s">
        <v>9</v>
      </c>
      <c r="F422" s="3" t="s">
        <v>1994</v>
      </c>
      <c r="G422" s="1" t="s">
        <v>10</v>
      </c>
      <c r="H422" s="4" t="s">
        <v>387</v>
      </c>
      <c r="I422" s="1" t="s">
        <v>38</v>
      </c>
    </row>
    <row r="423" spans="2:9">
      <c r="B423" s="1">
        <v>421</v>
      </c>
      <c r="C423" s="41" t="s">
        <v>1995</v>
      </c>
      <c r="D423" s="4" t="s">
        <v>1996</v>
      </c>
      <c r="E423" s="41" t="s">
        <v>9</v>
      </c>
      <c r="F423" s="3" t="s">
        <v>1997</v>
      </c>
      <c r="G423" s="1" t="s">
        <v>10</v>
      </c>
      <c r="H423" s="4" t="s">
        <v>182</v>
      </c>
      <c r="I423" s="1" t="s">
        <v>38</v>
      </c>
    </row>
    <row r="424" spans="2:9">
      <c r="B424" s="1">
        <v>422</v>
      </c>
      <c r="C424" s="41" t="s">
        <v>1998</v>
      </c>
      <c r="D424" s="4" t="s">
        <v>1999</v>
      </c>
      <c r="E424" s="41" t="s">
        <v>9</v>
      </c>
      <c r="F424" s="3" t="s">
        <v>1833</v>
      </c>
      <c r="G424" s="1" t="s">
        <v>10</v>
      </c>
      <c r="H424" s="4" t="s">
        <v>198</v>
      </c>
      <c r="I424" s="1" t="s">
        <v>38</v>
      </c>
    </row>
    <row r="425" spans="2:9">
      <c r="B425" s="1">
        <v>423</v>
      </c>
      <c r="C425" s="41" t="s">
        <v>2000</v>
      </c>
      <c r="D425" s="4" t="s">
        <v>2001</v>
      </c>
      <c r="E425" s="41" t="s">
        <v>9</v>
      </c>
      <c r="F425" s="3" t="s">
        <v>2002</v>
      </c>
      <c r="G425" s="1" t="s">
        <v>10</v>
      </c>
      <c r="H425" s="4" t="s">
        <v>671</v>
      </c>
      <c r="I425" s="1" t="s">
        <v>38</v>
      </c>
    </row>
    <row r="426" spans="2:9">
      <c r="B426" s="1">
        <v>424</v>
      </c>
      <c r="C426" s="41" t="s">
        <v>2003</v>
      </c>
      <c r="D426" s="4" t="s">
        <v>2004</v>
      </c>
      <c r="E426" s="41" t="s">
        <v>9</v>
      </c>
      <c r="F426" s="3" t="s">
        <v>2005</v>
      </c>
      <c r="G426" s="1" t="s">
        <v>10</v>
      </c>
      <c r="H426" s="4" t="s">
        <v>260</v>
      </c>
      <c r="I426" s="1" t="s">
        <v>38</v>
      </c>
    </row>
    <row r="427" spans="2:9">
      <c r="B427" s="1">
        <v>425</v>
      </c>
      <c r="C427" s="41" t="s">
        <v>2006</v>
      </c>
      <c r="D427" s="4" t="s">
        <v>2007</v>
      </c>
      <c r="E427" s="41" t="s">
        <v>9</v>
      </c>
      <c r="F427" s="3" t="s">
        <v>2008</v>
      </c>
      <c r="G427" s="1" t="s">
        <v>10</v>
      </c>
      <c r="H427" s="4" t="s">
        <v>436</v>
      </c>
      <c r="I427" s="1" t="s">
        <v>38</v>
      </c>
    </row>
    <row r="428" spans="2:9">
      <c r="B428" s="1">
        <v>426</v>
      </c>
      <c r="C428" s="41" t="s">
        <v>2009</v>
      </c>
      <c r="D428" s="4" t="s">
        <v>2010</v>
      </c>
      <c r="E428" s="41" t="s">
        <v>9</v>
      </c>
      <c r="F428" s="3" t="s">
        <v>2011</v>
      </c>
      <c r="G428" s="1" t="s">
        <v>10</v>
      </c>
      <c r="H428" s="4" t="s">
        <v>29551</v>
      </c>
      <c r="I428" s="1" t="s">
        <v>38</v>
      </c>
    </row>
    <row r="429" spans="2:9">
      <c r="B429" s="1">
        <v>427</v>
      </c>
      <c r="C429" s="41" t="s">
        <v>2012</v>
      </c>
      <c r="D429" s="4" t="s">
        <v>2013</v>
      </c>
      <c r="E429" s="41" t="s">
        <v>9</v>
      </c>
      <c r="F429" s="3" t="s">
        <v>2014</v>
      </c>
      <c r="G429" s="1" t="s">
        <v>10</v>
      </c>
      <c r="H429" s="4" t="s">
        <v>326</v>
      </c>
      <c r="I429" s="1" t="s">
        <v>38</v>
      </c>
    </row>
    <row r="430" spans="2:9">
      <c r="B430" s="1">
        <v>428</v>
      </c>
      <c r="C430" s="41" t="s">
        <v>2015</v>
      </c>
      <c r="D430" s="4" t="s">
        <v>2016</v>
      </c>
      <c r="E430" s="41" t="s">
        <v>9</v>
      </c>
      <c r="F430" s="3" t="s">
        <v>2017</v>
      </c>
      <c r="G430" s="1" t="s">
        <v>10</v>
      </c>
      <c r="H430" s="4" t="s">
        <v>557</v>
      </c>
      <c r="I430" s="1" t="s">
        <v>38</v>
      </c>
    </row>
    <row r="431" spans="2:9">
      <c r="B431" s="1">
        <v>429</v>
      </c>
      <c r="C431" s="41" t="s">
        <v>2018</v>
      </c>
      <c r="D431" s="4" t="s">
        <v>2019</v>
      </c>
      <c r="E431" s="41" t="s">
        <v>9</v>
      </c>
      <c r="F431" s="3" t="s">
        <v>2020</v>
      </c>
      <c r="G431" s="1" t="s">
        <v>10</v>
      </c>
      <c r="H431" s="4" t="s">
        <v>29551</v>
      </c>
      <c r="I431" s="1" t="s">
        <v>38</v>
      </c>
    </row>
    <row r="432" spans="2:9">
      <c r="B432" s="1">
        <v>430</v>
      </c>
      <c r="C432" s="41" t="s">
        <v>2021</v>
      </c>
      <c r="D432" s="4" t="s">
        <v>2022</v>
      </c>
      <c r="E432" s="41" t="s">
        <v>9</v>
      </c>
      <c r="F432" s="3" t="s">
        <v>2023</v>
      </c>
      <c r="G432" s="1" t="s">
        <v>10</v>
      </c>
      <c r="H432" s="4" t="s">
        <v>387</v>
      </c>
      <c r="I432" s="1" t="s">
        <v>38</v>
      </c>
    </row>
    <row r="433" spans="2:9">
      <c r="B433" s="1">
        <v>431</v>
      </c>
      <c r="C433" s="41" t="s">
        <v>2024</v>
      </c>
      <c r="D433" s="4" t="s">
        <v>2025</v>
      </c>
      <c r="E433" s="41" t="s">
        <v>9</v>
      </c>
      <c r="F433" s="3" t="s">
        <v>30121</v>
      </c>
      <c r="G433" s="1" t="s">
        <v>10</v>
      </c>
      <c r="H433" s="4" t="s">
        <v>557</v>
      </c>
      <c r="I433" s="1" t="s">
        <v>38</v>
      </c>
    </row>
    <row r="434" spans="2:9">
      <c r="B434" s="1">
        <v>432</v>
      </c>
      <c r="C434" s="41" t="s">
        <v>2026</v>
      </c>
      <c r="D434" s="4" t="s">
        <v>2027</v>
      </c>
      <c r="E434" s="41" t="s">
        <v>9</v>
      </c>
      <c r="F434" s="3" t="s">
        <v>2028</v>
      </c>
      <c r="G434" s="1" t="s">
        <v>10</v>
      </c>
      <c r="H434" s="4" t="s">
        <v>387</v>
      </c>
      <c r="I434" s="1" t="s">
        <v>38</v>
      </c>
    </row>
    <row r="435" spans="2:9">
      <c r="B435" s="1">
        <v>433</v>
      </c>
      <c r="C435" s="41" t="s">
        <v>2029</v>
      </c>
      <c r="D435" s="4" t="s">
        <v>2030</v>
      </c>
      <c r="E435" s="41" t="s">
        <v>9</v>
      </c>
      <c r="F435" s="3" t="s">
        <v>2031</v>
      </c>
      <c r="G435" s="1" t="s">
        <v>10</v>
      </c>
      <c r="H435" s="4" t="s">
        <v>182</v>
      </c>
      <c r="I435" s="1" t="s">
        <v>38</v>
      </c>
    </row>
    <row r="436" spans="2:9">
      <c r="B436" s="1">
        <v>434</v>
      </c>
      <c r="C436" s="41" t="s">
        <v>2032</v>
      </c>
      <c r="D436" s="4" t="s">
        <v>2033</v>
      </c>
      <c r="E436" s="41" t="s">
        <v>9</v>
      </c>
      <c r="F436" s="3" t="s">
        <v>2034</v>
      </c>
      <c r="G436" s="1" t="s">
        <v>10</v>
      </c>
      <c r="H436" s="4" t="s">
        <v>678</v>
      </c>
      <c r="I436" s="1" t="s">
        <v>38</v>
      </c>
    </row>
    <row r="437" spans="2:9">
      <c r="B437" s="1">
        <v>435</v>
      </c>
      <c r="C437" s="41" t="s">
        <v>2035</v>
      </c>
      <c r="D437" s="4" t="s">
        <v>2036</v>
      </c>
      <c r="E437" s="41" t="s">
        <v>9</v>
      </c>
      <c r="F437" s="3" t="s">
        <v>2037</v>
      </c>
      <c r="G437" s="1" t="s">
        <v>10</v>
      </c>
      <c r="H437" s="4" t="s">
        <v>182</v>
      </c>
      <c r="I437" s="1" t="s">
        <v>38</v>
      </c>
    </row>
    <row r="438" spans="2:9">
      <c r="B438" s="1">
        <v>436</v>
      </c>
      <c r="C438" s="41" t="s">
        <v>2038</v>
      </c>
      <c r="D438" s="4" t="s">
        <v>2039</v>
      </c>
      <c r="E438" s="41" t="s">
        <v>9</v>
      </c>
      <c r="F438" s="3" t="s">
        <v>2040</v>
      </c>
      <c r="G438" s="1" t="s">
        <v>10</v>
      </c>
      <c r="H438" s="4" t="s">
        <v>387</v>
      </c>
      <c r="I438" s="1" t="s">
        <v>38</v>
      </c>
    </row>
    <row r="439" spans="2:9">
      <c r="B439" s="1">
        <v>437</v>
      </c>
      <c r="C439" s="41" t="s">
        <v>2041</v>
      </c>
      <c r="D439" s="4" t="s">
        <v>2042</v>
      </c>
      <c r="E439" s="41" t="s">
        <v>9</v>
      </c>
      <c r="F439" s="3" t="s">
        <v>30178</v>
      </c>
      <c r="G439" s="1" t="s">
        <v>10</v>
      </c>
      <c r="H439" s="4" t="s">
        <v>484</v>
      </c>
      <c r="I439" s="1" t="s">
        <v>38</v>
      </c>
    </row>
    <row r="440" spans="2:9">
      <c r="B440" s="1">
        <v>438</v>
      </c>
      <c r="C440" s="41" t="s">
        <v>2043</v>
      </c>
      <c r="D440" s="4" t="s">
        <v>2044</v>
      </c>
      <c r="E440" s="41" t="s">
        <v>9</v>
      </c>
      <c r="F440" s="3" t="s">
        <v>2045</v>
      </c>
      <c r="G440" s="1" t="s">
        <v>10</v>
      </c>
      <c r="H440" s="4" t="s">
        <v>436</v>
      </c>
      <c r="I440" s="1" t="s">
        <v>38</v>
      </c>
    </row>
    <row r="441" spans="2:9">
      <c r="B441" s="1">
        <v>439</v>
      </c>
      <c r="C441" s="41" t="s">
        <v>2046</v>
      </c>
      <c r="D441" s="4" t="s">
        <v>2047</v>
      </c>
      <c r="E441" s="41" t="s">
        <v>9</v>
      </c>
      <c r="F441" s="3" t="s">
        <v>2048</v>
      </c>
      <c r="G441" s="1" t="s">
        <v>10</v>
      </c>
      <c r="H441" s="4" t="s">
        <v>182</v>
      </c>
      <c r="I441" s="1" t="s">
        <v>38</v>
      </c>
    </row>
    <row r="442" spans="2:9">
      <c r="B442" s="1">
        <v>440</v>
      </c>
      <c r="C442" s="41" t="s">
        <v>2049</v>
      </c>
      <c r="D442" s="4" t="s">
        <v>2050</v>
      </c>
      <c r="E442" s="41" t="s">
        <v>9</v>
      </c>
      <c r="F442" s="3" t="s">
        <v>2051</v>
      </c>
      <c r="G442" s="1" t="s">
        <v>10</v>
      </c>
      <c r="H442" s="4" t="s">
        <v>174</v>
      </c>
      <c r="I442" s="1" t="s">
        <v>38</v>
      </c>
    </row>
    <row r="443" spans="2:9">
      <c r="B443" s="1">
        <v>441</v>
      </c>
      <c r="C443" s="41" t="s">
        <v>2052</v>
      </c>
      <c r="D443" s="4" t="s">
        <v>2053</v>
      </c>
      <c r="E443" s="41" t="s">
        <v>9</v>
      </c>
      <c r="F443" s="3" t="s">
        <v>2054</v>
      </c>
      <c r="G443" s="1" t="s">
        <v>10</v>
      </c>
      <c r="H443" s="4" t="s">
        <v>244</v>
      </c>
      <c r="I443" s="1" t="s">
        <v>38</v>
      </c>
    </row>
    <row r="444" spans="2:9">
      <c r="B444" s="1">
        <v>442</v>
      </c>
      <c r="C444" s="41" t="s">
        <v>2055</v>
      </c>
      <c r="D444" s="4" t="s">
        <v>2056</v>
      </c>
      <c r="E444" s="41" t="s">
        <v>9</v>
      </c>
      <c r="F444" s="3" t="s">
        <v>2057</v>
      </c>
      <c r="G444" s="1" t="s">
        <v>10</v>
      </c>
      <c r="H444" s="4" t="s">
        <v>675</v>
      </c>
      <c r="I444" s="1" t="s">
        <v>38</v>
      </c>
    </row>
    <row r="445" spans="2:9">
      <c r="B445" s="1">
        <v>443</v>
      </c>
      <c r="C445" s="41" t="s">
        <v>2058</v>
      </c>
      <c r="D445" s="4" t="s">
        <v>2059</v>
      </c>
      <c r="E445" s="41" t="s">
        <v>9</v>
      </c>
      <c r="F445" s="3" t="s">
        <v>2060</v>
      </c>
      <c r="G445" s="1" t="s">
        <v>10</v>
      </c>
      <c r="H445" s="4" t="s">
        <v>182</v>
      </c>
      <c r="I445" s="1" t="s">
        <v>38</v>
      </c>
    </row>
    <row r="446" spans="2:9">
      <c r="B446" s="1">
        <v>444</v>
      </c>
      <c r="C446" s="41" t="s">
        <v>2061</v>
      </c>
      <c r="D446" s="4" t="s">
        <v>2062</v>
      </c>
      <c r="E446" s="41" t="s">
        <v>9</v>
      </c>
      <c r="F446" s="3" t="s">
        <v>2063</v>
      </c>
      <c r="G446" s="1" t="s">
        <v>10</v>
      </c>
      <c r="H446" s="4" t="s">
        <v>174</v>
      </c>
      <c r="I446" s="1" t="s">
        <v>38</v>
      </c>
    </row>
    <row r="447" spans="2:9">
      <c r="B447" s="1">
        <v>445</v>
      </c>
      <c r="C447" s="41" t="s">
        <v>2064</v>
      </c>
      <c r="D447" s="4" t="s">
        <v>2065</v>
      </c>
      <c r="E447" s="41" t="s">
        <v>9</v>
      </c>
      <c r="F447" s="3" t="s">
        <v>2066</v>
      </c>
      <c r="G447" s="1" t="s">
        <v>10</v>
      </c>
      <c r="H447" s="4" t="s">
        <v>478</v>
      </c>
      <c r="I447" s="1" t="s">
        <v>38</v>
      </c>
    </row>
    <row r="448" spans="2:9">
      <c r="B448" s="1">
        <v>446</v>
      </c>
      <c r="C448" s="41" t="s">
        <v>2067</v>
      </c>
      <c r="D448" s="4" t="s">
        <v>2068</v>
      </c>
      <c r="E448" s="41" t="s">
        <v>9</v>
      </c>
      <c r="F448" s="3" t="s">
        <v>2069</v>
      </c>
      <c r="G448" s="1" t="s">
        <v>10</v>
      </c>
      <c r="H448" s="4" t="s">
        <v>198</v>
      </c>
      <c r="I448" s="1" t="s">
        <v>38</v>
      </c>
    </row>
    <row r="449" spans="2:9">
      <c r="B449" s="1">
        <v>447</v>
      </c>
      <c r="C449" s="41" t="s">
        <v>2070</v>
      </c>
      <c r="D449" s="4" t="s">
        <v>2071</v>
      </c>
      <c r="E449" s="41" t="s">
        <v>9</v>
      </c>
      <c r="F449" s="3" t="s">
        <v>2020</v>
      </c>
      <c r="G449" s="1" t="s">
        <v>10</v>
      </c>
      <c r="H449" s="4" t="s">
        <v>29551</v>
      </c>
      <c r="I449" s="1" t="s">
        <v>38</v>
      </c>
    </row>
    <row r="450" spans="2:9">
      <c r="B450" s="1">
        <v>448</v>
      </c>
      <c r="C450" s="41" t="s">
        <v>2072</v>
      </c>
      <c r="D450" s="4" t="s">
        <v>2073</v>
      </c>
      <c r="E450" s="41" t="s">
        <v>9</v>
      </c>
      <c r="F450" s="3" t="s">
        <v>2074</v>
      </c>
      <c r="G450" s="1" t="s">
        <v>10</v>
      </c>
      <c r="H450" s="4" t="s">
        <v>310</v>
      </c>
      <c r="I450" s="1" t="s">
        <v>38</v>
      </c>
    </row>
    <row r="451" spans="2:9">
      <c r="B451" s="1">
        <v>449</v>
      </c>
      <c r="C451" s="41" t="s">
        <v>2075</v>
      </c>
      <c r="D451" s="4" t="s">
        <v>2076</v>
      </c>
      <c r="E451" s="41" t="s">
        <v>9</v>
      </c>
      <c r="F451" s="3" t="s">
        <v>2077</v>
      </c>
      <c r="G451" s="1" t="s">
        <v>10</v>
      </c>
      <c r="H451" s="4" t="s">
        <v>680</v>
      </c>
      <c r="I451" s="1" t="s">
        <v>38</v>
      </c>
    </row>
    <row r="452" spans="2:9">
      <c r="B452" s="1">
        <v>450</v>
      </c>
      <c r="C452" s="41" t="s">
        <v>2078</v>
      </c>
      <c r="D452" s="4" t="s">
        <v>2079</v>
      </c>
      <c r="E452" s="41" t="s">
        <v>9</v>
      </c>
      <c r="F452" s="3" t="s">
        <v>2080</v>
      </c>
      <c r="G452" s="1" t="s">
        <v>10</v>
      </c>
      <c r="H452" s="4" t="s">
        <v>29551</v>
      </c>
      <c r="I452" s="1" t="s">
        <v>38</v>
      </c>
    </row>
    <row r="453" spans="2:9">
      <c r="B453" s="1">
        <v>451</v>
      </c>
      <c r="C453" s="41" t="s">
        <v>2081</v>
      </c>
      <c r="D453" s="4" t="s">
        <v>2082</v>
      </c>
      <c r="E453" s="41" t="s">
        <v>9</v>
      </c>
      <c r="F453" s="3" t="s">
        <v>2083</v>
      </c>
      <c r="G453" s="1" t="s">
        <v>10</v>
      </c>
      <c r="H453" s="4" t="s">
        <v>174</v>
      </c>
      <c r="I453" s="1" t="s">
        <v>38</v>
      </c>
    </row>
    <row r="454" spans="2:9">
      <c r="B454" s="1">
        <v>452</v>
      </c>
      <c r="C454" s="41" t="s">
        <v>2084</v>
      </c>
      <c r="D454" s="4" t="s">
        <v>2085</v>
      </c>
      <c r="E454" s="41" t="s">
        <v>9</v>
      </c>
      <c r="F454" s="3" t="s">
        <v>2086</v>
      </c>
      <c r="G454" s="1" t="s">
        <v>10</v>
      </c>
      <c r="H454" s="4" t="s">
        <v>296</v>
      </c>
      <c r="I454" s="1" t="s">
        <v>38</v>
      </c>
    </row>
    <row r="455" spans="2:9">
      <c r="B455" s="1">
        <v>453</v>
      </c>
      <c r="C455" s="41" t="s">
        <v>2087</v>
      </c>
      <c r="D455" s="4" t="s">
        <v>2088</v>
      </c>
      <c r="E455" s="41" t="s">
        <v>9</v>
      </c>
      <c r="F455" s="3" t="s">
        <v>2089</v>
      </c>
      <c r="G455" s="1" t="s">
        <v>10</v>
      </c>
      <c r="H455" s="4" t="s">
        <v>462</v>
      </c>
      <c r="I455" s="1" t="s">
        <v>38</v>
      </c>
    </row>
    <row r="456" spans="2:9">
      <c r="B456" s="1">
        <v>454</v>
      </c>
      <c r="C456" s="41" t="s">
        <v>2090</v>
      </c>
      <c r="D456" s="4" t="s">
        <v>2091</v>
      </c>
      <c r="E456" s="41" t="s">
        <v>9</v>
      </c>
      <c r="F456" s="3" t="s">
        <v>2092</v>
      </c>
      <c r="G456" s="1" t="s">
        <v>10</v>
      </c>
      <c r="H456" s="4" t="s">
        <v>322</v>
      </c>
      <c r="I456" s="1" t="s">
        <v>38</v>
      </c>
    </row>
    <row r="457" spans="2:9">
      <c r="B457" s="1">
        <v>455</v>
      </c>
      <c r="C457" s="41" t="s">
        <v>2093</v>
      </c>
      <c r="D457" s="4" t="s">
        <v>2094</v>
      </c>
      <c r="E457" s="41" t="s">
        <v>9</v>
      </c>
      <c r="F457" s="3" t="s">
        <v>2095</v>
      </c>
      <c r="G457" s="1" t="s">
        <v>10</v>
      </c>
      <c r="H457" s="4" t="s">
        <v>182</v>
      </c>
      <c r="I457" s="1" t="s">
        <v>38</v>
      </c>
    </row>
    <row r="458" spans="2:9">
      <c r="B458" s="1">
        <v>456</v>
      </c>
      <c r="C458" s="41" t="s">
        <v>642</v>
      </c>
      <c r="D458" s="4" t="s">
        <v>641</v>
      </c>
      <c r="E458" s="41" t="s">
        <v>9</v>
      </c>
      <c r="F458" s="3" t="s">
        <v>643</v>
      </c>
      <c r="G458" s="1" t="s">
        <v>10</v>
      </c>
      <c r="H458" s="4" t="s">
        <v>326</v>
      </c>
      <c r="I458" s="1" t="s">
        <v>38</v>
      </c>
    </row>
    <row r="459" spans="2:9">
      <c r="B459" s="1">
        <v>457</v>
      </c>
      <c r="C459" s="41" t="s">
        <v>2096</v>
      </c>
      <c r="D459" s="4" t="s">
        <v>2097</v>
      </c>
      <c r="E459" s="41" t="s">
        <v>9</v>
      </c>
      <c r="F459" s="3" t="s">
        <v>2098</v>
      </c>
      <c r="G459" s="1" t="s">
        <v>10</v>
      </c>
      <c r="H459" s="4" t="s">
        <v>182</v>
      </c>
      <c r="I459" s="1" t="s">
        <v>38</v>
      </c>
    </row>
    <row r="460" spans="2:9">
      <c r="B460" s="1">
        <v>458</v>
      </c>
      <c r="C460" s="41" t="s">
        <v>2099</v>
      </c>
      <c r="D460" s="4" t="s">
        <v>2100</v>
      </c>
      <c r="E460" s="41" t="s">
        <v>9</v>
      </c>
      <c r="F460" s="3" t="s">
        <v>2101</v>
      </c>
      <c r="G460" s="1" t="s">
        <v>10</v>
      </c>
      <c r="H460" s="4" t="s">
        <v>557</v>
      </c>
      <c r="I460" s="1" t="s">
        <v>38</v>
      </c>
    </row>
    <row r="461" spans="2:9">
      <c r="B461" s="1">
        <v>459</v>
      </c>
      <c r="C461" s="41" t="s">
        <v>2102</v>
      </c>
      <c r="D461" s="4" t="s">
        <v>2103</v>
      </c>
      <c r="E461" s="41" t="s">
        <v>9</v>
      </c>
      <c r="F461" s="3" t="s">
        <v>2104</v>
      </c>
      <c r="G461" s="1" t="s">
        <v>10</v>
      </c>
      <c r="H461" s="4" t="s">
        <v>29551</v>
      </c>
      <c r="I461" s="1" t="s">
        <v>38</v>
      </c>
    </row>
    <row r="462" spans="2:9">
      <c r="B462" s="1">
        <v>460</v>
      </c>
      <c r="C462" s="41" t="s">
        <v>2105</v>
      </c>
      <c r="D462" s="4" t="s">
        <v>2106</v>
      </c>
      <c r="E462" s="41" t="s">
        <v>9</v>
      </c>
      <c r="F462" s="3" t="s">
        <v>2107</v>
      </c>
      <c r="G462" s="1" t="s">
        <v>10</v>
      </c>
      <c r="H462" s="4" t="s">
        <v>680</v>
      </c>
      <c r="I462" s="1" t="s">
        <v>38</v>
      </c>
    </row>
    <row r="463" spans="2:9">
      <c r="B463" s="1">
        <v>461</v>
      </c>
      <c r="C463" s="41" t="s">
        <v>2108</v>
      </c>
      <c r="D463" s="4" t="s">
        <v>2109</v>
      </c>
      <c r="E463" s="41" t="s">
        <v>9</v>
      </c>
      <c r="F463" s="3" t="s">
        <v>2020</v>
      </c>
      <c r="G463" s="1" t="s">
        <v>10</v>
      </c>
      <c r="H463" s="4" t="s">
        <v>29551</v>
      </c>
      <c r="I463" s="1" t="s">
        <v>38</v>
      </c>
    </row>
    <row r="464" spans="2:9">
      <c r="B464" s="1">
        <v>462</v>
      </c>
      <c r="C464" s="41" t="s">
        <v>623</v>
      </c>
      <c r="D464" s="4" t="s">
        <v>622</v>
      </c>
      <c r="E464" s="41" t="s">
        <v>9</v>
      </c>
      <c r="F464" s="3" t="s">
        <v>624</v>
      </c>
      <c r="G464" s="1" t="s">
        <v>10</v>
      </c>
      <c r="H464" s="4" t="s">
        <v>198</v>
      </c>
      <c r="I464" s="1" t="s">
        <v>38</v>
      </c>
    </row>
    <row r="465" spans="2:9">
      <c r="B465" s="1">
        <v>463</v>
      </c>
      <c r="C465" s="41" t="s">
        <v>2110</v>
      </c>
      <c r="D465" s="4" t="s">
        <v>2111</v>
      </c>
      <c r="E465" s="41" t="s">
        <v>9</v>
      </c>
      <c r="F465" s="3" t="s">
        <v>2112</v>
      </c>
      <c r="G465" s="1" t="s">
        <v>10</v>
      </c>
      <c r="H465" s="4" t="s">
        <v>198</v>
      </c>
      <c r="I465" s="1" t="s">
        <v>38</v>
      </c>
    </row>
    <row r="466" spans="2:9">
      <c r="B466" s="1">
        <v>464</v>
      </c>
      <c r="C466" s="41" t="s">
        <v>2113</v>
      </c>
      <c r="D466" s="4" t="s">
        <v>2114</v>
      </c>
      <c r="E466" s="41" t="s">
        <v>9</v>
      </c>
      <c r="F466" s="3" t="s">
        <v>2115</v>
      </c>
      <c r="G466" s="1" t="s">
        <v>10</v>
      </c>
      <c r="H466" s="4" t="s">
        <v>484</v>
      </c>
      <c r="I466" s="1" t="s">
        <v>38</v>
      </c>
    </row>
    <row r="467" spans="2:9">
      <c r="B467" s="1">
        <v>465</v>
      </c>
      <c r="C467" s="41" t="s">
        <v>2116</v>
      </c>
      <c r="D467" s="4" t="s">
        <v>2117</v>
      </c>
      <c r="E467" s="41" t="s">
        <v>9</v>
      </c>
      <c r="F467" s="3" t="s">
        <v>2118</v>
      </c>
      <c r="G467" s="1" t="s">
        <v>10</v>
      </c>
      <c r="H467" s="4" t="s">
        <v>182</v>
      </c>
      <c r="I467" s="1" t="s">
        <v>38</v>
      </c>
    </row>
    <row r="468" spans="2:9">
      <c r="B468" s="1">
        <v>466</v>
      </c>
      <c r="C468" s="41" t="s">
        <v>283</v>
      </c>
      <c r="D468" s="4" t="s">
        <v>282</v>
      </c>
      <c r="E468" s="41" t="s">
        <v>9</v>
      </c>
      <c r="F468" s="3" t="s">
        <v>284</v>
      </c>
      <c r="G468" s="1" t="s">
        <v>10</v>
      </c>
      <c r="H468" s="4" t="s">
        <v>681</v>
      </c>
      <c r="I468" s="1" t="s">
        <v>38</v>
      </c>
    </row>
    <row r="469" spans="2:9">
      <c r="B469" s="1">
        <v>467</v>
      </c>
      <c r="C469" s="41" t="s">
        <v>2119</v>
      </c>
      <c r="D469" s="4" t="s">
        <v>2120</v>
      </c>
      <c r="E469" s="41" t="s">
        <v>9</v>
      </c>
      <c r="F469" s="3" t="s">
        <v>2121</v>
      </c>
      <c r="G469" s="1" t="s">
        <v>10</v>
      </c>
      <c r="H469" s="4" t="s">
        <v>680</v>
      </c>
      <c r="I469" s="1" t="s">
        <v>38</v>
      </c>
    </row>
    <row r="470" spans="2:9">
      <c r="B470" s="1">
        <v>468</v>
      </c>
      <c r="C470" s="41" t="s">
        <v>2122</v>
      </c>
      <c r="D470" s="4" t="s">
        <v>2123</v>
      </c>
      <c r="E470" s="41" t="s">
        <v>9</v>
      </c>
      <c r="F470" s="3" t="s">
        <v>2124</v>
      </c>
      <c r="G470" s="1" t="s">
        <v>10</v>
      </c>
      <c r="H470" s="4" t="s">
        <v>680</v>
      </c>
      <c r="I470" s="1" t="s">
        <v>38</v>
      </c>
    </row>
    <row r="471" spans="2:9">
      <c r="B471" s="1">
        <v>469</v>
      </c>
      <c r="C471" s="41" t="s">
        <v>2125</v>
      </c>
      <c r="D471" s="4" t="s">
        <v>2126</v>
      </c>
      <c r="E471" s="41" t="s">
        <v>9</v>
      </c>
      <c r="F471" s="3" t="s">
        <v>2127</v>
      </c>
      <c r="G471" s="1" t="s">
        <v>10</v>
      </c>
      <c r="H471" s="4" t="s">
        <v>681</v>
      </c>
      <c r="I471" s="1" t="s">
        <v>38</v>
      </c>
    </row>
    <row r="472" spans="2:9">
      <c r="B472" s="1">
        <v>470</v>
      </c>
      <c r="C472" s="41" t="s">
        <v>2128</v>
      </c>
      <c r="D472" s="4" t="s">
        <v>2129</v>
      </c>
      <c r="E472" s="41" t="s">
        <v>9</v>
      </c>
      <c r="F472" s="3" t="s">
        <v>2130</v>
      </c>
      <c r="G472" s="1" t="s">
        <v>10</v>
      </c>
      <c r="H472" s="4" t="s">
        <v>194</v>
      </c>
      <c r="I472" s="1" t="s">
        <v>38</v>
      </c>
    </row>
    <row r="473" spans="2:9">
      <c r="B473" s="1">
        <v>471</v>
      </c>
      <c r="C473" s="41" t="s">
        <v>2131</v>
      </c>
      <c r="D473" s="4" t="s">
        <v>2132</v>
      </c>
      <c r="E473" s="41" t="s">
        <v>9</v>
      </c>
      <c r="F473" s="3" t="s">
        <v>2133</v>
      </c>
      <c r="G473" s="1" t="s">
        <v>10</v>
      </c>
      <c r="H473" s="4" t="s">
        <v>310</v>
      </c>
      <c r="I473" s="1" t="s">
        <v>38</v>
      </c>
    </row>
    <row r="474" spans="2:9">
      <c r="B474" s="1">
        <v>472</v>
      </c>
      <c r="C474" s="41" t="s">
        <v>2134</v>
      </c>
      <c r="D474" s="4" t="s">
        <v>2135</v>
      </c>
      <c r="E474" s="41" t="s">
        <v>9</v>
      </c>
      <c r="F474" s="3" t="s">
        <v>2136</v>
      </c>
      <c r="G474" s="1" t="s">
        <v>10</v>
      </c>
      <c r="H474" s="4" t="s">
        <v>681</v>
      </c>
      <c r="I474" s="1" t="s">
        <v>38</v>
      </c>
    </row>
    <row r="475" spans="2:9">
      <c r="B475" s="1">
        <v>473</v>
      </c>
      <c r="C475" s="41" t="s">
        <v>2137</v>
      </c>
      <c r="D475" s="4" t="s">
        <v>2138</v>
      </c>
      <c r="E475" s="41" t="s">
        <v>9</v>
      </c>
      <c r="F475" s="3" t="s">
        <v>2139</v>
      </c>
      <c r="G475" s="1" t="s">
        <v>10</v>
      </c>
      <c r="H475" s="4" t="s">
        <v>174</v>
      </c>
      <c r="I475" s="1" t="s">
        <v>38</v>
      </c>
    </row>
    <row r="476" spans="2:9">
      <c r="B476" s="1">
        <v>474</v>
      </c>
      <c r="C476" s="41" t="s">
        <v>2140</v>
      </c>
      <c r="D476" s="4" t="s">
        <v>30308</v>
      </c>
      <c r="E476" s="41" t="s">
        <v>9</v>
      </c>
      <c r="F476" s="3" t="s">
        <v>2216</v>
      </c>
      <c r="G476" s="1" t="s">
        <v>10</v>
      </c>
      <c r="H476" s="4" t="s">
        <v>174</v>
      </c>
      <c r="I476" s="1" t="s">
        <v>38</v>
      </c>
    </row>
    <row r="477" spans="2:9">
      <c r="B477" s="1">
        <v>475</v>
      </c>
      <c r="C477" s="41" t="s">
        <v>2141</v>
      </c>
      <c r="D477" s="4" t="s">
        <v>2142</v>
      </c>
      <c r="E477" s="41" t="s">
        <v>9</v>
      </c>
      <c r="F477" s="3" t="s">
        <v>2143</v>
      </c>
      <c r="G477" s="1" t="s">
        <v>10</v>
      </c>
      <c r="H477" s="4" t="s">
        <v>182</v>
      </c>
      <c r="I477" s="1" t="s">
        <v>38</v>
      </c>
    </row>
    <row r="478" spans="2:9">
      <c r="B478" s="1">
        <v>476</v>
      </c>
      <c r="C478" s="41" t="s">
        <v>2144</v>
      </c>
      <c r="D478" s="4" t="s">
        <v>2145</v>
      </c>
      <c r="E478" s="41" t="s">
        <v>9</v>
      </c>
      <c r="F478" s="3" t="s">
        <v>2146</v>
      </c>
      <c r="G478" s="1" t="s">
        <v>10</v>
      </c>
      <c r="H478" s="4" t="s">
        <v>679</v>
      </c>
      <c r="I478" s="1" t="s">
        <v>38</v>
      </c>
    </row>
    <row r="479" spans="2:9">
      <c r="B479" s="1">
        <v>477</v>
      </c>
      <c r="C479" s="41" t="s">
        <v>2147</v>
      </c>
      <c r="D479" s="4" t="s">
        <v>2148</v>
      </c>
      <c r="E479" s="41" t="s">
        <v>9</v>
      </c>
      <c r="F479" s="3" t="s">
        <v>2149</v>
      </c>
      <c r="G479" s="1" t="s">
        <v>10</v>
      </c>
      <c r="H479" s="4" t="s">
        <v>436</v>
      </c>
      <c r="I479" s="1" t="s">
        <v>38</v>
      </c>
    </row>
    <row r="480" spans="2:9">
      <c r="B480" s="1">
        <v>478</v>
      </c>
      <c r="C480" s="41" t="s">
        <v>2150</v>
      </c>
      <c r="D480" s="4" t="s">
        <v>2151</v>
      </c>
      <c r="E480" s="41" t="s">
        <v>9</v>
      </c>
      <c r="F480" s="3" t="s">
        <v>2152</v>
      </c>
      <c r="G480" s="1" t="s">
        <v>10</v>
      </c>
      <c r="H480" s="4" t="s">
        <v>310</v>
      </c>
      <c r="I480" s="1" t="s">
        <v>38</v>
      </c>
    </row>
    <row r="481" spans="2:9">
      <c r="B481" s="1">
        <v>479</v>
      </c>
      <c r="C481" s="41" t="s">
        <v>632</v>
      </c>
      <c r="D481" s="4" t="s">
        <v>631</v>
      </c>
      <c r="E481" s="41" t="s">
        <v>9</v>
      </c>
      <c r="F481" s="3" t="s">
        <v>633</v>
      </c>
      <c r="G481" s="1" t="s">
        <v>10</v>
      </c>
      <c r="H481" s="4" t="s">
        <v>244</v>
      </c>
      <c r="I481" s="1" t="s">
        <v>38</v>
      </c>
    </row>
    <row r="482" spans="2:9">
      <c r="B482" s="1">
        <v>480</v>
      </c>
      <c r="C482" s="41" t="s">
        <v>2153</v>
      </c>
      <c r="D482" s="4" t="s">
        <v>2154</v>
      </c>
      <c r="E482" s="41" t="s">
        <v>9</v>
      </c>
      <c r="F482" s="3" t="s">
        <v>2155</v>
      </c>
      <c r="G482" s="1" t="s">
        <v>10</v>
      </c>
      <c r="H482" s="4" t="s">
        <v>310</v>
      </c>
      <c r="I482" s="1" t="s">
        <v>38</v>
      </c>
    </row>
    <row r="483" spans="2:9">
      <c r="B483" s="1">
        <v>481</v>
      </c>
      <c r="C483" s="41" t="s">
        <v>2156</v>
      </c>
      <c r="D483" s="4" t="s">
        <v>30309</v>
      </c>
      <c r="E483" s="41" t="s">
        <v>9</v>
      </c>
      <c r="F483" s="3" t="s">
        <v>30306</v>
      </c>
      <c r="G483" s="1" t="s">
        <v>10</v>
      </c>
      <c r="H483" s="4" t="s">
        <v>675</v>
      </c>
      <c r="I483" s="1" t="s">
        <v>38</v>
      </c>
    </row>
    <row r="484" spans="2:9">
      <c r="B484" s="1">
        <v>482</v>
      </c>
      <c r="C484" s="41" t="s">
        <v>2157</v>
      </c>
      <c r="D484" s="4" t="s">
        <v>2158</v>
      </c>
      <c r="E484" s="41" t="s">
        <v>9</v>
      </c>
      <c r="F484" s="3" t="s">
        <v>2159</v>
      </c>
      <c r="G484" s="1" t="s">
        <v>10</v>
      </c>
      <c r="H484" s="4" t="s">
        <v>679</v>
      </c>
      <c r="I484" s="1" t="s">
        <v>38</v>
      </c>
    </row>
    <row r="485" spans="2:9">
      <c r="B485" s="1">
        <v>483</v>
      </c>
      <c r="C485" s="41" t="s">
        <v>2160</v>
      </c>
      <c r="D485" s="4" t="s">
        <v>2161</v>
      </c>
      <c r="E485" s="41" t="s">
        <v>9</v>
      </c>
      <c r="F485" s="3" t="s">
        <v>2162</v>
      </c>
      <c r="G485" s="1" t="s">
        <v>10</v>
      </c>
      <c r="H485" s="4" t="s">
        <v>29551</v>
      </c>
      <c r="I485" s="1" t="s">
        <v>38</v>
      </c>
    </row>
    <row r="486" spans="2:9">
      <c r="B486" s="1">
        <v>484</v>
      </c>
      <c r="C486" s="41" t="s">
        <v>2163</v>
      </c>
      <c r="D486" s="4" t="s">
        <v>2164</v>
      </c>
      <c r="E486" s="41" t="s">
        <v>9</v>
      </c>
      <c r="F486" s="3" t="s">
        <v>2165</v>
      </c>
      <c r="G486" s="1" t="s">
        <v>10</v>
      </c>
      <c r="H486" s="4" t="s">
        <v>387</v>
      </c>
      <c r="I486" s="1" t="s">
        <v>38</v>
      </c>
    </row>
    <row r="487" spans="2:9">
      <c r="B487" s="1">
        <v>485</v>
      </c>
      <c r="C487" s="41" t="s">
        <v>2166</v>
      </c>
      <c r="D487" s="4" t="s">
        <v>2167</v>
      </c>
      <c r="E487" s="41" t="s">
        <v>9</v>
      </c>
      <c r="F487" s="3" t="s">
        <v>2168</v>
      </c>
      <c r="G487" s="1" t="s">
        <v>10</v>
      </c>
      <c r="H487" s="4" t="s">
        <v>387</v>
      </c>
      <c r="I487" s="1" t="s">
        <v>38</v>
      </c>
    </row>
    <row r="488" spans="2:9">
      <c r="B488" s="1">
        <v>486</v>
      </c>
      <c r="C488" s="41" t="s">
        <v>418</v>
      </c>
      <c r="D488" s="4" t="s">
        <v>417</v>
      </c>
      <c r="E488" s="41" t="s">
        <v>9</v>
      </c>
      <c r="F488" s="3" t="s">
        <v>419</v>
      </c>
      <c r="G488" s="1" t="s">
        <v>10</v>
      </c>
      <c r="H488" s="4" t="s">
        <v>182</v>
      </c>
      <c r="I488" s="1" t="s">
        <v>38</v>
      </c>
    </row>
    <row r="489" spans="2:9">
      <c r="B489" s="1">
        <v>487</v>
      </c>
      <c r="C489" s="41" t="s">
        <v>2169</v>
      </c>
      <c r="D489" s="4" t="s">
        <v>2170</v>
      </c>
      <c r="E489" s="41" t="s">
        <v>9</v>
      </c>
      <c r="F489" s="3" t="s">
        <v>2171</v>
      </c>
      <c r="G489" s="1" t="s">
        <v>10</v>
      </c>
      <c r="H489" s="4" t="s">
        <v>484</v>
      </c>
      <c r="I489" s="1" t="s">
        <v>38</v>
      </c>
    </row>
    <row r="490" spans="2:9">
      <c r="B490" s="1">
        <v>488</v>
      </c>
      <c r="C490" s="41" t="s">
        <v>2172</v>
      </c>
      <c r="D490" s="4" t="s">
        <v>2173</v>
      </c>
      <c r="E490" s="41" t="s">
        <v>9</v>
      </c>
      <c r="F490" s="3" t="s">
        <v>2174</v>
      </c>
      <c r="G490" s="1" t="s">
        <v>10</v>
      </c>
      <c r="H490" s="4" t="s">
        <v>557</v>
      </c>
      <c r="I490" s="1" t="s">
        <v>38</v>
      </c>
    </row>
    <row r="491" spans="2:9">
      <c r="B491" s="1">
        <v>489</v>
      </c>
      <c r="C491" s="41" t="s">
        <v>2175</v>
      </c>
      <c r="D491" s="4" t="s">
        <v>2176</v>
      </c>
      <c r="E491" s="41" t="s">
        <v>9</v>
      </c>
      <c r="F491" s="3" t="s">
        <v>2177</v>
      </c>
      <c r="G491" s="1" t="s">
        <v>10</v>
      </c>
      <c r="H491" s="4" t="s">
        <v>436</v>
      </c>
      <c r="I491" s="1" t="s">
        <v>38</v>
      </c>
    </row>
    <row r="492" spans="2:9">
      <c r="B492" s="1">
        <v>490</v>
      </c>
      <c r="C492" s="41" t="s">
        <v>2178</v>
      </c>
      <c r="D492" s="4" t="s">
        <v>2179</v>
      </c>
      <c r="E492" s="41" t="s">
        <v>9</v>
      </c>
      <c r="F492" s="3" t="s">
        <v>1579</v>
      </c>
      <c r="G492" s="1" t="s">
        <v>10</v>
      </c>
      <c r="H492" s="4" t="s">
        <v>29551</v>
      </c>
      <c r="I492" s="1" t="s">
        <v>38</v>
      </c>
    </row>
    <row r="493" spans="2:9">
      <c r="B493" s="1">
        <v>491</v>
      </c>
      <c r="C493" s="41" t="s">
        <v>2180</v>
      </c>
      <c r="D493" s="4" t="s">
        <v>2181</v>
      </c>
      <c r="E493" s="41" t="s">
        <v>9</v>
      </c>
      <c r="F493" s="3" t="s">
        <v>2182</v>
      </c>
      <c r="G493" s="1" t="s">
        <v>10</v>
      </c>
      <c r="H493" s="4" t="s">
        <v>182</v>
      </c>
      <c r="I493" s="1" t="s">
        <v>38</v>
      </c>
    </row>
    <row r="494" spans="2:9">
      <c r="B494" s="1">
        <v>492</v>
      </c>
      <c r="C494" s="41" t="s">
        <v>2183</v>
      </c>
      <c r="D494" s="4" t="s">
        <v>2184</v>
      </c>
      <c r="E494" s="41" t="s">
        <v>9</v>
      </c>
      <c r="F494" s="3" t="s">
        <v>2185</v>
      </c>
      <c r="G494" s="1" t="s">
        <v>10</v>
      </c>
      <c r="H494" s="4" t="s">
        <v>462</v>
      </c>
      <c r="I494" s="1" t="s">
        <v>38</v>
      </c>
    </row>
    <row r="495" spans="2:9">
      <c r="B495" s="1">
        <v>493</v>
      </c>
      <c r="C495" s="41" t="s">
        <v>2186</v>
      </c>
      <c r="D495" s="4" t="s">
        <v>737</v>
      </c>
      <c r="E495" s="41" t="s">
        <v>9</v>
      </c>
      <c r="F495" s="3" t="s">
        <v>2187</v>
      </c>
      <c r="G495" s="1" t="s">
        <v>10</v>
      </c>
      <c r="H495" s="4" t="s">
        <v>244</v>
      </c>
      <c r="I495" s="1" t="s">
        <v>38</v>
      </c>
    </row>
    <row r="496" spans="2:9">
      <c r="B496" s="1">
        <v>494</v>
      </c>
      <c r="C496" s="41" t="s">
        <v>2188</v>
      </c>
      <c r="D496" s="4" t="s">
        <v>2189</v>
      </c>
      <c r="E496" s="41" t="s">
        <v>9</v>
      </c>
      <c r="F496" s="3" t="s">
        <v>2190</v>
      </c>
      <c r="G496" s="1" t="s">
        <v>10</v>
      </c>
      <c r="H496" s="4" t="s">
        <v>29551</v>
      </c>
      <c r="I496" s="1" t="s">
        <v>38</v>
      </c>
    </row>
    <row r="497" spans="2:9">
      <c r="B497" s="1">
        <v>495</v>
      </c>
      <c r="C497" s="41" t="s">
        <v>2191</v>
      </c>
      <c r="D497" s="4" t="s">
        <v>2192</v>
      </c>
      <c r="E497" s="41" t="s">
        <v>9</v>
      </c>
      <c r="F497" s="3" t="s">
        <v>2193</v>
      </c>
      <c r="G497" s="1" t="s">
        <v>10</v>
      </c>
      <c r="H497" s="4" t="s">
        <v>678</v>
      </c>
      <c r="I497" s="1" t="s">
        <v>38</v>
      </c>
    </row>
    <row r="498" spans="2:9">
      <c r="B498" s="1">
        <v>496</v>
      </c>
      <c r="C498" s="41" t="s">
        <v>2194</v>
      </c>
      <c r="D498" s="4" t="s">
        <v>2195</v>
      </c>
      <c r="E498" s="41" t="s">
        <v>9</v>
      </c>
      <c r="F498" s="3" t="s">
        <v>2196</v>
      </c>
      <c r="G498" s="1" t="s">
        <v>10</v>
      </c>
      <c r="H498" s="4" t="s">
        <v>387</v>
      </c>
      <c r="I498" s="1" t="s">
        <v>38</v>
      </c>
    </row>
    <row r="499" spans="2:9">
      <c r="B499" s="1">
        <v>497</v>
      </c>
      <c r="C499" s="41" t="s">
        <v>2197</v>
      </c>
      <c r="D499" s="4" t="s">
        <v>2198</v>
      </c>
      <c r="E499" s="41" t="s">
        <v>9</v>
      </c>
      <c r="F499" s="3" t="s">
        <v>2199</v>
      </c>
      <c r="G499" s="1" t="s">
        <v>10</v>
      </c>
      <c r="H499" s="4" t="s">
        <v>436</v>
      </c>
      <c r="I499" s="1" t="s">
        <v>38</v>
      </c>
    </row>
    <row r="500" spans="2:9">
      <c r="B500" s="1">
        <v>498</v>
      </c>
      <c r="C500" s="41" t="s">
        <v>2200</v>
      </c>
      <c r="D500" s="4" t="s">
        <v>2201</v>
      </c>
      <c r="E500" s="41" t="s">
        <v>9</v>
      </c>
      <c r="F500" s="3" t="s">
        <v>2202</v>
      </c>
      <c r="G500" s="1" t="s">
        <v>10</v>
      </c>
      <c r="H500" s="4" t="s">
        <v>679</v>
      </c>
      <c r="I500" s="1" t="s">
        <v>38</v>
      </c>
    </row>
    <row r="501" spans="2:9">
      <c r="B501" s="1">
        <v>499</v>
      </c>
      <c r="C501" s="41" t="s">
        <v>53</v>
      </c>
      <c r="D501" s="4" t="s">
        <v>393</v>
      </c>
      <c r="E501" s="41" t="s">
        <v>9</v>
      </c>
      <c r="F501" s="3" t="s">
        <v>394</v>
      </c>
      <c r="G501" s="1" t="s">
        <v>10</v>
      </c>
      <c r="H501" s="4" t="s">
        <v>4</v>
      </c>
      <c r="I501" s="1" t="s">
        <v>38</v>
      </c>
    </row>
    <row r="502" spans="2:9">
      <c r="B502" s="1">
        <v>500</v>
      </c>
      <c r="C502" s="41" t="s">
        <v>2203</v>
      </c>
      <c r="D502" s="4" t="s">
        <v>2204</v>
      </c>
      <c r="E502" s="41" t="s">
        <v>9</v>
      </c>
      <c r="F502" s="3" t="s">
        <v>2205</v>
      </c>
      <c r="G502" s="1" t="s">
        <v>10</v>
      </c>
      <c r="H502" s="4" t="s">
        <v>436</v>
      </c>
      <c r="I502" s="1" t="s">
        <v>38</v>
      </c>
    </row>
    <row r="503" spans="2:9">
      <c r="B503" s="1">
        <v>501</v>
      </c>
      <c r="C503" s="41" t="s">
        <v>2206</v>
      </c>
      <c r="D503" s="4" t="s">
        <v>2207</v>
      </c>
      <c r="E503" s="41" t="s">
        <v>7</v>
      </c>
      <c r="F503" s="3" t="s">
        <v>1597</v>
      </c>
      <c r="G503" s="1" t="s">
        <v>8</v>
      </c>
      <c r="H503" s="4" t="s">
        <v>194</v>
      </c>
      <c r="I503" s="1" t="s">
        <v>38</v>
      </c>
    </row>
    <row r="504" spans="2:9">
      <c r="B504" s="1">
        <v>502</v>
      </c>
      <c r="C504" s="41" t="s">
        <v>460</v>
      </c>
      <c r="D504" s="4" t="s">
        <v>459</v>
      </c>
      <c r="E504" s="41" t="s">
        <v>7</v>
      </c>
      <c r="F504" s="3" t="s">
        <v>461</v>
      </c>
      <c r="G504" s="1" t="s">
        <v>8</v>
      </c>
      <c r="H504" s="4" t="s">
        <v>462</v>
      </c>
      <c r="I504" s="1" t="s">
        <v>38</v>
      </c>
    </row>
    <row r="505" spans="2:9">
      <c r="B505" s="1">
        <v>503</v>
      </c>
      <c r="C505" s="41" t="s">
        <v>2208</v>
      </c>
      <c r="D505" s="4" t="s">
        <v>2209</v>
      </c>
      <c r="E505" s="41" t="s">
        <v>9</v>
      </c>
      <c r="F505" s="3" t="s">
        <v>2210</v>
      </c>
      <c r="G505" s="1" t="s">
        <v>10</v>
      </c>
      <c r="H505" s="4" t="s">
        <v>29551</v>
      </c>
      <c r="I505" s="1" t="s">
        <v>38</v>
      </c>
    </row>
    <row r="506" spans="2:9">
      <c r="B506" s="1">
        <v>504</v>
      </c>
      <c r="C506" s="41" t="s">
        <v>2211</v>
      </c>
      <c r="D506" s="4" t="s">
        <v>2212</v>
      </c>
      <c r="E506" s="41" t="s">
        <v>9</v>
      </c>
      <c r="F506" s="3" t="s">
        <v>2213</v>
      </c>
      <c r="G506" s="1" t="s">
        <v>10</v>
      </c>
      <c r="H506" s="4" t="s">
        <v>436</v>
      </c>
      <c r="I506" s="1" t="s">
        <v>38</v>
      </c>
    </row>
    <row r="507" spans="2:9">
      <c r="B507" s="1">
        <v>505</v>
      </c>
      <c r="C507" s="41" t="s">
        <v>2214</v>
      </c>
      <c r="D507" s="4" t="s">
        <v>2215</v>
      </c>
      <c r="E507" s="41" t="s">
        <v>9</v>
      </c>
      <c r="F507" s="3" t="s">
        <v>2216</v>
      </c>
      <c r="G507" s="1" t="s">
        <v>10</v>
      </c>
      <c r="H507" s="4" t="s">
        <v>174</v>
      </c>
      <c r="I507" s="1" t="s">
        <v>38</v>
      </c>
    </row>
    <row r="508" spans="2:9">
      <c r="B508" s="1">
        <v>506</v>
      </c>
      <c r="C508" s="41" t="s">
        <v>2217</v>
      </c>
      <c r="D508" s="4" t="s">
        <v>2218</v>
      </c>
      <c r="E508" s="41" t="s">
        <v>9</v>
      </c>
      <c r="F508" s="3" t="s">
        <v>2219</v>
      </c>
      <c r="G508" s="1" t="s">
        <v>10</v>
      </c>
      <c r="H508" s="4" t="s">
        <v>296</v>
      </c>
      <c r="I508" s="1" t="s">
        <v>38</v>
      </c>
    </row>
    <row r="509" spans="2:9">
      <c r="B509" s="1">
        <v>507</v>
      </c>
      <c r="C509" s="41" t="s">
        <v>2220</v>
      </c>
      <c r="D509" s="4" t="s">
        <v>2221</v>
      </c>
      <c r="E509" s="41" t="s">
        <v>9</v>
      </c>
      <c r="F509" s="3" t="s">
        <v>2222</v>
      </c>
      <c r="G509" s="1" t="s">
        <v>10</v>
      </c>
      <c r="H509" s="4" t="s">
        <v>387</v>
      </c>
      <c r="I509" s="1" t="s">
        <v>38</v>
      </c>
    </row>
    <row r="510" spans="2:9">
      <c r="B510" s="1">
        <v>508</v>
      </c>
      <c r="C510" s="41" t="s">
        <v>2223</v>
      </c>
      <c r="D510" s="4" t="s">
        <v>2224</v>
      </c>
      <c r="E510" s="41" t="s">
        <v>9</v>
      </c>
      <c r="F510" s="3" t="s">
        <v>2225</v>
      </c>
      <c r="G510" s="1" t="s">
        <v>10</v>
      </c>
      <c r="H510" s="4" t="s">
        <v>29551</v>
      </c>
      <c r="I510" s="1" t="s">
        <v>38</v>
      </c>
    </row>
    <row r="511" spans="2:9">
      <c r="B511" s="1">
        <v>509</v>
      </c>
      <c r="C511" s="41" t="s">
        <v>2226</v>
      </c>
      <c r="D511" s="4" t="s">
        <v>2227</v>
      </c>
      <c r="E511" s="41" t="s">
        <v>9</v>
      </c>
      <c r="F511" s="3" t="s">
        <v>2228</v>
      </c>
      <c r="G511" s="1" t="s">
        <v>10</v>
      </c>
      <c r="H511" s="4" t="s">
        <v>29551</v>
      </c>
      <c r="I511" s="1" t="s">
        <v>38</v>
      </c>
    </row>
    <row r="512" spans="2:9">
      <c r="B512" s="1">
        <v>510</v>
      </c>
      <c r="C512" s="41" t="s">
        <v>2229</v>
      </c>
      <c r="D512" s="4" t="s">
        <v>2230</v>
      </c>
      <c r="E512" s="41" t="s">
        <v>9</v>
      </c>
      <c r="F512" s="3" t="s">
        <v>2231</v>
      </c>
      <c r="G512" s="1" t="s">
        <v>10</v>
      </c>
      <c r="H512" s="4" t="s">
        <v>310</v>
      </c>
      <c r="I512" s="1" t="s">
        <v>38</v>
      </c>
    </row>
    <row r="513" spans="2:9">
      <c r="B513" s="1">
        <v>511</v>
      </c>
      <c r="C513" s="41" t="s">
        <v>2232</v>
      </c>
      <c r="D513" s="4" t="s">
        <v>2233</v>
      </c>
      <c r="E513" s="41" t="s">
        <v>9</v>
      </c>
      <c r="F513" s="3" t="s">
        <v>2234</v>
      </c>
      <c r="G513" s="1" t="s">
        <v>10</v>
      </c>
      <c r="H513" s="4" t="s">
        <v>296</v>
      </c>
      <c r="I513" s="1" t="s">
        <v>38</v>
      </c>
    </row>
    <row r="514" spans="2:9">
      <c r="B514" s="1">
        <v>512</v>
      </c>
      <c r="C514" s="41" t="s">
        <v>2235</v>
      </c>
      <c r="D514" s="4" t="s">
        <v>2236</v>
      </c>
      <c r="E514" s="41" t="s">
        <v>7</v>
      </c>
      <c r="F514" s="3" t="s">
        <v>2237</v>
      </c>
      <c r="G514" s="1" t="s">
        <v>8</v>
      </c>
      <c r="H514" s="4" t="s">
        <v>244</v>
      </c>
      <c r="I514" s="1" t="s">
        <v>38</v>
      </c>
    </row>
    <row r="515" spans="2:9">
      <c r="B515" s="1">
        <v>513</v>
      </c>
      <c r="C515" s="41" t="s">
        <v>2238</v>
      </c>
      <c r="D515" s="4" t="s">
        <v>2239</v>
      </c>
      <c r="E515" s="41" t="s">
        <v>9</v>
      </c>
      <c r="F515" s="3" t="s">
        <v>2240</v>
      </c>
      <c r="G515" s="1" t="s">
        <v>10</v>
      </c>
      <c r="H515" s="4" t="s">
        <v>675</v>
      </c>
      <c r="I515" s="1" t="s">
        <v>38</v>
      </c>
    </row>
    <row r="516" spans="2:9">
      <c r="B516" s="1">
        <v>514</v>
      </c>
      <c r="C516" s="41" t="s">
        <v>2241</v>
      </c>
      <c r="D516" s="4" t="s">
        <v>2242</v>
      </c>
      <c r="E516" s="41" t="s">
        <v>9</v>
      </c>
      <c r="F516" s="3" t="s">
        <v>2243</v>
      </c>
      <c r="G516" s="1" t="s">
        <v>10</v>
      </c>
      <c r="H516" s="4" t="s">
        <v>436</v>
      </c>
      <c r="I516" s="1" t="s">
        <v>38</v>
      </c>
    </row>
    <row r="517" spans="2:9">
      <c r="B517" s="1">
        <v>515</v>
      </c>
      <c r="C517" s="41" t="s">
        <v>2244</v>
      </c>
      <c r="D517" s="4" t="s">
        <v>2245</v>
      </c>
      <c r="E517" s="41" t="s">
        <v>9</v>
      </c>
      <c r="F517" s="3" t="s">
        <v>2246</v>
      </c>
      <c r="G517" s="1" t="s">
        <v>10</v>
      </c>
      <c r="H517" s="4" t="s">
        <v>680</v>
      </c>
      <c r="I517" s="1" t="s">
        <v>38</v>
      </c>
    </row>
    <row r="518" spans="2:9">
      <c r="B518" s="1">
        <v>516</v>
      </c>
      <c r="C518" s="41" t="s">
        <v>2247</v>
      </c>
      <c r="D518" s="4" t="s">
        <v>2248</v>
      </c>
      <c r="E518" s="41" t="s">
        <v>9</v>
      </c>
      <c r="F518" s="3" t="s">
        <v>2249</v>
      </c>
      <c r="G518" s="1" t="s">
        <v>10</v>
      </c>
      <c r="H518" s="4" t="s">
        <v>387</v>
      </c>
      <c r="I518" s="1" t="s">
        <v>38</v>
      </c>
    </row>
    <row r="519" spans="2:9">
      <c r="B519" s="1">
        <v>517</v>
      </c>
      <c r="C519" s="41" t="s">
        <v>445</v>
      </c>
      <c r="D519" s="4" t="s">
        <v>444</v>
      </c>
      <c r="E519" s="41" t="s">
        <v>7</v>
      </c>
      <c r="F519" s="3" t="s">
        <v>446</v>
      </c>
      <c r="G519" s="1" t="s">
        <v>8</v>
      </c>
      <c r="H519" s="4" t="s">
        <v>326</v>
      </c>
      <c r="I519" s="1" t="s">
        <v>38</v>
      </c>
    </row>
    <row r="520" spans="2:9">
      <c r="B520" s="1">
        <v>518</v>
      </c>
      <c r="C520" s="41" t="s">
        <v>2250</v>
      </c>
      <c r="D520" s="4" t="s">
        <v>2251</v>
      </c>
      <c r="E520" s="41" t="s">
        <v>9</v>
      </c>
      <c r="F520" s="3" t="s">
        <v>2252</v>
      </c>
      <c r="G520" s="1" t="s">
        <v>10</v>
      </c>
      <c r="H520" s="4" t="s">
        <v>174</v>
      </c>
      <c r="I520" s="1" t="s">
        <v>38</v>
      </c>
    </row>
    <row r="521" spans="2:9">
      <c r="B521" s="1">
        <v>519</v>
      </c>
      <c r="C521" s="41" t="s">
        <v>2253</v>
      </c>
      <c r="D521" s="4" t="s">
        <v>2254</v>
      </c>
      <c r="E521" s="41" t="s">
        <v>9</v>
      </c>
      <c r="F521" s="3" t="s">
        <v>2255</v>
      </c>
      <c r="G521" s="1" t="s">
        <v>10</v>
      </c>
      <c r="H521" s="4" t="s">
        <v>679</v>
      </c>
      <c r="I521" s="1" t="s">
        <v>38</v>
      </c>
    </row>
    <row r="522" spans="2:9">
      <c r="B522" s="1">
        <v>520</v>
      </c>
      <c r="C522" s="41" t="s">
        <v>2256</v>
      </c>
      <c r="D522" s="4" t="s">
        <v>2257</v>
      </c>
      <c r="E522" s="41" t="s">
        <v>9</v>
      </c>
      <c r="F522" s="3" t="s">
        <v>2258</v>
      </c>
      <c r="G522" s="1" t="s">
        <v>10</v>
      </c>
      <c r="H522" s="4" t="s">
        <v>387</v>
      </c>
      <c r="I522" s="1" t="s">
        <v>38</v>
      </c>
    </row>
    <row r="523" spans="2:9">
      <c r="B523" s="1">
        <v>521</v>
      </c>
      <c r="C523" s="41" t="s">
        <v>2259</v>
      </c>
      <c r="D523" s="4" t="s">
        <v>2260</v>
      </c>
      <c r="E523" s="41" t="s">
        <v>7</v>
      </c>
      <c r="F523" s="3" t="s">
        <v>30135</v>
      </c>
      <c r="G523" s="1" t="s">
        <v>8</v>
      </c>
      <c r="H523" s="4" t="s">
        <v>301</v>
      </c>
      <c r="I523" s="1" t="s">
        <v>38</v>
      </c>
    </row>
    <row r="524" spans="2:9">
      <c r="B524" s="1">
        <v>522</v>
      </c>
      <c r="C524" s="41" t="s">
        <v>2261</v>
      </c>
      <c r="D524" s="4" t="s">
        <v>2262</v>
      </c>
      <c r="E524" s="41" t="s">
        <v>9</v>
      </c>
      <c r="F524" s="3" t="s">
        <v>2263</v>
      </c>
      <c r="G524" s="1" t="s">
        <v>10</v>
      </c>
      <c r="H524" s="4" t="s">
        <v>4</v>
      </c>
      <c r="I524" s="1" t="s">
        <v>38</v>
      </c>
    </row>
    <row r="525" spans="2:9">
      <c r="B525" s="1">
        <v>523</v>
      </c>
      <c r="C525" s="41" t="s">
        <v>2264</v>
      </c>
      <c r="D525" s="4" t="s">
        <v>2265</v>
      </c>
      <c r="E525" s="41" t="s">
        <v>9</v>
      </c>
      <c r="F525" s="3" t="s">
        <v>2266</v>
      </c>
      <c r="G525" s="1" t="s">
        <v>10</v>
      </c>
      <c r="H525" s="4" t="s">
        <v>680</v>
      </c>
      <c r="I525" s="1" t="s">
        <v>38</v>
      </c>
    </row>
    <row r="526" spans="2:9">
      <c r="B526" s="1">
        <v>524</v>
      </c>
      <c r="C526" s="41" t="s">
        <v>2267</v>
      </c>
      <c r="D526" s="4" t="s">
        <v>2268</v>
      </c>
      <c r="E526" s="41" t="s">
        <v>9</v>
      </c>
      <c r="F526" s="3" t="s">
        <v>1659</v>
      </c>
      <c r="G526" s="1" t="s">
        <v>10</v>
      </c>
      <c r="H526" s="4" t="s">
        <v>675</v>
      </c>
      <c r="I526" s="1" t="s">
        <v>38</v>
      </c>
    </row>
    <row r="527" spans="2:9">
      <c r="B527" s="1">
        <v>525</v>
      </c>
      <c r="C527" s="41" t="s">
        <v>2269</v>
      </c>
      <c r="D527" s="4" t="s">
        <v>2270</v>
      </c>
      <c r="E527" s="41" t="s">
        <v>9</v>
      </c>
      <c r="F527" s="3" t="s">
        <v>2271</v>
      </c>
      <c r="G527" s="1" t="s">
        <v>10</v>
      </c>
      <c r="H527" s="4" t="s">
        <v>478</v>
      </c>
      <c r="I527" s="1" t="s">
        <v>38</v>
      </c>
    </row>
    <row r="528" spans="2:9">
      <c r="B528" s="1">
        <v>526</v>
      </c>
      <c r="C528" s="41" t="s">
        <v>2272</v>
      </c>
      <c r="D528" s="4" t="s">
        <v>2273</v>
      </c>
      <c r="E528" s="41" t="s">
        <v>9</v>
      </c>
      <c r="F528" s="3" t="s">
        <v>2020</v>
      </c>
      <c r="G528" s="1" t="s">
        <v>10</v>
      </c>
      <c r="H528" s="4" t="s">
        <v>29551</v>
      </c>
      <c r="I528" s="1" t="s">
        <v>38</v>
      </c>
    </row>
    <row r="529" spans="2:9">
      <c r="B529" s="1">
        <v>527</v>
      </c>
      <c r="C529" s="41" t="s">
        <v>2274</v>
      </c>
      <c r="D529" s="4" t="s">
        <v>2275</v>
      </c>
      <c r="E529" s="41" t="s">
        <v>9</v>
      </c>
      <c r="F529" s="3" t="s">
        <v>30190</v>
      </c>
      <c r="G529" s="1" t="s">
        <v>10</v>
      </c>
      <c r="H529" s="4" t="s">
        <v>609</v>
      </c>
      <c r="I529" s="1" t="s">
        <v>38</v>
      </c>
    </row>
    <row r="530" spans="2:9">
      <c r="B530" s="1">
        <v>528</v>
      </c>
      <c r="C530" s="41" t="s">
        <v>2276</v>
      </c>
      <c r="D530" s="4" t="s">
        <v>2277</v>
      </c>
      <c r="E530" s="41" t="s">
        <v>9</v>
      </c>
      <c r="F530" s="3" t="s">
        <v>2278</v>
      </c>
      <c r="G530" s="1" t="s">
        <v>10</v>
      </c>
      <c r="H530" s="4" t="s">
        <v>310</v>
      </c>
      <c r="I530" s="1" t="s">
        <v>38</v>
      </c>
    </row>
    <row r="531" spans="2:9">
      <c r="B531" s="1">
        <v>529</v>
      </c>
      <c r="C531" s="41" t="s">
        <v>2279</v>
      </c>
      <c r="D531" s="4" t="s">
        <v>2280</v>
      </c>
      <c r="E531" s="41" t="s">
        <v>9</v>
      </c>
      <c r="F531" s="3" t="s">
        <v>2193</v>
      </c>
      <c r="G531" s="1" t="s">
        <v>10</v>
      </c>
      <c r="H531" s="4" t="s">
        <v>678</v>
      </c>
      <c r="I531" s="1" t="s">
        <v>38</v>
      </c>
    </row>
    <row r="532" spans="2:9">
      <c r="B532" s="1">
        <v>530</v>
      </c>
      <c r="C532" s="41" t="s">
        <v>2281</v>
      </c>
      <c r="D532" s="4" t="s">
        <v>2282</v>
      </c>
      <c r="E532" s="41" t="s">
        <v>9</v>
      </c>
      <c r="F532" s="3" t="s">
        <v>2283</v>
      </c>
      <c r="G532" s="1" t="s">
        <v>10</v>
      </c>
      <c r="H532" s="4" t="s">
        <v>322</v>
      </c>
      <c r="I532" s="1" t="s">
        <v>38</v>
      </c>
    </row>
    <row r="533" spans="2:9">
      <c r="B533" s="1">
        <v>531</v>
      </c>
      <c r="C533" s="41" t="s">
        <v>491</v>
      </c>
      <c r="D533" s="4" t="s">
        <v>490</v>
      </c>
      <c r="E533" s="41" t="s">
        <v>9</v>
      </c>
      <c r="F533" s="3" t="s">
        <v>492</v>
      </c>
      <c r="G533" s="1" t="s">
        <v>10</v>
      </c>
      <c r="H533" s="4" t="s">
        <v>296</v>
      </c>
      <c r="I533" s="1" t="s">
        <v>38</v>
      </c>
    </row>
    <row r="534" spans="2:9">
      <c r="B534" s="1">
        <v>532</v>
      </c>
      <c r="C534" s="41" t="s">
        <v>2284</v>
      </c>
      <c r="D534" s="4" t="s">
        <v>2285</v>
      </c>
      <c r="E534" s="41" t="s">
        <v>9</v>
      </c>
      <c r="F534" s="3" t="s">
        <v>30182</v>
      </c>
      <c r="G534" s="1" t="s">
        <v>10</v>
      </c>
      <c r="H534" s="4" t="s">
        <v>478</v>
      </c>
      <c r="I534" s="1" t="s">
        <v>38</v>
      </c>
    </row>
    <row r="535" spans="2:9">
      <c r="B535" s="1">
        <v>533</v>
      </c>
      <c r="C535" s="41" t="s">
        <v>2286</v>
      </c>
      <c r="D535" s="4" t="s">
        <v>2287</v>
      </c>
      <c r="E535" s="41" t="s">
        <v>9</v>
      </c>
      <c r="F535" s="3" t="s">
        <v>2288</v>
      </c>
      <c r="G535" s="1" t="s">
        <v>10</v>
      </c>
      <c r="H535" s="4" t="s">
        <v>4</v>
      </c>
      <c r="I535" s="1" t="s">
        <v>38</v>
      </c>
    </row>
    <row r="536" spans="2:9">
      <c r="B536" s="1">
        <v>534</v>
      </c>
      <c r="C536" s="41" t="s">
        <v>54</v>
      </c>
      <c r="D536" s="4" t="s">
        <v>391</v>
      </c>
      <c r="E536" s="41" t="s">
        <v>9</v>
      </c>
      <c r="F536" s="3" t="s">
        <v>392</v>
      </c>
      <c r="G536" s="1" t="s">
        <v>10</v>
      </c>
      <c r="H536" s="4" t="s">
        <v>4</v>
      </c>
      <c r="I536" s="1" t="s">
        <v>38</v>
      </c>
    </row>
    <row r="537" spans="2:9">
      <c r="B537" s="1">
        <v>535</v>
      </c>
      <c r="C537" s="41" t="s">
        <v>2289</v>
      </c>
      <c r="D537" s="4" t="s">
        <v>2290</v>
      </c>
      <c r="E537" s="41" t="s">
        <v>9</v>
      </c>
      <c r="F537" s="3" t="s">
        <v>2291</v>
      </c>
      <c r="G537" s="1" t="s">
        <v>10</v>
      </c>
      <c r="H537" s="4" t="s">
        <v>174</v>
      </c>
      <c r="I537" s="1" t="s">
        <v>38</v>
      </c>
    </row>
    <row r="538" spans="2:9">
      <c r="B538" s="1">
        <v>536</v>
      </c>
      <c r="C538" s="41" t="s">
        <v>2292</v>
      </c>
      <c r="D538" s="4" t="s">
        <v>2293</v>
      </c>
      <c r="E538" s="41" t="s">
        <v>9</v>
      </c>
      <c r="F538" s="3" t="s">
        <v>2291</v>
      </c>
      <c r="G538" s="1" t="s">
        <v>10</v>
      </c>
      <c r="H538" s="4" t="s">
        <v>174</v>
      </c>
      <c r="I538" s="1" t="s">
        <v>38</v>
      </c>
    </row>
    <row r="539" spans="2:9">
      <c r="B539" s="1">
        <v>537</v>
      </c>
      <c r="C539" s="41" t="s">
        <v>2294</v>
      </c>
      <c r="D539" s="4" t="s">
        <v>2295</v>
      </c>
      <c r="E539" s="41" t="s">
        <v>9</v>
      </c>
      <c r="F539" s="3" t="s">
        <v>2296</v>
      </c>
      <c r="G539" s="1" t="s">
        <v>10</v>
      </c>
      <c r="H539" s="4" t="s">
        <v>675</v>
      </c>
      <c r="I539" s="1" t="s">
        <v>38</v>
      </c>
    </row>
    <row r="540" spans="2:9">
      <c r="B540" s="1">
        <v>538</v>
      </c>
      <c r="C540" s="41" t="s">
        <v>2297</v>
      </c>
      <c r="D540" s="4" t="s">
        <v>2298</v>
      </c>
      <c r="E540" s="41" t="s">
        <v>11</v>
      </c>
      <c r="F540" s="3" t="s">
        <v>2299</v>
      </c>
      <c r="G540" s="1" t="s">
        <v>12</v>
      </c>
      <c r="H540" s="4" t="s">
        <v>680</v>
      </c>
      <c r="I540" s="1" t="s">
        <v>38</v>
      </c>
    </row>
    <row r="541" spans="2:9">
      <c r="B541" s="1">
        <v>539</v>
      </c>
      <c r="C541" s="41" t="s">
        <v>2300</v>
      </c>
      <c r="D541" s="4" t="s">
        <v>2301</v>
      </c>
      <c r="E541" s="41" t="s">
        <v>11</v>
      </c>
      <c r="F541" s="3" t="s">
        <v>2302</v>
      </c>
      <c r="G541" s="1" t="s">
        <v>12</v>
      </c>
      <c r="H541" s="4" t="s">
        <v>680</v>
      </c>
      <c r="I541" s="1" t="s">
        <v>38</v>
      </c>
    </row>
    <row r="542" spans="2:9">
      <c r="B542" s="1">
        <v>540</v>
      </c>
      <c r="C542" s="41" t="s">
        <v>2303</v>
      </c>
      <c r="D542" s="4" t="s">
        <v>2304</v>
      </c>
      <c r="E542" s="41" t="s">
        <v>11</v>
      </c>
      <c r="F542" s="3" t="s">
        <v>2305</v>
      </c>
      <c r="G542" s="1" t="s">
        <v>12</v>
      </c>
      <c r="H542" s="4" t="s">
        <v>557</v>
      </c>
      <c r="I542" s="1" t="s">
        <v>38</v>
      </c>
    </row>
    <row r="543" spans="2:9">
      <c r="B543" s="1">
        <v>541</v>
      </c>
      <c r="C543" s="41" t="s">
        <v>2306</v>
      </c>
      <c r="D543" s="4" t="s">
        <v>2307</v>
      </c>
      <c r="E543" s="41" t="s">
        <v>11</v>
      </c>
      <c r="F543" s="3" t="s">
        <v>2308</v>
      </c>
      <c r="G543" s="1" t="s">
        <v>12</v>
      </c>
      <c r="H543" s="4" t="s">
        <v>678</v>
      </c>
      <c r="I543" s="1" t="s">
        <v>38</v>
      </c>
    </row>
    <row r="544" spans="2:9">
      <c r="B544" s="1">
        <v>542</v>
      </c>
      <c r="C544" s="41" t="s">
        <v>2309</v>
      </c>
      <c r="D544" s="4" t="s">
        <v>2310</v>
      </c>
      <c r="E544" s="41" t="s">
        <v>11</v>
      </c>
      <c r="F544" s="3" t="s">
        <v>2311</v>
      </c>
      <c r="G544" s="1" t="s">
        <v>12</v>
      </c>
      <c r="H544" s="4" t="s">
        <v>174</v>
      </c>
      <c r="I544" s="1" t="s">
        <v>38</v>
      </c>
    </row>
    <row r="545" spans="2:9">
      <c r="B545" s="1">
        <v>543</v>
      </c>
      <c r="C545" s="41" t="s">
        <v>2312</v>
      </c>
      <c r="D545" s="4" t="s">
        <v>2313</v>
      </c>
      <c r="E545" s="41" t="s">
        <v>11</v>
      </c>
      <c r="F545" s="3" t="s">
        <v>2314</v>
      </c>
      <c r="G545" s="1" t="s">
        <v>12</v>
      </c>
      <c r="H545" s="4" t="s">
        <v>557</v>
      </c>
      <c r="I545" s="1" t="s">
        <v>38</v>
      </c>
    </row>
    <row r="546" spans="2:9">
      <c r="B546" s="1">
        <v>544</v>
      </c>
      <c r="C546" s="41" t="s">
        <v>2315</v>
      </c>
      <c r="D546" s="4" t="s">
        <v>2316</v>
      </c>
      <c r="E546" s="41" t="s">
        <v>11</v>
      </c>
      <c r="F546" s="3" t="s">
        <v>2317</v>
      </c>
      <c r="G546" s="1" t="s">
        <v>12</v>
      </c>
      <c r="H546" s="4" t="s">
        <v>387</v>
      </c>
      <c r="I546" s="1" t="s">
        <v>38</v>
      </c>
    </row>
    <row r="547" spans="2:9">
      <c r="B547" s="1">
        <v>545</v>
      </c>
      <c r="C547" s="41" t="s">
        <v>2318</v>
      </c>
      <c r="D547" s="4" t="s">
        <v>2319</v>
      </c>
      <c r="E547" s="41" t="s">
        <v>11</v>
      </c>
      <c r="F547" s="3" t="s">
        <v>2320</v>
      </c>
      <c r="G547" s="1" t="s">
        <v>12</v>
      </c>
      <c r="H547" s="4" t="s">
        <v>675</v>
      </c>
      <c r="I547" s="1" t="s">
        <v>38</v>
      </c>
    </row>
    <row r="548" spans="2:9">
      <c r="B548" s="1">
        <v>546</v>
      </c>
      <c r="C548" s="41" t="s">
        <v>2321</v>
      </c>
      <c r="D548" s="4" t="s">
        <v>2322</v>
      </c>
      <c r="E548" s="41" t="s">
        <v>11</v>
      </c>
      <c r="F548" s="3" t="s">
        <v>2323</v>
      </c>
      <c r="G548" s="1" t="s">
        <v>12</v>
      </c>
      <c r="H548" s="4" t="s">
        <v>174</v>
      </c>
      <c r="I548" s="1" t="s">
        <v>38</v>
      </c>
    </row>
    <row r="549" spans="2:9">
      <c r="B549" s="1">
        <v>547</v>
      </c>
      <c r="C549" s="41" t="s">
        <v>2324</v>
      </c>
      <c r="D549" s="4" t="s">
        <v>2325</v>
      </c>
      <c r="E549" s="41" t="s">
        <v>11</v>
      </c>
      <c r="F549" s="3" t="s">
        <v>2326</v>
      </c>
      <c r="G549" s="1" t="s">
        <v>12</v>
      </c>
      <c r="H549" s="4" t="s">
        <v>387</v>
      </c>
      <c r="I549" s="1" t="s">
        <v>38</v>
      </c>
    </row>
    <row r="550" spans="2:9">
      <c r="B550" s="1">
        <v>548</v>
      </c>
      <c r="C550" s="41" t="s">
        <v>2327</v>
      </c>
      <c r="D550" s="4" t="s">
        <v>2328</v>
      </c>
      <c r="E550" s="41" t="s">
        <v>11</v>
      </c>
      <c r="F550" s="3" t="s">
        <v>2329</v>
      </c>
      <c r="G550" s="1" t="s">
        <v>12</v>
      </c>
      <c r="H550" s="4" t="s">
        <v>387</v>
      </c>
      <c r="I550" s="1" t="s">
        <v>38</v>
      </c>
    </row>
    <row r="551" spans="2:9">
      <c r="B551" s="1">
        <v>549</v>
      </c>
      <c r="C551" s="41" t="s">
        <v>2330</v>
      </c>
      <c r="D551" s="4" t="s">
        <v>2331</v>
      </c>
      <c r="E551" s="41" t="s">
        <v>11</v>
      </c>
      <c r="F551" s="3" t="s">
        <v>2332</v>
      </c>
      <c r="G551" s="1" t="s">
        <v>12</v>
      </c>
      <c r="H551" s="4" t="s">
        <v>671</v>
      </c>
      <c r="I551" s="1" t="s">
        <v>38</v>
      </c>
    </row>
    <row r="552" spans="2:9">
      <c r="B552" s="1">
        <v>550</v>
      </c>
      <c r="C552" s="41" t="s">
        <v>2333</v>
      </c>
      <c r="D552" s="4" t="s">
        <v>2334</v>
      </c>
      <c r="E552" s="41" t="s">
        <v>11</v>
      </c>
      <c r="F552" s="3" t="s">
        <v>2335</v>
      </c>
      <c r="G552" s="1" t="s">
        <v>12</v>
      </c>
      <c r="H552" s="4" t="s">
        <v>557</v>
      </c>
      <c r="I552" s="1" t="s">
        <v>38</v>
      </c>
    </row>
    <row r="553" spans="2:9">
      <c r="B553" s="1">
        <v>551</v>
      </c>
      <c r="C553" s="41" t="s">
        <v>2336</v>
      </c>
      <c r="D553" s="4" t="s">
        <v>2337</v>
      </c>
      <c r="E553" s="41" t="s">
        <v>17</v>
      </c>
      <c r="F553" s="3" t="s">
        <v>2338</v>
      </c>
      <c r="G553" s="1" t="s">
        <v>18</v>
      </c>
      <c r="H553" s="4" t="s">
        <v>4</v>
      </c>
      <c r="I553" s="1" t="s">
        <v>38</v>
      </c>
    </row>
    <row r="554" spans="2:9">
      <c r="B554" s="1">
        <v>552</v>
      </c>
      <c r="C554" s="41" t="s">
        <v>2339</v>
      </c>
      <c r="D554" s="4" t="s">
        <v>2340</v>
      </c>
      <c r="E554" s="41" t="s">
        <v>11</v>
      </c>
      <c r="F554" s="3" t="s">
        <v>2341</v>
      </c>
      <c r="G554" s="1" t="s">
        <v>12</v>
      </c>
      <c r="H554" s="4" t="s">
        <v>174</v>
      </c>
      <c r="I554" s="1" t="s">
        <v>38</v>
      </c>
    </row>
    <row r="555" spans="2:9">
      <c r="B555" s="1">
        <v>553</v>
      </c>
      <c r="C555" s="41" t="s">
        <v>2342</v>
      </c>
      <c r="D555" s="4" t="s">
        <v>2343</v>
      </c>
      <c r="E555" s="41" t="s">
        <v>11</v>
      </c>
      <c r="F555" s="3" t="s">
        <v>2344</v>
      </c>
      <c r="G555" s="1" t="s">
        <v>12</v>
      </c>
      <c r="H555" s="4" t="s">
        <v>678</v>
      </c>
      <c r="I555" s="1" t="s">
        <v>38</v>
      </c>
    </row>
    <row r="556" spans="2:9">
      <c r="B556" s="1">
        <v>554</v>
      </c>
      <c r="C556" s="41" t="s">
        <v>2345</v>
      </c>
      <c r="D556" s="4" t="s">
        <v>2346</v>
      </c>
      <c r="E556" s="41" t="s">
        <v>11</v>
      </c>
      <c r="F556" s="3" t="s">
        <v>2347</v>
      </c>
      <c r="G556" s="1" t="s">
        <v>12</v>
      </c>
      <c r="H556" s="4" t="s">
        <v>680</v>
      </c>
      <c r="I556" s="1" t="s">
        <v>38</v>
      </c>
    </row>
    <row r="557" spans="2:9">
      <c r="B557" s="1">
        <v>555</v>
      </c>
      <c r="C557" s="41" t="s">
        <v>2348</v>
      </c>
      <c r="D557" s="4" t="s">
        <v>2349</v>
      </c>
      <c r="E557" s="41" t="s">
        <v>11</v>
      </c>
      <c r="F557" s="3" t="s">
        <v>2350</v>
      </c>
      <c r="G557" s="1" t="s">
        <v>12</v>
      </c>
      <c r="H557" s="4" t="s">
        <v>484</v>
      </c>
      <c r="I557" s="1" t="s">
        <v>38</v>
      </c>
    </row>
    <row r="558" spans="2:9">
      <c r="B558" s="1">
        <v>556</v>
      </c>
      <c r="C558" s="41" t="s">
        <v>2351</v>
      </c>
      <c r="D558" s="4" t="s">
        <v>2352</v>
      </c>
      <c r="E558" s="41" t="s">
        <v>11</v>
      </c>
      <c r="F558" s="3" t="s">
        <v>2353</v>
      </c>
      <c r="G558" s="1" t="s">
        <v>12</v>
      </c>
      <c r="H558" s="4" t="s">
        <v>387</v>
      </c>
      <c r="I558" s="1" t="s">
        <v>38</v>
      </c>
    </row>
    <row r="559" spans="2:9">
      <c r="B559" s="1">
        <v>557</v>
      </c>
      <c r="C559" s="41" t="s">
        <v>2354</v>
      </c>
      <c r="D559" s="4" t="s">
        <v>2355</v>
      </c>
      <c r="E559" s="41" t="s">
        <v>11</v>
      </c>
      <c r="F559" s="3" t="s">
        <v>2356</v>
      </c>
      <c r="G559" s="1" t="s">
        <v>12</v>
      </c>
      <c r="H559" s="4" t="s">
        <v>326</v>
      </c>
      <c r="I559" s="1" t="s">
        <v>38</v>
      </c>
    </row>
    <row r="560" spans="2:9">
      <c r="B560" s="1">
        <v>558</v>
      </c>
      <c r="C560" s="41" t="s">
        <v>2357</v>
      </c>
      <c r="D560" s="4" t="s">
        <v>2358</v>
      </c>
      <c r="E560" s="41" t="s">
        <v>11</v>
      </c>
      <c r="F560" s="3" t="s">
        <v>2359</v>
      </c>
      <c r="G560" s="1" t="s">
        <v>12</v>
      </c>
      <c r="H560" s="4" t="s">
        <v>436</v>
      </c>
      <c r="I560" s="1" t="s">
        <v>38</v>
      </c>
    </row>
    <row r="561" spans="2:9">
      <c r="B561" s="1">
        <v>559</v>
      </c>
      <c r="C561" s="41" t="s">
        <v>2360</v>
      </c>
      <c r="D561" s="4" t="s">
        <v>2361</v>
      </c>
      <c r="E561" s="41" t="s">
        <v>11</v>
      </c>
      <c r="F561" s="3" t="s">
        <v>2362</v>
      </c>
      <c r="G561" s="1" t="s">
        <v>12</v>
      </c>
      <c r="H561" s="4" t="s">
        <v>174</v>
      </c>
      <c r="I561" s="1" t="s">
        <v>38</v>
      </c>
    </row>
    <row r="562" spans="2:9">
      <c r="B562" s="1">
        <v>560</v>
      </c>
      <c r="C562" s="41" t="s">
        <v>2363</v>
      </c>
      <c r="D562" s="4" t="s">
        <v>2364</v>
      </c>
      <c r="E562" s="41" t="s">
        <v>11</v>
      </c>
      <c r="F562" s="3" t="s">
        <v>2365</v>
      </c>
      <c r="G562" s="1" t="s">
        <v>12</v>
      </c>
      <c r="H562" s="4" t="s">
        <v>557</v>
      </c>
      <c r="I562" s="1" t="s">
        <v>38</v>
      </c>
    </row>
    <row r="563" spans="2:9">
      <c r="B563" s="1">
        <v>561</v>
      </c>
      <c r="C563" s="41" t="s">
        <v>2366</v>
      </c>
      <c r="D563" s="4" t="s">
        <v>2367</v>
      </c>
      <c r="E563" s="41" t="s">
        <v>11</v>
      </c>
      <c r="F563" s="3" t="s">
        <v>2368</v>
      </c>
      <c r="G563" s="1" t="s">
        <v>12</v>
      </c>
      <c r="H563" s="4" t="s">
        <v>478</v>
      </c>
      <c r="I563" s="1" t="s">
        <v>38</v>
      </c>
    </row>
    <row r="564" spans="2:9">
      <c r="B564" s="1">
        <v>562</v>
      </c>
      <c r="C564" s="41" t="s">
        <v>2369</v>
      </c>
      <c r="D564" s="4" t="s">
        <v>2370</v>
      </c>
      <c r="E564" s="41" t="s">
        <v>11</v>
      </c>
      <c r="F564" s="3" t="s">
        <v>2371</v>
      </c>
      <c r="G564" s="1" t="s">
        <v>12</v>
      </c>
      <c r="H564" s="4" t="s">
        <v>174</v>
      </c>
      <c r="I564" s="1" t="s">
        <v>38</v>
      </c>
    </row>
    <row r="565" spans="2:9">
      <c r="B565" s="1">
        <v>563</v>
      </c>
      <c r="C565" s="41" t="s">
        <v>2372</v>
      </c>
      <c r="D565" s="4" t="s">
        <v>2373</v>
      </c>
      <c r="E565" s="41" t="s">
        <v>11</v>
      </c>
      <c r="F565" s="3" t="s">
        <v>2374</v>
      </c>
      <c r="G565" s="1" t="s">
        <v>12</v>
      </c>
      <c r="H565" s="4" t="s">
        <v>675</v>
      </c>
      <c r="I565" s="1" t="s">
        <v>38</v>
      </c>
    </row>
    <row r="566" spans="2:9">
      <c r="B566" s="1">
        <v>564</v>
      </c>
      <c r="C566" s="41" t="s">
        <v>2375</v>
      </c>
      <c r="D566" s="4" t="s">
        <v>2376</v>
      </c>
      <c r="E566" s="41" t="s">
        <v>11</v>
      </c>
      <c r="F566" s="3" t="s">
        <v>2377</v>
      </c>
      <c r="G566" s="1" t="s">
        <v>12</v>
      </c>
      <c r="H566" s="4" t="s">
        <v>478</v>
      </c>
      <c r="I566" s="1" t="s">
        <v>38</v>
      </c>
    </row>
    <row r="567" spans="2:9">
      <c r="B567" s="1">
        <v>565</v>
      </c>
      <c r="C567" s="41" t="s">
        <v>2378</v>
      </c>
      <c r="D567" s="4" t="s">
        <v>2379</v>
      </c>
      <c r="E567" s="41" t="s">
        <v>11</v>
      </c>
      <c r="F567" s="3" t="s">
        <v>2380</v>
      </c>
      <c r="G567" s="1" t="s">
        <v>12</v>
      </c>
      <c r="H567" s="4" t="s">
        <v>174</v>
      </c>
      <c r="I567" s="1" t="s">
        <v>38</v>
      </c>
    </row>
    <row r="568" spans="2:9">
      <c r="B568" s="1">
        <v>566</v>
      </c>
      <c r="C568" s="41" t="s">
        <v>2381</v>
      </c>
      <c r="D568" s="4" t="s">
        <v>2382</v>
      </c>
      <c r="E568" s="41" t="s">
        <v>11</v>
      </c>
      <c r="F568" s="3" t="s">
        <v>2383</v>
      </c>
      <c r="G568" s="1" t="s">
        <v>12</v>
      </c>
      <c r="H568" s="4" t="s">
        <v>387</v>
      </c>
      <c r="I568" s="1" t="s">
        <v>38</v>
      </c>
    </row>
    <row r="569" spans="2:9">
      <c r="B569" s="1">
        <v>567</v>
      </c>
      <c r="C569" s="41" t="s">
        <v>2384</v>
      </c>
      <c r="D569" s="4" t="s">
        <v>2385</v>
      </c>
      <c r="E569" s="41" t="s">
        <v>11</v>
      </c>
      <c r="F569" s="3" t="s">
        <v>2386</v>
      </c>
      <c r="G569" s="1" t="s">
        <v>12</v>
      </c>
      <c r="H569" s="4" t="s">
        <v>679</v>
      </c>
      <c r="I569" s="1" t="s">
        <v>38</v>
      </c>
    </row>
    <row r="570" spans="2:9">
      <c r="B570" s="1">
        <v>568</v>
      </c>
      <c r="C570" s="41" t="s">
        <v>2387</v>
      </c>
      <c r="D570" s="4" t="s">
        <v>2388</v>
      </c>
      <c r="E570" s="41" t="s">
        <v>11</v>
      </c>
      <c r="F570" s="3" t="s">
        <v>2389</v>
      </c>
      <c r="G570" s="1" t="s">
        <v>12</v>
      </c>
      <c r="H570" s="4" t="s">
        <v>557</v>
      </c>
      <c r="I570" s="1" t="s">
        <v>38</v>
      </c>
    </row>
    <row r="571" spans="2:9">
      <c r="B571" s="1">
        <v>569</v>
      </c>
      <c r="C571" s="41" t="s">
        <v>2390</v>
      </c>
      <c r="D571" s="4" t="s">
        <v>2391</v>
      </c>
      <c r="E571" s="41" t="s">
        <v>11</v>
      </c>
      <c r="F571" s="3" t="s">
        <v>2392</v>
      </c>
      <c r="G571" s="1" t="s">
        <v>12</v>
      </c>
      <c r="H571" s="4" t="s">
        <v>174</v>
      </c>
      <c r="I571" s="1" t="s">
        <v>38</v>
      </c>
    </row>
    <row r="572" spans="2:9">
      <c r="B572" s="1">
        <v>570</v>
      </c>
      <c r="C572" s="41" t="s">
        <v>2393</v>
      </c>
      <c r="D572" s="4" t="s">
        <v>2394</v>
      </c>
      <c r="E572" s="41" t="s">
        <v>11</v>
      </c>
      <c r="F572" s="3" t="s">
        <v>2395</v>
      </c>
      <c r="G572" s="1" t="s">
        <v>12</v>
      </c>
      <c r="H572" s="4" t="s">
        <v>557</v>
      </c>
      <c r="I572" s="1" t="s">
        <v>38</v>
      </c>
    </row>
    <row r="573" spans="2:9">
      <c r="B573" s="1">
        <v>571</v>
      </c>
      <c r="C573" s="41" t="s">
        <v>2396</v>
      </c>
      <c r="D573" s="4" t="s">
        <v>2397</v>
      </c>
      <c r="E573" s="41" t="s">
        <v>11</v>
      </c>
      <c r="F573" s="3" t="s">
        <v>2398</v>
      </c>
      <c r="G573" s="1" t="s">
        <v>12</v>
      </c>
      <c r="H573" s="4" t="s">
        <v>680</v>
      </c>
      <c r="I573" s="1" t="s">
        <v>38</v>
      </c>
    </row>
    <row r="574" spans="2:9">
      <c r="B574" s="1">
        <v>572</v>
      </c>
      <c r="C574" s="41" t="s">
        <v>2399</v>
      </c>
      <c r="D574" s="4" t="s">
        <v>2400</v>
      </c>
      <c r="E574" s="41" t="s">
        <v>11</v>
      </c>
      <c r="F574" s="3" t="s">
        <v>2401</v>
      </c>
      <c r="G574" s="1" t="s">
        <v>12</v>
      </c>
      <c r="H574" s="4" t="s">
        <v>478</v>
      </c>
      <c r="I574" s="1" t="s">
        <v>38</v>
      </c>
    </row>
    <row r="575" spans="2:9">
      <c r="B575" s="1">
        <v>573</v>
      </c>
      <c r="C575" s="41" t="s">
        <v>2402</v>
      </c>
      <c r="D575" s="4" t="s">
        <v>2403</v>
      </c>
      <c r="E575" s="41" t="s">
        <v>11</v>
      </c>
      <c r="F575" s="3" t="s">
        <v>2404</v>
      </c>
      <c r="G575" s="1" t="s">
        <v>12</v>
      </c>
      <c r="H575" s="4" t="s">
        <v>557</v>
      </c>
      <c r="I575" s="1" t="s">
        <v>38</v>
      </c>
    </row>
    <row r="576" spans="2:9">
      <c r="B576" s="1">
        <v>574</v>
      </c>
      <c r="C576" s="41" t="s">
        <v>2405</v>
      </c>
      <c r="D576" s="4" t="s">
        <v>2406</v>
      </c>
      <c r="E576" s="41" t="s">
        <v>11</v>
      </c>
      <c r="F576" s="3" t="s">
        <v>2407</v>
      </c>
      <c r="G576" s="1" t="s">
        <v>12</v>
      </c>
      <c r="H576" s="4" t="s">
        <v>557</v>
      </c>
      <c r="I576" s="1" t="s">
        <v>38</v>
      </c>
    </row>
    <row r="577" spans="2:9">
      <c r="B577" s="1">
        <v>575</v>
      </c>
      <c r="C577" s="41" t="s">
        <v>2408</v>
      </c>
      <c r="D577" s="4" t="s">
        <v>2409</v>
      </c>
      <c r="E577" s="41" t="s">
        <v>11</v>
      </c>
      <c r="F577" s="3" t="s">
        <v>2410</v>
      </c>
      <c r="G577" s="1" t="s">
        <v>12</v>
      </c>
      <c r="H577" s="4" t="s">
        <v>679</v>
      </c>
      <c r="I577" s="1" t="s">
        <v>38</v>
      </c>
    </row>
    <row r="578" spans="2:9">
      <c r="B578" s="1">
        <v>576</v>
      </c>
      <c r="C578" s="41" t="s">
        <v>2411</v>
      </c>
      <c r="D578" s="4" t="s">
        <v>2412</v>
      </c>
      <c r="E578" s="41" t="s">
        <v>11</v>
      </c>
      <c r="F578" s="3" t="s">
        <v>2413</v>
      </c>
      <c r="G578" s="1" t="s">
        <v>12</v>
      </c>
      <c r="H578" s="4" t="s">
        <v>478</v>
      </c>
      <c r="I578" s="1" t="s">
        <v>38</v>
      </c>
    </row>
    <row r="579" spans="2:9">
      <c r="B579" s="1">
        <v>577</v>
      </c>
      <c r="C579" s="41" t="s">
        <v>2414</v>
      </c>
      <c r="D579" s="4" t="s">
        <v>2415</v>
      </c>
      <c r="E579" s="41" t="s">
        <v>11</v>
      </c>
      <c r="F579" s="3" t="s">
        <v>2416</v>
      </c>
      <c r="G579" s="1" t="s">
        <v>12</v>
      </c>
      <c r="H579" s="4" t="s">
        <v>679</v>
      </c>
      <c r="I579" s="1" t="s">
        <v>38</v>
      </c>
    </row>
    <row r="580" spans="2:9">
      <c r="B580" s="1">
        <v>578</v>
      </c>
      <c r="C580" s="41" t="s">
        <v>2417</v>
      </c>
      <c r="D580" s="4" t="s">
        <v>2418</v>
      </c>
      <c r="E580" s="41" t="s">
        <v>11</v>
      </c>
      <c r="F580" s="3" t="s">
        <v>2419</v>
      </c>
      <c r="G580" s="1" t="s">
        <v>12</v>
      </c>
      <c r="H580" s="4" t="s">
        <v>436</v>
      </c>
      <c r="I580" s="1" t="s">
        <v>38</v>
      </c>
    </row>
    <row r="581" spans="2:9">
      <c r="B581" s="1">
        <v>579</v>
      </c>
      <c r="C581" s="41" t="s">
        <v>2420</v>
      </c>
      <c r="D581" s="4" t="s">
        <v>2421</v>
      </c>
      <c r="E581" s="41" t="s">
        <v>11</v>
      </c>
      <c r="F581" s="3" t="s">
        <v>2422</v>
      </c>
      <c r="G581" s="1" t="s">
        <v>12</v>
      </c>
      <c r="H581" s="4" t="s">
        <v>478</v>
      </c>
      <c r="I581" s="1" t="s">
        <v>38</v>
      </c>
    </row>
    <row r="582" spans="2:9">
      <c r="B582" s="1">
        <v>580</v>
      </c>
      <c r="C582" s="41" t="s">
        <v>2423</v>
      </c>
      <c r="D582" s="4" t="s">
        <v>2424</v>
      </c>
      <c r="E582" s="41" t="s">
        <v>11</v>
      </c>
      <c r="F582" s="3" t="s">
        <v>2425</v>
      </c>
      <c r="G582" s="1" t="s">
        <v>12</v>
      </c>
      <c r="H582" s="4" t="s">
        <v>478</v>
      </c>
      <c r="I582" s="1" t="s">
        <v>38</v>
      </c>
    </row>
    <row r="583" spans="2:9">
      <c r="B583" s="1">
        <v>581</v>
      </c>
      <c r="C583" s="41" t="s">
        <v>2426</v>
      </c>
      <c r="D583" s="4" t="s">
        <v>2427</v>
      </c>
      <c r="E583" s="41" t="s">
        <v>11</v>
      </c>
      <c r="F583" s="3" t="s">
        <v>2428</v>
      </c>
      <c r="G583" s="1" t="s">
        <v>12</v>
      </c>
      <c r="H583" s="4" t="s">
        <v>387</v>
      </c>
      <c r="I583" s="1" t="s">
        <v>38</v>
      </c>
    </row>
    <row r="584" spans="2:9">
      <c r="B584" s="1">
        <v>582</v>
      </c>
      <c r="C584" s="41" t="s">
        <v>2429</v>
      </c>
      <c r="D584" s="4" t="s">
        <v>2430</v>
      </c>
      <c r="E584" s="41" t="s">
        <v>11</v>
      </c>
      <c r="F584" s="3" t="s">
        <v>2431</v>
      </c>
      <c r="G584" s="1" t="s">
        <v>12</v>
      </c>
      <c r="H584" s="4" t="s">
        <v>679</v>
      </c>
      <c r="I584" s="1" t="s">
        <v>38</v>
      </c>
    </row>
    <row r="585" spans="2:9">
      <c r="B585" s="1">
        <v>583</v>
      </c>
      <c r="C585" s="41" t="s">
        <v>2432</v>
      </c>
      <c r="D585" s="4" t="s">
        <v>2433</v>
      </c>
      <c r="E585" s="41" t="s">
        <v>11</v>
      </c>
      <c r="F585" s="3" t="s">
        <v>2434</v>
      </c>
      <c r="G585" s="1" t="s">
        <v>12</v>
      </c>
      <c r="H585" s="4" t="s">
        <v>174</v>
      </c>
      <c r="I585" s="1" t="s">
        <v>38</v>
      </c>
    </row>
    <row r="586" spans="2:9">
      <c r="B586" s="1">
        <v>584</v>
      </c>
      <c r="C586" s="41" t="s">
        <v>2435</v>
      </c>
      <c r="D586" s="4" t="s">
        <v>2436</v>
      </c>
      <c r="E586" s="41" t="s">
        <v>11</v>
      </c>
      <c r="F586" s="3" t="s">
        <v>2437</v>
      </c>
      <c r="G586" s="1" t="s">
        <v>12</v>
      </c>
      <c r="H586" s="4" t="s">
        <v>557</v>
      </c>
      <c r="I586" s="1" t="s">
        <v>38</v>
      </c>
    </row>
    <row r="587" spans="2:9">
      <c r="B587" s="1">
        <v>585</v>
      </c>
      <c r="C587" s="41" t="s">
        <v>2438</v>
      </c>
      <c r="D587" s="4" t="s">
        <v>2439</v>
      </c>
      <c r="E587" s="41" t="s">
        <v>11</v>
      </c>
      <c r="F587" s="3" t="s">
        <v>2440</v>
      </c>
      <c r="G587" s="1" t="s">
        <v>12</v>
      </c>
      <c r="H587" s="4" t="s">
        <v>557</v>
      </c>
      <c r="I587" s="1" t="s">
        <v>38</v>
      </c>
    </row>
    <row r="588" spans="2:9">
      <c r="B588" s="1">
        <v>586</v>
      </c>
      <c r="C588" s="41" t="s">
        <v>2441</v>
      </c>
      <c r="D588" s="4" t="s">
        <v>2442</v>
      </c>
      <c r="E588" s="41" t="s">
        <v>11</v>
      </c>
      <c r="F588" s="3" t="s">
        <v>2443</v>
      </c>
      <c r="G588" s="1" t="s">
        <v>12</v>
      </c>
      <c r="H588" s="4" t="s">
        <v>671</v>
      </c>
      <c r="I588" s="1" t="s">
        <v>38</v>
      </c>
    </row>
    <row r="589" spans="2:9">
      <c r="B589" s="1">
        <v>587</v>
      </c>
      <c r="C589" s="41" t="s">
        <v>2444</v>
      </c>
      <c r="D589" s="4" t="s">
        <v>2445</v>
      </c>
      <c r="E589" s="41" t="s">
        <v>11</v>
      </c>
      <c r="F589" s="3" t="s">
        <v>2446</v>
      </c>
      <c r="G589" s="1" t="s">
        <v>12</v>
      </c>
      <c r="H589" s="4" t="s">
        <v>478</v>
      </c>
      <c r="I589" s="1" t="s">
        <v>38</v>
      </c>
    </row>
    <row r="590" spans="2:9">
      <c r="B590" s="1">
        <v>588</v>
      </c>
      <c r="C590" s="41" t="s">
        <v>2447</v>
      </c>
      <c r="D590" s="4" t="s">
        <v>2448</v>
      </c>
      <c r="E590" s="41" t="s">
        <v>11</v>
      </c>
      <c r="F590" s="3" t="s">
        <v>2449</v>
      </c>
      <c r="G590" s="1" t="s">
        <v>12</v>
      </c>
      <c r="H590" s="4" t="s">
        <v>557</v>
      </c>
      <c r="I590" s="1" t="s">
        <v>38</v>
      </c>
    </row>
    <row r="591" spans="2:9">
      <c r="B591" s="1">
        <v>589</v>
      </c>
      <c r="C591" s="41" t="s">
        <v>2450</v>
      </c>
      <c r="D591" s="4" t="s">
        <v>2451</v>
      </c>
      <c r="E591" s="41" t="s">
        <v>11</v>
      </c>
      <c r="F591" s="3" t="s">
        <v>2452</v>
      </c>
      <c r="G591" s="1" t="s">
        <v>12</v>
      </c>
      <c r="H591" s="4" t="s">
        <v>29551</v>
      </c>
      <c r="I591" s="1" t="s">
        <v>38</v>
      </c>
    </row>
    <row r="592" spans="2:9">
      <c r="B592" s="1">
        <v>590</v>
      </c>
      <c r="C592" s="41" t="s">
        <v>2453</v>
      </c>
      <c r="D592" s="4" t="s">
        <v>2454</v>
      </c>
      <c r="E592" s="41" t="s">
        <v>11</v>
      </c>
      <c r="F592" s="3" t="s">
        <v>2455</v>
      </c>
      <c r="G592" s="1" t="s">
        <v>12</v>
      </c>
      <c r="H592" s="4" t="s">
        <v>252</v>
      </c>
      <c r="I592" s="1" t="s">
        <v>38</v>
      </c>
    </row>
    <row r="593" spans="2:9">
      <c r="B593" s="1">
        <v>591</v>
      </c>
      <c r="C593" s="41" t="s">
        <v>2456</v>
      </c>
      <c r="D593" s="4" t="s">
        <v>2457</v>
      </c>
      <c r="E593" s="41" t="s">
        <v>11</v>
      </c>
      <c r="F593" s="3" t="s">
        <v>2458</v>
      </c>
      <c r="G593" s="1" t="s">
        <v>12</v>
      </c>
      <c r="H593" s="4" t="s">
        <v>675</v>
      </c>
      <c r="I593" s="1" t="s">
        <v>38</v>
      </c>
    </row>
    <row r="594" spans="2:9">
      <c r="B594" s="1">
        <v>592</v>
      </c>
      <c r="C594" s="41" t="s">
        <v>2459</v>
      </c>
      <c r="D594" s="4" t="s">
        <v>2460</v>
      </c>
      <c r="E594" s="41" t="s">
        <v>11</v>
      </c>
      <c r="F594" s="3" t="s">
        <v>2461</v>
      </c>
      <c r="G594" s="1" t="s">
        <v>12</v>
      </c>
      <c r="H594" s="4" t="s">
        <v>557</v>
      </c>
      <c r="I594" s="1" t="s">
        <v>38</v>
      </c>
    </row>
    <row r="595" spans="2:9">
      <c r="B595" s="1">
        <v>593</v>
      </c>
      <c r="C595" s="41" t="s">
        <v>2462</v>
      </c>
      <c r="D595" s="4" t="s">
        <v>2463</v>
      </c>
      <c r="E595" s="41" t="s">
        <v>11</v>
      </c>
      <c r="F595" s="3" t="s">
        <v>2464</v>
      </c>
      <c r="G595" s="1" t="s">
        <v>12</v>
      </c>
      <c r="H595" s="4" t="s">
        <v>680</v>
      </c>
      <c r="I595" s="1" t="s">
        <v>38</v>
      </c>
    </row>
    <row r="596" spans="2:9">
      <c r="B596" s="1">
        <v>594</v>
      </c>
      <c r="C596" s="41" t="s">
        <v>2465</v>
      </c>
      <c r="D596" s="4" t="s">
        <v>2466</v>
      </c>
      <c r="E596" s="41" t="s">
        <v>11</v>
      </c>
      <c r="F596" s="3" t="s">
        <v>2467</v>
      </c>
      <c r="G596" s="1" t="s">
        <v>12</v>
      </c>
      <c r="H596" s="4" t="s">
        <v>29551</v>
      </c>
      <c r="I596" s="1" t="s">
        <v>38</v>
      </c>
    </row>
    <row r="597" spans="2:9">
      <c r="B597" s="1">
        <v>595</v>
      </c>
      <c r="C597" s="41" t="s">
        <v>2468</v>
      </c>
      <c r="D597" s="4" t="s">
        <v>2469</v>
      </c>
      <c r="E597" s="41" t="s">
        <v>11</v>
      </c>
      <c r="F597" s="3" t="s">
        <v>2470</v>
      </c>
      <c r="G597" s="1" t="s">
        <v>12</v>
      </c>
      <c r="H597" s="4" t="s">
        <v>436</v>
      </c>
      <c r="I597" s="1" t="s">
        <v>38</v>
      </c>
    </row>
    <row r="598" spans="2:9">
      <c r="B598" s="1">
        <v>596</v>
      </c>
      <c r="C598" s="41" t="s">
        <v>2471</v>
      </c>
      <c r="D598" s="4" t="s">
        <v>2472</v>
      </c>
      <c r="E598" s="41" t="s">
        <v>11</v>
      </c>
      <c r="F598" s="3" t="s">
        <v>2473</v>
      </c>
      <c r="G598" s="1" t="s">
        <v>12</v>
      </c>
      <c r="H598" s="4" t="s">
        <v>462</v>
      </c>
      <c r="I598" s="1" t="s">
        <v>38</v>
      </c>
    </row>
    <row r="599" spans="2:9">
      <c r="B599" s="1">
        <v>597</v>
      </c>
      <c r="C599" s="41" t="s">
        <v>2474</v>
      </c>
      <c r="D599" s="4" t="s">
        <v>2475</v>
      </c>
      <c r="E599" s="41" t="s">
        <v>11</v>
      </c>
      <c r="F599" s="3" t="s">
        <v>2476</v>
      </c>
      <c r="G599" s="1" t="s">
        <v>12</v>
      </c>
      <c r="H599" s="4" t="s">
        <v>557</v>
      </c>
      <c r="I599" s="1" t="s">
        <v>38</v>
      </c>
    </row>
    <row r="600" spans="2:9">
      <c r="B600" s="1">
        <v>598</v>
      </c>
      <c r="C600" s="41" t="s">
        <v>2477</v>
      </c>
      <c r="D600" s="4" t="s">
        <v>2478</v>
      </c>
      <c r="E600" s="41" t="s">
        <v>11</v>
      </c>
      <c r="F600" s="3" t="s">
        <v>2479</v>
      </c>
      <c r="G600" s="1" t="s">
        <v>12</v>
      </c>
      <c r="H600" s="4" t="s">
        <v>436</v>
      </c>
      <c r="I600" s="1" t="s">
        <v>38</v>
      </c>
    </row>
    <row r="601" spans="2:9">
      <c r="B601" s="1">
        <v>599</v>
      </c>
      <c r="C601" s="41" t="s">
        <v>2480</v>
      </c>
      <c r="D601" s="4" t="s">
        <v>2481</v>
      </c>
      <c r="E601" s="41" t="s">
        <v>11</v>
      </c>
      <c r="F601" s="3" t="s">
        <v>2482</v>
      </c>
      <c r="G601" s="1" t="s">
        <v>12</v>
      </c>
      <c r="H601" s="4" t="s">
        <v>436</v>
      </c>
      <c r="I601" s="1" t="s">
        <v>38</v>
      </c>
    </row>
    <row r="602" spans="2:9">
      <c r="B602" s="1">
        <v>600</v>
      </c>
      <c r="C602" s="41" t="s">
        <v>2483</v>
      </c>
      <c r="D602" s="4" t="s">
        <v>2484</v>
      </c>
      <c r="E602" s="41" t="s">
        <v>11</v>
      </c>
      <c r="F602" s="3" t="s">
        <v>2485</v>
      </c>
      <c r="G602" s="1" t="s">
        <v>12</v>
      </c>
      <c r="H602" s="4" t="s">
        <v>678</v>
      </c>
      <c r="I602" s="1" t="s">
        <v>38</v>
      </c>
    </row>
    <row r="603" spans="2:9">
      <c r="B603" s="1">
        <v>601</v>
      </c>
      <c r="C603" s="41" t="s">
        <v>2486</v>
      </c>
      <c r="D603" s="4" t="s">
        <v>2487</v>
      </c>
      <c r="E603" s="41" t="s">
        <v>11</v>
      </c>
      <c r="F603" s="3" t="s">
        <v>2488</v>
      </c>
      <c r="G603" s="1" t="s">
        <v>12</v>
      </c>
      <c r="H603" s="4" t="s">
        <v>679</v>
      </c>
      <c r="I603" s="1" t="s">
        <v>38</v>
      </c>
    </row>
    <row r="604" spans="2:9">
      <c r="B604" s="1">
        <v>602</v>
      </c>
      <c r="C604" s="41" t="s">
        <v>2489</v>
      </c>
      <c r="D604" s="4" t="s">
        <v>2490</v>
      </c>
      <c r="E604" s="41" t="s">
        <v>11</v>
      </c>
      <c r="F604" s="3" t="s">
        <v>2491</v>
      </c>
      <c r="G604" s="1" t="s">
        <v>12</v>
      </c>
      <c r="H604" s="4" t="s">
        <v>557</v>
      </c>
      <c r="I604" s="1" t="s">
        <v>38</v>
      </c>
    </row>
    <row r="605" spans="2:9">
      <c r="B605" s="1">
        <v>603</v>
      </c>
      <c r="C605" s="41" t="s">
        <v>2492</v>
      </c>
      <c r="D605" s="4" t="s">
        <v>2493</v>
      </c>
      <c r="E605" s="41" t="s">
        <v>11</v>
      </c>
      <c r="F605" s="3" t="s">
        <v>2494</v>
      </c>
      <c r="G605" s="1" t="s">
        <v>12</v>
      </c>
      <c r="H605" s="4" t="s">
        <v>174</v>
      </c>
      <c r="I605" s="1" t="s">
        <v>38</v>
      </c>
    </row>
    <row r="606" spans="2:9">
      <c r="B606" s="1">
        <v>604</v>
      </c>
      <c r="C606" s="41" t="s">
        <v>2495</v>
      </c>
      <c r="D606" s="4" t="s">
        <v>2496</v>
      </c>
      <c r="E606" s="41" t="s">
        <v>11</v>
      </c>
      <c r="F606" s="3" t="s">
        <v>2497</v>
      </c>
      <c r="G606" s="1" t="s">
        <v>12</v>
      </c>
      <c r="H606" s="4" t="s">
        <v>174</v>
      </c>
      <c r="I606" s="1" t="s">
        <v>38</v>
      </c>
    </row>
    <row r="607" spans="2:9">
      <c r="B607" s="1">
        <v>605</v>
      </c>
      <c r="C607" s="41" t="s">
        <v>2498</v>
      </c>
      <c r="D607" s="4" t="s">
        <v>2499</v>
      </c>
      <c r="E607" s="41" t="s">
        <v>11</v>
      </c>
      <c r="F607" s="3" t="s">
        <v>2500</v>
      </c>
      <c r="G607" s="1" t="s">
        <v>12</v>
      </c>
      <c r="H607" s="4" t="s">
        <v>478</v>
      </c>
      <c r="I607" s="1" t="s">
        <v>38</v>
      </c>
    </row>
    <row r="608" spans="2:9">
      <c r="B608" s="1">
        <v>606</v>
      </c>
      <c r="C608" s="41" t="s">
        <v>2501</v>
      </c>
      <c r="D608" s="4" t="s">
        <v>2502</v>
      </c>
      <c r="E608" s="41" t="s">
        <v>11</v>
      </c>
      <c r="F608" s="3" t="s">
        <v>2503</v>
      </c>
      <c r="G608" s="1" t="s">
        <v>12</v>
      </c>
      <c r="H608" s="4" t="s">
        <v>174</v>
      </c>
      <c r="I608" s="1" t="s">
        <v>38</v>
      </c>
    </row>
    <row r="609" spans="2:9">
      <c r="B609" s="1">
        <v>607</v>
      </c>
      <c r="C609" s="41" t="s">
        <v>2504</v>
      </c>
      <c r="D609" s="4" t="s">
        <v>2505</v>
      </c>
      <c r="E609" s="41" t="s">
        <v>11</v>
      </c>
      <c r="F609" s="3" t="s">
        <v>2506</v>
      </c>
      <c r="G609" s="1" t="s">
        <v>12</v>
      </c>
      <c r="H609" s="4" t="s">
        <v>557</v>
      </c>
      <c r="I609" s="1" t="s">
        <v>38</v>
      </c>
    </row>
    <row r="610" spans="2:9">
      <c r="B610" s="1">
        <v>608</v>
      </c>
      <c r="C610" s="41" t="s">
        <v>2507</v>
      </c>
      <c r="D610" s="4" t="s">
        <v>2508</v>
      </c>
      <c r="E610" s="41" t="s">
        <v>11</v>
      </c>
      <c r="F610" s="3" t="s">
        <v>2509</v>
      </c>
      <c r="G610" s="1" t="s">
        <v>12</v>
      </c>
      <c r="H610" s="4" t="s">
        <v>679</v>
      </c>
      <c r="I610" s="1" t="s">
        <v>38</v>
      </c>
    </row>
    <row r="611" spans="2:9">
      <c r="B611" s="1">
        <v>609</v>
      </c>
      <c r="C611" s="41" t="s">
        <v>2510</v>
      </c>
      <c r="D611" s="4" t="s">
        <v>2511</v>
      </c>
      <c r="E611" s="41" t="s">
        <v>11</v>
      </c>
      <c r="F611" s="3" t="s">
        <v>2512</v>
      </c>
      <c r="G611" s="1" t="s">
        <v>12</v>
      </c>
      <c r="H611" s="4" t="s">
        <v>462</v>
      </c>
      <c r="I611" s="1" t="s">
        <v>38</v>
      </c>
    </row>
    <row r="612" spans="2:9">
      <c r="B612" s="1">
        <v>610</v>
      </c>
      <c r="C612" s="41" t="s">
        <v>2513</v>
      </c>
      <c r="D612" s="4" t="s">
        <v>2514</v>
      </c>
      <c r="E612" s="41" t="s">
        <v>11</v>
      </c>
      <c r="F612" s="3" t="s">
        <v>2515</v>
      </c>
      <c r="G612" s="1" t="s">
        <v>12</v>
      </c>
      <c r="H612" s="4" t="s">
        <v>681</v>
      </c>
      <c r="I612" s="1" t="s">
        <v>38</v>
      </c>
    </row>
    <row r="613" spans="2:9">
      <c r="B613" s="1">
        <v>611</v>
      </c>
      <c r="C613" s="41" t="s">
        <v>2516</v>
      </c>
      <c r="D613" s="4" t="s">
        <v>2517</v>
      </c>
      <c r="E613" s="41" t="s">
        <v>11</v>
      </c>
      <c r="F613" s="3" t="s">
        <v>2518</v>
      </c>
      <c r="G613" s="1" t="s">
        <v>12</v>
      </c>
      <c r="H613" s="4" t="s">
        <v>675</v>
      </c>
      <c r="I613" s="1" t="s">
        <v>38</v>
      </c>
    </row>
    <row r="614" spans="2:9">
      <c r="B614" s="1">
        <v>612</v>
      </c>
      <c r="C614" s="41" t="s">
        <v>2519</v>
      </c>
      <c r="D614" s="4" t="s">
        <v>2520</v>
      </c>
      <c r="E614" s="41" t="s">
        <v>11</v>
      </c>
      <c r="F614" s="3" t="s">
        <v>2521</v>
      </c>
      <c r="G614" s="1" t="s">
        <v>12</v>
      </c>
      <c r="H614" s="4" t="s">
        <v>680</v>
      </c>
      <c r="I614" s="1" t="s">
        <v>38</v>
      </c>
    </row>
    <row r="615" spans="2:9">
      <c r="B615" s="1">
        <v>613</v>
      </c>
      <c r="C615" s="41" t="s">
        <v>2522</v>
      </c>
      <c r="D615" s="4" t="s">
        <v>2523</v>
      </c>
      <c r="E615" s="41" t="s">
        <v>11</v>
      </c>
      <c r="F615" s="3" t="s">
        <v>2524</v>
      </c>
      <c r="G615" s="1" t="s">
        <v>12</v>
      </c>
      <c r="H615" s="4" t="s">
        <v>29551</v>
      </c>
      <c r="I615" s="1" t="s">
        <v>38</v>
      </c>
    </row>
    <row r="616" spans="2:9">
      <c r="B616" s="1">
        <v>614</v>
      </c>
      <c r="C616" s="41" t="s">
        <v>2525</v>
      </c>
      <c r="D616" s="4" t="s">
        <v>2526</v>
      </c>
      <c r="E616" s="41" t="s">
        <v>11</v>
      </c>
      <c r="F616" s="3" t="s">
        <v>2527</v>
      </c>
      <c r="G616" s="1" t="s">
        <v>12</v>
      </c>
      <c r="H616" s="4" t="s">
        <v>436</v>
      </c>
      <c r="I616" s="1" t="s">
        <v>38</v>
      </c>
    </row>
    <row r="617" spans="2:9">
      <c r="B617" s="1">
        <v>615</v>
      </c>
      <c r="C617" s="41" t="s">
        <v>2528</v>
      </c>
      <c r="D617" s="4" t="s">
        <v>2529</v>
      </c>
      <c r="E617" s="41" t="s">
        <v>11</v>
      </c>
      <c r="F617" s="3" t="s">
        <v>1812</v>
      </c>
      <c r="G617" s="1" t="s">
        <v>12</v>
      </c>
      <c r="H617" s="4" t="s">
        <v>29551</v>
      </c>
      <c r="I617" s="1" t="s">
        <v>38</v>
      </c>
    </row>
    <row r="618" spans="2:9">
      <c r="B618" s="1">
        <v>616</v>
      </c>
      <c r="C618" s="41" t="s">
        <v>2530</v>
      </c>
      <c r="D618" s="4" t="s">
        <v>2531</v>
      </c>
      <c r="E618" s="41" t="s">
        <v>11</v>
      </c>
      <c r="F618" s="3" t="s">
        <v>2532</v>
      </c>
      <c r="G618" s="1" t="s">
        <v>12</v>
      </c>
      <c r="H618" s="4" t="s">
        <v>387</v>
      </c>
      <c r="I618" s="1" t="s">
        <v>38</v>
      </c>
    </row>
    <row r="619" spans="2:9">
      <c r="B619" s="1">
        <v>617</v>
      </c>
      <c r="C619" s="41" t="s">
        <v>2533</v>
      </c>
      <c r="D619" s="4" t="s">
        <v>2534</v>
      </c>
      <c r="E619" s="41" t="s">
        <v>11</v>
      </c>
      <c r="F619" s="3" t="s">
        <v>2535</v>
      </c>
      <c r="G619" s="1" t="s">
        <v>12</v>
      </c>
      <c r="H619" s="4" t="s">
        <v>675</v>
      </c>
      <c r="I619" s="1" t="s">
        <v>38</v>
      </c>
    </row>
    <row r="620" spans="2:9">
      <c r="B620" s="1">
        <v>618</v>
      </c>
      <c r="C620" s="41" t="s">
        <v>2536</v>
      </c>
      <c r="D620" s="4" t="s">
        <v>2537</v>
      </c>
      <c r="E620" s="41" t="s">
        <v>11</v>
      </c>
      <c r="F620" s="3" t="s">
        <v>2538</v>
      </c>
      <c r="G620" s="1" t="s">
        <v>12</v>
      </c>
      <c r="H620" s="4" t="s">
        <v>557</v>
      </c>
      <c r="I620" s="1" t="s">
        <v>38</v>
      </c>
    </row>
    <row r="621" spans="2:9">
      <c r="B621" s="1">
        <v>619</v>
      </c>
      <c r="C621" s="41" t="s">
        <v>2539</v>
      </c>
      <c r="D621" s="4" t="s">
        <v>2540</v>
      </c>
      <c r="E621" s="41" t="s">
        <v>11</v>
      </c>
      <c r="F621" s="3" t="s">
        <v>2541</v>
      </c>
      <c r="G621" s="1" t="s">
        <v>12</v>
      </c>
      <c r="H621" s="4" t="s">
        <v>29551</v>
      </c>
      <c r="I621" s="1" t="s">
        <v>38</v>
      </c>
    </row>
    <row r="622" spans="2:9">
      <c r="B622" s="1">
        <v>620</v>
      </c>
      <c r="C622" s="41" t="s">
        <v>2542</v>
      </c>
      <c r="D622" s="4" t="s">
        <v>2543</v>
      </c>
      <c r="E622" s="41" t="s">
        <v>11</v>
      </c>
      <c r="F622" s="3" t="s">
        <v>2544</v>
      </c>
      <c r="G622" s="1" t="s">
        <v>12</v>
      </c>
      <c r="H622" s="4" t="s">
        <v>680</v>
      </c>
      <c r="I622" s="1" t="s">
        <v>38</v>
      </c>
    </row>
    <row r="623" spans="2:9">
      <c r="B623" s="1">
        <v>621</v>
      </c>
      <c r="C623" s="41" t="s">
        <v>2545</v>
      </c>
      <c r="D623" s="4" t="s">
        <v>2546</v>
      </c>
      <c r="E623" s="41" t="s">
        <v>11</v>
      </c>
      <c r="F623" s="3" t="s">
        <v>2547</v>
      </c>
      <c r="G623" s="1" t="s">
        <v>12</v>
      </c>
      <c r="H623" s="4" t="s">
        <v>679</v>
      </c>
      <c r="I623" s="1" t="s">
        <v>38</v>
      </c>
    </row>
    <row r="624" spans="2:9">
      <c r="B624" s="1">
        <v>622</v>
      </c>
      <c r="C624" s="41" t="s">
        <v>2548</v>
      </c>
      <c r="D624" s="4" t="s">
        <v>2549</v>
      </c>
      <c r="E624" s="41" t="s">
        <v>11</v>
      </c>
      <c r="F624" s="3" t="s">
        <v>2550</v>
      </c>
      <c r="G624" s="1" t="s">
        <v>12</v>
      </c>
      <c r="H624" s="4" t="s">
        <v>387</v>
      </c>
      <c r="I624" s="1" t="s">
        <v>38</v>
      </c>
    </row>
    <row r="625" spans="2:9">
      <c r="B625" s="1">
        <v>623</v>
      </c>
      <c r="C625" s="41" t="s">
        <v>2551</v>
      </c>
      <c r="D625" s="4" t="s">
        <v>2552</v>
      </c>
      <c r="E625" s="41" t="s">
        <v>11</v>
      </c>
      <c r="F625" s="3" t="s">
        <v>2553</v>
      </c>
      <c r="G625" s="1" t="s">
        <v>12</v>
      </c>
      <c r="H625" s="4" t="s">
        <v>681</v>
      </c>
      <c r="I625" s="1" t="s">
        <v>38</v>
      </c>
    </row>
    <row r="626" spans="2:9">
      <c r="B626" s="1">
        <v>624</v>
      </c>
      <c r="C626" s="41" t="s">
        <v>2554</v>
      </c>
      <c r="D626" s="4" t="s">
        <v>2555</v>
      </c>
      <c r="E626" s="41" t="s">
        <v>11</v>
      </c>
      <c r="F626" s="3" t="s">
        <v>2556</v>
      </c>
      <c r="G626" s="1" t="s">
        <v>12</v>
      </c>
      <c r="H626" s="4" t="s">
        <v>478</v>
      </c>
      <c r="I626" s="1" t="s">
        <v>38</v>
      </c>
    </row>
    <row r="627" spans="2:9">
      <c r="B627" s="1">
        <v>625</v>
      </c>
      <c r="C627" s="41" t="s">
        <v>2557</v>
      </c>
      <c r="D627" s="4" t="s">
        <v>2558</v>
      </c>
      <c r="E627" s="41" t="s">
        <v>11</v>
      </c>
      <c r="F627" s="3" t="s">
        <v>2559</v>
      </c>
      <c r="G627" s="1" t="s">
        <v>12</v>
      </c>
      <c r="H627" s="4" t="s">
        <v>675</v>
      </c>
      <c r="I627" s="1" t="s">
        <v>38</v>
      </c>
    </row>
    <row r="628" spans="2:9">
      <c r="B628" s="1">
        <v>626</v>
      </c>
      <c r="C628" s="41" t="s">
        <v>2560</v>
      </c>
      <c r="D628" s="4" t="s">
        <v>2561</v>
      </c>
      <c r="E628" s="41" t="s">
        <v>11</v>
      </c>
      <c r="F628" s="3" t="s">
        <v>2562</v>
      </c>
      <c r="G628" s="1" t="s">
        <v>12</v>
      </c>
      <c r="H628" s="4" t="s">
        <v>557</v>
      </c>
      <c r="I628" s="1" t="s">
        <v>38</v>
      </c>
    </row>
    <row r="629" spans="2:9">
      <c r="B629" s="1">
        <v>627</v>
      </c>
      <c r="C629" s="41" t="s">
        <v>2563</v>
      </c>
      <c r="D629" s="4" t="s">
        <v>2564</v>
      </c>
      <c r="E629" s="41" t="s">
        <v>11</v>
      </c>
      <c r="F629" s="3" t="s">
        <v>2565</v>
      </c>
      <c r="G629" s="1" t="s">
        <v>12</v>
      </c>
      <c r="H629" s="4" t="s">
        <v>478</v>
      </c>
      <c r="I629" s="1" t="s">
        <v>38</v>
      </c>
    </row>
    <row r="630" spans="2:9">
      <c r="B630" s="1">
        <v>628</v>
      </c>
      <c r="C630" s="41" t="s">
        <v>2566</v>
      </c>
      <c r="D630" s="4" t="s">
        <v>2567</v>
      </c>
      <c r="E630" s="41" t="s">
        <v>11</v>
      </c>
      <c r="F630" s="3" t="s">
        <v>2568</v>
      </c>
      <c r="G630" s="1" t="s">
        <v>12</v>
      </c>
      <c r="H630" s="4" t="s">
        <v>484</v>
      </c>
      <c r="I630" s="1" t="s">
        <v>38</v>
      </c>
    </row>
    <row r="631" spans="2:9">
      <c r="B631" s="1">
        <v>629</v>
      </c>
      <c r="C631" s="41" t="s">
        <v>2569</v>
      </c>
      <c r="D631" s="4" t="s">
        <v>2570</v>
      </c>
      <c r="E631" s="41" t="s">
        <v>11</v>
      </c>
      <c r="F631" s="3" t="s">
        <v>2571</v>
      </c>
      <c r="G631" s="1" t="s">
        <v>12</v>
      </c>
      <c r="H631" s="4" t="s">
        <v>387</v>
      </c>
      <c r="I631" s="1" t="s">
        <v>38</v>
      </c>
    </row>
    <row r="632" spans="2:9">
      <c r="B632" s="1">
        <v>630</v>
      </c>
      <c r="C632" s="41" t="s">
        <v>2572</v>
      </c>
      <c r="D632" s="4" t="s">
        <v>2573</v>
      </c>
      <c r="E632" s="41" t="s">
        <v>11</v>
      </c>
      <c r="F632" s="3" t="s">
        <v>2574</v>
      </c>
      <c r="G632" s="1" t="s">
        <v>12</v>
      </c>
      <c r="H632" s="4" t="s">
        <v>478</v>
      </c>
      <c r="I632" s="1" t="s">
        <v>38</v>
      </c>
    </row>
    <row r="633" spans="2:9">
      <c r="B633" s="1">
        <v>631</v>
      </c>
      <c r="C633" s="41" t="s">
        <v>2575</v>
      </c>
      <c r="D633" s="4" t="s">
        <v>2576</v>
      </c>
      <c r="E633" s="41" t="s">
        <v>11</v>
      </c>
      <c r="F633" s="3" t="s">
        <v>2577</v>
      </c>
      <c r="G633" s="1" t="s">
        <v>12</v>
      </c>
      <c r="H633" s="4" t="s">
        <v>310</v>
      </c>
      <c r="I633" s="1" t="s">
        <v>38</v>
      </c>
    </row>
    <row r="634" spans="2:9">
      <c r="B634" s="1">
        <v>632</v>
      </c>
      <c r="C634" s="41" t="s">
        <v>2578</v>
      </c>
      <c r="D634" s="4" t="s">
        <v>2579</v>
      </c>
      <c r="E634" s="41" t="s">
        <v>9</v>
      </c>
      <c r="F634" s="3" t="s">
        <v>30314</v>
      </c>
      <c r="G634" s="1" t="s">
        <v>10</v>
      </c>
      <c r="H634" s="4" t="s">
        <v>310</v>
      </c>
      <c r="I634" s="1" t="s">
        <v>38</v>
      </c>
    </row>
    <row r="635" spans="2:9">
      <c r="B635" s="1">
        <v>633</v>
      </c>
      <c r="C635" s="41" t="s">
        <v>2580</v>
      </c>
      <c r="D635" s="4" t="s">
        <v>2581</v>
      </c>
      <c r="E635" s="41" t="s">
        <v>11</v>
      </c>
      <c r="F635" s="3" t="s">
        <v>2582</v>
      </c>
      <c r="G635" s="1" t="s">
        <v>12</v>
      </c>
      <c r="H635" s="4" t="s">
        <v>174</v>
      </c>
      <c r="I635" s="1" t="s">
        <v>38</v>
      </c>
    </row>
    <row r="636" spans="2:9">
      <c r="B636" s="1">
        <v>634</v>
      </c>
      <c r="C636" s="41" t="s">
        <v>2583</v>
      </c>
      <c r="D636" s="4" t="s">
        <v>558</v>
      </c>
      <c r="E636" s="41" t="s">
        <v>11</v>
      </c>
      <c r="F636" s="3" t="s">
        <v>2584</v>
      </c>
      <c r="G636" s="1" t="s">
        <v>12</v>
      </c>
      <c r="H636" s="4" t="s">
        <v>29551</v>
      </c>
      <c r="I636" s="1" t="s">
        <v>38</v>
      </c>
    </row>
    <row r="637" spans="2:9">
      <c r="B637" s="1">
        <v>635</v>
      </c>
      <c r="C637" s="41" t="s">
        <v>2585</v>
      </c>
      <c r="D637" s="4" t="s">
        <v>2586</v>
      </c>
      <c r="E637" s="41" t="s">
        <v>11</v>
      </c>
      <c r="F637" s="3" t="s">
        <v>2587</v>
      </c>
      <c r="G637" s="1" t="s">
        <v>12</v>
      </c>
      <c r="H637" s="4" t="s">
        <v>462</v>
      </c>
      <c r="I637" s="1" t="s">
        <v>38</v>
      </c>
    </row>
    <row r="638" spans="2:9">
      <c r="B638" s="1">
        <v>636</v>
      </c>
      <c r="C638" s="41" t="s">
        <v>2588</v>
      </c>
      <c r="D638" s="4" t="s">
        <v>2589</v>
      </c>
      <c r="E638" s="41" t="s">
        <v>11</v>
      </c>
      <c r="F638" s="3" t="s">
        <v>2590</v>
      </c>
      <c r="G638" s="1" t="s">
        <v>12</v>
      </c>
      <c r="H638" s="4" t="s">
        <v>387</v>
      </c>
      <c r="I638" s="1" t="s">
        <v>38</v>
      </c>
    </row>
    <row r="639" spans="2:9">
      <c r="B639" s="1">
        <v>637</v>
      </c>
      <c r="C639" s="41" t="s">
        <v>2591</v>
      </c>
      <c r="D639" s="4" t="s">
        <v>2592</v>
      </c>
      <c r="E639" s="41" t="s">
        <v>11</v>
      </c>
      <c r="F639" s="3" t="s">
        <v>2593</v>
      </c>
      <c r="G639" s="1" t="s">
        <v>12</v>
      </c>
      <c r="H639" s="4" t="s">
        <v>675</v>
      </c>
      <c r="I639" s="1" t="s">
        <v>38</v>
      </c>
    </row>
    <row r="640" spans="2:9">
      <c r="B640" s="1">
        <v>638</v>
      </c>
      <c r="C640" s="41" t="s">
        <v>2594</v>
      </c>
      <c r="D640" s="4" t="s">
        <v>2595</v>
      </c>
      <c r="E640" s="41" t="s">
        <v>11</v>
      </c>
      <c r="F640" s="3" t="s">
        <v>2596</v>
      </c>
      <c r="G640" s="1" t="s">
        <v>12</v>
      </c>
      <c r="H640" s="4" t="s">
        <v>174</v>
      </c>
      <c r="I640" s="1" t="s">
        <v>38</v>
      </c>
    </row>
    <row r="641" spans="2:9">
      <c r="B641" s="1">
        <v>639</v>
      </c>
      <c r="C641" s="41" t="s">
        <v>2597</v>
      </c>
      <c r="D641" s="4" t="s">
        <v>2598</v>
      </c>
      <c r="E641" s="41" t="s">
        <v>11</v>
      </c>
      <c r="F641" s="3" t="s">
        <v>2599</v>
      </c>
      <c r="G641" s="1" t="s">
        <v>12</v>
      </c>
      <c r="H641" s="4" t="s">
        <v>478</v>
      </c>
      <c r="I641" s="1" t="s">
        <v>38</v>
      </c>
    </row>
    <row r="642" spans="2:9">
      <c r="B642" s="1">
        <v>640</v>
      </c>
      <c r="C642" s="41" t="s">
        <v>2600</v>
      </c>
      <c r="D642" s="4" t="s">
        <v>2601</v>
      </c>
      <c r="E642" s="41" t="s">
        <v>11</v>
      </c>
      <c r="F642" s="3" t="s">
        <v>2602</v>
      </c>
      <c r="G642" s="1" t="s">
        <v>12</v>
      </c>
      <c r="H642" s="4" t="s">
        <v>438</v>
      </c>
      <c r="I642" s="1" t="s">
        <v>38</v>
      </c>
    </row>
    <row r="643" spans="2:9">
      <c r="B643" s="1">
        <v>641</v>
      </c>
      <c r="C643" s="41" t="s">
        <v>2603</v>
      </c>
      <c r="D643" s="4" t="s">
        <v>2604</v>
      </c>
      <c r="E643" s="41" t="s">
        <v>11</v>
      </c>
      <c r="F643" s="3" t="s">
        <v>2605</v>
      </c>
      <c r="G643" s="1" t="s">
        <v>12</v>
      </c>
      <c r="H643" s="4" t="s">
        <v>174</v>
      </c>
      <c r="I643" s="1" t="s">
        <v>38</v>
      </c>
    </row>
    <row r="644" spans="2:9">
      <c r="B644" s="1">
        <v>642</v>
      </c>
      <c r="C644" s="41" t="s">
        <v>2606</v>
      </c>
      <c r="D644" s="4" t="s">
        <v>2607</v>
      </c>
      <c r="E644" s="41" t="s">
        <v>11</v>
      </c>
      <c r="F644" s="3" t="s">
        <v>2608</v>
      </c>
      <c r="G644" s="1" t="s">
        <v>12</v>
      </c>
      <c r="H644" s="4" t="s">
        <v>310</v>
      </c>
      <c r="I644" s="1" t="s">
        <v>38</v>
      </c>
    </row>
    <row r="645" spans="2:9">
      <c r="B645" s="1">
        <v>643</v>
      </c>
      <c r="C645" s="41" t="s">
        <v>2609</v>
      </c>
      <c r="D645" s="4" t="s">
        <v>2610</v>
      </c>
      <c r="E645" s="41" t="s">
        <v>11</v>
      </c>
      <c r="F645" s="3" t="s">
        <v>2611</v>
      </c>
      <c r="G645" s="1" t="s">
        <v>12</v>
      </c>
      <c r="H645" s="4" t="s">
        <v>557</v>
      </c>
      <c r="I645" s="1" t="s">
        <v>38</v>
      </c>
    </row>
    <row r="646" spans="2:9">
      <c r="B646" s="1">
        <v>644</v>
      </c>
      <c r="C646" s="41" t="s">
        <v>2612</v>
      </c>
      <c r="D646" s="4" t="s">
        <v>2613</v>
      </c>
      <c r="E646" s="41" t="s">
        <v>11</v>
      </c>
      <c r="F646" s="3" t="s">
        <v>2614</v>
      </c>
      <c r="G646" s="1" t="s">
        <v>12</v>
      </c>
      <c r="H646" s="4" t="s">
        <v>678</v>
      </c>
      <c r="I646" s="1" t="s">
        <v>38</v>
      </c>
    </row>
    <row r="647" spans="2:9">
      <c r="B647" s="1">
        <v>645</v>
      </c>
      <c r="C647" s="41" t="s">
        <v>2615</v>
      </c>
      <c r="D647" s="4" t="s">
        <v>2616</v>
      </c>
      <c r="E647" s="41" t="s">
        <v>11</v>
      </c>
      <c r="F647" s="3" t="s">
        <v>2617</v>
      </c>
      <c r="G647" s="1" t="s">
        <v>12</v>
      </c>
      <c r="H647" s="4" t="s">
        <v>478</v>
      </c>
      <c r="I647" s="1" t="s">
        <v>38</v>
      </c>
    </row>
    <row r="648" spans="2:9">
      <c r="B648" s="1">
        <v>646</v>
      </c>
      <c r="C648" s="41" t="s">
        <v>2618</v>
      </c>
      <c r="D648" s="4" t="s">
        <v>2619</v>
      </c>
      <c r="E648" s="41" t="s">
        <v>11</v>
      </c>
      <c r="F648" s="3" t="s">
        <v>2620</v>
      </c>
      <c r="G648" s="1" t="s">
        <v>12</v>
      </c>
      <c r="H648" s="4" t="s">
        <v>679</v>
      </c>
      <c r="I648" s="1" t="s">
        <v>38</v>
      </c>
    </row>
    <row r="649" spans="2:9">
      <c r="B649" s="1">
        <v>647</v>
      </c>
      <c r="C649" s="41" t="s">
        <v>2621</v>
      </c>
      <c r="D649" s="4" t="s">
        <v>2622</v>
      </c>
      <c r="E649" s="41" t="s">
        <v>11</v>
      </c>
      <c r="F649" s="3" t="s">
        <v>2623</v>
      </c>
      <c r="G649" s="1" t="s">
        <v>12</v>
      </c>
      <c r="H649" s="4" t="s">
        <v>557</v>
      </c>
      <c r="I649" s="1" t="s">
        <v>38</v>
      </c>
    </row>
    <row r="650" spans="2:9">
      <c r="B650" s="1">
        <v>648</v>
      </c>
      <c r="C650" s="41" t="s">
        <v>2624</v>
      </c>
      <c r="D650" s="4" t="s">
        <v>2625</v>
      </c>
      <c r="E650" s="41" t="s">
        <v>11</v>
      </c>
      <c r="F650" s="3" t="s">
        <v>2626</v>
      </c>
      <c r="G650" s="1" t="s">
        <v>12</v>
      </c>
      <c r="H650" s="4" t="s">
        <v>675</v>
      </c>
      <c r="I650" s="1" t="s">
        <v>38</v>
      </c>
    </row>
    <row r="651" spans="2:9">
      <c r="B651" s="1">
        <v>649</v>
      </c>
      <c r="C651" s="41" t="s">
        <v>2627</v>
      </c>
      <c r="D651" s="4" t="s">
        <v>2628</v>
      </c>
      <c r="E651" s="41" t="s">
        <v>11</v>
      </c>
      <c r="F651" s="3" t="s">
        <v>2629</v>
      </c>
      <c r="G651" s="1" t="s">
        <v>12</v>
      </c>
      <c r="H651" s="4" t="s">
        <v>680</v>
      </c>
      <c r="I651" s="1" t="s">
        <v>38</v>
      </c>
    </row>
    <row r="652" spans="2:9">
      <c r="B652" s="1">
        <v>650</v>
      </c>
      <c r="C652" s="41" t="s">
        <v>2630</v>
      </c>
      <c r="D652" s="4" t="s">
        <v>2631</v>
      </c>
      <c r="E652" s="41" t="s">
        <v>11</v>
      </c>
      <c r="F652" s="3" t="s">
        <v>2632</v>
      </c>
      <c r="G652" s="1" t="s">
        <v>12</v>
      </c>
      <c r="H652" s="4" t="s">
        <v>478</v>
      </c>
      <c r="I652" s="1" t="s">
        <v>38</v>
      </c>
    </row>
    <row r="653" spans="2:9">
      <c r="B653" s="1">
        <v>651</v>
      </c>
      <c r="C653" s="41" t="s">
        <v>2633</v>
      </c>
      <c r="D653" s="4" t="s">
        <v>2634</v>
      </c>
      <c r="E653" s="41" t="s">
        <v>11</v>
      </c>
      <c r="F653" s="3" t="s">
        <v>2635</v>
      </c>
      <c r="G653" s="1" t="s">
        <v>12</v>
      </c>
      <c r="H653" s="4" t="s">
        <v>387</v>
      </c>
      <c r="I653" s="1" t="s">
        <v>38</v>
      </c>
    </row>
    <row r="654" spans="2:9">
      <c r="B654" s="1">
        <v>652</v>
      </c>
      <c r="C654" s="41" t="s">
        <v>2636</v>
      </c>
      <c r="D654" s="4" t="s">
        <v>2637</v>
      </c>
      <c r="E654" s="41" t="s">
        <v>11</v>
      </c>
      <c r="F654" s="3" t="s">
        <v>2638</v>
      </c>
      <c r="G654" s="1" t="s">
        <v>12</v>
      </c>
      <c r="H654" s="4" t="s">
        <v>679</v>
      </c>
      <c r="I654" s="1" t="s">
        <v>38</v>
      </c>
    </row>
    <row r="655" spans="2:9">
      <c r="B655" s="1">
        <v>653</v>
      </c>
      <c r="C655" s="41" t="s">
        <v>2639</v>
      </c>
      <c r="D655" s="4" t="s">
        <v>2640</v>
      </c>
      <c r="E655" s="41" t="s">
        <v>11</v>
      </c>
      <c r="F655" s="3" t="s">
        <v>2641</v>
      </c>
      <c r="G655" s="1" t="s">
        <v>12</v>
      </c>
      <c r="H655" s="4" t="s">
        <v>478</v>
      </c>
      <c r="I655" s="1" t="s">
        <v>38</v>
      </c>
    </row>
    <row r="656" spans="2:9">
      <c r="B656" s="1">
        <v>654</v>
      </c>
      <c r="C656" s="41" t="s">
        <v>2642</v>
      </c>
      <c r="D656" s="4" t="s">
        <v>2643</v>
      </c>
      <c r="E656" s="41" t="s">
        <v>11</v>
      </c>
      <c r="F656" s="3" t="s">
        <v>2644</v>
      </c>
      <c r="G656" s="1" t="s">
        <v>12</v>
      </c>
      <c r="H656" s="4" t="s">
        <v>680</v>
      </c>
      <c r="I656" s="1" t="s">
        <v>38</v>
      </c>
    </row>
    <row r="657" spans="2:9">
      <c r="B657" s="1">
        <v>655</v>
      </c>
      <c r="C657" s="41" t="s">
        <v>2645</v>
      </c>
      <c r="D657" s="4" t="s">
        <v>2646</v>
      </c>
      <c r="E657" s="41" t="s">
        <v>11</v>
      </c>
      <c r="F657" s="3" t="s">
        <v>2647</v>
      </c>
      <c r="G657" s="1" t="s">
        <v>12</v>
      </c>
      <c r="H657" s="4" t="s">
        <v>318</v>
      </c>
      <c r="I657" s="1" t="s">
        <v>38</v>
      </c>
    </row>
    <row r="658" spans="2:9">
      <c r="B658" s="1">
        <v>656</v>
      </c>
      <c r="C658" s="41" t="s">
        <v>2648</v>
      </c>
      <c r="D658" s="4" t="s">
        <v>2649</v>
      </c>
      <c r="E658" s="41" t="s">
        <v>11</v>
      </c>
      <c r="F658" s="3" t="s">
        <v>2650</v>
      </c>
      <c r="G658" s="1" t="s">
        <v>12</v>
      </c>
      <c r="H658" s="4" t="s">
        <v>387</v>
      </c>
      <c r="I658" s="1" t="s">
        <v>38</v>
      </c>
    </row>
    <row r="659" spans="2:9">
      <c r="B659" s="1">
        <v>657</v>
      </c>
      <c r="C659" s="41" t="s">
        <v>2651</v>
      </c>
      <c r="D659" s="4" t="s">
        <v>2652</v>
      </c>
      <c r="E659" s="41" t="s">
        <v>11</v>
      </c>
      <c r="F659" s="3" t="s">
        <v>2653</v>
      </c>
      <c r="G659" s="1" t="s">
        <v>12</v>
      </c>
      <c r="H659" s="4" t="s">
        <v>678</v>
      </c>
      <c r="I659" s="1" t="s">
        <v>38</v>
      </c>
    </row>
    <row r="660" spans="2:9">
      <c r="B660" s="1">
        <v>658</v>
      </c>
      <c r="C660" s="41" t="s">
        <v>2654</v>
      </c>
      <c r="D660" s="4" t="s">
        <v>2655</v>
      </c>
      <c r="E660" s="41" t="s">
        <v>11</v>
      </c>
      <c r="F660" s="3" t="s">
        <v>2656</v>
      </c>
      <c r="G660" s="1" t="s">
        <v>12</v>
      </c>
      <c r="H660" s="4" t="s">
        <v>680</v>
      </c>
      <c r="I660" s="1" t="s">
        <v>38</v>
      </c>
    </row>
    <row r="661" spans="2:9">
      <c r="B661" s="1">
        <v>659</v>
      </c>
      <c r="C661" s="41" t="s">
        <v>2657</v>
      </c>
      <c r="D661" s="4" t="s">
        <v>2658</v>
      </c>
      <c r="E661" s="41" t="s">
        <v>11</v>
      </c>
      <c r="F661" s="3" t="s">
        <v>2659</v>
      </c>
      <c r="G661" s="1" t="s">
        <v>12</v>
      </c>
      <c r="H661" s="4" t="s">
        <v>679</v>
      </c>
      <c r="I661" s="1" t="s">
        <v>38</v>
      </c>
    </row>
    <row r="662" spans="2:9">
      <c r="B662" s="1">
        <v>660</v>
      </c>
      <c r="C662" s="41" t="s">
        <v>2660</v>
      </c>
      <c r="D662" s="4" t="s">
        <v>2661</v>
      </c>
      <c r="E662" s="41" t="s">
        <v>11</v>
      </c>
      <c r="F662" s="3" t="s">
        <v>2662</v>
      </c>
      <c r="G662" s="1" t="s">
        <v>12</v>
      </c>
      <c r="H662" s="4" t="s">
        <v>557</v>
      </c>
      <c r="I662" s="1" t="s">
        <v>38</v>
      </c>
    </row>
    <row r="663" spans="2:9">
      <c r="B663" s="1">
        <v>661</v>
      </c>
      <c r="C663" s="41" t="s">
        <v>2663</v>
      </c>
      <c r="D663" s="4" t="s">
        <v>1684</v>
      </c>
      <c r="E663" s="41" t="s">
        <v>11</v>
      </c>
      <c r="F663" s="3" t="s">
        <v>2664</v>
      </c>
      <c r="G663" s="1" t="s">
        <v>12</v>
      </c>
      <c r="H663" s="4" t="s">
        <v>675</v>
      </c>
      <c r="I663" s="1" t="s">
        <v>38</v>
      </c>
    </row>
    <row r="664" spans="2:9">
      <c r="B664" s="1">
        <v>662</v>
      </c>
      <c r="C664" s="41" t="s">
        <v>2665</v>
      </c>
      <c r="D664" s="4" t="s">
        <v>2666</v>
      </c>
      <c r="E664" s="41" t="s">
        <v>11</v>
      </c>
      <c r="F664" s="3" t="s">
        <v>2667</v>
      </c>
      <c r="G664" s="1" t="s">
        <v>12</v>
      </c>
      <c r="H664" s="4" t="s">
        <v>678</v>
      </c>
      <c r="I664" s="1" t="s">
        <v>38</v>
      </c>
    </row>
    <row r="665" spans="2:9">
      <c r="B665" s="1">
        <v>663</v>
      </c>
      <c r="C665" s="41" t="s">
        <v>2668</v>
      </c>
      <c r="D665" s="4" t="s">
        <v>2669</v>
      </c>
      <c r="E665" s="41" t="s">
        <v>11</v>
      </c>
      <c r="F665" s="3" t="s">
        <v>2670</v>
      </c>
      <c r="G665" s="1" t="s">
        <v>12</v>
      </c>
      <c r="H665" s="4" t="s">
        <v>29551</v>
      </c>
      <c r="I665" s="1" t="s">
        <v>38</v>
      </c>
    </row>
    <row r="666" spans="2:9">
      <c r="B666" s="1">
        <v>664</v>
      </c>
      <c r="C666" s="41" t="s">
        <v>2671</v>
      </c>
      <c r="D666" s="4" t="s">
        <v>2672</v>
      </c>
      <c r="E666" s="41" t="s">
        <v>11</v>
      </c>
      <c r="F666" s="3" t="s">
        <v>2673</v>
      </c>
      <c r="G666" s="1" t="s">
        <v>12</v>
      </c>
      <c r="H666" s="4" t="s">
        <v>387</v>
      </c>
      <c r="I666" s="1" t="s">
        <v>38</v>
      </c>
    </row>
    <row r="667" spans="2:9">
      <c r="B667" s="1">
        <v>665</v>
      </c>
      <c r="C667" s="41" t="s">
        <v>2674</v>
      </c>
      <c r="D667" s="4" t="s">
        <v>2675</v>
      </c>
      <c r="E667" s="41" t="s">
        <v>11</v>
      </c>
      <c r="F667" s="3" t="s">
        <v>2676</v>
      </c>
      <c r="G667" s="1" t="s">
        <v>12</v>
      </c>
      <c r="H667" s="4" t="s">
        <v>557</v>
      </c>
      <c r="I667" s="1" t="s">
        <v>38</v>
      </c>
    </row>
    <row r="668" spans="2:9">
      <c r="B668" s="1">
        <v>666</v>
      </c>
      <c r="C668" s="41" t="s">
        <v>2677</v>
      </c>
      <c r="D668" s="4" t="s">
        <v>2678</v>
      </c>
      <c r="E668" s="41" t="s">
        <v>11</v>
      </c>
      <c r="F668" s="3" t="s">
        <v>2679</v>
      </c>
      <c r="G668" s="1" t="s">
        <v>12</v>
      </c>
      <c r="H668" s="4" t="s">
        <v>310</v>
      </c>
      <c r="I668" s="1" t="s">
        <v>38</v>
      </c>
    </row>
    <row r="669" spans="2:9">
      <c r="B669" s="1">
        <v>667</v>
      </c>
      <c r="C669" s="41" t="s">
        <v>2680</v>
      </c>
      <c r="D669" s="4" t="s">
        <v>2681</v>
      </c>
      <c r="E669" s="41" t="s">
        <v>11</v>
      </c>
      <c r="F669" s="3" t="s">
        <v>2682</v>
      </c>
      <c r="G669" s="1" t="s">
        <v>12</v>
      </c>
      <c r="H669" s="4" t="s">
        <v>557</v>
      </c>
      <c r="I669" s="1" t="s">
        <v>38</v>
      </c>
    </row>
    <row r="670" spans="2:9">
      <c r="B670" s="1">
        <v>668</v>
      </c>
      <c r="C670" s="41" t="s">
        <v>2683</v>
      </c>
      <c r="D670" s="4" t="s">
        <v>2684</v>
      </c>
      <c r="E670" s="41" t="s">
        <v>11</v>
      </c>
      <c r="F670" s="3" t="s">
        <v>2685</v>
      </c>
      <c r="G670" s="1" t="s">
        <v>12</v>
      </c>
      <c r="H670" s="4" t="s">
        <v>174</v>
      </c>
      <c r="I670" s="1" t="s">
        <v>38</v>
      </c>
    </row>
    <row r="671" spans="2:9">
      <c r="B671" s="1">
        <v>669</v>
      </c>
      <c r="C671" s="41" t="s">
        <v>2686</v>
      </c>
      <c r="D671" s="4" t="s">
        <v>2687</v>
      </c>
      <c r="E671" s="41" t="s">
        <v>11</v>
      </c>
      <c r="F671" s="3" t="s">
        <v>2688</v>
      </c>
      <c r="G671" s="1" t="s">
        <v>12</v>
      </c>
      <c r="H671" s="4" t="s">
        <v>557</v>
      </c>
      <c r="I671" s="1" t="s">
        <v>38</v>
      </c>
    </row>
    <row r="672" spans="2:9">
      <c r="B672" s="1">
        <v>670</v>
      </c>
      <c r="C672" s="41" t="s">
        <v>2689</v>
      </c>
      <c r="D672" s="4" t="s">
        <v>2690</v>
      </c>
      <c r="E672" s="41" t="s">
        <v>11</v>
      </c>
      <c r="F672" s="3" t="s">
        <v>2691</v>
      </c>
      <c r="G672" s="1" t="s">
        <v>12</v>
      </c>
      <c r="H672" s="4" t="s">
        <v>478</v>
      </c>
      <c r="I672" s="1" t="s">
        <v>38</v>
      </c>
    </row>
    <row r="673" spans="2:9">
      <c r="B673" s="1">
        <v>671</v>
      </c>
      <c r="C673" s="41" t="s">
        <v>2692</v>
      </c>
      <c r="D673" s="4" t="s">
        <v>2693</v>
      </c>
      <c r="E673" s="41" t="s">
        <v>11</v>
      </c>
      <c r="F673" s="3" t="s">
        <v>2694</v>
      </c>
      <c r="G673" s="1" t="s">
        <v>12</v>
      </c>
      <c r="H673" s="4" t="s">
        <v>675</v>
      </c>
      <c r="I673" s="1" t="s">
        <v>38</v>
      </c>
    </row>
    <row r="674" spans="2:9">
      <c r="B674" s="1">
        <v>672</v>
      </c>
      <c r="C674" s="41" t="s">
        <v>2695</v>
      </c>
      <c r="D674" s="4" t="s">
        <v>2696</v>
      </c>
      <c r="E674" s="41" t="s">
        <v>11</v>
      </c>
      <c r="F674" s="3" t="s">
        <v>2697</v>
      </c>
      <c r="G674" s="1" t="s">
        <v>12</v>
      </c>
      <c r="H674" s="4" t="s">
        <v>256</v>
      </c>
      <c r="I674" s="1" t="s">
        <v>38</v>
      </c>
    </row>
    <row r="675" spans="2:9">
      <c r="B675" s="1">
        <v>673</v>
      </c>
      <c r="C675" s="41" t="s">
        <v>2698</v>
      </c>
      <c r="D675" s="4" t="s">
        <v>2699</v>
      </c>
      <c r="E675" s="41" t="s">
        <v>11</v>
      </c>
      <c r="F675" s="3" t="s">
        <v>2700</v>
      </c>
      <c r="G675" s="1" t="s">
        <v>12</v>
      </c>
      <c r="H675" s="4" t="s">
        <v>557</v>
      </c>
      <c r="I675" s="1" t="s">
        <v>38</v>
      </c>
    </row>
    <row r="676" spans="2:9">
      <c r="B676" s="1">
        <v>674</v>
      </c>
      <c r="C676" s="41" t="s">
        <v>2701</v>
      </c>
      <c r="D676" s="4" t="s">
        <v>2702</v>
      </c>
      <c r="E676" s="41" t="s">
        <v>11</v>
      </c>
      <c r="F676" s="3" t="s">
        <v>2703</v>
      </c>
      <c r="G676" s="1" t="s">
        <v>12</v>
      </c>
      <c r="H676" s="4" t="s">
        <v>436</v>
      </c>
      <c r="I676" s="1" t="s">
        <v>38</v>
      </c>
    </row>
    <row r="677" spans="2:9">
      <c r="B677" s="1">
        <v>675</v>
      </c>
      <c r="C677" s="41" t="s">
        <v>2704</v>
      </c>
      <c r="D677" s="4" t="s">
        <v>2705</v>
      </c>
      <c r="E677" s="41" t="s">
        <v>11</v>
      </c>
      <c r="F677" s="3" t="s">
        <v>2706</v>
      </c>
      <c r="G677" s="1" t="s">
        <v>12</v>
      </c>
      <c r="H677" s="4" t="s">
        <v>557</v>
      </c>
      <c r="I677" s="1" t="s">
        <v>38</v>
      </c>
    </row>
    <row r="678" spans="2:9">
      <c r="B678" s="1">
        <v>676</v>
      </c>
      <c r="C678" s="41" t="s">
        <v>2707</v>
      </c>
      <c r="D678" s="4" t="s">
        <v>2708</v>
      </c>
      <c r="E678" s="41" t="s">
        <v>11</v>
      </c>
      <c r="F678" s="3" t="s">
        <v>2709</v>
      </c>
      <c r="G678" s="1" t="s">
        <v>12</v>
      </c>
      <c r="H678" s="4" t="s">
        <v>557</v>
      </c>
      <c r="I678" s="1" t="s">
        <v>38</v>
      </c>
    </row>
    <row r="679" spans="2:9">
      <c r="B679" s="1">
        <v>677</v>
      </c>
      <c r="C679" s="41" t="s">
        <v>2710</v>
      </c>
      <c r="D679" s="4" t="s">
        <v>2711</v>
      </c>
      <c r="E679" s="41" t="s">
        <v>11</v>
      </c>
      <c r="F679" s="3" t="s">
        <v>2712</v>
      </c>
      <c r="G679" s="1" t="s">
        <v>12</v>
      </c>
      <c r="H679" s="4" t="s">
        <v>387</v>
      </c>
      <c r="I679" s="1" t="s">
        <v>38</v>
      </c>
    </row>
    <row r="680" spans="2:9">
      <c r="B680" s="1">
        <v>678</v>
      </c>
      <c r="C680" s="41" t="s">
        <v>2713</v>
      </c>
      <c r="D680" s="4" t="s">
        <v>2714</v>
      </c>
      <c r="E680" s="41" t="s">
        <v>11</v>
      </c>
      <c r="F680" s="3" t="s">
        <v>2715</v>
      </c>
      <c r="G680" s="1" t="s">
        <v>12</v>
      </c>
      <c r="H680" s="4" t="s">
        <v>478</v>
      </c>
      <c r="I680" s="1" t="s">
        <v>38</v>
      </c>
    </row>
    <row r="681" spans="2:9">
      <c r="B681" s="1">
        <v>679</v>
      </c>
      <c r="C681" s="41" t="s">
        <v>2716</v>
      </c>
      <c r="D681" s="4" t="s">
        <v>2717</v>
      </c>
      <c r="E681" s="41" t="s">
        <v>11</v>
      </c>
      <c r="F681" s="3" t="s">
        <v>2718</v>
      </c>
      <c r="G681" s="1" t="s">
        <v>12</v>
      </c>
      <c r="H681" s="4" t="s">
        <v>174</v>
      </c>
      <c r="I681" s="1" t="s">
        <v>38</v>
      </c>
    </row>
    <row r="682" spans="2:9">
      <c r="B682" s="1">
        <v>680</v>
      </c>
      <c r="C682" s="41" t="s">
        <v>2719</v>
      </c>
      <c r="D682" s="4" t="s">
        <v>2720</v>
      </c>
      <c r="E682" s="41" t="s">
        <v>11</v>
      </c>
      <c r="F682" s="3" t="s">
        <v>2721</v>
      </c>
      <c r="G682" s="1" t="s">
        <v>12</v>
      </c>
      <c r="H682" s="4" t="s">
        <v>387</v>
      </c>
      <c r="I682" s="1" t="s">
        <v>38</v>
      </c>
    </row>
    <row r="683" spans="2:9">
      <c r="B683" s="1">
        <v>681</v>
      </c>
      <c r="C683" s="41" t="s">
        <v>2722</v>
      </c>
      <c r="D683" s="4" t="s">
        <v>2723</v>
      </c>
      <c r="E683" s="41" t="s">
        <v>11</v>
      </c>
      <c r="F683" s="3" t="s">
        <v>2724</v>
      </c>
      <c r="G683" s="1" t="s">
        <v>12</v>
      </c>
      <c r="H683" s="4" t="s">
        <v>387</v>
      </c>
      <c r="I683" s="1" t="s">
        <v>38</v>
      </c>
    </row>
    <row r="684" spans="2:9">
      <c r="B684" s="1">
        <v>682</v>
      </c>
      <c r="C684" s="41" t="s">
        <v>2725</v>
      </c>
      <c r="D684" s="4" t="s">
        <v>2726</v>
      </c>
      <c r="E684" s="41" t="s">
        <v>11</v>
      </c>
      <c r="F684" s="3" t="s">
        <v>2727</v>
      </c>
      <c r="G684" s="1" t="s">
        <v>12</v>
      </c>
      <c r="H684" s="4" t="s">
        <v>387</v>
      </c>
      <c r="I684" s="1" t="s">
        <v>38</v>
      </c>
    </row>
    <row r="685" spans="2:9">
      <c r="B685" s="1">
        <v>683</v>
      </c>
      <c r="C685" s="41" t="s">
        <v>2728</v>
      </c>
      <c r="D685" s="4" t="s">
        <v>2729</v>
      </c>
      <c r="E685" s="41" t="s">
        <v>11</v>
      </c>
      <c r="F685" s="3" t="s">
        <v>2730</v>
      </c>
      <c r="G685" s="1" t="s">
        <v>12</v>
      </c>
      <c r="H685" s="4" t="s">
        <v>436</v>
      </c>
      <c r="I685" s="1" t="s">
        <v>38</v>
      </c>
    </row>
    <row r="686" spans="2:9">
      <c r="B686" s="1">
        <v>684</v>
      </c>
      <c r="C686" s="41" t="s">
        <v>2731</v>
      </c>
      <c r="D686" s="4" t="s">
        <v>2732</v>
      </c>
      <c r="E686" s="41" t="s">
        <v>11</v>
      </c>
      <c r="F686" s="3" t="s">
        <v>2733</v>
      </c>
      <c r="G686" s="1" t="s">
        <v>12</v>
      </c>
      <c r="H686" s="4" t="s">
        <v>174</v>
      </c>
      <c r="I686" s="1" t="s">
        <v>38</v>
      </c>
    </row>
    <row r="687" spans="2:9">
      <c r="B687" s="1">
        <v>685</v>
      </c>
      <c r="C687" s="41" t="s">
        <v>385</v>
      </c>
      <c r="D687" s="4" t="s">
        <v>384</v>
      </c>
      <c r="E687" s="41" t="s">
        <v>9</v>
      </c>
      <c r="F687" s="3" t="s">
        <v>386</v>
      </c>
      <c r="G687" s="1" t="s">
        <v>10</v>
      </c>
      <c r="H687" s="4" t="s">
        <v>387</v>
      </c>
      <c r="I687" s="1" t="s">
        <v>38</v>
      </c>
    </row>
    <row r="688" spans="2:9">
      <c r="B688" s="1">
        <v>686</v>
      </c>
      <c r="C688" s="41" t="s">
        <v>2734</v>
      </c>
      <c r="D688" s="4" t="s">
        <v>2735</v>
      </c>
      <c r="E688" s="41" t="s">
        <v>11</v>
      </c>
      <c r="F688" s="3" t="s">
        <v>2736</v>
      </c>
      <c r="G688" s="1" t="s">
        <v>12</v>
      </c>
      <c r="H688" s="4" t="s">
        <v>174</v>
      </c>
      <c r="I688" s="1" t="s">
        <v>38</v>
      </c>
    </row>
    <row r="689" spans="2:9">
      <c r="B689" s="1">
        <v>687</v>
      </c>
      <c r="C689" s="41" t="s">
        <v>2737</v>
      </c>
      <c r="D689" s="4" t="s">
        <v>2738</v>
      </c>
      <c r="E689" s="41" t="s">
        <v>11</v>
      </c>
      <c r="F689" s="3" t="s">
        <v>2739</v>
      </c>
      <c r="G689" s="1" t="s">
        <v>12</v>
      </c>
      <c r="H689" s="4" t="s">
        <v>174</v>
      </c>
      <c r="I689" s="1" t="s">
        <v>38</v>
      </c>
    </row>
    <row r="690" spans="2:9">
      <c r="B690" s="1">
        <v>688</v>
      </c>
      <c r="C690" s="41" t="s">
        <v>2740</v>
      </c>
      <c r="D690" s="4" t="s">
        <v>2741</v>
      </c>
      <c r="E690" s="41" t="s">
        <v>11</v>
      </c>
      <c r="F690" s="3" t="s">
        <v>2742</v>
      </c>
      <c r="G690" s="1" t="s">
        <v>12</v>
      </c>
      <c r="H690" s="4" t="s">
        <v>387</v>
      </c>
      <c r="I690" s="1" t="s">
        <v>38</v>
      </c>
    </row>
    <row r="691" spans="2:9">
      <c r="B691" s="1">
        <v>689</v>
      </c>
      <c r="C691" s="41" t="s">
        <v>2743</v>
      </c>
      <c r="D691" s="4" t="s">
        <v>2744</v>
      </c>
      <c r="E691" s="41" t="s">
        <v>11</v>
      </c>
      <c r="F691" s="3" t="s">
        <v>2745</v>
      </c>
      <c r="G691" s="1" t="s">
        <v>12</v>
      </c>
      <c r="H691" s="4" t="s">
        <v>679</v>
      </c>
      <c r="I691" s="1" t="s">
        <v>38</v>
      </c>
    </row>
    <row r="692" spans="2:9">
      <c r="B692" s="1">
        <v>690</v>
      </c>
      <c r="C692" s="41" t="s">
        <v>2746</v>
      </c>
      <c r="D692" s="4" t="s">
        <v>2747</v>
      </c>
      <c r="E692" s="41" t="s">
        <v>11</v>
      </c>
      <c r="F692" s="3" t="s">
        <v>2748</v>
      </c>
      <c r="G692" s="1" t="s">
        <v>12</v>
      </c>
      <c r="H692" s="4" t="s">
        <v>174</v>
      </c>
      <c r="I692" s="1" t="s">
        <v>38</v>
      </c>
    </row>
    <row r="693" spans="2:9">
      <c r="B693" s="1">
        <v>691</v>
      </c>
      <c r="C693" s="41" t="s">
        <v>2749</v>
      </c>
      <c r="D693" s="4" t="s">
        <v>2750</v>
      </c>
      <c r="E693" s="41" t="s">
        <v>11</v>
      </c>
      <c r="F693" s="3" t="s">
        <v>2751</v>
      </c>
      <c r="G693" s="1" t="s">
        <v>12</v>
      </c>
      <c r="H693" s="4" t="s">
        <v>680</v>
      </c>
      <c r="I693" s="1" t="s">
        <v>38</v>
      </c>
    </row>
    <row r="694" spans="2:9">
      <c r="B694" s="1">
        <v>692</v>
      </c>
      <c r="C694" s="41" t="s">
        <v>2752</v>
      </c>
      <c r="D694" s="4" t="s">
        <v>2753</v>
      </c>
      <c r="E694" s="41" t="s">
        <v>11</v>
      </c>
      <c r="F694" s="3" t="s">
        <v>2754</v>
      </c>
      <c r="G694" s="1" t="s">
        <v>12</v>
      </c>
      <c r="H694" s="4" t="s">
        <v>387</v>
      </c>
      <c r="I694" s="1" t="s">
        <v>38</v>
      </c>
    </row>
    <row r="695" spans="2:9">
      <c r="B695" s="1">
        <v>693</v>
      </c>
      <c r="C695" s="41" t="s">
        <v>2755</v>
      </c>
      <c r="D695" s="4" t="s">
        <v>2756</v>
      </c>
      <c r="E695" s="41" t="s">
        <v>11</v>
      </c>
      <c r="F695" s="3" t="s">
        <v>2757</v>
      </c>
      <c r="G695" s="1" t="s">
        <v>12</v>
      </c>
      <c r="H695" s="4" t="s">
        <v>174</v>
      </c>
      <c r="I695" s="1" t="s">
        <v>38</v>
      </c>
    </row>
    <row r="696" spans="2:9">
      <c r="B696" s="1">
        <v>694</v>
      </c>
      <c r="C696" s="41" t="s">
        <v>2758</v>
      </c>
      <c r="D696" s="4" t="s">
        <v>2759</v>
      </c>
      <c r="E696" s="41" t="s">
        <v>11</v>
      </c>
      <c r="F696" s="3" t="s">
        <v>2760</v>
      </c>
      <c r="G696" s="1" t="s">
        <v>12</v>
      </c>
      <c r="H696" s="4" t="s">
        <v>681</v>
      </c>
      <c r="I696" s="1" t="s">
        <v>38</v>
      </c>
    </row>
    <row r="697" spans="2:9">
      <c r="B697" s="1">
        <v>695</v>
      </c>
      <c r="C697" s="41" t="s">
        <v>2761</v>
      </c>
      <c r="D697" s="4" t="s">
        <v>2762</v>
      </c>
      <c r="E697" s="41" t="s">
        <v>11</v>
      </c>
      <c r="F697" s="3" t="s">
        <v>2763</v>
      </c>
      <c r="G697" s="1" t="s">
        <v>12</v>
      </c>
      <c r="H697" s="4" t="s">
        <v>680</v>
      </c>
      <c r="I697" s="1" t="s">
        <v>38</v>
      </c>
    </row>
    <row r="698" spans="2:9">
      <c r="B698" s="1">
        <v>696</v>
      </c>
      <c r="C698" s="41" t="s">
        <v>2764</v>
      </c>
      <c r="D698" s="4" t="s">
        <v>2765</v>
      </c>
      <c r="E698" s="41" t="s">
        <v>11</v>
      </c>
      <c r="F698" s="3" t="s">
        <v>2766</v>
      </c>
      <c r="G698" s="1" t="s">
        <v>12</v>
      </c>
      <c r="H698" s="4" t="s">
        <v>438</v>
      </c>
      <c r="I698" s="1" t="s">
        <v>38</v>
      </c>
    </row>
    <row r="699" spans="2:9">
      <c r="B699" s="1">
        <v>697</v>
      </c>
      <c r="C699" s="41" t="s">
        <v>2767</v>
      </c>
      <c r="D699" s="4" t="s">
        <v>2768</v>
      </c>
      <c r="E699" s="41" t="s">
        <v>11</v>
      </c>
      <c r="F699" s="3" t="s">
        <v>2769</v>
      </c>
      <c r="G699" s="1" t="s">
        <v>12</v>
      </c>
      <c r="H699" s="4" t="s">
        <v>387</v>
      </c>
      <c r="I699" s="1" t="s">
        <v>38</v>
      </c>
    </row>
    <row r="700" spans="2:9">
      <c r="B700" s="1">
        <v>698</v>
      </c>
      <c r="C700" s="41" t="s">
        <v>2770</v>
      </c>
      <c r="D700" s="4" t="s">
        <v>2771</v>
      </c>
      <c r="E700" s="41" t="s">
        <v>11</v>
      </c>
      <c r="F700" s="3" t="s">
        <v>2772</v>
      </c>
      <c r="G700" s="1" t="s">
        <v>12</v>
      </c>
      <c r="H700" s="4" t="s">
        <v>557</v>
      </c>
      <c r="I700" s="1" t="s">
        <v>38</v>
      </c>
    </row>
    <row r="701" spans="2:9">
      <c r="B701" s="1">
        <v>699</v>
      </c>
      <c r="C701" s="41" t="s">
        <v>2773</v>
      </c>
      <c r="D701" s="4" t="s">
        <v>2774</v>
      </c>
      <c r="E701" s="41" t="s">
        <v>11</v>
      </c>
      <c r="F701" s="3" t="s">
        <v>2775</v>
      </c>
      <c r="G701" s="1" t="s">
        <v>12</v>
      </c>
      <c r="H701" s="4" t="s">
        <v>557</v>
      </c>
      <c r="I701" s="1" t="s">
        <v>38</v>
      </c>
    </row>
    <row r="702" spans="2:9">
      <c r="B702" s="1">
        <v>700</v>
      </c>
      <c r="C702" s="41" t="s">
        <v>2776</v>
      </c>
      <c r="D702" s="4" t="s">
        <v>2777</v>
      </c>
      <c r="E702" s="41" t="s">
        <v>11</v>
      </c>
      <c r="F702" s="3" t="s">
        <v>2778</v>
      </c>
      <c r="G702" s="1" t="s">
        <v>12</v>
      </c>
      <c r="H702" s="4" t="s">
        <v>174</v>
      </c>
      <c r="I702" s="1" t="s">
        <v>38</v>
      </c>
    </row>
    <row r="703" spans="2:9">
      <c r="B703" s="1">
        <v>701</v>
      </c>
      <c r="C703" s="41" t="s">
        <v>2779</v>
      </c>
      <c r="D703" s="4" t="s">
        <v>2780</v>
      </c>
      <c r="E703" s="41" t="s">
        <v>11</v>
      </c>
      <c r="F703" s="3" t="s">
        <v>2781</v>
      </c>
      <c r="G703" s="1" t="s">
        <v>12</v>
      </c>
      <c r="H703" s="4" t="s">
        <v>680</v>
      </c>
      <c r="I703" s="1" t="s">
        <v>38</v>
      </c>
    </row>
    <row r="704" spans="2:9">
      <c r="B704" s="1">
        <v>702</v>
      </c>
      <c r="C704" s="41" t="s">
        <v>2782</v>
      </c>
      <c r="D704" s="4" t="s">
        <v>2783</v>
      </c>
      <c r="E704" s="41" t="s">
        <v>11</v>
      </c>
      <c r="F704" s="3" t="s">
        <v>2784</v>
      </c>
      <c r="G704" s="1" t="s">
        <v>12</v>
      </c>
      <c r="H704" s="4" t="s">
        <v>436</v>
      </c>
      <c r="I704" s="1" t="s">
        <v>38</v>
      </c>
    </row>
    <row r="705" spans="2:9">
      <c r="B705" s="1">
        <v>703</v>
      </c>
      <c r="C705" s="41" t="s">
        <v>2785</v>
      </c>
      <c r="D705" s="4" t="s">
        <v>2786</v>
      </c>
      <c r="E705" s="41" t="s">
        <v>11</v>
      </c>
      <c r="F705" s="3" t="s">
        <v>2787</v>
      </c>
      <c r="G705" s="1" t="s">
        <v>12</v>
      </c>
      <c r="H705" s="4" t="s">
        <v>296</v>
      </c>
      <c r="I705" s="1" t="s">
        <v>38</v>
      </c>
    </row>
    <row r="706" spans="2:9">
      <c r="B706" s="1">
        <v>704</v>
      </c>
      <c r="C706" s="41" t="s">
        <v>2788</v>
      </c>
      <c r="D706" s="4" t="s">
        <v>2789</v>
      </c>
      <c r="E706" s="41" t="s">
        <v>11</v>
      </c>
      <c r="F706" s="3" t="s">
        <v>2790</v>
      </c>
      <c r="G706" s="1" t="s">
        <v>12</v>
      </c>
      <c r="H706" s="4" t="s">
        <v>680</v>
      </c>
      <c r="I706" s="1" t="s">
        <v>38</v>
      </c>
    </row>
    <row r="707" spans="2:9">
      <c r="B707" s="1">
        <v>705</v>
      </c>
      <c r="C707" s="41" t="s">
        <v>2791</v>
      </c>
      <c r="D707" s="4" t="s">
        <v>2792</v>
      </c>
      <c r="E707" s="41" t="s">
        <v>11</v>
      </c>
      <c r="F707" s="3" t="s">
        <v>2793</v>
      </c>
      <c r="G707" s="1" t="s">
        <v>12</v>
      </c>
      <c r="H707" s="4" t="s">
        <v>675</v>
      </c>
      <c r="I707" s="1" t="s">
        <v>38</v>
      </c>
    </row>
    <row r="708" spans="2:9">
      <c r="B708" s="1">
        <v>706</v>
      </c>
      <c r="C708" s="41" t="s">
        <v>2794</v>
      </c>
      <c r="D708" s="4" t="s">
        <v>2795</v>
      </c>
      <c r="E708" s="41" t="s">
        <v>11</v>
      </c>
      <c r="F708" s="3" t="s">
        <v>2796</v>
      </c>
      <c r="G708" s="1" t="s">
        <v>12</v>
      </c>
      <c r="H708" s="4" t="s">
        <v>436</v>
      </c>
      <c r="I708" s="1" t="s">
        <v>38</v>
      </c>
    </row>
    <row r="709" spans="2:9">
      <c r="B709" s="1">
        <v>707</v>
      </c>
      <c r="C709" s="41" t="s">
        <v>2797</v>
      </c>
      <c r="D709" s="4" t="s">
        <v>2798</v>
      </c>
      <c r="E709" s="41" t="s">
        <v>11</v>
      </c>
      <c r="F709" s="3" t="s">
        <v>2799</v>
      </c>
      <c r="G709" s="1" t="s">
        <v>12</v>
      </c>
      <c r="H709" s="4" t="s">
        <v>174</v>
      </c>
      <c r="I709" s="1" t="s">
        <v>38</v>
      </c>
    </row>
    <row r="710" spans="2:9">
      <c r="B710" s="1">
        <v>708</v>
      </c>
      <c r="C710" s="41" t="s">
        <v>2800</v>
      </c>
      <c r="D710" s="4" t="s">
        <v>2801</v>
      </c>
      <c r="E710" s="41" t="s">
        <v>11</v>
      </c>
      <c r="F710" s="3" t="s">
        <v>2802</v>
      </c>
      <c r="G710" s="1" t="s">
        <v>12</v>
      </c>
      <c r="H710" s="4" t="s">
        <v>675</v>
      </c>
      <c r="I710" s="1" t="s">
        <v>38</v>
      </c>
    </row>
    <row r="711" spans="2:9">
      <c r="B711" s="1">
        <v>709</v>
      </c>
      <c r="C711" s="41" t="s">
        <v>2803</v>
      </c>
      <c r="D711" s="4" t="s">
        <v>2804</v>
      </c>
      <c r="E711" s="41" t="s">
        <v>11</v>
      </c>
      <c r="F711" s="3" t="s">
        <v>2805</v>
      </c>
      <c r="G711" s="1" t="s">
        <v>12</v>
      </c>
      <c r="H711" s="4" t="s">
        <v>387</v>
      </c>
      <c r="I711" s="1" t="s">
        <v>38</v>
      </c>
    </row>
    <row r="712" spans="2:9">
      <c r="B712" s="1">
        <v>710</v>
      </c>
      <c r="C712" s="41" t="s">
        <v>2806</v>
      </c>
      <c r="D712" s="4" t="s">
        <v>2807</v>
      </c>
      <c r="E712" s="41" t="s">
        <v>11</v>
      </c>
      <c r="F712" s="3" t="s">
        <v>2808</v>
      </c>
      <c r="G712" s="1" t="s">
        <v>12</v>
      </c>
      <c r="H712" s="4" t="s">
        <v>557</v>
      </c>
      <c r="I712" s="1" t="s">
        <v>38</v>
      </c>
    </row>
    <row r="713" spans="2:9">
      <c r="B713" s="1">
        <v>711</v>
      </c>
      <c r="C713" s="41" t="s">
        <v>2809</v>
      </c>
      <c r="D713" s="4" t="s">
        <v>2810</v>
      </c>
      <c r="E713" s="41" t="s">
        <v>11</v>
      </c>
      <c r="F713" s="3" t="s">
        <v>2811</v>
      </c>
      <c r="G713" s="1" t="s">
        <v>12</v>
      </c>
      <c r="H713" s="4" t="s">
        <v>387</v>
      </c>
      <c r="I713" s="1" t="s">
        <v>38</v>
      </c>
    </row>
    <row r="714" spans="2:9">
      <c r="B714" s="1">
        <v>712</v>
      </c>
      <c r="C714" s="41" t="s">
        <v>2812</v>
      </c>
      <c r="D714" s="4" t="s">
        <v>55</v>
      </c>
      <c r="E714" s="41" t="s">
        <v>11</v>
      </c>
      <c r="F714" s="3" t="s">
        <v>2813</v>
      </c>
      <c r="G714" s="1" t="s">
        <v>12</v>
      </c>
      <c r="H714" s="4" t="s">
        <v>675</v>
      </c>
      <c r="I714" s="1" t="s">
        <v>38</v>
      </c>
    </row>
    <row r="715" spans="2:9">
      <c r="B715" s="1">
        <v>713</v>
      </c>
      <c r="C715" s="41" t="s">
        <v>2814</v>
      </c>
      <c r="D715" s="4" t="s">
        <v>2815</v>
      </c>
      <c r="E715" s="41" t="s">
        <v>11</v>
      </c>
      <c r="F715" s="3" t="s">
        <v>2816</v>
      </c>
      <c r="G715" s="1" t="s">
        <v>12</v>
      </c>
      <c r="H715" s="4" t="s">
        <v>675</v>
      </c>
      <c r="I715" s="1" t="s">
        <v>38</v>
      </c>
    </row>
    <row r="716" spans="2:9">
      <c r="B716" s="1">
        <v>714</v>
      </c>
      <c r="C716" s="41" t="s">
        <v>2817</v>
      </c>
      <c r="D716" s="4" t="s">
        <v>2818</v>
      </c>
      <c r="E716" s="41" t="s">
        <v>11</v>
      </c>
      <c r="F716" s="3" t="s">
        <v>2819</v>
      </c>
      <c r="G716" s="1" t="s">
        <v>12</v>
      </c>
      <c r="H716" s="4" t="s">
        <v>675</v>
      </c>
      <c r="I716" s="1" t="s">
        <v>38</v>
      </c>
    </row>
    <row r="717" spans="2:9">
      <c r="B717" s="1">
        <v>715</v>
      </c>
      <c r="C717" s="41" t="s">
        <v>2820</v>
      </c>
      <c r="D717" s="4" t="s">
        <v>2821</v>
      </c>
      <c r="E717" s="41" t="s">
        <v>11</v>
      </c>
      <c r="F717" s="3" t="s">
        <v>2822</v>
      </c>
      <c r="G717" s="1" t="s">
        <v>12</v>
      </c>
      <c r="H717" s="4" t="s">
        <v>462</v>
      </c>
      <c r="I717" s="1" t="s">
        <v>38</v>
      </c>
    </row>
    <row r="718" spans="2:9">
      <c r="B718" s="1">
        <v>716</v>
      </c>
      <c r="C718" s="41" t="s">
        <v>2823</v>
      </c>
      <c r="D718" s="4" t="s">
        <v>2824</v>
      </c>
      <c r="E718" s="41" t="s">
        <v>11</v>
      </c>
      <c r="F718" s="3" t="s">
        <v>2825</v>
      </c>
      <c r="G718" s="1" t="s">
        <v>12</v>
      </c>
      <c r="H718" s="4" t="s">
        <v>484</v>
      </c>
      <c r="I718" s="1" t="s">
        <v>38</v>
      </c>
    </row>
    <row r="719" spans="2:9">
      <c r="B719" s="1">
        <v>717</v>
      </c>
      <c r="C719" s="41" t="s">
        <v>2826</v>
      </c>
      <c r="D719" s="4" t="s">
        <v>2827</v>
      </c>
      <c r="E719" s="41" t="s">
        <v>11</v>
      </c>
      <c r="F719" s="3" t="s">
        <v>2828</v>
      </c>
      <c r="G719" s="1" t="s">
        <v>12</v>
      </c>
      <c r="H719" s="4" t="s">
        <v>174</v>
      </c>
      <c r="I719" s="1" t="s">
        <v>38</v>
      </c>
    </row>
    <row r="720" spans="2:9">
      <c r="B720" s="1">
        <v>718</v>
      </c>
      <c r="C720" s="41" t="s">
        <v>2829</v>
      </c>
      <c r="D720" s="4" t="s">
        <v>2830</v>
      </c>
      <c r="E720" s="41" t="s">
        <v>11</v>
      </c>
      <c r="F720" s="3" t="s">
        <v>2831</v>
      </c>
      <c r="G720" s="1" t="s">
        <v>12</v>
      </c>
      <c r="H720" s="4" t="s">
        <v>387</v>
      </c>
      <c r="I720" s="1" t="s">
        <v>38</v>
      </c>
    </row>
    <row r="721" spans="2:9">
      <c r="B721" s="1">
        <v>719</v>
      </c>
      <c r="C721" s="41" t="s">
        <v>2832</v>
      </c>
      <c r="D721" s="4" t="s">
        <v>2833</v>
      </c>
      <c r="E721" s="41" t="s">
        <v>11</v>
      </c>
      <c r="F721" s="3" t="s">
        <v>2834</v>
      </c>
      <c r="G721" s="1" t="s">
        <v>12</v>
      </c>
      <c r="H721" s="4" t="s">
        <v>29551</v>
      </c>
      <c r="I721" s="1" t="s">
        <v>38</v>
      </c>
    </row>
    <row r="722" spans="2:9">
      <c r="B722" s="1">
        <v>720</v>
      </c>
      <c r="C722" s="41" t="s">
        <v>2835</v>
      </c>
      <c r="D722" s="4" t="s">
        <v>2836</v>
      </c>
      <c r="E722" s="41" t="s">
        <v>11</v>
      </c>
      <c r="F722" s="3" t="s">
        <v>2837</v>
      </c>
      <c r="G722" s="1" t="s">
        <v>12</v>
      </c>
      <c r="H722" s="4" t="s">
        <v>675</v>
      </c>
      <c r="I722" s="1" t="s">
        <v>38</v>
      </c>
    </row>
    <row r="723" spans="2:9">
      <c r="B723" s="1">
        <v>721</v>
      </c>
      <c r="C723" s="41" t="s">
        <v>2838</v>
      </c>
      <c r="D723" s="4" t="s">
        <v>2839</v>
      </c>
      <c r="E723" s="41" t="s">
        <v>11</v>
      </c>
      <c r="F723" s="3" t="s">
        <v>2840</v>
      </c>
      <c r="G723" s="1" t="s">
        <v>12</v>
      </c>
      <c r="H723" s="4" t="s">
        <v>679</v>
      </c>
      <c r="I723" s="1" t="s">
        <v>38</v>
      </c>
    </row>
    <row r="724" spans="2:9">
      <c r="B724" s="1">
        <v>722</v>
      </c>
      <c r="C724" s="41" t="s">
        <v>2841</v>
      </c>
      <c r="D724" s="4" t="s">
        <v>2842</v>
      </c>
      <c r="E724" s="41" t="s">
        <v>11</v>
      </c>
      <c r="F724" s="3" t="s">
        <v>2843</v>
      </c>
      <c r="G724" s="1" t="s">
        <v>12</v>
      </c>
      <c r="H724" s="4" t="s">
        <v>387</v>
      </c>
      <c r="I724" s="1" t="s">
        <v>38</v>
      </c>
    </row>
    <row r="725" spans="2:9">
      <c r="B725" s="1">
        <v>723</v>
      </c>
      <c r="C725" s="41" t="s">
        <v>2844</v>
      </c>
      <c r="D725" s="4" t="s">
        <v>2845</v>
      </c>
      <c r="E725" s="41" t="s">
        <v>11</v>
      </c>
      <c r="F725" s="3" t="s">
        <v>2846</v>
      </c>
      <c r="G725" s="1" t="s">
        <v>12</v>
      </c>
      <c r="H725" s="4" t="s">
        <v>680</v>
      </c>
      <c r="I725" s="1" t="s">
        <v>38</v>
      </c>
    </row>
    <row r="726" spans="2:9">
      <c r="B726" s="1">
        <v>724</v>
      </c>
      <c r="C726" s="41" t="s">
        <v>2847</v>
      </c>
      <c r="D726" s="4" t="s">
        <v>2848</v>
      </c>
      <c r="E726" s="41" t="s">
        <v>11</v>
      </c>
      <c r="F726" s="3" t="s">
        <v>2849</v>
      </c>
      <c r="G726" s="1" t="s">
        <v>12</v>
      </c>
      <c r="H726" s="4" t="s">
        <v>678</v>
      </c>
      <c r="I726" s="1" t="s">
        <v>38</v>
      </c>
    </row>
    <row r="727" spans="2:9">
      <c r="B727" s="1">
        <v>725</v>
      </c>
      <c r="C727" s="41" t="s">
        <v>2850</v>
      </c>
      <c r="D727" s="4" t="s">
        <v>2851</v>
      </c>
      <c r="E727" s="41" t="s">
        <v>11</v>
      </c>
      <c r="F727" s="3" t="s">
        <v>2852</v>
      </c>
      <c r="G727" s="1" t="s">
        <v>12</v>
      </c>
      <c r="H727" s="4" t="s">
        <v>174</v>
      </c>
      <c r="I727" s="1" t="s">
        <v>38</v>
      </c>
    </row>
    <row r="728" spans="2:9">
      <c r="B728" s="1">
        <v>726</v>
      </c>
      <c r="C728" s="41" t="s">
        <v>2853</v>
      </c>
      <c r="D728" s="4" t="s">
        <v>2854</v>
      </c>
      <c r="E728" s="41" t="s">
        <v>11</v>
      </c>
      <c r="F728" s="3" t="s">
        <v>2855</v>
      </c>
      <c r="G728" s="1" t="s">
        <v>12</v>
      </c>
      <c r="H728" s="4" t="s">
        <v>478</v>
      </c>
      <c r="I728" s="1" t="s">
        <v>38</v>
      </c>
    </row>
    <row r="729" spans="2:9">
      <c r="B729" s="1">
        <v>727</v>
      </c>
      <c r="C729" s="41" t="s">
        <v>2856</v>
      </c>
      <c r="D729" s="4" t="s">
        <v>2857</v>
      </c>
      <c r="E729" s="41" t="s">
        <v>11</v>
      </c>
      <c r="F729" s="3" t="s">
        <v>2858</v>
      </c>
      <c r="G729" s="1" t="s">
        <v>12</v>
      </c>
      <c r="H729" s="4" t="s">
        <v>675</v>
      </c>
      <c r="I729" s="1" t="s">
        <v>38</v>
      </c>
    </row>
    <row r="730" spans="2:9">
      <c r="B730" s="1">
        <v>728</v>
      </c>
      <c r="C730" s="41" t="s">
        <v>2859</v>
      </c>
      <c r="D730" s="4" t="s">
        <v>2860</v>
      </c>
      <c r="E730" s="41" t="s">
        <v>11</v>
      </c>
      <c r="F730" s="3" t="s">
        <v>2861</v>
      </c>
      <c r="G730" s="1" t="s">
        <v>12</v>
      </c>
      <c r="H730" s="4" t="s">
        <v>679</v>
      </c>
      <c r="I730" s="1" t="s">
        <v>38</v>
      </c>
    </row>
    <row r="731" spans="2:9">
      <c r="B731" s="1">
        <v>729</v>
      </c>
      <c r="C731" s="41" t="s">
        <v>2862</v>
      </c>
      <c r="D731" s="4" t="s">
        <v>2863</v>
      </c>
      <c r="E731" s="41" t="s">
        <v>11</v>
      </c>
      <c r="F731" s="3" t="s">
        <v>2864</v>
      </c>
      <c r="G731" s="1" t="s">
        <v>12</v>
      </c>
      <c r="H731" s="4" t="s">
        <v>557</v>
      </c>
      <c r="I731" s="1" t="s">
        <v>38</v>
      </c>
    </row>
    <row r="732" spans="2:9">
      <c r="B732" s="1">
        <v>730</v>
      </c>
      <c r="C732" s="41" t="s">
        <v>2865</v>
      </c>
      <c r="D732" s="4" t="s">
        <v>2866</v>
      </c>
      <c r="E732" s="41" t="s">
        <v>11</v>
      </c>
      <c r="F732" s="3" t="s">
        <v>2867</v>
      </c>
      <c r="G732" s="1" t="s">
        <v>12</v>
      </c>
      <c r="H732" s="4" t="s">
        <v>678</v>
      </c>
      <c r="I732" s="1" t="s">
        <v>38</v>
      </c>
    </row>
    <row r="733" spans="2:9">
      <c r="B733" s="1">
        <v>731</v>
      </c>
      <c r="C733" s="41" t="s">
        <v>2868</v>
      </c>
      <c r="D733" s="4" t="s">
        <v>2869</v>
      </c>
      <c r="E733" s="41" t="s">
        <v>11</v>
      </c>
      <c r="F733" s="3" t="s">
        <v>2870</v>
      </c>
      <c r="G733" s="1" t="s">
        <v>12</v>
      </c>
      <c r="H733" s="4" t="s">
        <v>478</v>
      </c>
      <c r="I733" s="1" t="s">
        <v>38</v>
      </c>
    </row>
    <row r="734" spans="2:9">
      <c r="B734" s="1">
        <v>732</v>
      </c>
      <c r="C734" s="41" t="s">
        <v>274</v>
      </c>
      <c r="D734" s="4" t="s">
        <v>273</v>
      </c>
      <c r="E734" s="41" t="s">
        <v>11</v>
      </c>
      <c r="F734" s="3" t="s">
        <v>275</v>
      </c>
      <c r="G734" s="1" t="s">
        <v>12</v>
      </c>
      <c r="H734" s="4" t="s">
        <v>681</v>
      </c>
      <c r="I734" s="1" t="s">
        <v>38</v>
      </c>
    </row>
    <row r="735" spans="2:9">
      <c r="B735" s="1">
        <v>733</v>
      </c>
      <c r="C735" s="41" t="s">
        <v>2871</v>
      </c>
      <c r="D735" s="4" t="s">
        <v>2872</v>
      </c>
      <c r="E735" s="41" t="s">
        <v>11</v>
      </c>
      <c r="F735" s="3" t="s">
        <v>2873</v>
      </c>
      <c r="G735" s="1" t="s">
        <v>12</v>
      </c>
      <c r="H735" s="4" t="s">
        <v>675</v>
      </c>
      <c r="I735" s="1" t="s">
        <v>38</v>
      </c>
    </row>
    <row r="736" spans="2:9">
      <c r="B736" s="1">
        <v>734</v>
      </c>
      <c r="C736" s="41" t="s">
        <v>2874</v>
      </c>
      <c r="D736" s="4" t="s">
        <v>2875</v>
      </c>
      <c r="E736" s="41" t="s">
        <v>11</v>
      </c>
      <c r="F736" s="3" t="s">
        <v>2876</v>
      </c>
      <c r="G736" s="1" t="s">
        <v>12</v>
      </c>
      <c r="H736" s="4" t="s">
        <v>557</v>
      </c>
      <c r="I736" s="1" t="s">
        <v>38</v>
      </c>
    </row>
    <row r="737" spans="2:9">
      <c r="B737" s="1">
        <v>735</v>
      </c>
      <c r="C737" s="41" t="s">
        <v>2877</v>
      </c>
      <c r="D737" s="4" t="s">
        <v>2878</v>
      </c>
      <c r="E737" s="41" t="s">
        <v>11</v>
      </c>
      <c r="F737" s="3" t="s">
        <v>2879</v>
      </c>
      <c r="G737" s="1" t="s">
        <v>12</v>
      </c>
      <c r="H737" s="4" t="s">
        <v>557</v>
      </c>
      <c r="I737" s="1" t="s">
        <v>38</v>
      </c>
    </row>
    <row r="738" spans="2:9">
      <c r="B738" s="1">
        <v>736</v>
      </c>
      <c r="C738" s="41" t="s">
        <v>2880</v>
      </c>
      <c r="D738" s="4" t="s">
        <v>2881</v>
      </c>
      <c r="E738" s="41" t="s">
        <v>11</v>
      </c>
      <c r="F738" s="3" t="s">
        <v>2882</v>
      </c>
      <c r="G738" s="1" t="s">
        <v>12</v>
      </c>
      <c r="H738" s="4" t="s">
        <v>557</v>
      </c>
      <c r="I738" s="1" t="s">
        <v>38</v>
      </c>
    </row>
    <row r="739" spans="2:9">
      <c r="B739" s="1">
        <v>737</v>
      </c>
      <c r="C739" s="41" t="s">
        <v>2883</v>
      </c>
      <c r="D739" s="4" t="s">
        <v>2884</v>
      </c>
      <c r="E739" s="41" t="s">
        <v>11</v>
      </c>
      <c r="F739" s="3" t="s">
        <v>2885</v>
      </c>
      <c r="G739" s="1" t="s">
        <v>12</v>
      </c>
      <c r="H739" s="4" t="s">
        <v>256</v>
      </c>
      <c r="I739" s="1" t="s">
        <v>38</v>
      </c>
    </row>
    <row r="740" spans="2:9">
      <c r="B740" s="1">
        <v>738</v>
      </c>
      <c r="C740" s="41" t="s">
        <v>2886</v>
      </c>
      <c r="D740" s="4" t="s">
        <v>2887</v>
      </c>
      <c r="E740" s="41" t="s">
        <v>11</v>
      </c>
      <c r="F740" s="3" t="s">
        <v>2888</v>
      </c>
      <c r="G740" s="1" t="s">
        <v>12</v>
      </c>
      <c r="H740" s="4" t="s">
        <v>681</v>
      </c>
      <c r="I740" s="1" t="s">
        <v>38</v>
      </c>
    </row>
    <row r="741" spans="2:9">
      <c r="B741" s="1">
        <v>739</v>
      </c>
      <c r="C741" s="41" t="s">
        <v>2889</v>
      </c>
      <c r="D741" s="4" t="s">
        <v>2890</v>
      </c>
      <c r="E741" s="41" t="s">
        <v>11</v>
      </c>
      <c r="F741" s="3" t="s">
        <v>2891</v>
      </c>
      <c r="G741" s="1" t="s">
        <v>12</v>
      </c>
      <c r="H741" s="4" t="s">
        <v>252</v>
      </c>
      <c r="I741" s="1" t="s">
        <v>38</v>
      </c>
    </row>
    <row r="742" spans="2:9">
      <c r="B742" s="1">
        <v>740</v>
      </c>
      <c r="C742" s="41" t="s">
        <v>2892</v>
      </c>
      <c r="D742" s="4" t="s">
        <v>2893</v>
      </c>
      <c r="E742" s="41" t="s">
        <v>11</v>
      </c>
      <c r="F742" s="3" t="s">
        <v>2894</v>
      </c>
      <c r="G742" s="1" t="s">
        <v>12</v>
      </c>
      <c r="H742" s="4" t="s">
        <v>174</v>
      </c>
      <c r="I742" s="1" t="s">
        <v>38</v>
      </c>
    </row>
    <row r="743" spans="2:9">
      <c r="B743" s="1">
        <v>741</v>
      </c>
      <c r="C743" s="41" t="s">
        <v>2895</v>
      </c>
      <c r="D743" s="4" t="s">
        <v>2896</v>
      </c>
      <c r="E743" s="41" t="s">
        <v>11</v>
      </c>
      <c r="F743" s="3" t="s">
        <v>2897</v>
      </c>
      <c r="G743" s="1" t="s">
        <v>12</v>
      </c>
      <c r="H743" s="4" t="s">
        <v>678</v>
      </c>
      <c r="I743" s="1" t="s">
        <v>38</v>
      </c>
    </row>
    <row r="744" spans="2:9">
      <c r="B744" s="1">
        <v>742</v>
      </c>
      <c r="C744" s="41" t="s">
        <v>2898</v>
      </c>
      <c r="D744" s="4" t="s">
        <v>2899</v>
      </c>
      <c r="E744" s="41" t="s">
        <v>11</v>
      </c>
      <c r="F744" s="3" t="s">
        <v>2900</v>
      </c>
      <c r="G744" s="1" t="s">
        <v>12</v>
      </c>
      <c r="H744" s="4" t="s">
        <v>387</v>
      </c>
      <c r="I744" s="1" t="s">
        <v>38</v>
      </c>
    </row>
    <row r="745" spans="2:9">
      <c r="B745" s="1">
        <v>743</v>
      </c>
      <c r="C745" s="41" t="s">
        <v>2901</v>
      </c>
      <c r="D745" s="4" t="s">
        <v>2902</v>
      </c>
      <c r="E745" s="41" t="s">
        <v>11</v>
      </c>
      <c r="F745" s="3" t="s">
        <v>2903</v>
      </c>
      <c r="G745" s="1" t="s">
        <v>12</v>
      </c>
      <c r="H745" s="4" t="s">
        <v>675</v>
      </c>
      <c r="I745" s="1" t="s">
        <v>38</v>
      </c>
    </row>
    <row r="746" spans="2:9">
      <c r="B746" s="1">
        <v>744</v>
      </c>
      <c r="C746" s="41" t="s">
        <v>2904</v>
      </c>
      <c r="D746" s="4" t="s">
        <v>2905</v>
      </c>
      <c r="E746" s="41" t="s">
        <v>11</v>
      </c>
      <c r="F746" s="3" t="s">
        <v>2906</v>
      </c>
      <c r="G746" s="1" t="s">
        <v>12</v>
      </c>
      <c r="H746" s="4" t="s">
        <v>678</v>
      </c>
      <c r="I746" s="1" t="s">
        <v>38</v>
      </c>
    </row>
    <row r="747" spans="2:9">
      <c r="B747" s="1">
        <v>745</v>
      </c>
      <c r="C747" s="41" t="s">
        <v>2907</v>
      </c>
      <c r="D747" s="4" t="s">
        <v>2908</v>
      </c>
      <c r="E747" s="41" t="s">
        <v>11</v>
      </c>
      <c r="F747" s="3" t="s">
        <v>2909</v>
      </c>
      <c r="G747" s="1" t="s">
        <v>12</v>
      </c>
      <c r="H747" s="4" t="s">
        <v>680</v>
      </c>
      <c r="I747" s="1" t="s">
        <v>38</v>
      </c>
    </row>
    <row r="748" spans="2:9">
      <c r="B748" s="1">
        <v>746</v>
      </c>
      <c r="C748" s="41" t="s">
        <v>2910</v>
      </c>
      <c r="D748" s="4" t="s">
        <v>2911</v>
      </c>
      <c r="E748" s="41" t="s">
        <v>11</v>
      </c>
      <c r="F748" s="3" t="s">
        <v>2912</v>
      </c>
      <c r="G748" s="1" t="s">
        <v>12</v>
      </c>
      <c r="H748" s="4" t="s">
        <v>557</v>
      </c>
      <c r="I748" s="1" t="s">
        <v>38</v>
      </c>
    </row>
    <row r="749" spans="2:9">
      <c r="B749" s="1">
        <v>747</v>
      </c>
      <c r="C749" s="41" t="s">
        <v>2913</v>
      </c>
      <c r="D749" s="4" t="s">
        <v>2914</v>
      </c>
      <c r="E749" s="41" t="s">
        <v>11</v>
      </c>
      <c r="F749" s="3" t="s">
        <v>2915</v>
      </c>
      <c r="G749" s="1" t="s">
        <v>12</v>
      </c>
      <c r="H749" s="4" t="s">
        <v>478</v>
      </c>
      <c r="I749" s="1" t="s">
        <v>38</v>
      </c>
    </row>
    <row r="750" spans="2:9">
      <c r="B750" s="1">
        <v>748</v>
      </c>
      <c r="C750" s="41" t="s">
        <v>2916</v>
      </c>
      <c r="D750" s="4" t="s">
        <v>2917</v>
      </c>
      <c r="E750" s="41" t="s">
        <v>11</v>
      </c>
      <c r="F750" s="3" t="s">
        <v>2918</v>
      </c>
      <c r="G750" s="1" t="s">
        <v>12</v>
      </c>
      <c r="H750" s="4" t="s">
        <v>462</v>
      </c>
      <c r="I750" s="1" t="s">
        <v>38</v>
      </c>
    </row>
    <row r="751" spans="2:9">
      <c r="B751" s="1">
        <v>749</v>
      </c>
      <c r="C751" s="41" t="s">
        <v>2919</v>
      </c>
      <c r="D751" s="4" t="s">
        <v>2920</v>
      </c>
      <c r="E751" s="41" t="s">
        <v>11</v>
      </c>
      <c r="F751" s="3" t="s">
        <v>2921</v>
      </c>
      <c r="G751" s="1" t="s">
        <v>12</v>
      </c>
      <c r="H751" s="4" t="s">
        <v>557</v>
      </c>
      <c r="I751" s="1" t="s">
        <v>38</v>
      </c>
    </row>
    <row r="752" spans="2:9">
      <c r="B752" s="1">
        <v>750</v>
      </c>
      <c r="C752" s="41" t="s">
        <v>2922</v>
      </c>
      <c r="D752" s="4" t="s">
        <v>2923</v>
      </c>
      <c r="E752" s="41" t="s">
        <v>11</v>
      </c>
      <c r="F752" s="3" t="s">
        <v>2924</v>
      </c>
      <c r="G752" s="1" t="s">
        <v>12</v>
      </c>
      <c r="H752" s="4" t="s">
        <v>484</v>
      </c>
      <c r="I752" s="1" t="s">
        <v>38</v>
      </c>
    </row>
    <row r="753" spans="2:9">
      <c r="B753" s="1">
        <v>751</v>
      </c>
      <c r="C753" s="41" t="s">
        <v>2925</v>
      </c>
      <c r="D753" s="4" t="s">
        <v>2926</v>
      </c>
      <c r="E753" s="41" t="s">
        <v>11</v>
      </c>
      <c r="F753" s="3" t="s">
        <v>2927</v>
      </c>
      <c r="G753" s="1" t="s">
        <v>12</v>
      </c>
      <c r="H753" s="4" t="s">
        <v>478</v>
      </c>
      <c r="I753" s="1" t="s">
        <v>38</v>
      </c>
    </row>
    <row r="754" spans="2:9">
      <c r="B754" s="1">
        <v>752</v>
      </c>
      <c r="C754" s="41" t="s">
        <v>2928</v>
      </c>
      <c r="D754" s="4" t="s">
        <v>2929</v>
      </c>
      <c r="E754" s="41" t="s">
        <v>11</v>
      </c>
      <c r="F754" s="3" t="s">
        <v>2930</v>
      </c>
      <c r="G754" s="1" t="s">
        <v>12</v>
      </c>
      <c r="H754" s="4" t="s">
        <v>478</v>
      </c>
      <c r="I754" s="1" t="s">
        <v>38</v>
      </c>
    </row>
    <row r="755" spans="2:9">
      <c r="B755" s="1">
        <v>753</v>
      </c>
      <c r="C755" s="41" t="s">
        <v>2931</v>
      </c>
      <c r="D755" s="4" t="s">
        <v>2932</v>
      </c>
      <c r="E755" s="41" t="s">
        <v>11</v>
      </c>
      <c r="F755" s="3" t="s">
        <v>2933</v>
      </c>
      <c r="G755" s="1" t="s">
        <v>12</v>
      </c>
      <c r="H755" s="4" t="s">
        <v>436</v>
      </c>
      <c r="I755" s="1" t="s">
        <v>38</v>
      </c>
    </row>
    <row r="756" spans="2:9">
      <c r="B756" s="1">
        <v>754</v>
      </c>
      <c r="C756" s="41" t="s">
        <v>2934</v>
      </c>
      <c r="D756" s="4" t="s">
        <v>2935</v>
      </c>
      <c r="E756" s="41" t="s">
        <v>11</v>
      </c>
      <c r="F756" s="3" t="s">
        <v>2936</v>
      </c>
      <c r="G756" s="1" t="s">
        <v>12</v>
      </c>
      <c r="H756" s="4" t="s">
        <v>29551</v>
      </c>
      <c r="I756" s="1" t="s">
        <v>38</v>
      </c>
    </row>
    <row r="757" spans="2:9">
      <c r="B757" s="1">
        <v>755</v>
      </c>
      <c r="C757" s="41" t="s">
        <v>2937</v>
      </c>
      <c r="D757" s="4" t="s">
        <v>2938</v>
      </c>
      <c r="E757" s="41" t="s">
        <v>11</v>
      </c>
      <c r="F757" s="3" t="s">
        <v>2939</v>
      </c>
      <c r="G757" s="1" t="s">
        <v>12</v>
      </c>
      <c r="H757" s="4" t="s">
        <v>675</v>
      </c>
      <c r="I757" s="1" t="s">
        <v>38</v>
      </c>
    </row>
    <row r="758" spans="2:9">
      <c r="B758" s="1">
        <v>756</v>
      </c>
      <c r="C758" s="41" t="s">
        <v>2940</v>
      </c>
      <c r="D758" s="4" t="s">
        <v>2941</v>
      </c>
      <c r="E758" s="41" t="s">
        <v>11</v>
      </c>
      <c r="F758" s="3" t="s">
        <v>2942</v>
      </c>
      <c r="G758" s="1" t="s">
        <v>12</v>
      </c>
      <c r="H758" s="4" t="s">
        <v>557</v>
      </c>
      <c r="I758" s="1" t="s">
        <v>38</v>
      </c>
    </row>
    <row r="759" spans="2:9">
      <c r="B759" s="1">
        <v>757</v>
      </c>
      <c r="C759" s="41" t="s">
        <v>2943</v>
      </c>
      <c r="D759" s="4" t="s">
        <v>2944</v>
      </c>
      <c r="E759" s="41" t="s">
        <v>9</v>
      </c>
      <c r="F759" s="3" t="s">
        <v>30239</v>
      </c>
      <c r="G759" s="1" t="s">
        <v>10</v>
      </c>
      <c r="H759" s="4" t="s">
        <v>557</v>
      </c>
      <c r="I759" s="1" t="s">
        <v>38</v>
      </c>
    </row>
    <row r="760" spans="2:9">
      <c r="B760" s="1">
        <v>758</v>
      </c>
      <c r="C760" s="41" t="s">
        <v>2945</v>
      </c>
      <c r="D760" s="4" t="s">
        <v>2946</v>
      </c>
      <c r="E760" s="41" t="s">
        <v>11</v>
      </c>
      <c r="F760" s="3" t="s">
        <v>2947</v>
      </c>
      <c r="G760" s="1" t="s">
        <v>12</v>
      </c>
      <c r="H760" s="4" t="s">
        <v>681</v>
      </c>
      <c r="I760" s="1" t="s">
        <v>38</v>
      </c>
    </row>
    <row r="761" spans="2:9">
      <c r="B761" s="1">
        <v>759</v>
      </c>
      <c r="C761" s="41" t="s">
        <v>2948</v>
      </c>
      <c r="D761" s="4" t="s">
        <v>2949</v>
      </c>
      <c r="E761" s="41" t="s">
        <v>11</v>
      </c>
      <c r="F761" s="3" t="s">
        <v>2950</v>
      </c>
      <c r="G761" s="1" t="s">
        <v>12</v>
      </c>
      <c r="H761" s="4" t="s">
        <v>484</v>
      </c>
      <c r="I761" s="1" t="s">
        <v>38</v>
      </c>
    </row>
    <row r="762" spans="2:9">
      <c r="B762" s="1">
        <v>760</v>
      </c>
      <c r="C762" s="41" t="s">
        <v>2951</v>
      </c>
      <c r="D762" s="4" t="s">
        <v>2952</v>
      </c>
      <c r="E762" s="41" t="s">
        <v>11</v>
      </c>
      <c r="F762" s="3" t="s">
        <v>2953</v>
      </c>
      <c r="G762" s="1" t="s">
        <v>12</v>
      </c>
      <c r="H762" s="4" t="s">
        <v>484</v>
      </c>
      <c r="I762" s="1" t="s">
        <v>38</v>
      </c>
    </row>
    <row r="763" spans="2:9">
      <c r="B763" s="1">
        <v>761</v>
      </c>
      <c r="C763" s="41" t="s">
        <v>2954</v>
      </c>
      <c r="D763" s="4" t="s">
        <v>2955</v>
      </c>
      <c r="E763" s="41" t="s">
        <v>11</v>
      </c>
      <c r="F763" s="3" t="s">
        <v>2956</v>
      </c>
      <c r="G763" s="1" t="s">
        <v>12</v>
      </c>
      <c r="H763" s="4" t="s">
        <v>296</v>
      </c>
      <c r="I763" s="1" t="s">
        <v>38</v>
      </c>
    </row>
    <row r="764" spans="2:9">
      <c r="B764" s="1">
        <v>762</v>
      </c>
      <c r="C764" s="41" t="s">
        <v>2957</v>
      </c>
      <c r="D764" s="4" t="s">
        <v>2958</v>
      </c>
      <c r="E764" s="41" t="s">
        <v>11</v>
      </c>
      <c r="F764" s="3" t="s">
        <v>2959</v>
      </c>
      <c r="G764" s="1" t="s">
        <v>12</v>
      </c>
      <c r="H764" s="4" t="s">
        <v>678</v>
      </c>
      <c r="I764" s="1" t="s">
        <v>38</v>
      </c>
    </row>
    <row r="765" spans="2:9">
      <c r="B765" s="1">
        <v>763</v>
      </c>
      <c r="C765" s="41" t="s">
        <v>2960</v>
      </c>
      <c r="D765" s="4" t="s">
        <v>2961</v>
      </c>
      <c r="E765" s="41" t="s">
        <v>11</v>
      </c>
      <c r="F765" s="3" t="s">
        <v>2962</v>
      </c>
      <c r="G765" s="1" t="s">
        <v>12</v>
      </c>
      <c r="H765" s="4" t="s">
        <v>29551</v>
      </c>
      <c r="I765" s="1" t="s">
        <v>38</v>
      </c>
    </row>
    <row r="766" spans="2:9">
      <c r="B766" s="1">
        <v>764</v>
      </c>
      <c r="C766" s="41" t="s">
        <v>2963</v>
      </c>
      <c r="D766" s="4" t="s">
        <v>2964</v>
      </c>
      <c r="E766" s="41" t="s">
        <v>11</v>
      </c>
      <c r="F766" s="3" t="s">
        <v>2965</v>
      </c>
      <c r="G766" s="1" t="s">
        <v>12</v>
      </c>
      <c r="H766" s="4" t="s">
        <v>680</v>
      </c>
      <c r="I766" s="1" t="s">
        <v>38</v>
      </c>
    </row>
    <row r="767" spans="2:9">
      <c r="B767" s="1">
        <v>765</v>
      </c>
      <c r="C767" s="41" t="s">
        <v>2966</v>
      </c>
      <c r="D767" s="4" t="s">
        <v>2967</v>
      </c>
      <c r="E767" s="41" t="s">
        <v>11</v>
      </c>
      <c r="F767" s="3" t="s">
        <v>2968</v>
      </c>
      <c r="G767" s="1" t="s">
        <v>12</v>
      </c>
      <c r="H767" s="4" t="s">
        <v>387</v>
      </c>
      <c r="I767" s="1" t="s">
        <v>38</v>
      </c>
    </row>
    <row r="768" spans="2:9">
      <c r="B768" s="1">
        <v>766</v>
      </c>
      <c r="C768" s="41" t="s">
        <v>2969</v>
      </c>
      <c r="D768" s="4" t="s">
        <v>2970</v>
      </c>
      <c r="E768" s="41" t="s">
        <v>11</v>
      </c>
      <c r="F768" s="3" t="s">
        <v>2971</v>
      </c>
      <c r="G768" s="1" t="s">
        <v>12</v>
      </c>
      <c r="H768" s="4" t="s">
        <v>174</v>
      </c>
      <c r="I768" s="1" t="s">
        <v>38</v>
      </c>
    </row>
    <row r="769" spans="2:9">
      <c r="B769" s="1">
        <v>767</v>
      </c>
      <c r="C769" s="41" t="s">
        <v>268</v>
      </c>
      <c r="D769" s="4" t="s">
        <v>267</v>
      </c>
      <c r="E769" s="41" t="s">
        <v>11</v>
      </c>
      <c r="F769" s="3" t="s">
        <v>269</v>
      </c>
      <c r="G769" s="1" t="s">
        <v>12</v>
      </c>
      <c r="H769" s="4" t="s">
        <v>681</v>
      </c>
      <c r="I769" s="1" t="s">
        <v>38</v>
      </c>
    </row>
    <row r="770" spans="2:9">
      <c r="B770" s="1">
        <v>768</v>
      </c>
      <c r="C770" s="41" t="s">
        <v>2972</v>
      </c>
      <c r="D770" s="4" t="s">
        <v>2973</v>
      </c>
      <c r="E770" s="41" t="s">
        <v>11</v>
      </c>
      <c r="F770" s="3" t="s">
        <v>2974</v>
      </c>
      <c r="G770" s="1" t="s">
        <v>12</v>
      </c>
      <c r="H770" s="4" t="s">
        <v>557</v>
      </c>
      <c r="I770" s="1" t="s">
        <v>38</v>
      </c>
    </row>
    <row r="771" spans="2:9">
      <c r="B771" s="1">
        <v>769</v>
      </c>
      <c r="C771" s="41" t="s">
        <v>2975</v>
      </c>
      <c r="D771" s="4" t="s">
        <v>2976</v>
      </c>
      <c r="E771" s="41" t="s">
        <v>11</v>
      </c>
      <c r="F771" s="3" t="s">
        <v>2977</v>
      </c>
      <c r="G771" s="1" t="s">
        <v>12</v>
      </c>
      <c r="H771" s="4" t="s">
        <v>387</v>
      </c>
      <c r="I771" s="1" t="s">
        <v>38</v>
      </c>
    </row>
    <row r="772" spans="2:9">
      <c r="B772" s="1">
        <v>770</v>
      </c>
      <c r="C772" s="41" t="s">
        <v>2978</v>
      </c>
      <c r="D772" s="4" t="s">
        <v>2979</v>
      </c>
      <c r="E772" s="41" t="s">
        <v>11</v>
      </c>
      <c r="F772" s="3" t="s">
        <v>2980</v>
      </c>
      <c r="G772" s="1" t="s">
        <v>12</v>
      </c>
      <c r="H772" s="4" t="s">
        <v>678</v>
      </c>
      <c r="I772" s="1" t="s">
        <v>38</v>
      </c>
    </row>
    <row r="773" spans="2:9">
      <c r="B773" s="1">
        <v>771</v>
      </c>
      <c r="C773" s="41" t="s">
        <v>2981</v>
      </c>
      <c r="D773" s="4" t="s">
        <v>2982</v>
      </c>
      <c r="E773" s="41" t="s">
        <v>11</v>
      </c>
      <c r="F773" s="3" t="s">
        <v>2983</v>
      </c>
      <c r="G773" s="1" t="s">
        <v>12</v>
      </c>
      <c r="H773" s="4" t="s">
        <v>174</v>
      </c>
      <c r="I773" s="1" t="s">
        <v>38</v>
      </c>
    </row>
    <row r="774" spans="2:9">
      <c r="B774" s="1">
        <v>772</v>
      </c>
      <c r="C774" s="41" t="s">
        <v>2984</v>
      </c>
      <c r="D774" s="4" t="s">
        <v>2985</v>
      </c>
      <c r="E774" s="41" t="s">
        <v>11</v>
      </c>
      <c r="F774" s="3" t="s">
        <v>2986</v>
      </c>
      <c r="G774" s="1" t="s">
        <v>12</v>
      </c>
      <c r="H774" s="4" t="s">
        <v>557</v>
      </c>
      <c r="I774" s="1" t="s">
        <v>38</v>
      </c>
    </row>
    <row r="775" spans="2:9">
      <c r="B775" s="1">
        <v>773</v>
      </c>
      <c r="C775" s="41" t="s">
        <v>2987</v>
      </c>
      <c r="D775" s="4" t="s">
        <v>2988</v>
      </c>
      <c r="E775" s="41" t="s">
        <v>11</v>
      </c>
      <c r="F775" s="3" t="s">
        <v>2989</v>
      </c>
      <c r="G775" s="1" t="s">
        <v>12</v>
      </c>
      <c r="H775" s="4" t="s">
        <v>557</v>
      </c>
      <c r="I775" s="1" t="s">
        <v>38</v>
      </c>
    </row>
    <row r="776" spans="2:9">
      <c r="B776" s="1">
        <v>774</v>
      </c>
      <c r="C776" s="41" t="s">
        <v>2990</v>
      </c>
      <c r="D776" s="4" t="s">
        <v>2991</v>
      </c>
      <c r="E776" s="41" t="s">
        <v>11</v>
      </c>
      <c r="F776" s="3" t="s">
        <v>2992</v>
      </c>
      <c r="G776" s="1" t="s">
        <v>12</v>
      </c>
      <c r="H776" s="4" t="s">
        <v>387</v>
      </c>
      <c r="I776" s="1" t="s">
        <v>38</v>
      </c>
    </row>
    <row r="777" spans="2:9">
      <c r="B777" s="1">
        <v>775</v>
      </c>
      <c r="C777" s="41" t="s">
        <v>2993</v>
      </c>
      <c r="D777" s="4" t="s">
        <v>2994</v>
      </c>
      <c r="E777" s="41" t="s">
        <v>11</v>
      </c>
      <c r="F777" s="3" t="s">
        <v>2995</v>
      </c>
      <c r="G777" s="1" t="s">
        <v>12</v>
      </c>
      <c r="H777" s="4" t="s">
        <v>260</v>
      </c>
      <c r="I777" s="1" t="s">
        <v>38</v>
      </c>
    </row>
    <row r="778" spans="2:9">
      <c r="B778" s="1">
        <v>776</v>
      </c>
      <c r="C778" s="41" t="s">
        <v>2996</v>
      </c>
      <c r="D778" s="4" t="s">
        <v>2997</v>
      </c>
      <c r="E778" s="41" t="s">
        <v>11</v>
      </c>
      <c r="F778" s="3" t="s">
        <v>2998</v>
      </c>
      <c r="G778" s="1" t="s">
        <v>12</v>
      </c>
      <c r="H778" s="4" t="s">
        <v>387</v>
      </c>
      <c r="I778" s="1" t="s">
        <v>38</v>
      </c>
    </row>
    <row r="779" spans="2:9">
      <c r="B779" s="1">
        <v>777</v>
      </c>
      <c r="C779" s="41" t="s">
        <v>2999</v>
      </c>
      <c r="D779" s="4" t="s">
        <v>3000</v>
      </c>
      <c r="E779" s="41" t="s">
        <v>11</v>
      </c>
      <c r="F779" s="3" t="s">
        <v>3001</v>
      </c>
      <c r="G779" s="1" t="s">
        <v>12</v>
      </c>
      <c r="H779" s="4" t="s">
        <v>679</v>
      </c>
      <c r="I779" s="1" t="s">
        <v>38</v>
      </c>
    </row>
    <row r="780" spans="2:9">
      <c r="B780" s="1">
        <v>778</v>
      </c>
      <c r="C780" s="41" t="s">
        <v>3002</v>
      </c>
      <c r="D780" s="4" t="s">
        <v>3003</v>
      </c>
      <c r="E780" s="41" t="s">
        <v>11</v>
      </c>
      <c r="F780" s="3" t="s">
        <v>3004</v>
      </c>
      <c r="G780" s="1" t="s">
        <v>12</v>
      </c>
      <c r="H780" s="4" t="s">
        <v>194</v>
      </c>
      <c r="I780" s="1" t="s">
        <v>38</v>
      </c>
    </row>
    <row r="781" spans="2:9">
      <c r="B781" s="1">
        <v>779</v>
      </c>
      <c r="C781" s="41" t="s">
        <v>3005</v>
      </c>
      <c r="D781" s="4" t="s">
        <v>3006</v>
      </c>
      <c r="E781" s="41" t="s">
        <v>11</v>
      </c>
      <c r="F781" s="3" t="s">
        <v>3007</v>
      </c>
      <c r="G781" s="1" t="s">
        <v>12</v>
      </c>
      <c r="H781" s="4" t="s">
        <v>557</v>
      </c>
      <c r="I781" s="1" t="s">
        <v>38</v>
      </c>
    </row>
    <row r="782" spans="2:9">
      <c r="B782" s="1">
        <v>780</v>
      </c>
      <c r="C782" s="41" t="s">
        <v>3008</v>
      </c>
      <c r="D782" s="4" t="s">
        <v>3009</v>
      </c>
      <c r="E782" s="41" t="s">
        <v>11</v>
      </c>
      <c r="F782" s="3" t="s">
        <v>3010</v>
      </c>
      <c r="G782" s="1" t="s">
        <v>12</v>
      </c>
      <c r="H782" s="4" t="s">
        <v>557</v>
      </c>
      <c r="I782" s="1" t="s">
        <v>38</v>
      </c>
    </row>
    <row r="783" spans="2:9">
      <c r="B783" s="1">
        <v>781</v>
      </c>
      <c r="C783" s="41" t="s">
        <v>3011</v>
      </c>
      <c r="D783" s="4" t="s">
        <v>3012</v>
      </c>
      <c r="E783" s="41" t="s">
        <v>11</v>
      </c>
      <c r="F783" s="3" t="s">
        <v>3013</v>
      </c>
      <c r="G783" s="1" t="s">
        <v>12</v>
      </c>
      <c r="H783" s="4" t="s">
        <v>174</v>
      </c>
      <c r="I783" s="1" t="s">
        <v>38</v>
      </c>
    </row>
    <row r="784" spans="2:9">
      <c r="B784" s="1">
        <v>782</v>
      </c>
      <c r="C784" s="41" t="s">
        <v>3014</v>
      </c>
      <c r="D784" s="4" t="s">
        <v>3015</v>
      </c>
      <c r="E784" s="41" t="s">
        <v>11</v>
      </c>
      <c r="F784" s="3" t="s">
        <v>3016</v>
      </c>
      <c r="G784" s="1" t="s">
        <v>12</v>
      </c>
      <c r="H784" s="4" t="s">
        <v>462</v>
      </c>
      <c r="I784" s="1" t="s">
        <v>38</v>
      </c>
    </row>
    <row r="785" spans="2:9">
      <c r="B785" s="1">
        <v>783</v>
      </c>
      <c r="C785" s="41" t="s">
        <v>3017</v>
      </c>
      <c r="D785" s="4" t="s">
        <v>3018</v>
      </c>
      <c r="E785" s="41" t="s">
        <v>11</v>
      </c>
      <c r="F785" s="3" t="s">
        <v>3019</v>
      </c>
      <c r="G785" s="1" t="s">
        <v>12</v>
      </c>
      <c r="H785" s="4" t="s">
        <v>675</v>
      </c>
      <c r="I785" s="1" t="s">
        <v>38</v>
      </c>
    </row>
    <row r="786" spans="2:9">
      <c r="B786" s="1">
        <v>784</v>
      </c>
      <c r="C786" s="41" t="s">
        <v>3020</v>
      </c>
      <c r="D786" s="4" t="s">
        <v>3021</v>
      </c>
      <c r="E786" s="41" t="s">
        <v>11</v>
      </c>
      <c r="F786" s="3" t="s">
        <v>3022</v>
      </c>
      <c r="G786" s="1" t="s">
        <v>12</v>
      </c>
      <c r="H786" s="4" t="s">
        <v>681</v>
      </c>
      <c r="I786" s="1" t="s">
        <v>38</v>
      </c>
    </row>
    <row r="787" spans="2:9">
      <c r="B787" s="1">
        <v>785</v>
      </c>
      <c r="C787" s="41" t="s">
        <v>3023</v>
      </c>
      <c r="D787" s="4" t="s">
        <v>3024</v>
      </c>
      <c r="E787" s="41" t="s">
        <v>11</v>
      </c>
      <c r="F787" s="3" t="s">
        <v>3025</v>
      </c>
      <c r="G787" s="1" t="s">
        <v>12</v>
      </c>
      <c r="H787" s="4" t="s">
        <v>678</v>
      </c>
      <c r="I787" s="1" t="s">
        <v>38</v>
      </c>
    </row>
    <row r="788" spans="2:9">
      <c r="B788" s="1">
        <v>786</v>
      </c>
      <c r="C788" s="41" t="s">
        <v>3026</v>
      </c>
      <c r="D788" s="4" t="s">
        <v>3027</v>
      </c>
      <c r="E788" s="41" t="s">
        <v>11</v>
      </c>
      <c r="F788" s="3" t="s">
        <v>3028</v>
      </c>
      <c r="G788" s="1" t="s">
        <v>12</v>
      </c>
      <c r="H788" s="4" t="s">
        <v>680</v>
      </c>
      <c r="I788" s="1" t="s">
        <v>38</v>
      </c>
    </row>
    <row r="789" spans="2:9">
      <c r="B789" s="1">
        <v>787</v>
      </c>
      <c r="C789" s="41" t="s">
        <v>3029</v>
      </c>
      <c r="D789" s="4" t="s">
        <v>3030</v>
      </c>
      <c r="E789" s="41" t="s">
        <v>11</v>
      </c>
      <c r="F789" s="3" t="s">
        <v>3031</v>
      </c>
      <c r="G789" s="1" t="s">
        <v>12</v>
      </c>
      <c r="H789" s="4" t="s">
        <v>681</v>
      </c>
      <c r="I789" s="1" t="s">
        <v>38</v>
      </c>
    </row>
    <row r="790" spans="2:9">
      <c r="B790" s="1">
        <v>788</v>
      </c>
      <c r="C790" s="41" t="s">
        <v>3032</v>
      </c>
      <c r="D790" s="4" t="s">
        <v>3033</v>
      </c>
      <c r="E790" s="41" t="s">
        <v>11</v>
      </c>
      <c r="F790" s="3" t="s">
        <v>3034</v>
      </c>
      <c r="G790" s="1" t="s">
        <v>12</v>
      </c>
      <c r="H790" s="4" t="s">
        <v>478</v>
      </c>
      <c r="I790" s="1" t="s">
        <v>38</v>
      </c>
    </row>
    <row r="791" spans="2:9">
      <c r="B791" s="1">
        <v>789</v>
      </c>
      <c r="C791" s="41" t="s">
        <v>3035</v>
      </c>
      <c r="D791" s="4" t="s">
        <v>3036</v>
      </c>
      <c r="E791" s="41" t="s">
        <v>11</v>
      </c>
      <c r="F791" s="3" t="s">
        <v>3037</v>
      </c>
      <c r="G791" s="1" t="s">
        <v>12</v>
      </c>
      <c r="H791" s="4" t="s">
        <v>557</v>
      </c>
      <c r="I791" s="1" t="s">
        <v>38</v>
      </c>
    </row>
    <row r="792" spans="2:9">
      <c r="B792" s="1">
        <v>790</v>
      </c>
      <c r="C792" s="41" t="s">
        <v>3038</v>
      </c>
      <c r="D792" s="4" t="s">
        <v>3039</v>
      </c>
      <c r="E792" s="41" t="s">
        <v>11</v>
      </c>
      <c r="F792" s="3" t="s">
        <v>3040</v>
      </c>
      <c r="G792" s="1" t="s">
        <v>12</v>
      </c>
      <c r="H792" s="4" t="s">
        <v>557</v>
      </c>
      <c r="I792" s="1" t="s">
        <v>38</v>
      </c>
    </row>
    <row r="793" spans="2:9">
      <c r="B793" s="1">
        <v>791</v>
      </c>
      <c r="C793" s="41" t="s">
        <v>3041</v>
      </c>
      <c r="D793" s="4" t="s">
        <v>3042</v>
      </c>
      <c r="E793" s="41" t="s">
        <v>11</v>
      </c>
      <c r="F793" s="3" t="s">
        <v>3043</v>
      </c>
      <c r="G793" s="1" t="s">
        <v>12</v>
      </c>
      <c r="H793" s="4" t="s">
        <v>182</v>
      </c>
      <c r="I793" s="1" t="s">
        <v>38</v>
      </c>
    </row>
    <row r="794" spans="2:9">
      <c r="B794" s="1">
        <v>792</v>
      </c>
      <c r="C794" s="41" t="s">
        <v>3044</v>
      </c>
      <c r="D794" s="4" t="s">
        <v>3045</v>
      </c>
      <c r="E794" s="41" t="s">
        <v>11</v>
      </c>
      <c r="F794" s="3" t="s">
        <v>3046</v>
      </c>
      <c r="G794" s="1" t="s">
        <v>12</v>
      </c>
      <c r="H794" s="4" t="s">
        <v>557</v>
      </c>
      <c r="I794" s="1" t="s">
        <v>38</v>
      </c>
    </row>
    <row r="795" spans="2:9">
      <c r="B795" s="1">
        <v>793</v>
      </c>
      <c r="C795" s="41" t="s">
        <v>3047</v>
      </c>
      <c r="D795" s="4" t="s">
        <v>3048</v>
      </c>
      <c r="E795" s="41" t="s">
        <v>11</v>
      </c>
      <c r="F795" s="3" t="s">
        <v>3049</v>
      </c>
      <c r="G795" s="1" t="s">
        <v>12</v>
      </c>
      <c r="H795" s="4" t="s">
        <v>387</v>
      </c>
      <c r="I795" s="1" t="s">
        <v>38</v>
      </c>
    </row>
    <row r="796" spans="2:9">
      <c r="B796" s="1">
        <v>794</v>
      </c>
      <c r="C796" s="41" t="s">
        <v>3050</v>
      </c>
      <c r="D796" s="4" t="s">
        <v>3051</v>
      </c>
      <c r="E796" s="41" t="s">
        <v>11</v>
      </c>
      <c r="F796" s="3" t="s">
        <v>3052</v>
      </c>
      <c r="G796" s="1" t="s">
        <v>12</v>
      </c>
      <c r="H796" s="4" t="s">
        <v>387</v>
      </c>
      <c r="I796" s="1" t="s">
        <v>38</v>
      </c>
    </row>
    <row r="797" spans="2:9">
      <c r="B797" s="1">
        <v>795</v>
      </c>
      <c r="C797" s="41" t="s">
        <v>3053</v>
      </c>
      <c r="D797" s="4" t="s">
        <v>3054</v>
      </c>
      <c r="E797" s="41" t="s">
        <v>11</v>
      </c>
      <c r="F797" s="3" t="s">
        <v>3055</v>
      </c>
      <c r="G797" s="1" t="s">
        <v>12</v>
      </c>
      <c r="H797" s="4" t="s">
        <v>478</v>
      </c>
      <c r="I797" s="1" t="s">
        <v>38</v>
      </c>
    </row>
    <row r="798" spans="2:9">
      <c r="B798" s="1">
        <v>796</v>
      </c>
      <c r="C798" s="41" t="s">
        <v>3056</v>
      </c>
      <c r="D798" s="4" t="s">
        <v>3057</v>
      </c>
      <c r="E798" s="41" t="s">
        <v>11</v>
      </c>
      <c r="F798" s="3" t="s">
        <v>3058</v>
      </c>
      <c r="G798" s="1" t="s">
        <v>12</v>
      </c>
      <c r="H798" s="4" t="s">
        <v>680</v>
      </c>
      <c r="I798" s="1" t="s">
        <v>38</v>
      </c>
    </row>
    <row r="799" spans="2:9">
      <c r="B799" s="1">
        <v>797</v>
      </c>
      <c r="C799" s="41" t="s">
        <v>3059</v>
      </c>
      <c r="D799" s="4" t="s">
        <v>3060</v>
      </c>
      <c r="E799" s="41" t="s">
        <v>11</v>
      </c>
      <c r="F799" s="3" t="s">
        <v>3061</v>
      </c>
      <c r="G799" s="1" t="s">
        <v>12</v>
      </c>
      <c r="H799" s="4" t="s">
        <v>478</v>
      </c>
      <c r="I799" s="1" t="s">
        <v>38</v>
      </c>
    </row>
    <row r="800" spans="2:9">
      <c r="B800" s="1">
        <v>798</v>
      </c>
      <c r="C800" s="41" t="s">
        <v>3062</v>
      </c>
      <c r="D800" s="4" t="s">
        <v>3063</v>
      </c>
      <c r="E800" s="41" t="s">
        <v>11</v>
      </c>
      <c r="F800" s="3" t="s">
        <v>3064</v>
      </c>
      <c r="G800" s="1" t="s">
        <v>12</v>
      </c>
      <c r="H800" s="4" t="s">
        <v>681</v>
      </c>
      <c r="I800" s="1" t="s">
        <v>38</v>
      </c>
    </row>
    <row r="801" spans="2:9">
      <c r="B801" s="1">
        <v>799</v>
      </c>
      <c r="C801" s="41" t="s">
        <v>3065</v>
      </c>
      <c r="D801" s="4" t="s">
        <v>3066</v>
      </c>
      <c r="E801" s="41" t="s">
        <v>11</v>
      </c>
      <c r="F801" s="3" t="s">
        <v>3067</v>
      </c>
      <c r="G801" s="1" t="s">
        <v>12</v>
      </c>
      <c r="H801" s="4" t="s">
        <v>436</v>
      </c>
      <c r="I801" s="1" t="s">
        <v>38</v>
      </c>
    </row>
    <row r="802" spans="2:9">
      <c r="B802" s="1">
        <v>800</v>
      </c>
      <c r="C802" s="41" t="s">
        <v>3068</v>
      </c>
      <c r="D802" s="4" t="s">
        <v>3069</v>
      </c>
      <c r="E802" s="41" t="s">
        <v>11</v>
      </c>
      <c r="F802" s="3" t="s">
        <v>3070</v>
      </c>
      <c r="G802" s="1" t="s">
        <v>12</v>
      </c>
      <c r="H802" s="4" t="s">
        <v>174</v>
      </c>
      <c r="I802" s="1" t="s">
        <v>38</v>
      </c>
    </row>
    <row r="803" spans="2:9">
      <c r="B803" s="1">
        <v>801</v>
      </c>
      <c r="C803" s="41" t="s">
        <v>3071</v>
      </c>
      <c r="D803" s="4" t="s">
        <v>3072</v>
      </c>
      <c r="E803" s="41" t="s">
        <v>11</v>
      </c>
      <c r="F803" s="3" t="s">
        <v>3073</v>
      </c>
      <c r="G803" s="1" t="s">
        <v>12</v>
      </c>
      <c r="H803" s="4" t="s">
        <v>260</v>
      </c>
      <c r="I803" s="1" t="s">
        <v>38</v>
      </c>
    </row>
    <row r="804" spans="2:9">
      <c r="B804" s="1">
        <v>802</v>
      </c>
      <c r="C804" s="41" t="s">
        <v>3074</v>
      </c>
      <c r="D804" s="4" t="s">
        <v>3075</v>
      </c>
      <c r="E804" s="41" t="s">
        <v>11</v>
      </c>
      <c r="F804" s="3" t="s">
        <v>3076</v>
      </c>
      <c r="G804" s="1" t="s">
        <v>12</v>
      </c>
      <c r="H804" s="4" t="s">
        <v>678</v>
      </c>
      <c r="I804" s="1" t="s">
        <v>38</v>
      </c>
    </row>
    <row r="805" spans="2:9">
      <c r="B805" s="1">
        <v>803</v>
      </c>
      <c r="C805" s="41" t="s">
        <v>3077</v>
      </c>
      <c r="D805" s="4" t="s">
        <v>3078</v>
      </c>
      <c r="E805" s="41" t="s">
        <v>11</v>
      </c>
      <c r="F805" s="3" t="s">
        <v>3079</v>
      </c>
      <c r="G805" s="1" t="s">
        <v>12</v>
      </c>
      <c r="H805" s="4" t="s">
        <v>679</v>
      </c>
      <c r="I805" s="1" t="s">
        <v>38</v>
      </c>
    </row>
    <row r="806" spans="2:9">
      <c r="B806" s="1">
        <v>804</v>
      </c>
      <c r="C806" s="41" t="s">
        <v>3080</v>
      </c>
      <c r="D806" s="4" t="s">
        <v>3081</v>
      </c>
      <c r="E806" s="41" t="s">
        <v>11</v>
      </c>
      <c r="F806" s="3" t="s">
        <v>3082</v>
      </c>
      <c r="G806" s="1" t="s">
        <v>12</v>
      </c>
      <c r="H806" s="4" t="s">
        <v>594</v>
      </c>
      <c r="I806" s="1" t="s">
        <v>38</v>
      </c>
    </row>
    <row r="807" spans="2:9">
      <c r="B807" s="1">
        <v>805</v>
      </c>
      <c r="C807" s="41" t="s">
        <v>3083</v>
      </c>
      <c r="D807" s="4" t="s">
        <v>3084</v>
      </c>
      <c r="E807" s="41" t="s">
        <v>11</v>
      </c>
      <c r="F807" s="3" t="s">
        <v>3085</v>
      </c>
      <c r="G807" s="1" t="s">
        <v>12</v>
      </c>
      <c r="H807" s="4" t="s">
        <v>244</v>
      </c>
      <c r="I807" s="1" t="s">
        <v>38</v>
      </c>
    </row>
    <row r="808" spans="2:9">
      <c r="B808" s="1">
        <v>806</v>
      </c>
      <c r="C808" s="41" t="s">
        <v>3086</v>
      </c>
      <c r="D808" s="4" t="s">
        <v>3087</v>
      </c>
      <c r="E808" s="41" t="s">
        <v>11</v>
      </c>
      <c r="F808" s="3" t="s">
        <v>3088</v>
      </c>
      <c r="G808" s="1" t="s">
        <v>12</v>
      </c>
      <c r="H808" s="4" t="s">
        <v>436</v>
      </c>
      <c r="I808" s="1" t="s">
        <v>38</v>
      </c>
    </row>
    <row r="809" spans="2:9">
      <c r="B809" s="1">
        <v>807</v>
      </c>
      <c r="C809" s="41" t="s">
        <v>3089</v>
      </c>
      <c r="D809" s="4" t="s">
        <v>3090</v>
      </c>
      <c r="E809" s="41" t="s">
        <v>11</v>
      </c>
      <c r="F809" s="3" t="s">
        <v>3091</v>
      </c>
      <c r="G809" s="1" t="s">
        <v>12</v>
      </c>
      <c r="H809" s="4" t="s">
        <v>387</v>
      </c>
      <c r="I809" s="1" t="s">
        <v>38</v>
      </c>
    </row>
    <row r="810" spans="2:9">
      <c r="B810" s="1">
        <v>808</v>
      </c>
      <c r="C810" s="41" t="s">
        <v>3092</v>
      </c>
      <c r="D810" s="4" t="s">
        <v>3093</v>
      </c>
      <c r="E810" s="41" t="s">
        <v>11</v>
      </c>
      <c r="F810" s="3" t="s">
        <v>3094</v>
      </c>
      <c r="G810" s="1" t="s">
        <v>12</v>
      </c>
      <c r="H810" s="4" t="s">
        <v>478</v>
      </c>
      <c r="I810" s="1" t="s">
        <v>38</v>
      </c>
    </row>
    <row r="811" spans="2:9">
      <c r="B811" s="1">
        <v>809</v>
      </c>
      <c r="C811" s="41" t="s">
        <v>3095</v>
      </c>
      <c r="D811" s="4" t="s">
        <v>3096</v>
      </c>
      <c r="E811" s="41" t="s">
        <v>11</v>
      </c>
      <c r="F811" s="3" t="s">
        <v>3097</v>
      </c>
      <c r="G811" s="1" t="s">
        <v>12</v>
      </c>
      <c r="H811" s="4" t="s">
        <v>182</v>
      </c>
      <c r="I811" s="1" t="s">
        <v>38</v>
      </c>
    </row>
    <row r="812" spans="2:9">
      <c r="B812" s="1">
        <v>810</v>
      </c>
      <c r="C812" s="41" t="s">
        <v>3098</v>
      </c>
      <c r="D812" s="4" t="s">
        <v>3099</v>
      </c>
      <c r="E812" s="41" t="s">
        <v>11</v>
      </c>
      <c r="F812" s="3" t="s">
        <v>3100</v>
      </c>
      <c r="G812" s="1" t="s">
        <v>12</v>
      </c>
      <c r="H812" s="4" t="s">
        <v>679</v>
      </c>
      <c r="I812" s="1" t="s">
        <v>38</v>
      </c>
    </row>
    <row r="813" spans="2:9">
      <c r="B813" s="1">
        <v>811</v>
      </c>
      <c r="C813" s="41" t="s">
        <v>3101</v>
      </c>
      <c r="D813" s="4" t="s">
        <v>3102</v>
      </c>
      <c r="E813" s="41" t="s">
        <v>11</v>
      </c>
      <c r="F813" s="3" t="s">
        <v>3103</v>
      </c>
      <c r="G813" s="1" t="s">
        <v>12</v>
      </c>
      <c r="H813" s="4" t="s">
        <v>678</v>
      </c>
      <c r="I813" s="1" t="s">
        <v>38</v>
      </c>
    </row>
    <row r="814" spans="2:9">
      <c r="B814" s="1">
        <v>812</v>
      </c>
      <c r="C814" s="41" t="s">
        <v>3104</v>
      </c>
      <c r="D814" s="4" t="s">
        <v>3105</v>
      </c>
      <c r="E814" s="41" t="s">
        <v>11</v>
      </c>
      <c r="F814" s="3" t="s">
        <v>3106</v>
      </c>
      <c r="G814" s="1" t="s">
        <v>12</v>
      </c>
      <c r="H814" s="4" t="s">
        <v>678</v>
      </c>
      <c r="I814" s="1" t="s">
        <v>38</v>
      </c>
    </row>
    <row r="815" spans="2:9">
      <c r="B815" s="1">
        <v>813</v>
      </c>
      <c r="C815" s="41" t="s">
        <v>3107</v>
      </c>
      <c r="D815" s="4" t="s">
        <v>3108</v>
      </c>
      <c r="E815" s="41" t="s">
        <v>11</v>
      </c>
      <c r="F815" s="3" t="s">
        <v>3109</v>
      </c>
      <c r="G815" s="1" t="s">
        <v>12</v>
      </c>
      <c r="H815" s="4" t="s">
        <v>679</v>
      </c>
      <c r="I815" s="1" t="s">
        <v>38</v>
      </c>
    </row>
    <row r="816" spans="2:9">
      <c r="B816" s="1">
        <v>814</v>
      </c>
      <c r="C816" s="41" t="s">
        <v>3110</v>
      </c>
      <c r="D816" s="4" t="s">
        <v>3111</v>
      </c>
      <c r="E816" s="41" t="s">
        <v>11</v>
      </c>
      <c r="F816" s="3" t="s">
        <v>3112</v>
      </c>
      <c r="G816" s="1" t="s">
        <v>12</v>
      </c>
      <c r="H816" s="4" t="s">
        <v>387</v>
      </c>
      <c r="I816" s="1" t="s">
        <v>38</v>
      </c>
    </row>
    <row r="817" spans="2:9">
      <c r="B817" s="1">
        <v>815</v>
      </c>
      <c r="C817" s="41" t="s">
        <v>3113</v>
      </c>
      <c r="D817" s="4" t="s">
        <v>3114</v>
      </c>
      <c r="E817" s="41" t="s">
        <v>11</v>
      </c>
      <c r="F817" s="3" t="s">
        <v>3115</v>
      </c>
      <c r="G817" s="1" t="s">
        <v>12</v>
      </c>
      <c r="H817" s="4" t="s">
        <v>678</v>
      </c>
      <c r="I817" s="1" t="s">
        <v>38</v>
      </c>
    </row>
    <row r="818" spans="2:9">
      <c r="B818" s="1">
        <v>816</v>
      </c>
      <c r="C818" s="41" t="s">
        <v>3116</v>
      </c>
      <c r="D818" s="4" t="s">
        <v>3117</v>
      </c>
      <c r="E818" s="41" t="s">
        <v>11</v>
      </c>
      <c r="F818" s="3" t="s">
        <v>3118</v>
      </c>
      <c r="G818" s="1" t="s">
        <v>12</v>
      </c>
      <c r="H818" s="4" t="s">
        <v>387</v>
      </c>
      <c r="I818" s="1" t="s">
        <v>38</v>
      </c>
    </row>
    <row r="819" spans="2:9">
      <c r="B819" s="1">
        <v>817</v>
      </c>
      <c r="C819" s="41" t="s">
        <v>3119</v>
      </c>
      <c r="D819" s="4" t="s">
        <v>3120</v>
      </c>
      <c r="E819" s="41" t="s">
        <v>11</v>
      </c>
      <c r="F819" s="3" t="s">
        <v>3121</v>
      </c>
      <c r="G819" s="1" t="s">
        <v>12</v>
      </c>
      <c r="H819" s="4" t="s">
        <v>678</v>
      </c>
      <c r="I819" s="1" t="s">
        <v>38</v>
      </c>
    </row>
    <row r="820" spans="2:9">
      <c r="B820" s="1">
        <v>818</v>
      </c>
      <c r="C820" s="41" t="s">
        <v>3122</v>
      </c>
      <c r="D820" s="4" t="s">
        <v>3123</v>
      </c>
      <c r="E820" s="41" t="s">
        <v>11</v>
      </c>
      <c r="F820" s="3" t="s">
        <v>3124</v>
      </c>
      <c r="G820" s="1" t="s">
        <v>12</v>
      </c>
      <c r="H820" s="4" t="s">
        <v>680</v>
      </c>
      <c r="I820" s="1" t="s">
        <v>38</v>
      </c>
    </row>
    <row r="821" spans="2:9">
      <c r="B821" s="1">
        <v>819</v>
      </c>
      <c r="C821" s="41" t="s">
        <v>3125</v>
      </c>
      <c r="D821" s="4" t="s">
        <v>3126</v>
      </c>
      <c r="E821" s="41" t="s">
        <v>11</v>
      </c>
      <c r="F821" s="3" t="s">
        <v>3127</v>
      </c>
      <c r="G821" s="1" t="s">
        <v>12</v>
      </c>
      <c r="H821" s="4" t="s">
        <v>462</v>
      </c>
      <c r="I821" s="1" t="s">
        <v>38</v>
      </c>
    </row>
    <row r="822" spans="2:9">
      <c r="B822" s="1">
        <v>820</v>
      </c>
      <c r="C822" s="41" t="s">
        <v>3128</v>
      </c>
      <c r="D822" s="4" t="s">
        <v>3129</v>
      </c>
      <c r="E822" s="41" t="s">
        <v>11</v>
      </c>
      <c r="F822" s="3" t="s">
        <v>3130</v>
      </c>
      <c r="G822" s="1" t="s">
        <v>12</v>
      </c>
      <c r="H822" s="4" t="s">
        <v>678</v>
      </c>
      <c r="I822" s="1" t="s">
        <v>38</v>
      </c>
    </row>
    <row r="823" spans="2:9">
      <c r="B823" s="1">
        <v>821</v>
      </c>
      <c r="C823" s="41" t="s">
        <v>3131</v>
      </c>
      <c r="D823" s="4" t="s">
        <v>3132</v>
      </c>
      <c r="E823" s="41" t="s">
        <v>11</v>
      </c>
      <c r="F823" s="3" t="s">
        <v>3133</v>
      </c>
      <c r="G823" s="1" t="s">
        <v>12</v>
      </c>
      <c r="H823" s="4" t="s">
        <v>675</v>
      </c>
      <c r="I823" s="1" t="s">
        <v>38</v>
      </c>
    </row>
    <row r="824" spans="2:9">
      <c r="B824" s="1">
        <v>822</v>
      </c>
      <c r="C824" s="41" t="s">
        <v>3134</v>
      </c>
      <c r="D824" s="4" t="s">
        <v>3135</v>
      </c>
      <c r="E824" s="41" t="s">
        <v>11</v>
      </c>
      <c r="F824" s="3" t="s">
        <v>3136</v>
      </c>
      <c r="G824" s="1" t="s">
        <v>12</v>
      </c>
      <c r="H824" s="4" t="s">
        <v>174</v>
      </c>
      <c r="I824" s="1" t="s">
        <v>38</v>
      </c>
    </row>
    <row r="825" spans="2:9">
      <c r="B825" s="1">
        <v>823</v>
      </c>
      <c r="C825" s="41" t="s">
        <v>3137</v>
      </c>
      <c r="D825" s="4" t="s">
        <v>3138</v>
      </c>
      <c r="E825" s="41" t="s">
        <v>11</v>
      </c>
      <c r="F825" s="3" t="s">
        <v>3139</v>
      </c>
      <c r="G825" s="1" t="s">
        <v>12</v>
      </c>
      <c r="H825" s="4" t="s">
        <v>387</v>
      </c>
      <c r="I825" s="1" t="s">
        <v>38</v>
      </c>
    </row>
    <row r="826" spans="2:9">
      <c r="B826" s="1">
        <v>824</v>
      </c>
      <c r="C826" s="41" t="s">
        <v>3140</v>
      </c>
      <c r="D826" s="4" t="s">
        <v>3141</v>
      </c>
      <c r="E826" s="41" t="s">
        <v>11</v>
      </c>
      <c r="F826" s="3" t="s">
        <v>3142</v>
      </c>
      <c r="G826" s="1" t="s">
        <v>12</v>
      </c>
      <c r="H826" s="4" t="s">
        <v>387</v>
      </c>
      <c r="I826" s="1" t="s">
        <v>38</v>
      </c>
    </row>
    <row r="827" spans="2:9">
      <c r="B827" s="1">
        <v>825</v>
      </c>
      <c r="C827" s="41" t="s">
        <v>3143</v>
      </c>
      <c r="D827" s="4" t="s">
        <v>3144</v>
      </c>
      <c r="E827" s="41" t="s">
        <v>11</v>
      </c>
      <c r="F827" s="3" t="s">
        <v>3145</v>
      </c>
      <c r="G827" s="1" t="s">
        <v>12</v>
      </c>
      <c r="H827" s="4" t="s">
        <v>436</v>
      </c>
      <c r="I827" s="1" t="s">
        <v>38</v>
      </c>
    </row>
    <row r="828" spans="2:9">
      <c r="B828" s="1">
        <v>826</v>
      </c>
      <c r="C828" s="41" t="s">
        <v>3146</v>
      </c>
      <c r="D828" s="4" t="s">
        <v>3147</v>
      </c>
      <c r="E828" s="41" t="s">
        <v>11</v>
      </c>
      <c r="F828" s="3" t="s">
        <v>3148</v>
      </c>
      <c r="G828" s="1" t="s">
        <v>12</v>
      </c>
      <c r="H828" s="4" t="s">
        <v>260</v>
      </c>
      <c r="I828" s="1" t="s">
        <v>38</v>
      </c>
    </row>
    <row r="829" spans="2:9">
      <c r="B829" s="1">
        <v>827</v>
      </c>
      <c r="C829" s="41" t="s">
        <v>3149</v>
      </c>
      <c r="D829" s="4" t="s">
        <v>3150</v>
      </c>
      <c r="E829" s="41" t="s">
        <v>11</v>
      </c>
      <c r="F829" s="3" t="s">
        <v>3151</v>
      </c>
      <c r="G829" s="1" t="s">
        <v>12</v>
      </c>
      <c r="H829" s="4" t="s">
        <v>557</v>
      </c>
      <c r="I829" s="1" t="s">
        <v>38</v>
      </c>
    </row>
    <row r="830" spans="2:9">
      <c r="B830" s="1">
        <v>828</v>
      </c>
      <c r="C830" s="41" t="s">
        <v>3152</v>
      </c>
      <c r="D830" s="4" t="s">
        <v>3153</v>
      </c>
      <c r="E830" s="41" t="s">
        <v>11</v>
      </c>
      <c r="F830" s="3" t="s">
        <v>3154</v>
      </c>
      <c r="G830" s="1" t="s">
        <v>12</v>
      </c>
      <c r="H830" s="4" t="s">
        <v>478</v>
      </c>
      <c r="I830" s="1" t="s">
        <v>38</v>
      </c>
    </row>
    <row r="831" spans="2:9">
      <c r="B831" s="1">
        <v>829</v>
      </c>
      <c r="C831" s="41" t="s">
        <v>3155</v>
      </c>
      <c r="D831" s="4" t="s">
        <v>3156</v>
      </c>
      <c r="E831" s="41" t="s">
        <v>11</v>
      </c>
      <c r="F831" s="3" t="s">
        <v>3157</v>
      </c>
      <c r="G831" s="1" t="s">
        <v>12</v>
      </c>
      <c r="H831" s="4" t="s">
        <v>182</v>
      </c>
      <c r="I831" s="1" t="s">
        <v>38</v>
      </c>
    </row>
    <row r="832" spans="2:9">
      <c r="B832" s="1">
        <v>830</v>
      </c>
      <c r="C832" s="41" t="s">
        <v>3158</v>
      </c>
      <c r="D832" s="4" t="s">
        <v>3159</v>
      </c>
      <c r="E832" s="41" t="s">
        <v>11</v>
      </c>
      <c r="F832" s="3" t="s">
        <v>3160</v>
      </c>
      <c r="G832" s="1" t="s">
        <v>12</v>
      </c>
      <c r="H832" s="4" t="s">
        <v>174</v>
      </c>
      <c r="I832" s="1" t="s">
        <v>38</v>
      </c>
    </row>
    <row r="833" spans="2:9">
      <c r="B833" s="1">
        <v>831</v>
      </c>
      <c r="C833" s="41" t="s">
        <v>3161</v>
      </c>
      <c r="D833" s="4" t="s">
        <v>3162</v>
      </c>
      <c r="E833" s="41" t="s">
        <v>11</v>
      </c>
      <c r="F833" s="3" t="s">
        <v>3163</v>
      </c>
      <c r="G833" s="1" t="s">
        <v>12</v>
      </c>
      <c r="H833" s="4" t="s">
        <v>174</v>
      </c>
      <c r="I833" s="1" t="s">
        <v>38</v>
      </c>
    </row>
    <row r="834" spans="2:9">
      <c r="B834" s="1">
        <v>832</v>
      </c>
      <c r="C834" s="41" t="s">
        <v>3164</v>
      </c>
      <c r="D834" s="4" t="s">
        <v>3165</v>
      </c>
      <c r="E834" s="41" t="s">
        <v>11</v>
      </c>
      <c r="F834" s="3" t="s">
        <v>3166</v>
      </c>
      <c r="G834" s="1" t="s">
        <v>12</v>
      </c>
      <c r="H834" s="4" t="s">
        <v>478</v>
      </c>
      <c r="I834" s="1" t="s">
        <v>38</v>
      </c>
    </row>
    <row r="835" spans="2:9">
      <c r="B835" s="1">
        <v>833</v>
      </c>
      <c r="C835" s="41" t="s">
        <v>3167</v>
      </c>
      <c r="D835" s="4" t="s">
        <v>3168</v>
      </c>
      <c r="E835" s="41" t="s">
        <v>11</v>
      </c>
      <c r="F835" s="3" t="s">
        <v>3169</v>
      </c>
      <c r="G835" s="1" t="s">
        <v>12</v>
      </c>
      <c r="H835" s="4" t="s">
        <v>387</v>
      </c>
      <c r="I835" s="1" t="s">
        <v>38</v>
      </c>
    </row>
    <row r="836" spans="2:9">
      <c r="B836" s="1">
        <v>834</v>
      </c>
      <c r="C836" s="41" t="s">
        <v>3170</v>
      </c>
      <c r="D836" s="4" t="s">
        <v>3171</v>
      </c>
      <c r="E836" s="41" t="s">
        <v>11</v>
      </c>
      <c r="F836" s="3" t="s">
        <v>3172</v>
      </c>
      <c r="G836" s="1" t="s">
        <v>12</v>
      </c>
      <c r="H836" s="4" t="s">
        <v>436</v>
      </c>
      <c r="I836" s="1" t="s">
        <v>38</v>
      </c>
    </row>
    <row r="837" spans="2:9">
      <c r="B837" s="1">
        <v>835</v>
      </c>
      <c r="C837" s="41" t="s">
        <v>3173</v>
      </c>
      <c r="D837" s="4" t="s">
        <v>3174</v>
      </c>
      <c r="E837" s="41" t="s">
        <v>11</v>
      </c>
      <c r="F837" s="3" t="s">
        <v>3175</v>
      </c>
      <c r="G837" s="1" t="s">
        <v>12</v>
      </c>
      <c r="H837" s="4" t="s">
        <v>678</v>
      </c>
      <c r="I837" s="1" t="s">
        <v>38</v>
      </c>
    </row>
    <row r="838" spans="2:9">
      <c r="B838" s="1">
        <v>836</v>
      </c>
      <c r="C838" s="41" t="s">
        <v>286</v>
      </c>
      <c r="D838" s="4" t="s">
        <v>285</v>
      </c>
      <c r="E838" s="41" t="s">
        <v>11</v>
      </c>
      <c r="F838" s="3" t="s">
        <v>287</v>
      </c>
      <c r="G838" s="1" t="s">
        <v>12</v>
      </c>
      <c r="H838" s="4" t="s">
        <v>681</v>
      </c>
      <c r="I838" s="1" t="s">
        <v>38</v>
      </c>
    </row>
    <row r="839" spans="2:9">
      <c r="B839" s="1">
        <v>837</v>
      </c>
      <c r="C839" s="41" t="s">
        <v>3176</v>
      </c>
      <c r="D839" s="4" t="s">
        <v>3177</v>
      </c>
      <c r="E839" s="41" t="s">
        <v>11</v>
      </c>
      <c r="F839" s="3" t="s">
        <v>3178</v>
      </c>
      <c r="G839" s="1" t="s">
        <v>12</v>
      </c>
      <c r="H839" s="4" t="s">
        <v>557</v>
      </c>
      <c r="I839" s="1" t="s">
        <v>38</v>
      </c>
    </row>
    <row r="840" spans="2:9">
      <c r="B840" s="1">
        <v>838</v>
      </c>
      <c r="C840" s="41" t="s">
        <v>3179</v>
      </c>
      <c r="D840" s="4" t="s">
        <v>3180</v>
      </c>
      <c r="E840" s="41" t="s">
        <v>11</v>
      </c>
      <c r="F840" s="3" t="s">
        <v>3181</v>
      </c>
      <c r="G840" s="1" t="s">
        <v>12</v>
      </c>
      <c r="H840" s="4" t="s">
        <v>436</v>
      </c>
      <c r="I840" s="1" t="s">
        <v>38</v>
      </c>
    </row>
    <row r="841" spans="2:9">
      <c r="B841" s="1">
        <v>839</v>
      </c>
      <c r="C841" s="41" t="s">
        <v>3182</v>
      </c>
      <c r="D841" s="4" t="s">
        <v>3183</v>
      </c>
      <c r="E841" s="41" t="s">
        <v>11</v>
      </c>
      <c r="F841" s="3" t="s">
        <v>3184</v>
      </c>
      <c r="G841" s="1" t="s">
        <v>12</v>
      </c>
      <c r="H841" s="4" t="s">
        <v>436</v>
      </c>
      <c r="I841" s="1" t="s">
        <v>38</v>
      </c>
    </row>
    <row r="842" spans="2:9">
      <c r="B842" s="1">
        <v>840</v>
      </c>
      <c r="C842" s="41" t="s">
        <v>3185</v>
      </c>
      <c r="D842" s="4" t="s">
        <v>3186</v>
      </c>
      <c r="E842" s="41" t="s">
        <v>11</v>
      </c>
      <c r="F842" s="3" t="s">
        <v>3187</v>
      </c>
      <c r="G842" s="1" t="s">
        <v>12</v>
      </c>
      <c r="H842" s="4" t="s">
        <v>557</v>
      </c>
      <c r="I842" s="1" t="s">
        <v>38</v>
      </c>
    </row>
    <row r="843" spans="2:9">
      <c r="B843" s="1">
        <v>841</v>
      </c>
      <c r="C843" s="41" t="s">
        <v>3188</v>
      </c>
      <c r="D843" s="4" t="s">
        <v>3189</v>
      </c>
      <c r="E843" s="41" t="s">
        <v>11</v>
      </c>
      <c r="F843" s="3" t="s">
        <v>3190</v>
      </c>
      <c r="G843" s="1" t="s">
        <v>12</v>
      </c>
      <c r="H843" s="4" t="s">
        <v>310</v>
      </c>
      <c r="I843" s="1" t="s">
        <v>38</v>
      </c>
    </row>
    <row r="844" spans="2:9">
      <c r="B844" s="1">
        <v>842</v>
      </c>
      <c r="C844" s="41" t="s">
        <v>3191</v>
      </c>
      <c r="D844" s="4" t="s">
        <v>3192</v>
      </c>
      <c r="E844" s="41" t="s">
        <v>11</v>
      </c>
      <c r="F844" s="3" t="s">
        <v>3193</v>
      </c>
      <c r="G844" s="1" t="s">
        <v>12</v>
      </c>
      <c r="H844" s="4" t="s">
        <v>484</v>
      </c>
      <c r="I844" s="1" t="s">
        <v>38</v>
      </c>
    </row>
    <row r="845" spans="2:9">
      <c r="B845" s="1">
        <v>843</v>
      </c>
      <c r="C845" s="41" t="s">
        <v>3194</v>
      </c>
      <c r="D845" s="4" t="s">
        <v>3195</v>
      </c>
      <c r="E845" s="41" t="s">
        <v>11</v>
      </c>
      <c r="F845" s="3" t="s">
        <v>3196</v>
      </c>
      <c r="G845" s="1" t="s">
        <v>12</v>
      </c>
      <c r="H845" s="4" t="s">
        <v>679</v>
      </c>
      <c r="I845" s="1" t="s">
        <v>38</v>
      </c>
    </row>
    <row r="846" spans="2:9">
      <c r="B846" s="1">
        <v>844</v>
      </c>
      <c r="C846" s="41" t="s">
        <v>277</v>
      </c>
      <c r="D846" s="4" t="s">
        <v>276</v>
      </c>
      <c r="E846" s="41" t="s">
        <v>11</v>
      </c>
      <c r="F846" s="3" t="s">
        <v>278</v>
      </c>
      <c r="G846" s="1" t="s">
        <v>12</v>
      </c>
      <c r="H846" s="4" t="s">
        <v>681</v>
      </c>
      <c r="I846" s="1" t="s">
        <v>38</v>
      </c>
    </row>
    <row r="847" spans="2:9">
      <c r="B847" s="1">
        <v>845</v>
      </c>
      <c r="C847" s="41" t="s">
        <v>42</v>
      </c>
      <c r="D847" s="4" t="s">
        <v>41</v>
      </c>
      <c r="E847" s="41" t="s">
        <v>11</v>
      </c>
      <c r="F847" s="3" t="s">
        <v>291</v>
      </c>
      <c r="G847" s="1" t="s">
        <v>12</v>
      </c>
      <c r="H847" s="4" t="s">
        <v>4</v>
      </c>
      <c r="I847" s="1" t="s">
        <v>38</v>
      </c>
    </row>
    <row r="848" spans="2:9">
      <c r="B848" s="1">
        <v>846</v>
      </c>
      <c r="C848" s="41" t="s">
        <v>3197</v>
      </c>
      <c r="D848" s="4" t="s">
        <v>3198</v>
      </c>
      <c r="E848" s="41" t="s">
        <v>11</v>
      </c>
      <c r="F848" s="3" t="s">
        <v>3199</v>
      </c>
      <c r="G848" s="1" t="s">
        <v>12</v>
      </c>
      <c r="H848" s="4" t="s">
        <v>680</v>
      </c>
      <c r="I848" s="1" t="s">
        <v>38</v>
      </c>
    </row>
    <row r="849" spans="2:9">
      <c r="B849" s="1">
        <v>847</v>
      </c>
      <c r="C849" s="41" t="s">
        <v>3200</v>
      </c>
      <c r="D849" s="4" t="s">
        <v>3201</v>
      </c>
      <c r="E849" s="41" t="s">
        <v>11</v>
      </c>
      <c r="F849" s="3" t="s">
        <v>3202</v>
      </c>
      <c r="G849" s="1" t="s">
        <v>12</v>
      </c>
      <c r="H849" s="4" t="s">
        <v>296</v>
      </c>
      <c r="I849" s="1" t="s">
        <v>38</v>
      </c>
    </row>
    <row r="850" spans="2:9">
      <c r="B850" s="1">
        <v>848</v>
      </c>
      <c r="C850" s="41" t="s">
        <v>272</v>
      </c>
      <c r="D850" s="4" t="s">
        <v>271</v>
      </c>
      <c r="E850" s="41" t="s">
        <v>11</v>
      </c>
      <c r="F850" s="3" t="s">
        <v>30243</v>
      </c>
      <c r="G850" s="1" t="s">
        <v>12</v>
      </c>
      <c r="H850" s="4" t="s">
        <v>256</v>
      </c>
      <c r="I850" s="1" t="s">
        <v>38</v>
      </c>
    </row>
    <row r="851" spans="2:9">
      <c r="B851" s="1">
        <v>849</v>
      </c>
      <c r="C851" s="41" t="s">
        <v>3203</v>
      </c>
      <c r="D851" s="4" t="s">
        <v>3204</v>
      </c>
      <c r="E851" s="41" t="s">
        <v>11</v>
      </c>
      <c r="F851" s="3" t="s">
        <v>3205</v>
      </c>
      <c r="G851" s="1" t="s">
        <v>12</v>
      </c>
      <c r="H851" s="4" t="s">
        <v>182</v>
      </c>
      <c r="I851" s="1" t="s">
        <v>38</v>
      </c>
    </row>
    <row r="852" spans="2:9">
      <c r="B852" s="1">
        <v>850</v>
      </c>
      <c r="C852" s="41" t="s">
        <v>3206</v>
      </c>
      <c r="D852" s="4" t="s">
        <v>3207</v>
      </c>
      <c r="E852" s="41" t="s">
        <v>11</v>
      </c>
      <c r="F852" s="3" t="s">
        <v>3208</v>
      </c>
      <c r="G852" s="1" t="s">
        <v>12</v>
      </c>
      <c r="H852" s="4" t="s">
        <v>296</v>
      </c>
      <c r="I852" s="1" t="s">
        <v>38</v>
      </c>
    </row>
    <row r="853" spans="2:9">
      <c r="B853" s="1">
        <v>851</v>
      </c>
      <c r="C853" s="41" t="s">
        <v>3209</v>
      </c>
      <c r="D853" s="4" t="s">
        <v>3210</v>
      </c>
      <c r="E853" s="41" t="s">
        <v>11</v>
      </c>
      <c r="F853" s="3" t="s">
        <v>3211</v>
      </c>
      <c r="G853" s="1" t="s">
        <v>12</v>
      </c>
      <c r="H853" s="4" t="s">
        <v>174</v>
      </c>
      <c r="I853" s="1" t="s">
        <v>38</v>
      </c>
    </row>
    <row r="854" spans="2:9">
      <c r="B854" s="1">
        <v>852</v>
      </c>
      <c r="C854" s="41" t="s">
        <v>3212</v>
      </c>
      <c r="D854" s="4" t="s">
        <v>3213</v>
      </c>
      <c r="E854" s="41" t="s">
        <v>11</v>
      </c>
      <c r="F854" s="3" t="s">
        <v>3214</v>
      </c>
      <c r="G854" s="1" t="s">
        <v>12</v>
      </c>
      <c r="H854" s="4" t="s">
        <v>244</v>
      </c>
      <c r="I854" s="1" t="s">
        <v>38</v>
      </c>
    </row>
    <row r="855" spans="2:9">
      <c r="B855" s="1">
        <v>853</v>
      </c>
      <c r="C855" s="41" t="s">
        <v>3215</v>
      </c>
      <c r="D855" s="4" t="s">
        <v>3216</v>
      </c>
      <c r="E855" s="41" t="s">
        <v>11</v>
      </c>
      <c r="F855" s="3" t="s">
        <v>3217</v>
      </c>
      <c r="G855" s="1" t="s">
        <v>12</v>
      </c>
      <c r="H855" s="4" t="s">
        <v>387</v>
      </c>
      <c r="I855" s="1" t="s">
        <v>38</v>
      </c>
    </row>
    <row r="856" spans="2:9">
      <c r="B856" s="1">
        <v>854</v>
      </c>
      <c r="C856" s="41" t="s">
        <v>3218</v>
      </c>
      <c r="D856" s="4" t="s">
        <v>3219</v>
      </c>
      <c r="E856" s="41" t="s">
        <v>11</v>
      </c>
      <c r="F856" s="3" t="s">
        <v>3220</v>
      </c>
      <c r="G856" s="1" t="s">
        <v>12</v>
      </c>
      <c r="H856" s="4" t="s">
        <v>387</v>
      </c>
      <c r="I856" s="1" t="s">
        <v>38</v>
      </c>
    </row>
    <row r="857" spans="2:9">
      <c r="B857" s="1">
        <v>855</v>
      </c>
      <c r="C857" s="41" t="s">
        <v>3221</v>
      </c>
      <c r="D857" s="4" t="s">
        <v>3222</v>
      </c>
      <c r="E857" s="41" t="s">
        <v>11</v>
      </c>
      <c r="F857" s="3" t="s">
        <v>3223</v>
      </c>
      <c r="G857" s="1" t="s">
        <v>12</v>
      </c>
      <c r="H857" s="4" t="s">
        <v>681</v>
      </c>
      <c r="I857" s="1" t="s">
        <v>38</v>
      </c>
    </row>
    <row r="858" spans="2:9">
      <c r="B858" s="1">
        <v>856</v>
      </c>
      <c r="C858" s="41" t="s">
        <v>3224</v>
      </c>
      <c r="D858" s="4" t="s">
        <v>3225</v>
      </c>
      <c r="E858" s="41" t="s">
        <v>11</v>
      </c>
      <c r="F858" s="3" t="s">
        <v>3226</v>
      </c>
      <c r="G858" s="1" t="s">
        <v>12</v>
      </c>
      <c r="H858" s="4" t="s">
        <v>557</v>
      </c>
      <c r="I858" s="1" t="s">
        <v>38</v>
      </c>
    </row>
    <row r="859" spans="2:9">
      <c r="B859" s="1">
        <v>857</v>
      </c>
      <c r="C859" s="41" t="s">
        <v>3227</v>
      </c>
      <c r="D859" s="4" t="s">
        <v>3228</v>
      </c>
      <c r="E859" s="41" t="s">
        <v>11</v>
      </c>
      <c r="F859" s="3" t="s">
        <v>3229</v>
      </c>
      <c r="G859" s="1" t="s">
        <v>12</v>
      </c>
      <c r="H859" s="4" t="s">
        <v>436</v>
      </c>
      <c r="I859" s="1" t="s">
        <v>38</v>
      </c>
    </row>
    <row r="860" spans="2:9">
      <c r="B860" s="1">
        <v>858</v>
      </c>
      <c r="C860" s="41" t="s">
        <v>3230</v>
      </c>
      <c r="D860" s="4" t="s">
        <v>3231</v>
      </c>
      <c r="E860" s="41" t="s">
        <v>11</v>
      </c>
      <c r="F860" s="3" t="s">
        <v>3232</v>
      </c>
      <c r="G860" s="1" t="s">
        <v>12</v>
      </c>
      <c r="H860" s="4" t="s">
        <v>387</v>
      </c>
      <c r="I860" s="1" t="s">
        <v>38</v>
      </c>
    </row>
    <row r="861" spans="2:9">
      <c r="B861" s="1">
        <v>859</v>
      </c>
      <c r="C861" s="41" t="s">
        <v>3233</v>
      </c>
      <c r="D861" s="4" t="s">
        <v>3234</v>
      </c>
      <c r="E861" s="41" t="s">
        <v>11</v>
      </c>
      <c r="F861" s="3" t="s">
        <v>3235</v>
      </c>
      <c r="G861" s="1" t="s">
        <v>12</v>
      </c>
      <c r="H861" s="4" t="s">
        <v>182</v>
      </c>
      <c r="I861" s="1" t="s">
        <v>38</v>
      </c>
    </row>
    <row r="862" spans="2:9">
      <c r="B862" s="1">
        <v>860</v>
      </c>
      <c r="C862" s="41" t="s">
        <v>3236</v>
      </c>
      <c r="D862" s="4" t="s">
        <v>3237</v>
      </c>
      <c r="E862" s="41" t="s">
        <v>11</v>
      </c>
      <c r="F862" s="3" t="s">
        <v>3238</v>
      </c>
      <c r="G862" s="1" t="s">
        <v>12</v>
      </c>
      <c r="H862" s="4" t="s">
        <v>244</v>
      </c>
      <c r="I862" s="1" t="s">
        <v>38</v>
      </c>
    </row>
    <row r="863" spans="2:9">
      <c r="B863" s="1">
        <v>861</v>
      </c>
      <c r="C863" s="41" t="s">
        <v>3239</v>
      </c>
      <c r="D863" s="4" t="s">
        <v>3240</v>
      </c>
      <c r="E863" s="41" t="s">
        <v>11</v>
      </c>
      <c r="F863" s="3" t="s">
        <v>3241</v>
      </c>
      <c r="G863" s="1" t="s">
        <v>12</v>
      </c>
      <c r="H863" s="4" t="s">
        <v>174</v>
      </c>
      <c r="I863" s="1" t="s">
        <v>38</v>
      </c>
    </row>
    <row r="864" spans="2:9">
      <c r="B864" s="1">
        <v>862</v>
      </c>
      <c r="C864" s="41" t="s">
        <v>3242</v>
      </c>
      <c r="D864" s="4" t="s">
        <v>3243</v>
      </c>
      <c r="E864" s="41" t="s">
        <v>11</v>
      </c>
      <c r="F864" s="3" t="s">
        <v>3244</v>
      </c>
      <c r="G864" s="1" t="s">
        <v>12</v>
      </c>
      <c r="H864" s="4" t="s">
        <v>681</v>
      </c>
      <c r="I864" s="1" t="s">
        <v>38</v>
      </c>
    </row>
    <row r="865" spans="2:9">
      <c r="B865" s="1">
        <v>863</v>
      </c>
      <c r="C865" s="41" t="s">
        <v>3245</v>
      </c>
      <c r="D865" s="4" t="s">
        <v>3246</v>
      </c>
      <c r="E865" s="41" t="s">
        <v>11</v>
      </c>
      <c r="F865" s="3" t="s">
        <v>3247</v>
      </c>
      <c r="G865" s="1" t="s">
        <v>12</v>
      </c>
      <c r="H865" s="4" t="s">
        <v>387</v>
      </c>
      <c r="I865" s="1" t="s">
        <v>38</v>
      </c>
    </row>
    <row r="866" spans="2:9">
      <c r="B866" s="1">
        <v>864</v>
      </c>
      <c r="C866" s="41" t="s">
        <v>3248</v>
      </c>
      <c r="D866" s="4" t="s">
        <v>3249</v>
      </c>
      <c r="E866" s="41" t="s">
        <v>11</v>
      </c>
      <c r="F866" s="3" t="s">
        <v>3250</v>
      </c>
      <c r="G866" s="1" t="s">
        <v>12</v>
      </c>
      <c r="H866" s="4" t="s">
        <v>182</v>
      </c>
      <c r="I866" s="1" t="s">
        <v>38</v>
      </c>
    </row>
    <row r="867" spans="2:9">
      <c r="B867" s="1">
        <v>865</v>
      </c>
      <c r="C867" s="41" t="s">
        <v>3251</v>
      </c>
      <c r="D867" s="4" t="s">
        <v>3252</v>
      </c>
      <c r="E867" s="41" t="s">
        <v>11</v>
      </c>
      <c r="F867" s="3" t="s">
        <v>3253</v>
      </c>
      <c r="G867" s="1" t="s">
        <v>12</v>
      </c>
      <c r="H867" s="4" t="s">
        <v>322</v>
      </c>
      <c r="I867" s="1" t="s">
        <v>38</v>
      </c>
    </row>
    <row r="868" spans="2:9">
      <c r="B868" s="1">
        <v>866</v>
      </c>
      <c r="C868" s="41" t="s">
        <v>3254</v>
      </c>
      <c r="D868" s="4" t="s">
        <v>3255</v>
      </c>
      <c r="E868" s="41" t="s">
        <v>11</v>
      </c>
      <c r="F868" s="3" t="s">
        <v>3256</v>
      </c>
      <c r="G868" s="1" t="s">
        <v>12</v>
      </c>
      <c r="H868" s="4" t="s">
        <v>478</v>
      </c>
      <c r="I868" s="1" t="s">
        <v>38</v>
      </c>
    </row>
    <row r="869" spans="2:9">
      <c r="B869" s="1">
        <v>867</v>
      </c>
      <c r="C869" s="41" t="s">
        <v>3257</v>
      </c>
      <c r="D869" s="4" t="s">
        <v>3258</v>
      </c>
      <c r="E869" s="41" t="s">
        <v>11</v>
      </c>
      <c r="F869" s="3" t="s">
        <v>3259</v>
      </c>
      <c r="G869" s="1" t="s">
        <v>12</v>
      </c>
      <c r="H869" s="4" t="s">
        <v>557</v>
      </c>
      <c r="I869" s="1" t="s">
        <v>38</v>
      </c>
    </row>
    <row r="870" spans="2:9">
      <c r="B870" s="1">
        <v>868</v>
      </c>
      <c r="C870" s="41" t="s">
        <v>3260</v>
      </c>
      <c r="D870" s="4" t="s">
        <v>3261</v>
      </c>
      <c r="E870" s="41" t="s">
        <v>11</v>
      </c>
      <c r="F870" s="3" t="s">
        <v>3262</v>
      </c>
      <c r="G870" s="1" t="s">
        <v>12</v>
      </c>
      <c r="H870" s="4" t="s">
        <v>310</v>
      </c>
      <c r="I870" s="1" t="s">
        <v>38</v>
      </c>
    </row>
    <row r="871" spans="2:9">
      <c r="B871" s="1">
        <v>869</v>
      </c>
      <c r="C871" s="41" t="s">
        <v>289</v>
      </c>
      <c r="D871" s="4" t="s">
        <v>288</v>
      </c>
      <c r="E871" s="41" t="s">
        <v>11</v>
      </c>
      <c r="F871" s="3" t="s">
        <v>290</v>
      </c>
      <c r="G871" s="1" t="s">
        <v>12</v>
      </c>
      <c r="H871" s="4" t="s">
        <v>681</v>
      </c>
      <c r="I871" s="1" t="s">
        <v>38</v>
      </c>
    </row>
    <row r="872" spans="2:9">
      <c r="B872" s="1">
        <v>870</v>
      </c>
      <c r="C872" s="41" t="s">
        <v>3263</v>
      </c>
      <c r="D872" s="4" t="s">
        <v>3264</v>
      </c>
      <c r="E872" s="41" t="s">
        <v>11</v>
      </c>
      <c r="F872" s="3" t="s">
        <v>3265</v>
      </c>
      <c r="G872" s="1" t="s">
        <v>12</v>
      </c>
      <c r="H872" s="4" t="s">
        <v>675</v>
      </c>
      <c r="I872" s="1" t="s">
        <v>38</v>
      </c>
    </row>
    <row r="873" spans="2:9">
      <c r="B873" s="1">
        <v>871</v>
      </c>
      <c r="C873" s="41" t="s">
        <v>3266</v>
      </c>
      <c r="D873" s="4" t="s">
        <v>3267</v>
      </c>
      <c r="E873" s="41" t="s">
        <v>11</v>
      </c>
      <c r="F873" s="3" t="s">
        <v>3268</v>
      </c>
      <c r="G873" s="1" t="s">
        <v>12</v>
      </c>
      <c r="H873" s="4" t="s">
        <v>484</v>
      </c>
      <c r="I873" s="1" t="s">
        <v>38</v>
      </c>
    </row>
    <row r="874" spans="2:9">
      <c r="B874" s="1">
        <v>872</v>
      </c>
      <c r="C874" s="41" t="s">
        <v>3269</v>
      </c>
      <c r="D874" s="4" t="s">
        <v>3270</v>
      </c>
      <c r="E874" s="41" t="s">
        <v>11</v>
      </c>
      <c r="F874" s="3" t="s">
        <v>2760</v>
      </c>
      <c r="G874" s="1" t="s">
        <v>12</v>
      </c>
      <c r="H874" s="4" t="s">
        <v>681</v>
      </c>
      <c r="I874" s="1" t="s">
        <v>38</v>
      </c>
    </row>
    <row r="875" spans="2:9">
      <c r="B875" s="1">
        <v>873</v>
      </c>
      <c r="C875" s="41" t="s">
        <v>3271</v>
      </c>
      <c r="D875" s="4" t="s">
        <v>3272</v>
      </c>
      <c r="E875" s="41" t="s">
        <v>11</v>
      </c>
      <c r="F875" s="3" t="s">
        <v>3273</v>
      </c>
      <c r="G875" s="1" t="s">
        <v>12</v>
      </c>
      <c r="H875" s="4" t="s">
        <v>182</v>
      </c>
      <c r="I875" s="1" t="s">
        <v>38</v>
      </c>
    </row>
    <row r="876" spans="2:9">
      <c r="B876" s="1">
        <v>874</v>
      </c>
      <c r="C876" s="41" t="s">
        <v>3274</v>
      </c>
      <c r="D876" s="4" t="s">
        <v>3275</v>
      </c>
      <c r="E876" s="41" t="s">
        <v>11</v>
      </c>
      <c r="F876" s="3" t="s">
        <v>3276</v>
      </c>
      <c r="G876" s="1" t="s">
        <v>12</v>
      </c>
      <c r="H876" s="4" t="s">
        <v>436</v>
      </c>
      <c r="I876" s="1" t="s">
        <v>38</v>
      </c>
    </row>
    <row r="877" spans="2:9">
      <c r="B877" s="1">
        <v>875</v>
      </c>
      <c r="C877" s="41" t="s">
        <v>3277</v>
      </c>
      <c r="D877" s="4" t="s">
        <v>3278</v>
      </c>
      <c r="E877" s="41" t="s">
        <v>11</v>
      </c>
      <c r="F877" s="3" t="s">
        <v>3279</v>
      </c>
      <c r="G877" s="1" t="s">
        <v>12</v>
      </c>
      <c r="H877" s="4" t="s">
        <v>675</v>
      </c>
      <c r="I877" s="1" t="s">
        <v>38</v>
      </c>
    </row>
    <row r="878" spans="2:9">
      <c r="B878" s="1">
        <v>876</v>
      </c>
      <c r="C878" s="41" t="s">
        <v>3280</v>
      </c>
      <c r="D878" s="4" t="s">
        <v>3281</v>
      </c>
      <c r="E878" s="41" t="s">
        <v>11</v>
      </c>
      <c r="F878" s="3" t="s">
        <v>3282</v>
      </c>
      <c r="G878" s="1" t="s">
        <v>12</v>
      </c>
      <c r="H878" s="4" t="s">
        <v>310</v>
      </c>
      <c r="I878" s="1" t="s">
        <v>38</v>
      </c>
    </row>
    <row r="879" spans="2:9">
      <c r="B879" s="1">
        <v>877</v>
      </c>
      <c r="C879" s="41" t="s">
        <v>3283</v>
      </c>
      <c r="D879" s="4" t="s">
        <v>3284</v>
      </c>
      <c r="E879" s="41" t="s">
        <v>11</v>
      </c>
      <c r="F879" s="3" t="s">
        <v>3285</v>
      </c>
      <c r="G879" s="1" t="s">
        <v>12</v>
      </c>
      <c r="H879" s="4" t="s">
        <v>387</v>
      </c>
      <c r="I879" s="1" t="s">
        <v>38</v>
      </c>
    </row>
    <row r="880" spans="2:9">
      <c r="B880" s="1">
        <v>878</v>
      </c>
      <c r="C880" s="41" t="s">
        <v>3286</v>
      </c>
      <c r="D880" s="4" t="s">
        <v>3287</v>
      </c>
      <c r="E880" s="41" t="s">
        <v>11</v>
      </c>
      <c r="F880" s="3" t="s">
        <v>3288</v>
      </c>
      <c r="G880" s="1" t="s">
        <v>12</v>
      </c>
      <c r="H880" s="4" t="s">
        <v>322</v>
      </c>
      <c r="I880" s="1" t="s">
        <v>38</v>
      </c>
    </row>
    <row r="881" spans="2:9">
      <c r="B881" s="1">
        <v>879</v>
      </c>
      <c r="C881" s="41" t="s">
        <v>3289</v>
      </c>
      <c r="D881" s="4" t="s">
        <v>3290</v>
      </c>
      <c r="E881" s="41" t="s">
        <v>11</v>
      </c>
      <c r="F881" s="3" t="s">
        <v>3291</v>
      </c>
      <c r="G881" s="1" t="s">
        <v>12</v>
      </c>
      <c r="H881" s="4" t="s">
        <v>478</v>
      </c>
      <c r="I881" s="1" t="s">
        <v>38</v>
      </c>
    </row>
    <row r="882" spans="2:9">
      <c r="B882" s="1">
        <v>880</v>
      </c>
      <c r="C882" s="41" t="s">
        <v>3292</v>
      </c>
      <c r="D882" s="4" t="s">
        <v>3293</v>
      </c>
      <c r="E882" s="41" t="s">
        <v>11</v>
      </c>
      <c r="F882" s="3" t="s">
        <v>3294</v>
      </c>
      <c r="G882" s="1" t="s">
        <v>12</v>
      </c>
      <c r="H882" s="4" t="s">
        <v>557</v>
      </c>
      <c r="I882" s="1" t="s">
        <v>38</v>
      </c>
    </row>
    <row r="883" spans="2:9">
      <c r="B883" s="1">
        <v>881</v>
      </c>
      <c r="C883" s="41" t="s">
        <v>3295</v>
      </c>
      <c r="D883" s="4" t="s">
        <v>3296</v>
      </c>
      <c r="E883" s="41" t="s">
        <v>11</v>
      </c>
      <c r="F883" s="3" t="s">
        <v>3297</v>
      </c>
      <c r="G883" s="1" t="s">
        <v>12</v>
      </c>
      <c r="H883" s="4" t="s">
        <v>675</v>
      </c>
      <c r="I883" s="1" t="s">
        <v>38</v>
      </c>
    </row>
    <row r="884" spans="2:9">
      <c r="B884" s="1">
        <v>882</v>
      </c>
      <c r="C884" s="41" t="s">
        <v>3298</v>
      </c>
      <c r="D884" s="4" t="s">
        <v>3299</v>
      </c>
      <c r="E884" s="41" t="s">
        <v>11</v>
      </c>
      <c r="F884" s="3" t="s">
        <v>3300</v>
      </c>
      <c r="G884" s="1" t="s">
        <v>12</v>
      </c>
      <c r="H884" s="4" t="s">
        <v>310</v>
      </c>
      <c r="I884" s="1" t="s">
        <v>38</v>
      </c>
    </row>
    <row r="885" spans="2:9">
      <c r="B885" s="1">
        <v>883</v>
      </c>
      <c r="C885" s="41" t="s">
        <v>3301</v>
      </c>
      <c r="D885" s="4" t="s">
        <v>3302</v>
      </c>
      <c r="E885" s="41" t="s">
        <v>11</v>
      </c>
      <c r="F885" s="3" t="s">
        <v>3303</v>
      </c>
      <c r="G885" s="1" t="s">
        <v>12</v>
      </c>
      <c r="H885" s="4" t="s">
        <v>680</v>
      </c>
      <c r="I885" s="1" t="s">
        <v>38</v>
      </c>
    </row>
    <row r="886" spans="2:9">
      <c r="B886" s="1">
        <v>884</v>
      </c>
      <c r="C886" s="41" t="s">
        <v>3304</v>
      </c>
      <c r="D886" s="4" t="s">
        <v>3305</v>
      </c>
      <c r="E886" s="41" t="s">
        <v>11</v>
      </c>
      <c r="F886" s="3" t="s">
        <v>3306</v>
      </c>
      <c r="G886" s="1" t="s">
        <v>12</v>
      </c>
      <c r="H886" s="4" t="s">
        <v>182</v>
      </c>
      <c r="I886" s="1" t="s">
        <v>38</v>
      </c>
    </row>
    <row r="887" spans="2:9">
      <c r="B887" s="1">
        <v>885</v>
      </c>
      <c r="C887" s="41" t="s">
        <v>3307</v>
      </c>
      <c r="D887" s="4" t="s">
        <v>3308</v>
      </c>
      <c r="E887" s="41" t="s">
        <v>11</v>
      </c>
      <c r="F887" s="3" t="s">
        <v>3309</v>
      </c>
      <c r="G887" s="1" t="s">
        <v>12</v>
      </c>
      <c r="H887" s="4" t="s">
        <v>436</v>
      </c>
      <c r="I887" s="1" t="s">
        <v>38</v>
      </c>
    </row>
    <row r="888" spans="2:9">
      <c r="B888" s="1">
        <v>886</v>
      </c>
      <c r="C888" s="41" t="s">
        <v>3310</v>
      </c>
      <c r="D888" s="4" t="s">
        <v>3311</v>
      </c>
      <c r="E888" s="41" t="s">
        <v>11</v>
      </c>
      <c r="F888" s="3" t="s">
        <v>3312</v>
      </c>
      <c r="G888" s="1" t="s">
        <v>12</v>
      </c>
      <c r="H888" s="4" t="s">
        <v>387</v>
      </c>
      <c r="I888" s="1" t="s">
        <v>38</v>
      </c>
    </row>
    <row r="889" spans="2:9">
      <c r="B889" s="1">
        <v>887</v>
      </c>
      <c r="C889" s="41" t="s">
        <v>3313</v>
      </c>
      <c r="D889" s="4" t="s">
        <v>3314</v>
      </c>
      <c r="E889" s="41" t="s">
        <v>11</v>
      </c>
      <c r="F889" s="3" t="s">
        <v>3315</v>
      </c>
      <c r="G889" s="1" t="s">
        <v>12</v>
      </c>
      <c r="H889" s="4" t="s">
        <v>387</v>
      </c>
      <c r="I889" s="1" t="s">
        <v>38</v>
      </c>
    </row>
    <row r="890" spans="2:9">
      <c r="B890" s="1">
        <v>888</v>
      </c>
      <c r="C890" s="41" t="s">
        <v>3316</v>
      </c>
      <c r="D890" s="4" t="s">
        <v>3317</v>
      </c>
      <c r="E890" s="41" t="s">
        <v>11</v>
      </c>
      <c r="F890" s="3" t="s">
        <v>3318</v>
      </c>
      <c r="G890" s="1" t="s">
        <v>12</v>
      </c>
      <c r="H890" s="4" t="s">
        <v>436</v>
      </c>
      <c r="I890" s="1" t="s">
        <v>38</v>
      </c>
    </row>
    <row r="891" spans="2:9">
      <c r="B891" s="1">
        <v>889</v>
      </c>
      <c r="C891" s="41" t="s">
        <v>3319</v>
      </c>
      <c r="D891" s="4" t="s">
        <v>3320</v>
      </c>
      <c r="E891" s="41" t="s">
        <v>11</v>
      </c>
      <c r="F891" s="3" t="s">
        <v>3321</v>
      </c>
      <c r="G891" s="1" t="s">
        <v>12</v>
      </c>
      <c r="H891" s="4" t="s">
        <v>680</v>
      </c>
      <c r="I891" s="1" t="s">
        <v>38</v>
      </c>
    </row>
    <row r="892" spans="2:9">
      <c r="B892" s="1">
        <v>890</v>
      </c>
      <c r="C892" s="41" t="s">
        <v>3322</v>
      </c>
      <c r="D892" s="4" t="s">
        <v>3323</v>
      </c>
      <c r="E892" s="41" t="s">
        <v>11</v>
      </c>
      <c r="F892" s="3" t="s">
        <v>3324</v>
      </c>
      <c r="G892" s="1" t="s">
        <v>12</v>
      </c>
      <c r="H892" s="4" t="s">
        <v>310</v>
      </c>
      <c r="I892" s="1" t="s">
        <v>38</v>
      </c>
    </row>
    <row r="893" spans="2:9">
      <c r="B893" s="1">
        <v>891</v>
      </c>
      <c r="C893" s="41" t="s">
        <v>3325</v>
      </c>
      <c r="D893" s="4" t="s">
        <v>3326</v>
      </c>
      <c r="E893" s="41" t="s">
        <v>11</v>
      </c>
      <c r="F893" s="3" t="s">
        <v>3327</v>
      </c>
      <c r="G893" s="1" t="s">
        <v>12</v>
      </c>
      <c r="H893" s="4" t="s">
        <v>679</v>
      </c>
      <c r="I893" s="1" t="s">
        <v>38</v>
      </c>
    </row>
    <row r="894" spans="2:9">
      <c r="B894" s="1">
        <v>892</v>
      </c>
      <c r="C894" s="41" t="s">
        <v>3328</v>
      </c>
      <c r="D894" s="4" t="s">
        <v>3329</v>
      </c>
      <c r="E894" s="41" t="s">
        <v>11</v>
      </c>
      <c r="F894" s="3" t="s">
        <v>3330</v>
      </c>
      <c r="G894" s="1" t="s">
        <v>12</v>
      </c>
      <c r="H894" s="4" t="s">
        <v>387</v>
      </c>
      <c r="I894" s="1" t="s">
        <v>38</v>
      </c>
    </row>
    <row r="895" spans="2:9">
      <c r="B895" s="1">
        <v>893</v>
      </c>
      <c r="C895" s="41" t="s">
        <v>3331</v>
      </c>
      <c r="D895" s="4" t="s">
        <v>3332</v>
      </c>
      <c r="E895" s="41" t="s">
        <v>11</v>
      </c>
      <c r="F895" s="3" t="s">
        <v>3333</v>
      </c>
      <c r="G895" s="1" t="s">
        <v>12</v>
      </c>
      <c r="H895" s="4" t="s">
        <v>182</v>
      </c>
      <c r="I895" s="1" t="s">
        <v>38</v>
      </c>
    </row>
    <row r="896" spans="2:9">
      <c r="B896" s="1">
        <v>894</v>
      </c>
      <c r="C896" s="41" t="s">
        <v>3334</v>
      </c>
      <c r="D896" s="4" t="s">
        <v>3335</v>
      </c>
      <c r="E896" s="41" t="s">
        <v>11</v>
      </c>
      <c r="F896" s="3" t="s">
        <v>3336</v>
      </c>
      <c r="G896" s="1" t="s">
        <v>12</v>
      </c>
      <c r="H896" s="4" t="s">
        <v>182</v>
      </c>
      <c r="I896" s="1" t="s">
        <v>38</v>
      </c>
    </row>
    <row r="897" spans="2:9">
      <c r="B897" s="1">
        <v>895</v>
      </c>
      <c r="C897" s="41" t="s">
        <v>3337</v>
      </c>
      <c r="D897" s="4" t="s">
        <v>3338</v>
      </c>
      <c r="E897" s="41" t="s">
        <v>11</v>
      </c>
      <c r="F897" s="3" t="s">
        <v>3339</v>
      </c>
      <c r="G897" s="1" t="s">
        <v>12</v>
      </c>
      <c r="H897" s="4" t="s">
        <v>182</v>
      </c>
      <c r="I897" s="1" t="s">
        <v>38</v>
      </c>
    </row>
    <row r="898" spans="2:9">
      <c r="B898" s="1">
        <v>896</v>
      </c>
      <c r="C898" s="41" t="s">
        <v>3340</v>
      </c>
      <c r="D898" s="4" t="s">
        <v>3341</v>
      </c>
      <c r="E898" s="41" t="s">
        <v>11</v>
      </c>
      <c r="F898" s="3" t="s">
        <v>3342</v>
      </c>
      <c r="G898" s="1" t="s">
        <v>12</v>
      </c>
      <c r="H898" s="4" t="s">
        <v>557</v>
      </c>
      <c r="I898" s="1" t="s">
        <v>38</v>
      </c>
    </row>
    <row r="899" spans="2:9">
      <c r="B899" s="1">
        <v>897</v>
      </c>
      <c r="C899" s="41" t="s">
        <v>3343</v>
      </c>
      <c r="D899" s="4" t="s">
        <v>3344</v>
      </c>
      <c r="E899" s="41" t="s">
        <v>11</v>
      </c>
      <c r="F899" s="3" t="s">
        <v>3345</v>
      </c>
      <c r="G899" s="1" t="s">
        <v>12</v>
      </c>
      <c r="H899" s="4" t="s">
        <v>678</v>
      </c>
      <c r="I899" s="1" t="s">
        <v>38</v>
      </c>
    </row>
    <row r="900" spans="2:9">
      <c r="B900" s="1">
        <v>898</v>
      </c>
      <c r="C900" s="41" t="s">
        <v>3346</v>
      </c>
      <c r="D900" s="4" t="s">
        <v>3347</v>
      </c>
      <c r="E900" s="41" t="s">
        <v>11</v>
      </c>
      <c r="F900" s="3" t="s">
        <v>3348</v>
      </c>
      <c r="G900" s="1" t="s">
        <v>12</v>
      </c>
      <c r="H900" s="4" t="s">
        <v>478</v>
      </c>
      <c r="I900" s="1" t="s">
        <v>38</v>
      </c>
    </row>
    <row r="901" spans="2:9">
      <c r="B901" s="1">
        <v>899</v>
      </c>
      <c r="C901" s="41" t="s">
        <v>3349</v>
      </c>
      <c r="D901" s="4" t="s">
        <v>3350</v>
      </c>
      <c r="E901" s="41" t="s">
        <v>11</v>
      </c>
      <c r="F901" s="3" t="s">
        <v>3351</v>
      </c>
      <c r="G901" s="1" t="s">
        <v>12</v>
      </c>
      <c r="H901" s="4" t="s">
        <v>182</v>
      </c>
      <c r="I901" s="1" t="s">
        <v>38</v>
      </c>
    </row>
    <row r="902" spans="2:9">
      <c r="B902" s="1">
        <v>900</v>
      </c>
      <c r="C902" s="41" t="s">
        <v>3352</v>
      </c>
      <c r="D902" s="4" t="s">
        <v>3353</v>
      </c>
      <c r="E902" s="41" t="s">
        <v>11</v>
      </c>
      <c r="F902" s="3" t="s">
        <v>3354</v>
      </c>
      <c r="G902" s="1" t="s">
        <v>12</v>
      </c>
      <c r="H902" s="4" t="s">
        <v>484</v>
      </c>
      <c r="I902" s="1" t="s">
        <v>38</v>
      </c>
    </row>
    <row r="903" spans="2:9">
      <c r="B903" s="1">
        <v>901</v>
      </c>
      <c r="C903" s="41" t="s">
        <v>3355</v>
      </c>
      <c r="D903" s="4" t="s">
        <v>3356</v>
      </c>
      <c r="E903" s="41" t="s">
        <v>11</v>
      </c>
      <c r="F903" s="3" t="s">
        <v>3357</v>
      </c>
      <c r="G903" s="1" t="s">
        <v>12</v>
      </c>
      <c r="H903" s="4" t="s">
        <v>310</v>
      </c>
      <c r="I903" s="1" t="s">
        <v>38</v>
      </c>
    </row>
    <row r="904" spans="2:9">
      <c r="B904" s="1">
        <v>902</v>
      </c>
      <c r="C904" s="41" t="s">
        <v>3358</v>
      </c>
      <c r="D904" s="4" t="s">
        <v>3359</v>
      </c>
      <c r="E904" s="41" t="s">
        <v>11</v>
      </c>
      <c r="F904" s="3" t="s">
        <v>3360</v>
      </c>
      <c r="G904" s="1" t="s">
        <v>12</v>
      </c>
      <c r="H904" s="4" t="s">
        <v>436</v>
      </c>
      <c r="I904" s="1" t="s">
        <v>38</v>
      </c>
    </row>
    <row r="905" spans="2:9">
      <c r="B905" s="1">
        <v>903</v>
      </c>
      <c r="C905" s="41" t="s">
        <v>3361</v>
      </c>
      <c r="D905" s="4" t="s">
        <v>3362</v>
      </c>
      <c r="E905" s="41" t="s">
        <v>11</v>
      </c>
      <c r="F905" s="3" t="s">
        <v>3363</v>
      </c>
      <c r="G905" s="1" t="s">
        <v>12</v>
      </c>
      <c r="H905" s="4" t="s">
        <v>174</v>
      </c>
      <c r="I905" s="1" t="s">
        <v>38</v>
      </c>
    </row>
    <row r="906" spans="2:9">
      <c r="B906" s="1">
        <v>904</v>
      </c>
      <c r="C906" s="41" t="s">
        <v>3364</v>
      </c>
      <c r="D906" s="4" t="s">
        <v>3365</v>
      </c>
      <c r="E906" s="41" t="s">
        <v>11</v>
      </c>
      <c r="F906" s="3" t="s">
        <v>3366</v>
      </c>
      <c r="G906" s="1" t="s">
        <v>12</v>
      </c>
      <c r="H906" s="4" t="s">
        <v>322</v>
      </c>
      <c r="I906" s="1" t="s">
        <v>38</v>
      </c>
    </row>
    <row r="907" spans="2:9">
      <c r="B907" s="1">
        <v>905</v>
      </c>
      <c r="C907" s="41" t="s">
        <v>3367</v>
      </c>
      <c r="D907" s="4" t="s">
        <v>3368</v>
      </c>
      <c r="E907" s="41" t="s">
        <v>11</v>
      </c>
      <c r="F907" s="3" t="s">
        <v>3369</v>
      </c>
      <c r="G907" s="1" t="s">
        <v>12</v>
      </c>
      <c r="H907" s="4" t="s">
        <v>182</v>
      </c>
      <c r="I907" s="1" t="s">
        <v>38</v>
      </c>
    </row>
    <row r="908" spans="2:9">
      <c r="B908" s="1">
        <v>906</v>
      </c>
      <c r="C908" s="41" t="s">
        <v>3370</v>
      </c>
      <c r="D908" s="4" t="s">
        <v>3371</v>
      </c>
      <c r="E908" s="41" t="s">
        <v>11</v>
      </c>
      <c r="F908" s="3" t="s">
        <v>3372</v>
      </c>
      <c r="G908" s="1" t="s">
        <v>12</v>
      </c>
      <c r="H908" s="4" t="s">
        <v>436</v>
      </c>
      <c r="I908" s="1" t="s">
        <v>38</v>
      </c>
    </row>
    <row r="909" spans="2:9">
      <c r="B909" s="1">
        <v>907</v>
      </c>
      <c r="C909" s="41" t="s">
        <v>3373</v>
      </c>
      <c r="D909" s="4" t="s">
        <v>3374</v>
      </c>
      <c r="E909" s="41" t="s">
        <v>11</v>
      </c>
      <c r="F909" s="3" t="s">
        <v>3375</v>
      </c>
      <c r="G909" s="1" t="s">
        <v>12</v>
      </c>
      <c r="H909" s="4" t="s">
        <v>478</v>
      </c>
      <c r="I909" s="1" t="s">
        <v>38</v>
      </c>
    </row>
    <row r="910" spans="2:9">
      <c r="B910" s="1">
        <v>908</v>
      </c>
      <c r="C910" s="41" t="s">
        <v>3376</v>
      </c>
      <c r="D910" s="4" t="s">
        <v>3377</v>
      </c>
      <c r="E910" s="41" t="s">
        <v>11</v>
      </c>
      <c r="F910" s="3" t="s">
        <v>3378</v>
      </c>
      <c r="G910" s="1" t="s">
        <v>12</v>
      </c>
      <c r="H910" s="4" t="s">
        <v>182</v>
      </c>
      <c r="I910" s="1" t="s">
        <v>38</v>
      </c>
    </row>
    <row r="911" spans="2:9">
      <c r="B911" s="1">
        <v>909</v>
      </c>
      <c r="C911" s="41" t="s">
        <v>3379</v>
      </c>
      <c r="D911" s="4" t="s">
        <v>3380</v>
      </c>
      <c r="E911" s="41" t="s">
        <v>11</v>
      </c>
      <c r="F911" s="3" t="s">
        <v>3381</v>
      </c>
      <c r="G911" s="1" t="s">
        <v>12</v>
      </c>
      <c r="H911" s="4" t="s">
        <v>436</v>
      </c>
      <c r="I911" s="1" t="s">
        <v>38</v>
      </c>
    </row>
    <row r="912" spans="2:9">
      <c r="B912" s="1">
        <v>910</v>
      </c>
      <c r="C912" s="41" t="s">
        <v>3382</v>
      </c>
      <c r="D912" s="4" t="s">
        <v>3383</v>
      </c>
      <c r="E912" s="41" t="s">
        <v>11</v>
      </c>
      <c r="F912" s="3" t="s">
        <v>3384</v>
      </c>
      <c r="G912" s="1" t="s">
        <v>12</v>
      </c>
      <c r="H912" s="4" t="s">
        <v>296</v>
      </c>
      <c r="I912" s="1" t="s">
        <v>38</v>
      </c>
    </row>
    <row r="913" spans="2:9">
      <c r="B913" s="1">
        <v>911</v>
      </c>
      <c r="C913" s="41" t="s">
        <v>3385</v>
      </c>
      <c r="D913" s="4" t="s">
        <v>3386</v>
      </c>
      <c r="E913" s="41" t="s">
        <v>11</v>
      </c>
      <c r="F913" s="3" t="s">
        <v>3387</v>
      </c>
      <c r="G913" s="1" t="s">
        <v>12</v>
      </c>
      <c r="H913" s="4" t="s">
        <v>387</v>
      </c>
      <c r="I913" s="1" t="s">
        <v>38</v>
      </c>
    </row>
    <row r="914" spans="2:9">
      <c r="B914" s="1">
        <v>912</v>
      </c>
      <c r="C914" s="41" t="s">
        <v>3388</v>
      </c>
      <c r="D914" s="4" t="s">
        <v>3389</v>
      </c>
      <c r="E914" s="41" t="s">
        <v>11</v>
      </c>
      <c r="F914" s="3" t="s">
        <v>3390</v>
      </c>
      <c r="G914" s="1" t="s">
        <v>12</v>
      </c>
      <c r="H914" s="4" t="s">
        <v>296</v>
      </c>
      <c r="I914" s="1" t="s">
        <v>38</v>
      </c>
    </row>
    <row r="915" spans="2:9">
      <c r="B915" s="1">
        <v>913</v>
      </c>
      <c r="C915" s="41" t="s">
        <v>3391</v>
      </c>
      <c r="D915" s="4" t="s">
        <v>3392</v>
      </c>
      <c r="E915" s="41" t="s">
        <v>11</v>
      </c>
      <c r="F915" s="3" t="s">
        <v>3393</v>
      </c>
      <c r="G915" s="1" t="s">
        <v>12</v>
      </c>
      <c r="H915" s="4" t="s">
        <v>182</v>
      </c>
      <c r="I915" s="1" t="s">
        <v>38</v>
      </c>
    </row>
    <row r="916" spans="2:9">
      <c r="B916" s="1">
        <v>914</v>
      </c>
      <c r="C916" s="41" t="s">
        <v>3394</v>
      </c>
      <c r="D916" s="4" t="s">
        <v>3395</v>
      </c>
      <c r="E916" s="41" t="s">
        <v>11</v>
      </c>
      <c r="F916" s="3" t="s">
        <v>3396</v>
      </c>
      <c r="G916" s="1" t="s">
        <v>12</v>
      </c>
      <c r="H916" s="4" t="s">
        <v>182</v>
      </c>
      <c r="I916" s="1" t="s">
        <v>38</v>
      </c>
    </row>
    <row r="917" spans="2:9">
      <c r="B917" s="1">
        <v>915</v>
      </c>
      <c r="C917" s="41" t="s">
        <v>3397</v>
      </c>
      <c r="D917" s="4" t="s">
        <v>3398</v>
      </c>
      <c r="E917" s="41" t="s">
        <v>11</v>
      </c>
      <c r="F917" s="3" t="s">
        <v>3399</v>
      </c>
      <c r="G917" s="1" t="s">
        <v>12</v>
      </c>
      <c r="H917" s="4" t="s">
        <v>182</v>
      </c>
      <c r="I917" s="1" t="s">
        <v>38</v>
      </c>
    </row>
    <row r="918" spans="2:9">
      <c r="B918" s="1">
        <v>916</v>
      </c>
      <c r="C918" s="41" t="s">
        <v>3400</v>
      </c>
      <c r="D918" s="4" t="s">
        <v>3401</v>
      </c>
      <c r="E918" s="41" t="s">
        <v>11</v>
      </c>
      <c r="F918" s="3" t="s">
        <v>3402</v>
      </c>
      <c r="G918" s="1" t="s">
        <v>12</v>
      </c>
      <c r="H918" s="4" t="s">
        <v>678</v>
      </c>
      <c r="I918" s="1" t="s">
        <v>38</v>
      </c>
    </row>
    <row r="919" spans="2:9">
      <c r="B919" s="1">
        <v>917</v>
      </c>
      <c r="C919" s="41" t="s">
        <v>3403</v>
      </c>
      <c r="D919" s="4" t="s">
        <v>3404</v>
      </c>
      <c r="E919" s="41" t="s">
        <v>11</v>
      </c>
      <c r="F919" s="3" t="s">
        <v>3405</v>
      </c>
      <c r="G919" s="1" t="s">
        <v>12</v>
      </c>
      <c r="H919" s="4" t="s">
        <v>478</v>
      </c>
      <c r="I919" s="1" t="s">
        <v>38</v>
      </c>
    </row>
    <row r="920" spans="2:9">
      <c r="B920" s="1">
        <v>918</v>
      </c>
      <c r="C920" s="41" t="s">
        <v>3406</v>
      </c>
      <c r="D920" s="4" t="s">
        <v>3407</v>
      </c>
      <c r="E920" s="41" t="s">
        <v>11</v>
      </c>
      <c r="F920" s="3" t="s">
        <v>3408</v>
      </c>
      <c r="G920" s="1" t="s">
        <v>12</v>
      </c>
      <c r="H920" s="4" t="s">
        <v>182</v>
      </c>
      <c r="I920" s="1" t="s">
        <v>38</v>
      </c>
    </row>
    <row r="921" spans="2:9">
      <c r="B921" s="1">
        <v>919</v>
      </c>
      <c r="C921" s="41" t="s">
        <v>3409</v>
      </c>
      <c r="D921" s="4" t="s">
        <v>3410</v>
      </c>
      <c r="E921" s="41" t="s">
        <v>11</v>
      </c>
      <c r="F921" s="3" t="s">
        <v>3411</v>
      </c>
      <c r="G921" s="1" t="s">
        <v>12</v>
      </c>
      <c r="H921" s="4" t="s">
        <v>680</v>
      </c>
      <c r="I921" s="1" t="s">
        <v>38</v>
      </c>
    </row>
    <row r="922" spans="2:9">
      <c r="B922" s="1">
        <v>920</v>
      </c>
      <c r="C922" s="41" t="s">
        <v>3412</v>
      </c>
      <c r="D922" s="4" t="s">
        <v>3413</v>
      </c>
      <c r="E922" s="41" t="s">
        <v>11</v>
      </c>
      <c r="F922" s="3" t="s">
        <v>3414</v>
      </c>
      <c r="G922" s="1" t="s">
        <v>12</v>
      </c>
      <c r="H922" s="4" t="s">
        <v>182</v>
      </c>
      <c r="I922" s="1" t="s">
        <v>38</v>
      </c>
    </row>
    <row r="923" spans="2:9">
      <c r="B923" s="1">
        <v>921</v>
      </c>
      <c r="C923" s="41" t="s">
        <v>3415</v>
      </c>
      <c r="D923" s="4" t="s">
        <v>3416</v>
      </c>
      <c r="E923" s="41" t="s">
        <v>11</v>
      </c>
      <c r="F923" s="3" t="s">
        <v>3417</v>
      </c>
      <c r="G923" s="1" t="s">
        <v>12</v>
      </c>
      <c r="H923" s="4" t="s">
        <v>387</v>
      </c>
      <c r="I923" s="1" t="s">
        <v>38</v>
      </c>
    </row>
    <row r="924" spans="2:9">
      <c r="B924" s="1">
        <v>922</v>
      </c>
      <c r="C924" s="41" t="s">
        <v>3418</v>
      </c>
      <c r="D924" s="4" t="s">
        <v>3419</v>
      </c>
      <c r="E924" s="41" t="s">
        <v>11</v>
      </c>
      <c r="F924" s="3" t="s">
        <v>3420</v>
      </c>
      <c r="G924" s="1" t="s">
        <v>12</v>
      </c>
      <c r="H924" s="4" t="s">
        <v>478</v>
      </c>
      <c r="I924" s="1" t="s">
        <v>38</v>
      </c>
    </row>
    <row r="925" spans="2:9">
      <c r="B925" s="1">
        <v>923</v>
      </c>
      <c r="C925" s="41" t="s">
        <v>421</v>
      </c>
      <c r="D925" s="4" t="s">
        <v>420</v>
      </c>
      <c r="E925" s="41" t="s">
        <v>9</v>
      </c>
      <c r="F925" s="3" t="s">
        <v>422</v>
      </c>
      <c r="G925" s="1" t="s">
        <v>10</v>
      </c>
      <c r="H925" s="4" t="s">
        <v>182</v>
      </c>
      <c r="I925" s="1" t="s">
        <v>38</v>
      </c>
    </row>
    <row r="926" spans="2:9">
      <c r="B926" s="1">
        <v>924</v>
      </c>
      <c r="C926" s="41" t="s">
        <v>3421</v>
      </c>
      <c r="D926" s="4" t="s">
        <v>3422</v>
      </c>
      <c r="E926" s="41" t="s">
        <v>11</v>
      </c>
      <c r="F926" s="3" t="s">
        <v>3423</v>
      </c>
      <c r="G926" s="1" t="s">
        <v>12</v>
      </c>
      <c r="H926" s="4" t="s">
        <v>182</v>
      </c>
      <c r="I926" s="1" t="s">
        <v>38</v>
      </c>
    </row>
    <row r="927" spans="2:9">
      <c r="B927" s="1">
        <v>925</v>
      </c>
      <c r="C927" s="41" t="s">
        <v>3424</v>
      </c>
      <c r="D927" s="4" t="s">
        <v>3425</v>
      </c>
      <c r="E927" s="41" t="s">
        <v>11</v>
      </c>
      <c r="F927" s="3" t="s">
        <v>3426</v>
      </c>
      <c r="G927" s="1" t="s">
        <v>12</v>
      </c>
      <c r="H927" s="4" t="s">
        <v>182</v>
      </c>
      <c r="I927" s="1" t="s">
        <v>38</v>
      </c>
    </row>
    <row r="928" spans="2:9">
      <c r="B928" s="1">
        <v>926</v>
      </c>
      <c r="C928" s="41" t="s">
        <v>3427</v>
      </c>
      <c r="D928" s="4" t="s">
        <v>3428</v>
      </c>
      <c r="E928" s="41" t="s">
        <v>11</v>
      </c>
      <c r="F928" s="3" t="s">
        <v>3429</v>
      </c>
      <c r="G928" s="1" t="s">
        <v>12</v>
      </c>
      <c r="H928" s="4" t="s">
        <v>182</v>
      </c>
      <c r="I928" s="1" t="s">
        <v>38</v>
      </c>
    </row>
    <row r="929" spans="2:9">
      <c r="B929" s="1">
        <v>927</v>
      </c>
      <c r="C929" s="41" t="s">
        <v>3430</v>
      </c>
      <c r="D929" s="4" t="s">
        <v>3431</v>
      </c>
      <c r="E929" s="41" t="s">
        <v>11</v>
      </c>
      <c r="F929" s="3" t="s">
        <v>3432</v>
      </c>
      <c r="G929" s="1" t="s">
        <v>12</v>
      </c>
      <c r="H929" s="4" t="s">
        <v>557</v>
      </c>
      <c r="I929" s="1" t="s">
        <v>38</v>
      </c>
    </row>
    <row r="930" spans="2:9">
      <c r="B930" s="1">
        <v>928</v>
      </c>
      <c r="C930" s="41" t="s">
        <v>3433</v>
      </c>
      <c r="D930" s="4" t="s">
        <v>3434</v>
      </c>
      <c r="E930" s="41" t="s">
        <v>11</v>
      </c>
      <c r="F930" s="3" t="s">
        <v>3435</v>
      </c>
      <c r="G930" s="1" t="s">
        <v>12</v>
      </c>
      <c r="H930" s="4" t="s">
        <v>387</v>
      </c>
      <c r="I930" s="1" t="s">
        <v>38</v>
      </c>
    </row>
    <row r="931" spans="2:9">
      <c r="B931" s="1">
        <v>929</v>
      </c>
      <c r="C931" s="41" t="s">
        <v>3436</v>
      </c>
      <c r="D931" s="4" t="s">
        <v>3437</v>
      </c>
      <c r="E931" s="41" t="s">
        <v>11</v>
      </c>
      <c r="F931" s="3" t="s">
        <v>3438</v>
      </c>
      <c r="G931" s="1" t="s">
        <v>12</v>
      </c>
      <c r="H931" s="4" t="s">
        <v>462</v>
      </c>
      <c r="I931" s="1" t="s">
        <v>38</v>
      </c>
    </row>
    <row r="932" spans="2:9">
      <c r="B932" s="1">
        <v>930</v>
      </c>
      <c r="C932" s="41" t="s">
        <v>3439</v>
      </c>
      <c r="D932" s="4" t="s">
        <v>3440</v>
      </c>
      <c r="E932" s="41" t="s">
        <v>9</v>
      </c>
      <c r="F932" s="3" t="s">
        <v>30153</v>
      </c>
      <c r="G932" s="1" t="s">
        <v>10</v>
      </c>
      <c r="H932" s="4" t="s">
        <v>557</v>
      </c>
      <c r="I932" s="1" t="s">
        <v>38</v>
      </c>
    </row>
    <row r="933" spans="2:9">
      <c r="B933" s="1">
        <v>931</v>
      </c>
      <c r="C933" s="41" t="s">
        <v>3441</v>
      </c>
      <c r="D933" s="4" t="s">
        <v>3442</v>
      </c>
      <c r="E933" s="41" t="s">
        <v>11</v>
      </c>
      <c r="F933" s="3" t="s">
        <v>3443</v>
      </c>
      <c r="G933" s="1" t="s">
        <v>12</v>
      </c>
      <c r="H933" s="4" t="s">
        <v>557</v>
      </c>
      <c r="I933" s="1" t="s">
        <v>38</v>
      </c>
    </row>
    <row r="934" spans="2:9">
      <c r="B934" s="1">
        <v>932</v>
      </c>
      <c r="C934" s="41" t="s">
        <v>3444</v>
      </c>
      <c r="D934" s="4" t="s">
        <v>3445</v>
      </c>
      <c r="E934" s="41" t="s">
        <v>11</v>
      </c>
      <c r="F934" s="3" t="s">
        <v>3446</v>
      </c>
      <c r="G934" s="1" t="s">
        <v>12</v>
      </c>
      <c r="H934" s="4" t="s">
        <v>182</v>
      </c>
      <c r="I934" s="1" t="s">
        <v>38</v>
      </c>
    </row>
    <row r="935" spans="2:9">
      <c r="B935" s="1">
        <v>933</v>
      </c>
      <c r="C935" s="41" t="s">
        <v>3447</v>
      </c>
      <c r="D935" s="4" t="s">
        <v>3448</v>
      </c>
      <c r="E935" s="41" t="s">
        <v>11</v>
      </c>
      <c r="F935" s="3" t="s">
        <v>3449</v>
      </c>
      <c r="G935" s="1" t="s">
        <v>12</v>
      </c>
      <c r="H935" s="4" t="s">
        <v>182</v>
      </c>
      <c r="I935" s="1" t="s">
        <v>38</v>
      </c>
    </row>
    <row r="936" spans="2:9">
      <c r="B936" s="1">
        <v>934</v>
      </c>
      <c r="C936" s="41" t="s">
        <v>3450</v>
      </c>
      <c r="D936" s="4" t="s">
        <v>3451</v>
      </c>
      <c r="E936" s="41" t="s">
        <v>11</v>
      </c>
      <c r="F936" s="3" t="s">
        <v>3452</v>
      </c>
      <c r="G936" s="1" t="s">
        <v>12</v>
      </c>
      <c r="H936" s="4" t="s">
        <v>387</v>
      </c>
      <c r="I936" s="1" t="s">
        <v>38</v>
      </c>
    </row>
    <row r="937" spans="2:9">
      <c r="B937" s="1">
        <v>935</v>
      </c>
      <c r="C937" s="41" t="s">
        <v>3453</v>
      </c>
      <c r="D937" s="4" t="s">
        <v>3454</v>
      </c>
      <c r="E937" s="41" t="s">
        <v>11</v>
      </c>
      <c r="F937" s="3" t="s">
        <v>3455</v>
      </c>
      <c r="G937" s="1" t="s">
        <v>12</v>
      </c>
      <c r="H937" s="4" t="s">
        <v>174</v>
      </c>
      <c r="I937" s="1" t="s">
        <v>38</v>
      </c>
    </row>
    <row r="938" spans="2:9">
      <c r="B938" s="1">
        <v>936</v>
      </c>
      <c r="C938" s="41" t="s">
        <v>3456</v>
      </c>
      <c r="D938" s="4" t="s">
        <v>3457</v>
      </c>
      <c r="E938" s="41" t="s">
        <v>11</v>
      </c>
      <c r="F938" s="3" t="s">
        <v>3458</v>
      </c>
      <c r="G938" s="1" t="s">
        <v>12</v>
      </c>
      <c r="H938" s="4" t="s">
        <v>174</v>
      </c>
      <c r="I938" s="1" t="s">
        <v>38</v>
      </c>
    </row>
    <row r="939" spans="2:9">
      <c r="B939" s="1">
        <v>937</v>
      </c>
      <c r="C939" s="41" t="s">
        <v>3459</v>
      </c>
      <c r="D939" s="4" t="s">
        <v>3460</v>
      </c>
      <c r="E939" s="41" t="s">
        <v>11</v>
      </c>
      <c r="F939" s="3" t="s">
        <v>278</v>
      </c>
      <c r="G939" s="1" t="s">
        <v>12</v>
      </c>
      <c r="H939" s="4" t="s">
        <v>681</v>
      </c>
      <c r="I939" s="1" t="s">
        <v>38</v>
      </c>
    </row>
    <row r="940" spans="2:9">
      <c r="B940" s="1">
        <v>938</v>
      </c>
      <c r="C940" s="41" t="s">
        <v>3461</v>
      </c>
      <c r="D940" s="4" t="s">
        <v>3462</v>
      </c>
      <c r="E940" s="41" t="s">
        <v>11</v>
      </c>
      <c r="F940" s="3" t="s">
        <v>3463</v>
      </c>
      <c r="G940" s="1" t="s">
        <v>12</v>
      </c>
      <c r="H940" s="4" t="s">
        <v>680</v>
      </c>
      <c r="I940" s="1" t="s">
        <v>38</v>
      </c>
    </row>
    <row r="941" spans="2:9">
      <c r="B941" s="1">
        <v>939</v>
      </c>
      <c r="C941" s="41" t="s">
        <v>3464</v>
      </c>
      <c r="D941" s="4" t="s">
        <v>2866</v>
      </c>
      <c r="E941" s="41" t="s">
        <v>11</v>
      </c>
      <c r="F941" s="3" t="s">
        <v>3465</v>
      </c>
      <c r="G941" s="1" t="s">
        <v>12</v>
      </c>
      <c r="H941" s="4" t="s">
        <v>182</v>
      </c>
      <c r="I941" s="1" t="s">
        <v>38</v>
      </c>
    </row>
    <row r="942" spans="2:9">
      <c r="B942" s="1">
        <v>940</v>
      </c>
      <c r="C942" s="41" t="s">
        <v>3466</v>
      </c>
      <c r="D942" s="4" t="s">
        <v>3467</v>
      </c>
      <c r="E942" s="41" t="s">
        <v>11</v>
      </c>
      <c r="F942" s="3" t="s">
        <v>3468</v>
      </c>
      <c r="G942" s="1" t="s">
        <v>12</v>
      </c>
      <c r="H942" s="4" t="s">
        <v>182</v>
      </c>
      <c r="I942" s="1" t="s">
        <v>38</v>
      </c>
    </row>
    <row r="943" spans="2:9">
      <c r="B943" s="1">
        <v>941</v>
      </c>
      <c r="C943" s="41" t="s">
        <v>3469</v>
      </c>
      <c r="D943" s="4" t="s">
        <v>3470</v>
      </c>
      <c r="E943" s="41" t="s">
        <v>11</v>
      </c>
      <c r="F943" s="3" t="s">
        <v>3471</v>
      </c>
      <c r="G943" s="1" t="s">
        <v>12</v>
      </c>
      <c r="H943" s="4" t="s">
        <v>182</v>
      </c>
      <c r="I943" s="1" t="s">
        <v>38</v>
      </c>
    </row>
    <row r="944" spans="2:9">
      <c r="B944" s="1">
        <v>942</v>
      </c>
      <c r="C944" s="41" t="s">
        <v>3472</v>
      </c>
      <c r="D944" s="4" t="s">
        <v>3473</v>
      </c>
      <c r="E944" s="41" t="s">
        <v>11</v>
      </c>
      <c r="F944" s="3" t="s">
        <v>3474</v>
      </c>
      <c r="G944" s="1" t="s">
        <v>12</v>
      </c>
      <c r="H944" s="4" t="s">
        <v>387</v>
      </c>
      <c r="I944" s="1" t="s">
        <v>38</v>
      </c>
    </row>
    <row r="945" spans="2:9">
      <c r="B945" s="1">
        <v>943</v>
      </c>
      <c r="C945" s="41" t="s">
        <v>3475</v>
      </c>
      <c r="D945" s="4" t="s">
        <v>3476</v>
      </c>
      <c r="E945" s="41" t="s">
        <v>11</v>
      </c>
      <c r="F945" s="3" t="s">
        <v>3477</v>
      </c>
      <c r="G945" s="1" t="s">
        <v>12</v>
      </c>
      <c r="H945" s="4" t="s">
        <v>182</v>
      </c>
      <c r="I945" s="1" t="s">
        <v>38</v>
      </c>
    </row>
    <row r="946" spans="2:9">
      <c r="B946" s="1">
        <v>944</v>
      </c>
      <c r="C946" s="41" t="s">
        <v>3478</v>
      </c>
      <c r="D946" s="4" t="s">
        <v>3479</v>
      </c>
      <c r="E946" s="41" t="s">
        <v>11</v>
      </c>
      <c r="F946" s="3" t="s">
        <v>3480</v>
      </c>
      <c r="G946" s="1" t="s">
        <v>12</v>
      </c>
      <c r="H946" s="4" t="s">
        <v>174</v>
      </c>
      <c r="I946" s="1" t="s">
        <v>38</v>
      </c>
    </row>
    <row r="947" spans="2:9">
      <c r="B947" s="1">
        <v>945</v>
      </c>
      <c r="C947" s="41" t="s">
        <v>3481</v>
      </c>
      <c r="D947" s="4" t="s">
        <v>3482</v>
      </c>
      <c r="E947" s="41" t="s">
        <v>11</v>
      </c>
      <c r="F947" s="3" t="s">
        <v>3483</v>
      </c>
      <c r="G947" s="1" t="s">
        <v>12</v>
      </c>
      <c r="H947" s="4" t="s">
        <v>680</v>
      </c>
      <c r="I947" s="1" t="s">
        <v>38</v>
      </c>
    </row>
    <row r="948" spans="2:9">
      <c r="B948" s="1">
        <v>946</v>
      </c>
      <c r="C948" s="41" t="s">
        <v>3484</v>
      </c>
      <c r="D948" s="4" t="s">
        <v>3485</v>
      </c>
      <c r="E948" s="41" t="s">
        <v>11</v>
      </c>
      <c r="F948" s="3" t="s">
        <v>3486</v>
      </c>
      <c r="G948" s="1" t="s">
        <v>12</v>
      </c>
      <c r="H948" s="4" t="s">
        <v>182</v>
      </c>
      <c r="I948" s="1" t="s">
        <v>38</v>
      </c>
    </row>
    <row r="949" spans="2:9">
      <c r="B949" s="1">
        <v>947</v>
      </c>
      <c r="C949" s="41" t="s">
        <v>3487</v>
      </c>
      <c r="D949" s="4" t="s">
        <v>3488</v>
      </c>
      <c r="E949" s="41" t="s">
        <v>11</v>
      </c>
      <c r="F949" s="3" t="s">
        <v>3489</v>
      </c>
      <c r="G949" s="1" t="s">
        <v>12</v>
      </c>
      <c r="H949" s="4" t="s">
        <v>182</v>
      </c>
      <c r="I949" s="1" t="s">
        <v>38</v>
      </c>
    </row>
    <row r="950" spans="2:9">
      <c r="B950" s="1">
        <v>948</v>
      </c>
      <c r="C950" s="41" t="s">
        <v>3490</v>
      </c>
      <c r="D950" s="4" t="s">
        <v>3491</v>
      </c>
      <c r="E950" s="41" t="s">
        <v>11</v>
      </c>
      <c r="F950" s="3" t="s">
        <v>3492</v>
      </c>
      <c r="G950" s="1" t="s">
        <v>12</v>
      </c>
      <c r="H950" s="4" t="s">
        <v>182</v>
      </c>
      <c r="I950" s="1" t="s">
        <v>38</v>
      </c>
    </row>
    <row r="951" spans="2:9">
      <c r="B951" s="1">
        <v>949</v>
      </c>
      <c r="C951" s="41" t="s">
        <v>3493</v>
      </c>
      <c r="D951" s="4" t="s">
        <v>3494</v>
      </c>
      <c r="E951" s="41" t="s">
        <v>11</v>
      </c>
      <c r="F951" s="3" t="s">
        <v>3495</v>
      </c>
      <c r="G951" s="1" t="s">
        <v>12</v>
      </c>
      <c r="H951" s="4" t="s">
        <v>296</v>
      </c>
      <c r="I951" s="1" t="s">
        <v>38</v>
      </c>
    </row>
    <row r="952" spans="2:9">
      <c r="B952" s="1">
        <v>950</v>
      </c>
      <c r="C952" s="41" t="s">
        <v>3496</v>
      </c>
      <c r="D952" s="4" t="s">
        <v>3497</v>
      </c>
      <c r="E952" s="41" t="s">
        <v>11</v>
      </c>
      <c r="F952" s="3" t="s">
        <v>3498</v>
      </c>
      <c r="G952" s="1" t="s">
        <v>12</v>
      </c>
      <c r="H952" s="4" t="s">
        <v>182</v>
      </c>
      <c r="I952" s="1" t="s">
        <v>38</v>
      </c>
    </row>
    <row r="953" spans="2:9">
      <c r="B953" s="1">
        <v>951</v>
      </c>
      <c r="C953" s="41" t="s">
        <v>3499</v>
      </c>
      <c r="D953" s="4" t="s">
        <v>3500</v>
      </c>
      <c r="E953" s="41" t="s">
        <v>11</v>
      </c>
      <c r="F953" s="3" t="s">
        <v>3501</v>
      </c>
      <c r="G953" s="1" t="s">
        <v>12</v>
      </c>
      <c r="H953" s="4" t="s">
        <v>679</v>
      </c>
      <c r="I953" s="1" t="s">
        <v>38</v>
      </c>
    </row>
    <row r="954" spans="2:9">
      <c r="B954" s="1">
        <v>952</v>
      </c>
      <c r="C954" s="41" t="s">
        <v>3502</v>
      </c>
      <c r="D954" s="4" t="s">
        <v>3503</v>
      </c>
      <c r="E954" s="41" t="s">
        <v>11</v>
      </c>
      <c r="F954" s="3" t="s">
        <v>3504</v>
      </c>
      <c r="G954" s="1" t="s">
        <v>12</v>
      </c>
      <c r="H954" s="4" t="s">
        <v>478</v>
      </c>
      <c r="I954" s="1" t="s">
        <v>38</v>
      </c>
    </row>
    <row r="955" spans="2:9">
      <c r="B955" s="1">
        <v>953</v>
      </c>
      <c r="C955" s="41" t="s">
        <v>3505</v>
      </c>
      <c r="D955" s="4" t="s">
        <v>3506</v>
      </c>
      <c r="E955" s="41" t="s">
        <v>11</v>
      </c>
      <c r="F955" s="3" t="s">
        <v>3507</v>
      </c>
      <c r="G955" s="1" t="s">
        <v>12</v>
      </c>
      <c r="H955" s="4" t="s">
        <v>182</v>
      </c>
      <c r="I955" s="1" t="s">
        <v>38</v>
      </c>
    </row>
    <row r="956" spans="2:9">
      <c r="B956" s="1">
        <v>954</v>
      </c>
      <c r="C956" s="41" t="s">
        <v>3508</v>
      </c>
      <c r="D956" s="4" t="s">
        <v>3509</v>
      </c>
      <c r="E956" s="41" t="s">
        <v>11</v>
      </c>
      <c r="F956" s="3" t="s">
        <v>3510</v>
      </c>
      <c r="G956" s="1" t="s">
        <v>12</v>
      </c>
      <c r="H956" s="4" t="s">
        <v>678</v>
      </c>
      <c r="I956" s="1" t="s">
        <v>38</v>
      </c>
    </row>
    <row r="957" spans="2:9">
      <c r="B957" s="1">
        <v>955</v>
      </c>
      <c r="C957" s="41" t="s">
        <v>3511</v>
      </c>
      <c r="D957" s="4" t="s">
        <v>3512</v>
      </c>
      <c r="E957" s="41" t="s">
        <v>11</v>
      </c>
      <c r="F957" s="3" t="s">
        <v>3513</v>
      </c>
      <c r="G957" s="1" t="s">
        <v>12</v>
      </c>
      <c r="H957" s="4" t="s">
        <v>387</v>
      </c>
      <c r="I957" s="1" t="s">
        <v>38</v>
      </c>
    </row>
    <row r="958" spans="2:9">
      <c r="B958" s="1">
        <v>956</v>
      </c>
      <c r="C958" s="41" t="s">
        <v>3514</v>
      </c>
      <c r="D958" s="4" t="s">
        <v>3515</v>
      </c>
      <c r="E958" s="41" t="s">
        <v>11</v>
      </c>
      <c r="F958" s="3" t="s">
        <v>3516</v>
      </c>
      <c r="G958" s="1" t="s">
        <v>12</v>
      </c>
      <c r="H958" s="4" t="s">
        <v>679</v>
      </c>
      <c r="I958" s="1" t="s">
        <v>38</v>
      </c>
    </row>
    <row r="959" spans="2:9">
      <c r="B959" s="1">
        <v>957</v>
      </c>
      <c r="C959" s="41" t="s">
        <v>3517</v>
      </c>
      <c r="D959" s="4" t="s">
        <v>3518</v>
      </c>
      <c r="E959" s="41" t="s">
        <v>11</v>
      </c>
      <c r="F959" s="3" t="s">
        <v>3519</v>
      </c>
      <c r="G959" s="1" t="s">
        <v>12</v>
      </c>
      <c r="H959" s="4" t="s">
        <v>675</v>
      </c>
      <c r="I959" s="1" t="s">
        <v>38</v>
      </c>
    </row>
    <row r="960" spans="2:9">
      <c r="B960" s="1">
        <v>958</v>
      </c>
      <c r="C960" s="41" t="s">
        <v>3520</v>
      </c>
      <c r="D960" s="4" t="s">
        <v>3521</v>
      </c>
      <c r="E960" s="41" t="s">
        <v>11</v>
      </c>
      <c r="F960" s="3" t="s">
        <v>3522</v>
      </c>
      <c r="G960" s="1" t="s">
        <v>12</v>
      </c>
      <c r="H960" s="4" t="s">
        <v>680</v>
      </c>
      <c r="I960" s="1" t="s">
        <v>38</v>
      </c>
    </row>
    <row r="961" spans="2:9">
      <c r="B961" s="1">
        <v>959</v>
      </c>
      <c r="C961" s="41" t="s">
        <v>3523</v>
      </c>
      <c r="D961" s="4" t="s">
        <v>3524</v>
      </c>
      <c r="E961" s="41" t="s">
        <v>9</v>
      </c>
      <c r="F961" s="3" t="s">
        <v>2822</v>
      </c>
      <c r="G961" s="1" t="s">
        <v>10</v>
      </c>
      <c r="H961" s="4" t="s">
        <v>462</v>
      </c>
      <c r="I961" s="1" t="s">
        <v>38</v>
      </c>
    </row>
    <row r="962" spans="2:9">
      <c r="B962" s="1">
        <v>960</v>
      </c>
      <c r="C962" s="41" t="s">
        <v>3525</v>
      </c>
      <c r="D962" s="4" t="s">
        <v>30041</v>
      </c>
      <c r="E962" s="41" t="s">
        <v>9</v>
      </c>
      <c r="F962" s="3" t="s">
        <v>30042</v>
      </c>
      <c r="G962" s="1" t="s">
        <v>10</v>
      </c>
      <c r="H962" s="4" t="s">
        <v>296</v>
      </c>
      <c r="I962" s="1" t="s">
        <v>38</v>
      </c>
    </row>
    <row r="963" spans="2:9">
      <c r="B963" s="1">
        <v>961</v>
      </c>
      <c r="C963" s="41" t="s">
        <v>3526</v>
      </c>
      <c r="D963" s="4" t="s">
        <v>3527</v>
      </c>
      <c r="E963" s="41" t="s">
        <v>11</v>
      </c>
      <c r="F963" s="3" t="s">
        <v>3528</v>
      </c>
      <c r="G963" s="1" t="s">
        <v>12</v>
      </c>
      <c r="H963" s="4" t="s">
        <v>29551</v>
      </c>
      <c r="I963" s="1" t="s">
        <v>38</v>
      </c>
    </row>
    <row r="964" spans="2:9">
      <c r="B964" s="1">
        <v>962</v>
      </c>
      <c r="C964" s="41" t="s">
        <v>3529</v>
      </c>
      <c r="D964" s="4" t="s">
        <v>3530</v>
      </c>
      <c r="E964" s="41" t="s">
        <v>11</v>
      </c>
      <c r="F964" s="3" t="s">
        <v>3531</v>
      </c>
      <c r="G964" s="1" t="s">
        <v>12</v>
      </c>
      <c r="H964" s="4" t="s">
        <v>310</v>
      </c>
      <c r="I964" s="1" t="s">
        <v>38</v>
      </c>
    </row>
    <row r="965" spans="2:9">
      <c r="B965" s="1">
        <v>963</v>
      </c>
      <c r="C965" s="41" t="s">
        <v>3532</v>
      </c>
      <c r="D965" s="4" t="s">
        <v>3533</v>
      </c>
      <c r="E965" s="41" t="s">
        <v>9</v>
      </c>
      <c r="F965" s="3" t="s">
        <v>30142</v>
      </c>
      <c r="G965" s="1" t="s">
        <v>10</v>
      </c>
      <c r="H965" s="4" t="s">
        <v>436</v>
      </c>
      <c r="I965" s="1" t="s">
        <v>38</v>
      </c>
    </row>
    <row r="966" spans="2:9">
      <c r="B966" s="1">
        <v>964</v>
      </c>
      <c r="C966" s="41" t="s">
        <v>3534</v>
      </c>
      <c r="D966" s="4" t="s">
        <v>3535</v>
      </c>
      <c r="E966" s="41" t="s">
        <v>11</v>
      </c>
      <c r="F966" s="3" t="s">
        <v>3536</v>
      </c>
      <c r="G966" s="1" t="s">
        <v>12</v>
      </c>
      <c r="H966" s="4" t="s">
        <v>462</v>
      </c>
      <c r="I966" s="1" t="s">
        <v>38</v>
      </c>
    </row>
    <row r="967" spans="2:9">
      <c r="B967" s="1">
        <v>965</v>
      </c>
      <c r="C967" s="41" t="s">
        <v>3537</v>
      </c>
      <c r="D967" s="4" t="s">
        <v>3538</v>
      </c>
      <c r="E967" s="41" t="s">
        <v>11</v>
      </c>
      <c r="F967" s="3" t="s">
        <v>3539</v>
      </c>
      <c r="G967" s="1" t="s">
        <v>12</v>
      </c>
      <c r="H967" s="4" t="s">
        <v>478</v>
      </c>
      <c r="I967" s="1" t="s">
        <v>38</v>
      </c>
    </row>
    <row r="968" spans="2:9">
      <c r="B968" s="1">
        <v>966</v>
      </c>
      <c r="C968" s="41" t="s">
        <v>377</v>
      </c>
      <c r="D968" s="4" t="s">
        <v>376</v>
      </c>
      <c r="E968" s="41" t="s">
        <v>11</v>
      </c>
      <c r="F968" s="3" t="s">
        <v>378</v>
      </c>
      <c r="G968" s="1" t="s">
        <v>12</v>
      </c>
      <c r="H968" s="4" t="s">
        <v>260</v>
      </c>
      <c r="I968" s="1" t="s">
        <v>38</v>
      </c>
    </row>
    <row r="969" spans="2:9">
      <c r="B969" s="1">
        <v>967</v>
      </c>
      <c r="C969" s="41" t="s">
        <v>3540</v>
      </c>
      <c r="D969" s="4" t="s">
        <v>3541</v>
      </c>
      <c r="E969" s="41" t="s">
        <v>11</v>
      </c>
      <c r="F969" s="3" t="s">
        <v>3542</v>
      </c>
      <c r="G969" s="1" t="s">
        <v>12</v>
      </c>
      <c r="H969" s="4" t="s">
        <v>478</v>
      </c>
      <c r="I969" s="1" t="s">
        <v>38</v>
      </c>
    </row>
    <row r="970" spans="2:9">
      <c r="B970" s="1">
        <v>968</v>
      </c>
      <c r="C970" s="41" t="s">
        <v>3543</v>
      </c>
      <c r="D970" s="4" t="s">
        <v>3544</v>
      </c>
      <c r="E970" s="41" t="s">
        <v>11</v>
      </c>
      <c r="F970" s="3" t="s">
        <v>3545</v>
      </c>
      <c r="G970" s="1" t="s">
        <v>12</v>
      </c>
      <c r="H970" s="4" t="s">
        <v>680</v>
      </c>
      <c r="I970" s="1" t="s">
        <v>38</v>
      </c>
    </row>
    <row r="971" spans="2:9">
      <c r="B971" s="1">
        <v>969</v>
      </c>
      <c r="C971" s="41" t="s">
        <v>3546</v>
      </c>
      <c r="D971" s="4" t="s">
        <v>3547</v>
      </c>
      <c r="E971" s="41" t="s">
        <v>11</v>
      </c>
      <c r="F971" s="3" t="s">
        <v>3548</v>
      </c>
      <c r="G971" s="1" t="s">
        <v>12</v>
      </c>
      <c r="H971" s="4" t="s">
        <v>387</v>
      </c>
      <c r="I971" s="1" t="s">
        <v>38</v>
      </c>
    </row>
    <row r="972" spans="2:9">
      <c r="B972" s="1">
        <v>970</v>
      </c>
      <c r="C972" s="41" t="s">
        <v>3549</v>
      </c>
      <c r="D972" s="4" t="s">
        <v>3550</v>
      </c>
      <c r="E972" s="41" t="s">
        <v>11</v>
      </c>
      <c r="F972" s="3" t="s">
        <v>3551</v>
      </c>
      <c r="G972" s="1" t="s">
        <v>12</v>
      </c>
      <c r="H972" s="4" t="s">
        <v>675</v>
      </c>
      <c r="I972" s="1" t="s">
        <v>38</v>
      </c>
    </row>
    <row r="973" spans="2:9">
      <c r="B973" s="1">
        <v>971</v>
      </c>
      <c r="C973" s="41" t="s">
        <v>3552</v>
      </c>
      <c r="D973" s="4" t="s">
        <v>3553</v>
      </c>
      <c r="E973" s="41" t="s">
        <v>11</v>
      </c>
      <c r="F973" s="3" t="s">
        <v>3554</v>
      </c>
      <c r="G973" s="1" t="s">
        <v>12</v>
      </c>
      <c r="H973" s="4" t="s">
        <v>680</v>
      </c>
      <c r="I973" s="1" t="s">
        <v>38</v>
      </c>
    </row>
    <row r="974" spans="2:9">
      <c r="B974" s="1">
        <v>972</v>
      </c>
      <c r="C974" s="41" t="s">
        <v>3555</v>
      </c>
      <c r="D974" s="4" t="s">
        <v>3556</v>
      </c>
      <c r="E974" s="41" t="s">
        <v>11</v>
      </c>
      <c r="F974" s="3" t="s">
        <v>3557</v>
      </c>
      <c r="G974" s="1" t="s">
        <v>12</v>
      </c>
      <c r="H974" s="4" t="s">
        <v>675</v>
      </c>
      <c r="I974" s="1" t="s">
        <v>38</v>
      </c>
    </row>
    <row r="975" spans="2:9">
      <c r="B975" s="1">
        <v>973</v>
      </c>
      <c r="C975" s="41" t="s">
        <v>3558</v>
      </c>
      <c r="D975" s="4" t="s">
        <v>3559</v>
      </c>
      <c r="E975" s="41" t="s">
        <v>11</v>
      </c>
      <c r="F975" s="3" t="s">
        <v>3560</v>
      </c>
      <c r="G975" s="1" t="s">
        <v>12</v>
      </c>
      <c r="H975" s="4" t="s">
        <v>387</v>
      </c>
      <c r="I975" s="1" t="s">
        <v>38</v>
      </c>
    </row>
    <row r="976" spans="2:9">
      <c r="B976" s="1">
        <v>974</v>
      </c>
      <c r="C976" s="41" t="s">
        <v>3561</v>
      </c>
      <c r="D976" s="4" t="s">
        <v>3562</v>
      </c>
      <c r="E976" s="41" t="s">
        <v>11</v>
      </c>
      <c r="F976" s="3" t="s">
        <v>3563</v>
      </c>
      <c r="G976" s="1" t="s">
        <v>12</v>
      </c>
      <c r="H976" s="4" t="s">
        <v>174</v>
      </c>
      <c r="I976" s="1" t="s">
        <v>38</v>
      </c>
    </row>
    <row r="977" spans="2:9">
      <c r="B977" s="1">
        <v>975</v>
      </c>
      <c r="C977" s="41" t="s">
        <v>3564</v>
      </c>
      <c r="D977" s="4" t="s">
        <v>3565</v>
      </c>
      <c r="E977" s="41" t="s">
        <v>11</v>
      </c>
      <c r="F977" s="3" t="s">
        <v>3566</v>
      </c>
      <c r="G977" s="1" t="s">
        <v>12</v>
      </c>
      <c r="H977" s="4" t="s">
        <v>478</v>
      </c>
      <c r="I977" s="1" t="s">
        <v>38</v>
      </c>
    </row>
    <row r="978" spans="2:9">
      <c r="B978" s="1">
        <v>976</v>
      </c>
      <c r="C978" s="41" t="s">
        <v>3567</v>
      </c>
      <c r="D978" s="4" t="s">
        <v>3568</v>
      </c>
      <c r="E978" s="41" t="s">
        <v>11</v>
      </c>
      <c r="F978" s="3" t="s">
        <v>3569</v>
      </c>
      <c r="G978" s="1" t="s">
        <v>12</v>
      </c>
      <c r="H978" s="4" t="s">
        <v>675</v>
      </c>
      <c r="I978" s="1" t="s">
        <v>38</v>
      </c>
    </row>
    <row r="979" spans="2:9">
      <c r="B979" s="1">
        <v>977</v>
      </c>
      <c r="C979" s="41" t="s">
        <v>3570</v>
      </c>
      <c r="D979" s="4" t="s">
        <v>3571</v>
      </c>
      <c r="E979" s="41" t="s">
        <v>11</v>
      </c>
      <c r="F979" s="3" t="s">
        <v>3572</v>
      </c>
      <c r="G979" s="1" t="s">
        <v>12</v>
      </c>
      <c r="H979" s="4" t="s">
        <v>679</v>
      </c>
      <c r="I979" s="1" t="s">
        <v>38</v>
      </c>
    </row>
    <row r="980" spans="2:9">
      <c r="B980" s="1">
        <v>978</v>
      </c>
      <c r="C980" s="41" t="s">
        <v>3573</v>
      </c>
      <c r="D980" s="4" t="s">
        <v>3574</v>
      </c>
      <c r="E980" s="41" t="s">
        <v>11</v>
      </c>
      <c r="F980" s="3" t="s">
        <v>3575</v>
      </c>
      <c r="G980" s="1" t="s">
        <v>12</v>
      </c>
      <c r="H980" s="4" t="s">
        <v>679</v>
      </c>
      <c r="I980" s="1" t="s">
        <v>38</v>
      </c>
    </row>
    <row r="981" spans="2:9">
      <c r="B981" s="1">
        <v>979</v>
      </c>
      <c r="C981" s="41" t="s">
        <v>3576</v>
      </c>
      <c r="D981" s="4" t="s">
        <v>3577</v>
      </c>
      <c r="E981" s="41" t="s">
        <v>11</v>
      </c>
      <c r="F981" s="3" t="s">
        <v>3578</v>
      </c>
      <c r="G981" s="1" t="s">
        <v>12</v>
      </c>
      <c r="H981" s="4" t="s">
        <v>244</v>
      </c>
      <c r="I981" s="1" t="s">
        <v>38</v>
      </c>
    </row>
    <row r="982" spans="2:9">
      <c r="B982" s="1">
        <v>980</v>
      </c>
      <c r="C982" s="41" t="s">
        <v>3579</v>
      </c>
      <c r="D982" s="4" t="s">
        <v>3580</v>
      </c>
      <c r="E982" s="41" t="s">
        <v>11</v>
      </c>
      <c r="F982" s="3" t="s">
        <v>3581</v>
      </c>
      <c r="G982" s="1" t="s">
        <v>12</v>
      </c>
      <c r="H982" s="4" t="s">
        <v>478</v>
      </c>
      <c r="I982" s="1" t="s">
        <v>38</v>
      </c>
    </row>
    <row r="983" spans="2:9">
      <c r="B983" s="1">
        <v>981</v>
      </c>
      <c r="C983" s="41" t="s">
        <v>3582</v>
      </c>
      <c r="D983" s="4" t="s">
        <v>3583</v>
      </c>
      <c r="E983" s="41" t="s">
        <v>11</v>
      </c>
      <c r="F983" s="3" t="s">
        <v>3584</v>
      </c>
      <c r="G983" s="1" t="s">
        <v>12</v>
      </c>
      <c r="H983" s="4" t="s">
        <v>174</v>
      </c>
      <c r="I983" s="1" t="s">
        <v>38</v>
      </c>
    </row>
    <row r="984" spans="2:9">
      <c r="B984" s="1">
        <v>982</v>
      </c>
      <c r="C984" s="41" t="s">
        <v>3585</v>
      </c>
      <c r="D984" s="4" t="s">
        <v>3586</v>
      </c>
      <c r="E984" s="41" t="s">
        <v>11</v>
      </c>
      <c r="F984" s="3" t="s">
        <v>3587</v>
      </c>
      <c r="G984" s="1" t="s">
        <v>12</v>
      </c>
      <c r="H984" s="4" t="s">
        <v>174</v>
      </c>
      <c r="I984" s="1" t="s">
        <v>38</v>
      </c>
    </row>
    <row r="985" spans="2:9">
      <c r="B985" s="1">
        <v>983</v>
      </c>
      <c r="C985" s="41" t="s">
        <v>3588</v>
      </c>
      <c r="D985" s="4" t="s">
        <v>3589</v>
      </c>
      <c r="E985" s="41" t="s">
        <v>11</v>
      </c>
      <c r="F985" s="3" t="s">
        <v>3590</v>
      </c>
      <c r="G985" s="1" t="s">
        <v>12</v>
      </c>
      <c r="H985" s="4" t="s">
        <v>244</v>
      </c>
      <c r="I985" s="1" t="s">
        <v>38</v>
      </c>
    </row>
    <row r="986" spans="2:9">
      <c r="B986" s="1">
        <v>984</v>
      </c>
      <c r="C986" s="41" t="s">
        <v>3591</v>
      </c>
      <c r="D986" s="4" t="s">
        <v>3592</v>
      </c>
      <c r="E986" s="41" t="s">
        <v>11</v>
      </c>
      <c r="F986" s="3" t="s">
        <v>3593</v>
      </c>
      <c r="G986" s="1" t="s">
        <v>12</v>
      </c>
      <c r="H986" s="4" t="s">
        <v>436</v>
      </c>
      <c r="I986" s="1" t="s">
        <v>38</v>
      </c>
    </row>
    <row r="987" spans="2:9">
      <c r="B987" s="1">
        <v>985</v>
      </c>
      <c r="C987" s="41" t="s">
        <v>3594</v>
      </c>
      <c r="D987" s="4" t="s">
        <v>3595</v>
      </c>
      <c r="E987" s="41" t="s">
        <v>11</v>
      </c>
      <c r="F987" s="3" t="s">
        <v>3596</v>
      </c>
      <c r="G987" s="1" t="s">
        <v>12</v>
      </c>
      <c r="H987" s="4" t="s">
        <v>680</v>
      </c>
      <c r="I987" s="1" t="s">
        <v>38</v>
      </c>
    </row>
    <row r="988" spans="2:9">
      <c r="B988" s="1">
        <v>986</v>
      </c>
      <c r="C988" s="41" t="s">
        <v>3597</v>
      </c>
      <c r="D988" s="4" t="s">
        <v>3598</v>
      </c>
      <c r="E988" s="41" t="s">
        <v>11</v>
      </c>
      <c r="F988" s="3" t="s">
        <v>3599</v>
      </c>
      <c r="G988" s="1" t="s">
        <v>12</v>
      </c>
      <c r="H988" s="4" t="s">
        <v>675</v>
      </c>
      <c r="I988" s="1" t="s">
        <v>38</v>
      </c>
    </row>
    <row r="989" spans="2:9">
      <c r="B989" s="1">
        <v>987</v>
      </c>
      <c r="C989" s="41" t="s">
        <v>3600</v>
      </c>
      <c r="D989" s="4" t="s">
        <v>3601</v>
      </c>
      <c r="E989" s="41" t="s">
        <v>11</v>
      </c>
      <c r="F989" s="3" t="s">
        <v>3602</v>
      </c>
      <c r="G989" s="1" t="s">
        <v>12</v>
      </c>
      <c r="H989" s="4" t="s">
        <v>557</v>
      </c>
      <c r="I989" s="1" t="s">
        <v>38</v>
      </c>
    </row>
    <row r="990" spans="2:9">
      <c r="B990" s="1">
        <v>988</v>
      </c>
      <c r="C990" s="41" t="s">
        <v>3603</v>
      </c>
      <c r="D990" s="4" t="s">
        <v>3604</v>
      </c>
      <c r="E990" s="41" t="s">
        <v>11</v>
      </c>
      <c r="F990" s="3" t="s">
        <v>3605</v>
      </c>
      <c r="G990" s="1" t="s">
        <v>12</v>
      </c>
      <c r="H990" s="4" t="s">
        <v>256</v>
      </c>
      <c r="I990" s="1" t="s">
        <v>38</v>
      </c>
    </row>
    <row r="991" spans="2:9">
      <c r="B991" s="1">
        <v>989</v>
      </c>
      <c r="C991" s="41" t="s">
        <v>3606</v>
      </c>
      <c r="D991" s="4" t="s">
        <v>3607</v>
      </c>
      <c r="E991" s="41" t="s">
        <v>11</v>
      </c>
      <c r="F991" s="3" t="s">
        <v>3608</v>
      </c>
      <c r="G991" s="1" t="s">
        <v>12</v>
      </c>
      <c r="H991" s="4" t="s">
        <v>387</v>
      </c>
      <c r="I991" s="1" t="s">
        <v>38</v>
      </c>
    </row>
    <row r="992" spans="2:9">
      <c r="B992" s="1">
        <v>990</v>
      </c>
      <c r="C992" s="41" t="s">
        <v>3609</v>
      </c>
      <c r="D992" s="4" t="s">
        <v>3610</v>
      </c>
      <c r="E992" s="41" t="s">
        <v>11</v>
      </c>
      <c r="F992" s="3" t="s">
        <v>3611</v>
      </c>
      <c r="G992" s="1" t="s">
        <v>12</v>
      </c>
      <c r="H992" s="4" t="s">
        <v>326</v>
      </c>
      <c r="I992" s="1" t="s">
        <v>38</v>
      </c>
    </row>
    <row r="993" spans="2:9">
      <c r="B993" s="1">
        <v>991</v>
      </c>
      <c r="C993" s="41" t="s">
        <v>3612</v>
      </c>
      <c r="D993" s="4" t="s">
        <v>3613</v>
      </c>
      <c r="E993" s="41" t="s">
        <v>11</v>
      </c>
      <c r="F993" s="3" t="s">
        <v>3614</v>
      </c>
      <c r="G993" s="1" t="s">
        <v>12</v>
      </c>
      <c r="H993" s="4" t="s">
        <v>478</v>
      </c>
      <c r="I993" s="1" t="s">
        <v>38</v>
      </c>
    </row>
    <row r="994" spans="2:9">
      <c r="B994" s="1">
        <v>992</v>
      </c>
      <c r="C994" s="41" t="s">
        <v>3615</v>
      </c>
      <c r="D994" s="4" t="s">
        <v>3616</v>
      </c>
      <c r="E994" s="41" t="s">
        <v>11</v>
      </c>
      <c r="F994" s="3" t="s">
        <v>3617</v>
      </c>
      <c r="G994" s="1" t="s">
        <v>12</v>
      </c>
      <c r="H994" s="4" t="s">
        <v>256</v>
      </c>
      <c r="I994" s="1" t="s">
        <v>38</v>
      </c>
    </row>
    <row r="995" spans="2:9">
      <c r="B995" s="1">
        <v>993</v>
      </c>
      <c r="C995" s="41" t="s">
        <v>3618</v>
      </c>
      <c r="D995" s="4" t="s">
        <v>3619</v>
      </c>
      <c r="E995" s="41" t="s">
        <v>11</v>
      </c>
      <c r="F995" s="3" t="s">
        <v>3620</v>
      </c>
      <c r="G995" s="1" t="s">
        <v>12</v>
      </c>
      <c r="H995" s="4" t="s">
        <v>174</v>
      </c>
      <c r="I995" s="1" t="s">
        <v>38</v>
      </c>
    </row>
    <row r="996" spans="2:9">
      <c r="B996" s="1">
        <v>994</v>
      </c>
      <c r="C996" s="41" t="s">
        <v>3621</v>
      </c>
      <c r="D996" s="4" t="s">
        <v>3622</v>
      </c>
      <c r="E996" s="41" t="s">
        <v>11</v>
      </c>
      <c r="F996" s="3" t="s">
        <v>3623</v>
      </c>
      <c r="G996" s="1" t="s">
        <v>12</v>
      </c>
      <c r="H996" s="4" t="s">
        <v>296</v>
      </c>
      <c r="I996" s="1" t="s">
        <v>38</v>
      </c>
    </row>
    <row r="997" spans="2:9">
      <c r="B997" s="1">
        <v>995</v>
      </c>
      <c r="C997" s="41" t="s">
        <v>3624</v>
      </c>
      <c r="D997" s="4" t="s">
        <v>3625</v>
      </c>
      <c r="E997" s="41" t="s">
        <v>11</v>
      </c>
      <c r="F997" s="3" t="s">
        <v>3626</v>
      </c>
      <c r="G997" s="1" t="s">
        <v>12</v>
      </c>
      <c r="H997" s="4" t="s">
        <v>679</v>
      </c>
      <c r="I997" s="1" t="s">
        <v>38</v>
      </c>
    </row>
    <row r="998" spans="2:9">
      <c r="B998" s="1">
        <v>996</v>
      </c>
      <c r="C998" s="41" t="s">
        <v>3627</v>
      </c>
      <c r="D998" s="4" t="s">
        <v>3628</v>
      </c>
      <c r="E998" s="41" t="s">
        <v>11</v>
      </c>
      <c r="F998" s="3" t="s">
        <v>3629</v>
      </c>
      <c r="G998" s="1" t="s">
        <v>12</v>
      </c>
      <c r="H998" s="4" t="s">
        <v>310</v>
      </c>
      <c r="I998" s="1" t="s">
        <v>38</v>
      </c>
    </row>
    <row r="999" spans="2:9">
      <c r="B999" s="1">
        <v>997</v>
      </c>
      <c r="C999" s="41" t="s">
        <v>3630</v>
      </c>
      <c r="D999" s="4" t="s">
        <v>3631</v>
      </c>
      <c r="E999" s="41" t="s">
        <v>11</v>
      </c>
      <c r="F999" s="3" t="s">
        <v>3632</v>
      </c>
      <c r="G999" s="1" t="s">
        <v>12</v>
      </c>
      <c r="H999" s="4" t="s">
        <v>387</v>
      </c>
      <c r="I999" s="1" t="s">
        <v>38</v>
      </c>
    </row>
    <row r="1000" spans="2:9">
      <c r="B1000" s="1">
        <v>998</v>
      </c>
      <c r="C1000" s="41" t="s">
        <v>3633</v>
      </c>
      <c r="D1000" s="4" t="s">
        <v>3634</v>
      </c>
      <c r="E1000" s="41" t="s">
        <v>11</v>
      </c>
      <c r="F1000" s="3" t="s">
        <v>3635</v>
      </c>
      <c r="G1000" s="1" t="s">
        <v>12</v>
      </c>
      <c r="H1000" s="4" t="s">
        <v>29551</v>
      </c>
      <c r="I1000" s="1" t="s">
        <v>38</v>
      </c>
    </row>
    <row r="1001" spans="2:9">
      <c r="B1001" s="1">
        <v>999</v>
      </c>
      <c r="C1001" s="41" t="s">
        <v>3636</v>
      </c>
      <c r="D1001" s="4" t="s">
        <v>3637</v>
      </c>
      <c r="E1001" s="41" t="s">
        <v>11</v>
      </c>
      <c r="F1001" s="3" t="s">
        <v>3638</v>
      </c>
      <c r="G1001" s="1" t="s">
        <v>12</v>
      </c>
      <c r="H1001" s="4" t="s">
        <v>675</v>
      </c>
      <c r="I1001" s="1" t="s">
        <v>38</v>
      </c>
    </row>
    <row r="1002" spans="2:9">
      <c r="B1002" s="1">
        <v>1000</v>
      </c>
      <c r="C1002" s="41" t="s">
        <v>3639</v>
      </c>
      <c r="D1002" s="4" t="s">
        <v>3640</v>
      </c>
      <c r="E1002" s="41" t="s">
        <v>11</v>
      </c>
      <c r="F1002" s="3" t="s">
        <v>3641</v>
      </c>
      <c r="G1002" s="1" t="s">
        <v>12</v>
      </c>
      <c r="H1002" s="4" t="s">
        <v>4</v>
      </c>
      <c r="I1002" s="1" t="s">
        <v>38</v>
      </c>
    </row>
    <row r="1003" spans="2:9">
      <c r="B1003" s="1">
        <v>1001</v>
      </c>
      <c r="C1003" s="41" t="s">
        <v>3642</v>
      </c>
      <c r="D1003" s="4" t="s">
        <v>3643</v>
      </c>
      <c r="E1003" s="41" t="s">
        <v>11</v>
      </c>
      <c r="F1003" s="3" t="s">
        <v>3644</v>
      </c>
      <c r="G1003" s="1" t="s">
        <v>12</v>
      </c>
      <c r="H1003" s="4" t="s">
        <v>387</v>
      </c>
      <c r="I1003" s="1" t="s">
        <v>38</v>
      </c>
    </row>
    <row r="1004" spans="2:9">
      <c r="B1004" s="1">
        <v>1002</v>
      </c>
      <c r="C1004" s="41" t="s">
        <v>3645</v>
      </c>
      <c r="D1004" s="4" t="s">
        <v>3646</v>
      </c>
      <c r="E1004" s="41" t="s">
        <v>11</v>
      </c>
      <c r="F1004" s="3" t="s">
        <v>3647</v>
      </c>
      <c r="G1004" s="1" t="s">
        <v>12</v>
      </c>
      <c r="H1004" s="4" t="s">
        <v>256</v>
      </c>
      <c r="I1004" s="1" t="s">
        <v>38</v>
      </c>
    </row>
    <row r="1005" spans="2:9">
      <c r="B1005" s="1">
        <v>1003</v>
      </c>
      <c r="C1005" s="41" t="s">
        <v>3648</v>
      </c>
      <c r="D1005" s="4" t="s">
        <v>3649</v>
      </c>
      <c r="E1005" s="41" t="s">
        <v>11</v>
      </c>
      <c r="F1005" s="3" t="s">
        <v>3650</v>
      </c>
      <c r="G1005" s="1" t="s">
        <v>12</v>
      </c>
      <c r="H1005" s="4" t="s">
        <v>387</v>
      </c>
      <c r="I1005" s="1" t="s">
        <v>38</v>
      </c>
    </row>
    <row r="1006" spans="2:9">
      <c r="B1006" s="1">
        <v>1004</v>
      </c>
      <c r="C1006" s="41" t="s">
        <v>3651</v>
      </c>
      <c r="D1006" s="4" t="s">
        <v>3652</v>
      </c>
      <c r="E1006" s="41" t="s">
        <v>11</v>
      </c>
      <c r="F1006" s="3" t="s">
        <v>3653</v>
      </c>
      <c r="G1006" s="1" t="s">
        <v>12</v>
      </c>
      <c r="H1006" s="4" t="s">
        <v>387</v>
      </c>
      <c r="I1006" s="1" t="s">
        <v>38</v>
      </c>
    </row>
    <row r="1007" spans="2:9">
      <c r="B1007" s="1">
        <v>1005</v>
      </c>
      <c r="C1007" s="41" t="s">
        <v>3654</v>
      </c>
      <c r="D1007" s="4" t="s">
        <v>3655</v>
      </c>
      <c r="E1007" s="41" t="s">
        <v>11</v>
      </c>
      <c r="F1007" s="3" t="s">
        <v>3656</v>
      </c>
      <c r="G1007" s="1" t="s">
        <v>12</v>
      </c>
      <c r="H1007" s="4" t="s">
        <v>4</v>
      </c>
      <c r="I1007" s="1" t="s">
        <v>38</v>
      </c>
    </row>
    <row r="1008" spans="2:9">
      <c r="B1008" s="1">
        <v>1006</v>
      </c>
      <c r="C1008" s="41" t="s">
        <v>3657</v>
      </c>
      <c r="D1008" s="4" t="s">
        <v>3658</v>
      </c>
      <c r="E1008" s="41" t="s">
        <v>11</v>
      </c>
      <c r="F1008" s="3" t="s">
        <v>3659</v>
      </c>
      <c r="G1008" s="1" t="s">
        <v>12</v>
      </c>
      <c r="H1008" s="4" t="s">
        <v>478</v>
      </c>
      <c r="I1008" s="1" t="s">
        <v>38</v>
      </c>
    </row>
    <row r="1009" spans="2:9">
      <c r="B1009" s="1">
        <v>1007</v>
      </c>
      <c r="C1009" s="41" t="s">
        <v>3660</v>
      </c>
      <c r="D1009" s="4" t="s">
        <v>3661</v>
      </c>
      <c r="E1009" s="41" t="s">
        <v>11</v>
      </c>
      <c r="F1009" s="3" t="s">
        <v>3662</v>
      </c>
      <c r="G1009" s="1" t="s">
        <v>12</v>
      </c>
      <c r="H1009" s="4" t="s">
        <v>387</v>
      </c>
      <c r="I1009" s="1" t="s">
        <v>38</v>
      </c>
    </row>
    <row r="1010" spans="2:9">
      <c r="B1010" s="1">
        <v>1008</v>
      </c>
      <c r="C1010" s="41" t="s">
        <v>3663</v>
      </c>
      <c r="D1010" s="4" t="s">
        <v>3664</v>
      </c>
      <c r="E1010" s="41" t="s">
        <v>11</v>
      </c>
      <c r="F1010" s="3" t="s">
        <v>3665</v>
      </c>
      <c r="G1010" s="1" t="s">
        <v>12</v>
      </c>
      <c r="H1010" s="4" t="s">
        <v>4</v>
      </c>
      <c r="I1010" s="1" t="s">
        <v>38</v>
      </c>
    </row>
    <row r="1011" spans="2:9">
      <c r="B1011" s="1">
        <v>1009</v>
      </c>
      <c r="C1011" s="41" t="s">
        <v>3666</v>
      </c>
      <c r="D1011" s="4" t="s">
        <v>3667</v>
      </c>
      <c r="E1011" s="41" t="s">
        <v>11</v>
      </c>
      <c r="F1011" s="3" t="s">
        <v>3668</v>
      </c>
      <c r="G1011" s="1" t="s">
        <v>12</v>
      </c>
      <c r="H1011" s="4" t="s">
        <v>679</v>
      </c>
      <c r="I1011" s="1" t="s">
        <v>38</v>
      </c>
    </row>
    <row r="1012" spans="2:9">
      <c r="B1012" s="1">
        <v>1010</v>
      </c>
      <c r="C1012" s="41" t="s">
        <v>3669</v>
      </c>
      <c r="D1012" s="4" t="s">
        <v>3670</v>
      </c>
      <c r="E1012" s="41" t="s">
        <v>9</v>
      </c>
      <c r="F1012" s="3" t="s">
        <v>30040</v>
      </c>
      <c r="G1012" s="1" t="s">
        <v>10</v>
      </c>
      <c r="H1012" s="4" t="s">
        <v>296</v>
      </c>
      <c r="I1012" s="1" t="s">
        <v>38</v>
      </c>
    </row>
    <row r="1013" spans="2:9">
      <c r="B1013" s="1">
        <v>1011</v>
      </c>
      <c r="C1013" s="41" t="s">
        <v>3671</v>
      </c>
      <c r="D1013" s="4" t="s">
        <v>3672</v>
      </c>
      <c r="E1013" s="41" t="s">
        <v>11</v>
      </c>
      <c r="F1013" s="3" t="s">
        <v>30085</v>
      </c>
      <c r="G1013" s="1" t="s">
        <v>12</v>
      </c>
      <c r="H1013" s="4" t="s">
        <v>4</v>
      </c>
      <c r="I1013" s="1" t="s">
        <v>38</v>
      </c>
    </row>
    <row r="1014" spans="2:9">
      <c r="B1014" s="1">
        <v>1012</v>
      </c>
      <c r="C1014" s="41" t="s">
        <v>3673</v>
      </c>
      <c r="D1014" s="4" t="s">
        <v>3674</v>
      </c>
      <c r="E1014" s="41" t="s">
        <v>11</v>
      </c>
      <c r="F1014" s="3" t="s">
        <v>3675</v>
      </c>
      <c r="G1014" s="1" t="s">
        <v>12</v>
      </c>
      <c r="H1014" s="4" t="s">
        <v>174</v>
      </c>
      <c r="I1014" s="1" t="s">
        <v>38</v>
      </c>
    </row>
    <row r="1015" spans="2:9">
      <c r="B1015" s="1">
        <v>1013</v>
      </c>
      <c r="C1015" s="41" t="s">
        <v>3676</v>
      </c>
      <c r="D1015" s="4" t="s">
        <v>3677</v>
      </c>
      <c r="E1015" s="41" t="s">
        <v>11</v>
      </c>
      <c r="F1015" s="3" t="s">
        <v>3678</v>
      </c>
      <c r="G1015" s="1" t="s">
        <v>12</v>
      </c>
      <c r="H1015" s="4" t="s">
        <v>4</v>
      </c>
      <c r="I1015" s="1" t="s">
        <v>38</v>
      </c>
    </row>
    <row r="1016" spans="2:9">
      <c r="B1016" s="1">
        <v>1014</v>
      </c>
      <c r="C1016" s="41" t="s">
        <v>3679</v>
      </c>
      <c r="D1016" s="4" t="s">
        <v>3680</v>
      </c>
      <c r="E1016" s="41" t="s">
        <v>11</v>
      </c>
      <c r="F1016" s="3" t="s">
        <v>3681</v>
      </c>
      <c r="G1016" s="1" t="s">
        <v>12</v>
      </c>
      <c r="H1016" s="4" t="s">
        <v>174</v>
      </c>
      <c r="I1016" s="1" t="s">
        <v>38</v>
      </c>
    </row>
    <row r="1017" spans="2:9">
      <c r="B1017" s="1">
        <v>1015</v>
      </c>
      <c r="C1017" s="41" t="s">
        <v>49</v>
      </c>
      <c r="D1017" s="4" t="s">
        <v>48</v>
      </c>
      <c r="E1017" s="41" t="s">
        <v>11</v>
      </c>
      <c r="F1017" s="3" t="s">
        <v>370</v>
      </c>
      <c r="G1017" s="1" t="s">
        <v>12</v>
      </c>
      <c r="H1017" s="4" t="s">
        <v>4</v>
      </c>
      <c r="I1017" s="1" t="s">
        <v>38</v>
      </c>
    </row>
    <row r="1018" spans="2:9">
      <c r="B1018" s="1">
        <v>1016</v>
      </c>
      <c r="C1018" s="41" t="s">
        <v>3683</v>
      </c>
      <c r="D1018" s="4" t="s">
        <v>3684</v>
      </c>
      <c r="E1018" s="41" t="s">
        <v>13</v>
      </c>
      <c r="F1018" s="3" t="s">
        <v>3685</v>
      </c>
      <c r="G1018" s="1" t="s">
        <v>14</v>
      </c>
      <c r="H1018" s="4" t="s">
        <v>557</v>
      </c>
      <c r="I1018" s="1" t="s">
        <v>38</v>
      </c>
    </row>
    <row r="1019" spans="2:9">
      <c r="B1019" s="1">
        <v>1017</v>
      </c>
      <c r="C1019" s="41" t="s">
        <v>3686</v>
      </c>
      <c r="D1019" s="4" t="s">
        <v>3687</v>
      </c>
      <c r="E1019" s="41" t="s">
        <v>13</v>
      </c>
      <c r="F1019" s="3" t="s">
        <v>3688</v>
      </c>
      <c r="G1019" s="1" t="s">
        <v>14</v>
      </c>
      <c r="H1019" s="4" t="s">
        <v>387</v>
      </c>
      <c r="I1019" s="1" t="s">
        <v>38</v>
      </c>
    </row>
    <row r="1020" spans="2:9">
      <c r="B1020" s="1">
        <v>1018</v>
      </c>
      <c r="C1020" s="41" t="s">
        <v>3689</v>
      </c>
      <c r="D1020" s="4" t="s">
        <v>3690</v>
      </c>
      <c r="E1020" s="41" t="s">
        <v>13</v>
      </c>
      <c r="F1020" s="3" t="s">
        <v>3691</v>
      </c>
      <c r="G1020" s="1" t="s">
        <v>14</v>
      </c>
      <c r="H1020" s="4" t="s">
        <v>387</v>
      </c>
      <c r="I1020" s="1" t="s">
        <v>38</v>
      </c>
    </row>
    <row r="1021" spans="2:9">
      <c r="B1021" s="1">
        <v>1019</v>
      </c>
      <c r="C1021" s="41" t="s">
        <v>3692</v>
      </c>
      <c r="D1021" s="4" t="s">
        <v>3693</v>
      </c>
      <c r="E1021" s="41" t="s">
        <v>13</v>
      </c>
      <c r="F1021" s="3" t="s">
        <v>2998</v>
      </c>
      <c r="G1021" s="1" t="s">
        <v>14</v>
      </c>
      <c r="H1021" s="4" t="s">
        <v>387</v>
      </c>
      <c r="I1021" s="1" t="s">
        <v>38</v>
      </c>
    </row>
    <row r="1022" spans="2:9">
      <c r="B1022" s="1">
        <v>1020</v>
      </c>
      <c r="C1022" s="41" t="s">
        <v>3694</v>
      </c>
      <c r="D1022" s="4" t="s">
        <v>3695</v>
      </c>
      <c r="E1022" s="41" t="s">
        <v>13</v>
      </c>
      <c r="F1022" s="3" t="s">
        <v>3696</v>
      </c>
      <c r="G1022" s="1" t="s">
        <v>14</v>
      </c>
      <c r="H1022" s="4" t="s">
        <v>387</v>
      </c>
      <c r="I1022" s="1" t="s">
        <v>38</v>
      </c>
    </row>
    <row r="1023" spans="2:9">
      <c r="B1023" s="1">
        <v>1021</v>
      </c>
      <c r="C1023" s="41" t="s">
        <v>3697</v>
      </c>
      <c r="D1023" s="4" t="s">
        <v>3698</v>
      </c>
      <c r="E1023" s="41" t="s">
        <v>13</v>
      </c>
      <c r="F1023" s="3" t="s">
        <v>3699</v>
      </c>
      <c r="G1023" s="1" t="s">
        <v>14</v>
      </c>
      <c r="H1023" s="4" t="s">
        <v>680</v>
      </c>
      <c r="I1023" s="1" t="s">
        <v>38</v>
      </c>
    </row>
    <row r="1024" spans="2:9">
      <c r="B1024" s="1">
        <v>1022</v>
      </c>
      <c r="C1024" s="41" t="s">
        <v>3700</v>
      </c>
      <c r="D1024" s="4" t="s">
        <v>3701</v>
      </c>
      <c r="E1024" s="41" t="s">
        <v>13</v>
      </c>
      <c r="F1024" s="3" t="s">
        <v>3702</v>
      </c>
      <c r="G1024" s="1" t="s">
        <v>14</v>
      </c>
      <c r="H1024" s="4" t="s">
        <v>678</v>
      </c>
      <c r="I1024" s="1" t="s">
        <v>38</v>
      </c>
    </row>
    <row r="1025" spans="2:9">
      <c r="B1025" s="1">
        <v>1023</v>
      </c>
      <c r="C1025" s="41" t="s">
        <v>3703</v>
      </c>
      <c r="D1025" s="4" t="s">
        <v>3704</v>
      </c>
      <c r="E1025" s="41" t="s">
        <v>13</v>
      </c>
      <c r="F1025" s="3" t="s">
        <v>3705</v>
      </c>
      <c r="G1025" s="1" t="s">
        <v>14</v>
      </c>
      <c r="H1025" s="4" t="s">
        <v>679</v>
      </c>
      <c r="I1025" s="1" t="s">
        <v>38</v>
      </c>
    </row>
    <row r="1026" spans="2:9">
      <c r="B1026" s="1">
        <v>1024</v>
      </c>
      <c r="C1026" s="41" t="s">
        <v>3706</v>
      </c>
      <c r="D1026" s="4" t="s">
        <v>3707</v>
      </c>
      <c r="E1026" s="41" t="s">
        <v>13</v>
      </c>
      <c r="F1026" s="3" t="s">
        <v>3708</v>
      </c>
      <c r="G1026" s="1" t="s">
        <v>14</v>
      </c>
      <c r="H1026" s="4" t="s">
        <v>557</v>
      </c>
      <c r="I1026" s="1" t="s">
        <v>38</v>
      </c>
    </row>
    <row r="1027" spans="2:9">
      <c r="B1027" s="1">
        <v>1025</v>
      </c>
      <c r="C1027" s="41" t="s">
        <v>3709</v>
      </c>
      <c r="D1027" s="4" t="s">
        <v>3710</v>
      </c>
      <c r="E1027" s="41" t="s">
        <v>13</v>
      </c>
      <c r="F1027" s="3" t="s">
        <v>3711</v>
      </c>
      <c r="G1027" s="1" t="s">
        <v>14</v>
      </c>
      <c r="H1027" s="4" t="s">
        <v>557</v>
      </c>
      <c r="I1027" s="1" t="s">
        <v>38</v>
      </c>
    </row>
    <row r="1028" spans="2:9">
      <c r="B1028" s="1">
        <v>1026</v>
      </c>
      <c r="C1028" s="41" t="s">
        <v>3712</v>
      </c>
      <c r="D1028" s="4" t="s">
        <v>3713</v>
      </c>
      <c r="E1028" s="41" t="s">
        <v>13</v>
      </c>
      <c r="F1028" s="3" t="s">
        <v>3714</v>
      </c>
      <c r="G1028" s="1" t="s">
        <v>14</v>
      </c>
      <c r="H1028" s="4" t="s">
        <v>387</v>
      </c>
      <c r="I1028" s="1" t="s">
        <v>38</v>
      </c>
    </row>
    <row r="1029" spans="2:9">
      <c r="B1029" s="1">
        <v>1027</v>
      </c>
      <c r="C1029" s="41" t="s">
        <v>3715</v>
      </c>
      <c r="D1029" s="4" t="s">
        <v>3716</v>
      </c>
      <c r="E1029" s="41" t="s">
        <v>13</v>
      </c>
      <c r="F1029" s="3" t="s">
        <v>3717</v>
      </c>
      <c r="G1029" s="1" t="s">
        <v>14</v>
      </c>
      <c r="H1029" s="4" t="s">
        <v>675</v>
      </c>
      <c r="I1029" s="1" t="s">
        <v>38</v>
      </c>
    </row>
    <row r="1030" spans="2:9">
      <c r="B1030" s="1">
        <v>1028</v>
      </c>
      <c r="C1030" s="41" t="s">
        <v>3718</v>
      </c>
      <c r="D1030" s="4" t="s">
        <v>3719</v>
      </c>
      <c r="E1030" s="41" t="s">
        <v>13</v>
      </c>
      <c r="F1030" s="3" t="s">
        <v>3720</v>
      </c>
      <c r="G1030" s="1" t="s">
        <v>14</v>
      </c>
      <c r="H1030" s="4" t="s">
        <v>679</v>
      </c>
      <c r="I1030" s="1" t="s">
        <v>38</v>
      </c>
    </row>
    <row r="1031" spans="2:9">
      <c r="B1031" s="1">
        <v>1029</v>
      </c>
      <c r="C1031" s="41" t="s">
        <v>3721</v>
      </c>
      <c r="D1031" s="4" t="s">
        <v>3722</v>
      </c>
      <c r="E1031" s="41" t="s">
        <v>13</v>
      </c>
      <c r="F1031" s="3" t="s">
        <v>3723</v>
      </c>
      <c r="G1031" s="1" t="s">
        <v>14</v>
      </c>
      <c r="H1031" s="4" t="s">
        <v>478</v>
      </c>
      <c r="I1031" s="1" t="s">
        <v>38</v>
      </c>
    </row>
    <row r="1032" spans="2:9">
      <c r="B1032" s="1">
        <v>1030</v>
      </c>
      <c r="C1032" s="41" t="s">
        <v>3724</v>
      </c>
      <c r="D1032" s="4" t="s">
        <v>3725</v>
      </c>
      <c r="E1032" s="41" t="s">
        <v>13</v>
      </c>
      <c r="F1032" s="3" t="s">
        <v>3726</v>
      </c>
      <c r="G1032" s="1" t="s">
        <v>14</v>
      </c>
      <c r="H1032" s="4" t="s">
        <v>681</v>
      </c>
      <c r="I1032" s="1" t="s">
        <v>38</v>
      </c>
    </row>
    <row r="1033" spans="2:9">
      <c r="B1033" s="1">
        <v>1031</v>
      </c>
      <c r="C1033" s="41" t="s">
        <v>3727</v>
      </c>
      <c r="D1033" s="4" t="s">
        <v>3728</v>
      </c>
      <c r="E1033" s="41" t="s">
        <v>13</v>
      </c>
      <c r="F1033" s="3" t="s">
        <v>3729</v>
      </c>
      <c r="G1033" s="1" t="s">
        <v>14</v>
      </c>
      <c r="H1033" s="4" t="s">
        <v>680</v>
      </c>
      <c r="I1033" s="1" t="s">
        <v>38</v>
      </c>
    </row>
    <row r="1034" spans="2:9">
      <c r="B1034" s="1">
        <v>1032</v>
      </c>
      <c r="C1034" s="41" t="s">
        <v>3730</v>
      </c>
      <c r="D1034" s="4" t="s">
        <v>3731</v>
      </c>
      <c r="E1034" s="41" t="s">
        <v>13</v>
      </c>
      <c r="F1034" s="3" t="s">
        <v>3732</v>
      </c>
      <c r="G1034" s="1" t="s">
        <v>14</v>
      </c>
      <c r="H1034" s="4" t="s">
        <v>478</v>
      </c>
      <c r="I1034" s="1" t="s">
        <v>38</v>
      </c>
    </row>
    <row r="1035" spans="2:9">
      <c r="B1035" s="1">
        <v>1033</v>
      </c>
      <c r="C1035" s="41" t="s">
        <v>3733</v>
      </c>
      <c r="D1035" s="4" t="s">
        <v>3734</v>
      </c>
      <c r="E1035" s="41" t="s">
        <v>13</v>
      </c>
      <c r="F1035" s="3" t="s">
        <v>3735</v>
      </c>
      <c r="G1035" s="1" t="s">
        <v>14</v>
      </c>
      <c r="H1035" s="4" t="s">
        <v>678</v>
      </c>
      <c r="I1035" s="1" t="s">
        <v>38</v>
      </c>
    </row>
    <row r="1036" spans="2:9">
      <c r="B1036" s="1">
        <v>1034</v>
      </c>
      <c r="C1036" s="41" t="s">
        <v>3736</v>
      </c>
      <c r="D1036" s="4" t="s">
        <v>3737</v>
      </c>
      <c r="E1036" s="41" t="s">
        <v>13</v>
      </c>
      <c r="F1036" s="3" t="s">
        <v>3738</v>
      </c>
      <c r="G1036" s="1" t="s">
        <v>14</v>
      </c>
      <c r="H1036" s="4" t="s">
        <v>260</v>
      </c>
      <c r="I1036" s="1" t="s">
        <v>38</v>
      </c>
    </row>
    <row r="1037" spans="2:9">
      <c r="B1037" s="1">
        <v>1035</v>
      </c>
      <c r="C1037" s="41" t="s">
        <v>3739</v>
      </c>
      <c r="D1037" s="4" t="s">
        <v>3740</v>
      </c>
      <c r="E1037" s="41" t="s">
        <v>13</v>
      </c>
      <c r="F1037" s="3" t="s">
        <v>3741</v>
      </c>
      <c r="G1037" s="1" t="s">
        <v>14</v>
      </c>
      <c r="H1037" s="4" t="s">
        <v>680</v>
      </c>
      <c r="I1037" s="1" t="s">
        <v>38</v>
      </c>
    </row>
    <row r="1038" spans="2:9">
      <c r="B1038" s="1">
        <v>1036</v>
      </c>
      <c r="C1038" s="41" t="s">
        <v>3742</v>
      </c>
      <c r="D1038" s="4" t="s">
        <v>3743</v>
      </c>
      <c r="E1038" s="41" t="s">
        <v>13</v>
      </c>
      <c r="F1038" s="3" t="s">
        <v>3744</v>
      </c>
      <c r="G1038" s="1" t="s">
        <v>14</v>
      </c>
      <c r="H1038" s="4" t="s">
        <v>174</v>
      </c>
      <c r="I1038" s="1" t="s">
        <v>38</v>
      </c>
    </row>
    <row r="1039" spans="2:9">
      <c r="B1039" s="1">
        <v>1037</v>
      </c>
      <c r="C1039" s="41" t="s">
        <v>3745</v>
      </c>
      <c r="D1039" s="4" t="s">
        <v>3746</v>
      </c>
      <c r="E1039" s="41" t="s">
        <v>13</v>
      </c>
      <c r="F1039" s="3" t="s">
        <v>3747</v>
      </c>
      <c r="G1039" s="1" t="s">
        <v>14</v>
      </c>
      <c r="H1039" s="4" t="s">
        <v>681</v>
      </c>
      <c r="I1039" s="1" t="s">
        <v>38</v>
      </c>
    </row>
    <row r="1040" spans="2:9">
      <c r="B1040" s="1">
        <v>1038</v>
      </c>
      <c r="C1040" s="41" t="s">
        <v>3748</v>
      </c>
      <c r="D1040" s="4" t="s">
        <v>3749</v>
      </c>
      <c r="E1040" s="41" t="s">
        <v>13</v>
      </c>
      <c r="F1040" s="3" t="s">
        <v>3750</v>
      </c>
      <c r="G1040" s="1" t="s">
        <v>14</v>
      </c>
      <c r="H1040" s="4" t="s">
        <v>675</v>
      </c>
      <c r="I1040" s="1" t="s">
        <v>38</v>
      </c>
    </row>
    <row r="1041" spans="2:9">
      <c r="B1041" s="1">
        <v>1039</v>
      </c>
      <c r="C1041" s="41" t="s">
        <v>3751</v>
      </c>
      <c r="D1041" s="4" t="s">
        <v>3752</v>
      </c>
      <c r="E1041" s="41" t="s">
        <v>13</v>
      </c>
      <c r="F1041" s="3" t="s">
        <v>3753</v>
      </c>
      <c r="G1041" s="1" t="s">
        <v>14</v>
      </c>
      <c r="H1041" s="4" t="s">
        <v>594</v>
      </c>
      <c r="I1041" s="1" t="s">
        <v>38</v>
      </c>
    </row>
    <row r="1042" spans="2:9">
      <c r="B1042" s="1">
        <v>1040</v>
      </c>
      <c r="C1042" s="41" t="s">
        <v>3754</v>
      </c>
      <c r="D1042" s="4" t="s">
        <v>3755</v>
      </c>
      <c r="E1042" s="41" t="s">
        <v>13</v>
      </c>
      <c r="F1042" s="3" t="s">
        <v>3756</v>
      </c>
      <c r="G1042" s="1" t="s">
        <v>14</v>
      </c>
      <c r="H1042" s="4" t="s">
        <v>557</v>
      </c>
      <c r="I1042" s="1" t="s">
        <v>38</v>
      </c>
    </row>
    <row r="1043" spans="2:9">
      <c r="B1043" s="1">
        <v>1041</v>
      </c>
      <c r="C1043" s="41" t="s">
        <v>3757</v>
      </c>
      <c r="D1043" s="4" t="s">
        <v>3758</v>
      </c>
      <c r="E1043" s="41" t="s">
        <v>13</v>
      </c>
      <c r="F1043" s="3" t="s">
        <v>3759</v>
      </c>
      <c r="G1043" s="1" t="s">
        <v>14</v>
      </c>
      <c r="H1043" s="4" t="s">
        <v>296</v>
      </c>
      <c r="I1043" s="1" t="s">
        <v>38</v>
      </c>
    </row>
    <row r="1044" spans="2:9">
      <c r="B1044" s="1">
        <v>1042</v>
      </c>
      <c r="C1044" s="41" t="s">
        <v>3760</v>
      </c>
      <c r="D1044" s="4" t="s">
        <v>3761</v>
      </c>
      <c r="E1044" s="41" t="s">
        <v>13</v>
      </c>
      <c r="F1044" s="3" t="s">
        <v>3762</v>
      </c>
      <c r="G1044" s="1" t="s">
        <v>14</v>
      </c>
      <c r="H1044" s="4" t="s">
        <v>678</v>
      </c>
      <c r="I1044" s="1" t="s">
        <v>38</v>
      </c>
    </row>
    <row r="1045" spans="2:9">
      <c r="B1045" s="1">
        <v>1043</v>
      </c>
      <c r="C1045" s="41" t="s">
        <v>3763</v>
      </c>
      <c r="D1045" s="4" t="s">
        <v>3764</v>
      </c>
      <c r="E1045" s="41" t="s">
        <v>13</v>
      </c>
      <c r="F1045" s="3" t="s">
        <v>3765</v>
      </c>
      <c r="G1045" s="1" t="s">
        <v>14</v>
      </c>
      <c r="H1045" s="4" t="s">
        <v>594</v>
      </c>
      <c r="I1045" s="1" t="s">
        <v>38</v>
      </c>
    </row>
    <row r="1046" spans="2:9">
      <c r="B1046" s="1">
        <v>1044</v>
      </c>
      <c r="C1046" s="41" t="s">
        <v>3766</v>
      </c>
      <c r="D1046" s="4" t="s">
        <v>3767</v>
      </c>
      <c r="E1046" s="41" t="s">
        <v>13</v>
      </c>
      <c r="F1046" s="3" t="s">
        <v>3768</v>
      </c>
      <c r="G1046" s="1" t="s">
        <v>14</v>
      </c>
      <c r="H1046" s="4" t="s">
        <v>557</v>
      </c>
      <c r="I1046" s="1" t="s">
        <v>38</v>
      </c>
    </row>
    <row r="1047" spans="2:9">
      <c r="B1047" s="1">
        <v>1045</v>
      </c>
      <c r="C1047" s="41" t="s">
        <v>3769</v>
      </c>
      <c r="D1047" s="4" t="s">
        <v>3770</v>
      </c>
      <c r="E1047" s="41" t="s">
        <v>13</v>
      </c>
      <c r="F1047" s="3" t="s">
        <v>3771</v>
      </c>
      <c r="G1047" s="1" t="s">
        <v>14</v>
      </c>
      <c r="H1047" s="4" t="s">
        <v>387</v>
      </c>
      <c r="I1047" s="1" t="s">
        <v>38</v>
      </c>
    </row>
    <row r="1048" spans="2:9">
      <c r="B1048" s="1">
        <v>1046</v>
      </c>
      <c r="C1048" s="41" t="s">
        <v>3772</v>
      </c>
      <c r="D1048" s="4" t="s">
        <v>3773</v>
      </c>
      <c r="E1048" s="41" t="s">
        <v>13</v>
      </c>
      <c r="F1048" s="3" t="s">
        <v>3774</v>
      </c>
      <c r="G1048" s="1" t="s">
        <v>14</v>
      </c>
      <c r="H1048" s="4" t="s">
        <v>675</v>
      </c>
      <c r="I1048" s="1" t="s">
        <v>38</v>
      </c>
    </row>
    <row r="1049" spans="2:9">
      <c r="B1049" s="1">
        <v>1047</v>
      </c>
      <c r="C1049" s="41" t="s">
        <v>3775</v>
      </c>
      <c r="D1049" s="4" t="s">
        <v>3776</v>
      </c>
      <c r="E1049" s="41" t="s">
        <v>13</v>
      </c>
      <c r="F1049" s="3" t="s">
        <v>3777</v>
      </c>
      <c r="G1049" s="1" t="s">
        <v>14</v>
      </c>
      <c r="H1049" s="4" t="s">
        <v>680</v>
      </c>
      <c r="I1049" s="1" t="s">
        <v>38</v>
      </c>
    </row>
    <row r="1050" spans="2:9">
      <c r="B1050" s="1">
        <v>1048</v>
      </c>
      <c r="C1050" s="41" t="s">
        <v>3778</v>
      </c>
      <c r="D1050" s="4" t="s">
        <v>3779</v>
      </c>
      <c r="E1050" s="41" t="s">
        <v>13</v>
      </c>
      <c r="F1050" s="3" t="s">
        <v>3780</v>
      </c>
      <c r="G1050" s="1" t="s">
        <v>14</v>
      </c>
      <c r="H1050" s="4" t="s">
        <v>436</v>
      </c>
      <c r="I1050" s="1" t="s">
        <v>38</v>
      </c>
    </row>
    <row r="1051" spans="2:9">
      <c r="B1051" s="1">
        <v>1049</v>
      </c>
      <c r="C1051" s="41" t="s">
        <v>3781</v>
      </c>
      <c r="D1051" s="4" t="s">
        <v>3782</v>
      </c>
      <c r="E1051" s="41" t="s">
        <v>13</v>
      </c>
      <c r="F1051" s="3" t="s">
        <v>3783</v>
      </c>
      <c r="G1051" s="1" t="s">
        <v>14</v>
      </c>
      <c r="H1051" s="4" t="s">
        <v>387</v>
      </c>
      <c r="I1051" s="1" t="s">
        <v>38</v>
      </c>
    </row>
    <row r="1052" spans="2:9">
      <c r="B1052" s="1">
        <v>1050</v>
      </c>
      <c r="C1052" s="41" t="s">
        <v>3784</v>
      </c>
      <c r="D1052" s="4" t="s">
        <v>3785</v>
      </c>
      <c r="E1052" s="41" t="s">
        <v>13</v>
      </c>
      <c r="F1052" s="3" t="s">
        <v>3786</v>
      </c>
      <c r="G1052" s="1" t="s">
        <v>14</v>
      </c>
      <c r="H1052" s="4" t="s">
        <v>174</v>
      </c>
      <c r="I1052" s="1" t="s">
        <v>38</v>
      </c>
    </row>
    <row r="1053" spans="2:9">
      <c r="B1053" s="1">
        <v>1051</v>
      </c>
      <c r="C1053" s="41" t="s">
        <v>3787</v>
      </c>
      <c r="D1053" s="4" t="s">
        <v>3788</v>
      </c>
      <c r="E1053" s="41" t="s">
        <v>13</v>
      </c>
      <c r="F1053" s="3" t="s">
        <v>3789</v>
      </c>
      <c r="G1053" s="1" t="s">
        <v>14</v>
      </c>
      <c r="H1053" s="4" t="s">
        <v>387</v>
      </c>
      <c r="I1053" s="1" t="s">
        <v>38</v>
      </c>
    </row>
    <row r="1054" spans="2:9">
      <c r="B1054" s="1">
        <v>1052</v>
      </c>
      <c r="C1054" s="41" t="s">
        <v>3790</v>
      </c>
      <c r="D1054" s="4" t="s">
        <v>3791</v>
      </c>
      <c r="E1054" s="41" t="s">
        <v>13</v>
      </c>
      <c r="F1054" s="3" t="s">
        <v>3792</v>
      </c>
      <c r="G1054" s="1" t="s">
        <v>14</v>
      </c>
      <c r="H1054" s="4" t="s">
        <v>174</v>
      </c>
      <c r="I1054" s="1" t="s">
        <v>38</v>
      </c>
    </row>
    <row r="1055" spans="2:9">
      <c r="B1055" s="1">
        <v>1053</v>
      </c>
      <c r="C1055" s="41" t="s">
        <v>3793</v>
      </c>
      <c r="D1055" s="4" t="s">
        <v>3794</v>
      </c>
      <c r="E1055" s="41" t="s">
        <v>13</v>
      </c>
      <c r="F1055" s="3" t="s">
        <v>3795</v>
      </c>
      <c r="G1055" s="1" t="s">
        <v>14</v>
      </c>
      <c r="H1055" s="4" t="s">
        <v>675</v>
      </c>
      <c r="I1055" s="1" t="s">
        <v>38</v>
      </c>
    </row>
    <row r="1056" spans="2:9">
      <c r="B1056" s="1">
        <v>1054</v>
      </c>
      <c r="C1056" s="41" t="s">
        <v>3796</v>
      </c>
      <c r="D1056" s="4" t="s">
        <v>3797</v>
      </c>
      <c r="E1056" s="41" t="s">
        <v>13</v>
      </c>
      <c r="F1056" s="3" t="s">
        <v>3798</v>
      </c>
      <c r="G1056" s="1" t="s">
        <v>14</v>
      </c>
      <c r="H1056" s="4" t="s">
        <v>29551</v>
      </c>
      <c r="I1056" s="1" t="s">
        <v>38</v>
      </c>
    </row>
    <row r="1057" spans="2:9">
      <c r="B1057" s="1">
        <v>1055</v>
      </c>
      <c r="C1057" s="41" t="s">
        <v>3799</v>
      </c>
      <c r="D1057" s="4" t="s">
        <v>3800</v>
      </c>
      <c r="E1057" s="41" t="s">
        <v>13</v>
      </c>
      <c r="F1057" s="3" t="s">
        <v>3801</v>
      </c>
      <c r="G1057" s="1" t="s">
        <v>14</v>
      </c>
      <c r="H1057" s="4" t="s">
        <v>462</v>
      </c>
      <c r="I1057" s="1" t="s">
        <v>38</v>
      </c>
    </row>
    <row r="1058" spans="2:9">
      <c r="B1058" s="1">
        <v>1056</v>
      </c>
      <c r="C1058" s="41" t="s">
        <v>3802</v>
      </c>
      <c r="D1058" s="4" t="s">
        <v>3803</v>
      </c>
      <c r="E1058" s="41" t="s">
        <v>13</v>
      </c>
      <c r="F1058" s="3" t="s">
        <v>3804</v>
      </c>
      <c r="G1058" s="1" t="s">
        <v>14</v>
      </c>
      <c r="H1058" s="4" t="s">
        <v>387</v>
      </c>
      <c r="I1058" s="1" t="s">
        <v>38</v>
      </c>
    </row>
    <row r="1059" spans="2:9">
      <c r="B1059" s="1">
        <v>1057</v>
      </c>
      <c r="C1059" s="41" t="s">
        <v>3805</v>
      </c>
      <c r="D1059" s="4" t="s">
        <v>3806</v>
      </c>
      <c r="E1059" s="41" t="s">
        <v>13</v>
      </c>
      <c r="F1059" s="3" t="s">
        <v>3807</v>
      </c>
      <c r="G1059" s="1" t="s">
        <v>14</v>
      </c>
      <c r="H1059" s="4" t="s">
        <v>194</v>
      </c>
      <c r="I1059" s="1" t="s">
        <v>38</v>
      </c>
    </row>
    <row r="1060" spans="2:9">
      <c r="B1060" s="1">
        <v>1058</v>
      </c>
      <c r="C1060" s="41" t="s">
        <v>3808</v>
      </c>
      <c r="D1060" s="4" t="s">
        <v>3809</v>
      </c>
      <c r="E1060" s="41" t="s">
        <v>13</v>
      </c>
      <c r="F1060" s="3" t="s">
        <v>3810</v>
      </c>
      <c r="G1060" s="1" t="s">
        <v>14</v>
      </c>
      <c r="H1060" s="4" t="s">
        <v>675</v>
      </c>
      <c r="I1060" s="1" t="s">
        <v>38</v>
      </c>
    </row>
    <row r="1061" spans="2:9">
      <c r="B1061" s="1">
        <v>1059</v>
      </c>
      <c r="C1061" s="41" t="s">
        <v>3811</v>
      </c>
      <c r="D1061" s="4" t="s">
        <v>3812</v>
      </c>
      <c r="E1061" s="41" t="s">
        <v>13</v>
      </c>
      <c r="F1061" s="3" t="s">
        <v>3813</v>
      </c>
      <c r="G1061" s="1" t="s">
        <v>14</v>
      </c>
      <c r="H1061" s="4" t="s">
        <v>387</v>
      </c>
      <c r="I1061" s="1" t="s">
        <v>38</v>
      </c>
    </row>
    <row r="1062" spans="2:9">
      <c r="B1062" s="1">
        <v>1060</v>
      </c>
      <c r="C1062" s="41" t="s">
        <v>3814</v>
      </c>
      <c r="D1062" s="4" t="s">
        <v>3815</v>
      </c>
      <c r="E1062" s="41" t="s">
        <v>13</v>
      </c>
      <c r="F1062" s="3" t="s">
        <v>3816</v>
      </c>
      <c r="G1062" s="1" t="s">
        <v>14</v>
      </c>
      <c r="H1062" s="4" t="s">
        <v>387</v>
      </c>
      <c r="I1062" s="1" t="s">
        <v>38</v>
      </c>
    </row>
    <row r="1063" spans="2:9">
      <c r="B1063" s="1">
        <v>1061</v>
      </c>
      <c r="C1063" s="41" t="s">
        <v>3817</v>
      </c>
      <c r="D1063" s="4" t="s">
        <v>3818</v>
      </c>
      <c r="E1063" s="41" t="s">
        <v>13</v>
      </c>
      <c r="F1063" s="3" t="s">
        <v>3819</v>
      </c>
      <c r="G1063" s="1" t="s">
        <v>14</v>
      </c>
      <c r="H1063" s="4" t="s">
        <v>436</v>
      </c>
      <c r="I1063" s="1" t="s">
        <v>38</v>
      </c>
    </row>
    <row r="1064" spans="2:9">
      <c r="B1064" s="1">
        <v>1062</v>
      </c>
      <c r="C1064" s="41" t="s">
        <v>3820</v>
      </c>
      <c r="D1064" s="4" t="s">
        <v>3821</v>
      </c>
      <c r="E1064" s="41" t="s">
        <v>13</v>
      </c>
      <c r="F1064" s="3" t="s">
        <v>3822</v>
      </c>
      <c r="G1064" s="1" t="s">
        <v>14</v>
      </c>
      <c r="H1064" s="4" t="s">
        <v>680</v>
      </c>
      <c r="I1064" s="1" t="s">
        <v>38</v>
      </c>
    </row>
    <row r="1065" spans="2:9">
      <c r="B1065" s="1">
        <v>1063</v>
      </c>
      <c r="C1065" s="41" t="s">
        <v>3823</v>
      </c>
      <c r="D1065" s="4" t="s">
        <v>3824</v>
      </c>
      <c r="E1065" s="41" t="s">
        <v>13</v>
      </c>
      <c r="F1065" s="3" t="s">
        <v>3825</v>
      </c>
      <c r="G1065" s="1" t="s">
        <v>14</v>
      </c>
      <c r="H1065" s="4" t="s">
        <v>462</v>
      </c>
      <c r="I1065" s="1" t="s">
        <v>38</v>
      </c>
    </row>
    <row r="1066" spans="2:9">
      <c r="B1066" s="1">
        <v>1064</v>
      </c>
      <c r="C1066" s="41" t="s">
        <v>3826</v>
      </c>
      <c r="D1066" s="4" t="s">
        <v>3827</v>
      </c>
      <c r="E1066" s="41" t="s">
        <v>13</v>
      </c>
      <c r="F1066" s="3" t="s">
        <v>3828</v>
      </c>
      <c r="G1066" s="1" t="s">
        <v>14</v>
      </c>
      <c r="H1066" s="4" t="s">
        <v>462</v>
      </c>
      <c r="I1066" s="1" t="s">
        <v>38</v>
      </c>
    </row>
    <row r="1067" spans="2:9">
      <c r="B1067" s="1">
        <v>1065</v>
      </c>
      <c r="C1067" s="41" t="s">
        <v>3829</v>
      </c>
      <c r="D1067" s="4" t="s">
        <v>3830</v>
      </c>
      <c r="E1067" s="41" t="s">
        <v>13</v>
      </c>
      <c r="F1067" s="3" t="s">
        <v>3831</v>
      </c>
      <c r="G1067" s="1" t="s">
        <v>14</v>
      </c>
      <c r="H1067" s="4" t="s">
        <v>478</v>
      </c>
      <c r="I1067" s="1" t="s">
        <v>38</v>
      </c>
    </row>
    <row r="1068" spans="2:9">
      <c r="B1068" s="1">
        <v>1066</v>
      </c>
      <c r="C1068" s="41" t="s">
        <v>3832</v>
      </c>
      <c r="D1068" s="4" t="s">
        <v>3833</v>
      </c>
      <c r="E1068" s="41" t="s">
        <v>13</v>
      </c>
      <c r="F1068" s="3" t="s">
        <v>3834</v>
      </c>
      <c r="G1068" s="1" t="s">
        <v>14</v>
      </c>
      <c r="H1068" s="4" t="s">
        <v>310</v>
      </c>
      <c r="I1068" s="1" t="s">
        <v>38</v>
      </c>
    </row>
    <row r="1069" spans="2:9">
      <c r="B1069" s="1">
        <v>1067</v>
      </c>
      <c r="C1069" s="41" t="s">
        <v>3835</v>
      </c>
      <c r="D1069" s="4" t="s">
        <v>3836</v>
      </c>
      <c r="E1069" s="41" t="s">
        <v>13</v>
      </c>
      <c r="F1069" s="3" t="s">
        <v>3837</v>
      </c>
      <c r="G1069" s="1" t="s">
        <v>14</v>
      </c>
      <c r="H1069" s="4" t="s">
        <v>462</v>
      </c>
      <c r="I1069" s="1" t="s">
        <v>38</v>
      </c>
    </row>
    <row r="1070" spans="2:9">
      <c r="B1070" s="1">
        <v>1068</v>
      </c>
      <c r="C1070" s="41" t="s">
        <v>3838</v>
      </c>
      <c r="D1070" s="4" t="s">
        <v>3839</v>
      </c>
      <c r="E1070" s="41" t="s">
        <v>13</v>
      </c>
      <c r="F1070" s="3" t="s">
        <v>3840</v>
      </c>
      <c r="G1070" s="1" t="s">
        <v>14</v>
      </c>
      <c r="H1070" s="4" t="s">
        <v>436</v>
      </c>
      <c r="I1070" s="1" t="s">
        <v>38</v>
      </c>
    </row>
    <row r="1071" spans="2:9">
      <c r="B1071" s="1">
        <v>1069</v>
      </c>
      <c r="C1071" s="41" t="s">
        <v>3841</v>
      </c>
      <c r="D1071" s="4" t="s">
        <v>3842</v>
      </c>
      <c r="E1071" s="41" t="s">
        <v>13</v>
      </c>
      <c r="F1071" s="3" t="s">
        <v>3843</v>
      </c>
      <c r="G1071" s="1" t="s">
        <v>14</v>
      </c>
      <c r="H1071" s="4" t="s">
        <v>675</v>
      </c>
      <c r="I1071" s="1" t="s">
        <v>38</v>
      </c>
    </row>
    <row r="1072" spans="2:9">
      <c r="B1072" s="1">
        <v>1070</v>
      </c>
      <c r="C1072" s="41" t="s">
        <v>3844</v>
      </c>
      <c r="D1072" s="4" t="s">
        <v>3845</v>
      </c>
      <c r="E1072" s="41" t="s">
        <v>13</v>
      </c>
      <c r="F1072" s="3" t="s">
        <v>3846</v>
      </c>
      <c r="G1072" s="1" t="s">
        <v>14</v>
      </c>
      <c r="H1072" s="4" t="s">
        <v>29551</v>
      </c>
      <c r="I1072" s="1" t="s">
        <v>38</v>
      </c>
    </row>
    <row r="1073" spans="2:9">
      <c r="B1073" s="1">
        <v>1071</v>
      </c>
      <c r="C1073" s="41" t="s">
        <v>3847</v>
      </c>
      <c r="D1073" s="4" t="s">
        <v>3848</v>
      </c>
      <c r="E1073" s="41" t="s">
        <v>13</v>
      </c>
      <c r="F1073" s="3" t="s">
        <v>3849</v>
      </c>
      <c r="G1073" s="1" t="s">
        <v>14</v>
      </c>
      <c r="H1073" s="4" t="s">
        <v>174</v>
      </c>
      <c r="I1073" s="1" t="s">
        <v>38</v>
      </c>
    </row>
    <row r="1074" spans="2:9">
      <c r="B1074" s="1">
        <v>1072</v>
      </c>
      <c r="C1074" s="41" t="s">
        <v>3850</v>
      </c>
      <c r="D1074" s="4" t="s">
        <v>3851</v>
      </c>
      <c r="E1074" s="41" t="s">
        <v>13</v>
      </c>
      <c r="F1074" s="3" t="s">
        <v>3852</v>
      </c>
      <c r="G1074" s="1" t="s">
        <v>14</v>
      </c>
      <c r="H1074" s="4" t="s">
        <v>671</v>
      </c>
      <c r="I1074" s="1" t="s">
        <v>38</v>
      </c>
    </row>
    <row r="1075" spans="2:9">
      <c r="B1075" s="1">
        <v>1073</v>
      </c>
      <c r="C1075" s="41" t="s">
        <v>3853</v>
      </c>
      <c r="D1075" s="4" t="s">
        <v>3854</v>
      </c>
      <c r="E1075" s="41" t="s">
        <v>13</v>
      </c>
      <c r="F1075" s="3" t="s">
        <v>3855</v>
      </c>
      <c r="G1075" s="1" t="s">
        <v>14</v>
      </c>
      <c r="H1075" s="4" t="s">
        <v>322</v>
      </c>
      <c r="I1075" s="1" t="s">
        <v>38</v>
      </c>
    </row>
    <row r="1076" spans="2:9">
      <c r="B1076" s="1">
        <v>1074</v>
      </c>
      <c r="C1076" s="41" t="s">
        <v>3856</v>
      </c>
      <c r="D1076" s="4" t="s">
        <v>3857</v>
      </c>
      <c r="E1076" s="41" t="s">
        <v>13</v>
      </c>
      <c r="F1076" s="3" t="s">
        <v>3858</v>
      </c>
      <c r="G1076" s="1" t="s">
        <v>14</v>
      </c>
      <c r="H1076" s="4" t="s">
        <v>244</v>
      </c>
      <c r="I1076" s="1" t="s">
        <v>38</v>
      </c>
    </row>
    <row r="1077" spans="2:9">
      <c r="B1077" s="1">
        <v>1075</v>
      </c>
      <c r="C1077" s="41" t="s">
        <v>3859</v>
      </c>
      <c r="D1077" s="4" t="s">
        <v>3860</v>
      </c>
      <c r="E1077" s="41" t="s">
        <v>11</v>
      </c>
      <c r="F1077" s="3" t="s">
        <v>3031</v>
      </c>
      <c r="G1077" s="1" t="s">
        <v>12</v>
      </c>
      <c r="H1077" s="4" t="s">
        <v>256</v>
      </c>
      <c r="I1077" s="1" t="s">
        <v>38</v>
      </c>
    </row>
    <row r="1078" spans="2:9">
      <c r="B1078" s="1">
        <v>1076</v>
      </c>
      <c r="C1078" s="41" t="s">
        <v>3861</v>
      </c>
      <c r="D1078" s="4" t="s">
        <v>3862</v>
      </c>
      <c r="E1078" s="41" t="s">
        <v>13</v>
      </c>
      <c r="F1078" s="3" t="s">
        <v>3863</v>
      </c>
      <c r="G1078" s="1" t="s">
        <v>14</v>
      </c>
      <c r="H1078" s="4" t="s">
        <v>672</v>
      </c>
      <c r="I1078" s="1" t="s">
        <v>38</v>
      </c>
    </row>
    <row r="1079" spans="2:9">
      <c r="B1079" s="1">
        <v>1077</v>
      </c>
      <c r="C1079" s="41" t="s">
        <v>3864</v>
      </c>
      <c r="D1079" s="4" t="s">
        <v>2499</v>
      </c>
      <c r="E1079" s="41" t="s">
        <v>13</v>
      </c>
      <c r="F1079" s="3" t="s">
        <v>3865</v>
      </c>
      <c r="G1079" s="1" t="s">
        <v>14</v>
      </c>
      <c r="H1079" s="4" t="s">
        <v>675</v>
      </c>
      <c r="I1079" s="1" t="s">
        <v>38</v>
      </c>
    </row>
    <row r="1080" spans="2:9">
      <c r="B1080" s="1">
        <v>1078</v>
      </c>
      <c r="C1080" s="41" t="s">
        <v>3866</v>
      </c>
      <c r="D1080" s="4" t="s">
        <v>3867</v>
      </c>
      <c r="E1080" s="41" t="s">
        <v>13</v>
      </c>
      <c r="F1080" s="3" t="s">
        <v>3868</v>
      </c>
      <c r="G1080" s="1" t="s">
        <v>14</v>
      </c>
      <c r="H1080" s="4" t="s">
        <v>478</v>
      </c>
      <c r="I1080" s="1" t="s">
        <v>38</v>
      </c>
    </row>
    <row r="1081" spans="2:9">
      <c r="B1081" s="1">
        <v>1079</v>
      </c>
      <c r="C1081" s="41" t="s">
        <v>3869</v>
      </c>
      <c r="D1081" s="4" t="s">
        <v>3870</v>
      </c>
      <c r="E1081" s="41" t="s">
        <v>11</v>
      </c>
      <c r="F1081" s="3" t="s">
        <v>30319</v>
      </c>
      <c r="G1081" s="1" t="s">
        <v>12</v>
      </c>
      <c r="H1081" s="4" t="s">
        <v>681</v>
      </c>
      <c r="I1081" s="1" t="s">
        <v>38</v>
      </c>
    </row>
    <row r="1082" spans="2:9">
      <c r="B1082" s="1">
        <v>1080</v>
      </c>
      <c r="C1082" s="41" t="s">
        <v>3871</v>
      </c>
      <c r="D1082" s="4" t="s">
        <v>3872</v>
      </c>
      <c r="E1082" s="41" t="s">
        <v>13</v>
      </c>
      <c r="F1082" s="3" t="s">
        <v>3873</v>
      </c>
      <c r="G1082" s="1" t="s">
        <v>14</v>
      </c>
      <c r="H1082" s="4" t="s">
        <v>678</v>
      </c>
      <c r="I1082" s="1" t="s">
        <v>38</v>
      </c>
    </row>
    <row r="1083" spans="2:9">
      <c r="B1083" s="1">
        <v>1081</v>
      </c>
      <c r="C1083" s="41" t="s">
        <v>3874</v>
      </c>
      <c r="D1083" s="4" t="s">
        <v>3875</v>
      </c>
      <c r="E1083" s="41" t="s">
        <v>13</v>
      </c>
      <c r="F1083" s="3" t="s">
        <v>3876</v>
      </c>
      <c r="G1083" s="1" t="s">
        <v>14</v>
      </c>
      <c r="H1083" s="4" t="s">
        <v>318</v>
      </c>
      <c r="I1083" s="1" t="s">
        <v>38</v>
      </c>
    </row>
    <row r="1084" spans="2:9">
      <c r="B1084" s="1">
        <v>1082</v>
      </c>
      <c r="C1084" s="41" t="s">
        <v>3877</v>
      </c>
      <c r="D1084" s="4" t="s">
        <v>3878</v>
      </c>
      <c r="E1084" s="41" t="s">
        <v>13</v>
      </c>
      <c r="F1084" s="3" t="s">
        <v>3879</v>
      </c>
      <c r="G1084" s="1" t="s">
        <v>14</v>
      </c>
      <c r="H1084" s="4" t="s">
        <v>675</v>
      </c>
      <c r="I1084" s="1" t="s">
        <v>38</v>
      </c>
    </row>
    <row r="1085" spans="2:9">
      <c r="B1085" s="1">
        <v>1083</v>
      </c>
      <c r="C1085" s="41" t="s">
        <v>3880</v>
      </c>
      <c r="D1085" s="4" t="s">
        <v>3881</v>
      </c>
      <c r="E1085" s="41" t="s">
        <v>13</v>
      </c>
      <c r="F1085" s="3" t="s">
        <v>3882</v>
      </c>
      <c r="G1085" s="1" t="s">
        <v>14</v>
      </c>
      <c r="H1085" s="4" t="s">
        <v>318</v>
      </c>
      <c r="I1085" s="1" t="s">
        <v>38</v>
      </c>
    </row>
    <row r="1086" spans="2:9">
      <c r="B1086" s="1">
        <v>1084</v>
      </c>
      <c r="C1086" s="41" t="s">
        <v>3883</v>
      </c>
      <c r="D1086" s="4" t="s">
        <v>3884</v>
      </c>
      <c r="E1086" s="41" t="s">
        <v>13</v>
      </c>
      <c r="F1086" s="3" t="s">
        <v>3885</v>
      </c>
      <c r="G1086" s="1" t="s">
        <v>14</v>
      </c>
      <c r="H1086" s="4" t="s">
        <v>244</v>
      </c>
      <c r="I1086" s="1" t="s">
        <v>38</v>
      </c>
    </row>
    <row r="1087" spans="2:9">
      <c r="B1087" s="1">
        <v>1085</v>
      </c>
      <c r="C1087" s="41" t="s">
        <v>3886</v>
      </c>
      <c r="D1087" s="4" t="s">
        <v>3887</v>
      </c>
      <c r="E1087" s="41" t="s">
        <v>13</v>
      </c>
      <c r="F1087" s="3" t="s">
        <v>3888</v>
      </c>
      <c r="G1087" s="1" t="s">
        <v>14</v>
      </c>
      <c r="H1087" s="4" t="s">
        <v>387</v>
      </c>
      <c r="I1087" s="1" t="s">
        <v>38</v>
      </c>
    </row>
    <row r="1088" spans="2:9">
      <c r="B1088" s="1">
        <v>1086</v>
      </c>
      <c r="C1088" s="41" t="s">
        <v>3889</v>
      </c>
      <c r="D1088" s="4" t="s">
        <v>3890</v>
      </c>
      <c r="E1088" s="41" t="s">
        <v>13</v>
      </c>
      <c r="F1088" s="3" t="s">
        <v>3891</v>
      </c>
      <c r="G1088" s="1" t="s">
        <v>14</v>
      </c>
      <c r="H1088" s="4" t="s">
        <v>326</v>
      </c>
      <c r="I1088" s="1" t="s">
        <v>38</v>
      </c>
    </row>
    <row r="1089" spans="2:9">
      <c r="B1089" s="1">
        <v>1087</v>
      </c>
      <c r="C1089" s="41" t="s">
        <v>3892</v>
      </c>
      <c r="D1089" s="4" t="s">
        <v>3893</v>
      </c>
      <c r="E1089" s="41" t="s">
        <v>13</v>
      </c>
      <c r="F1089" s="3" t="s">
        <v>3894</v>
      </c>
      <c r="G1089" s="1" t="s">
        <v>14</v>
      </c>
      <c r="H1089" s="4" t="s">
        <v>675</v>
      </c>
      <c r="I1089" s="1" t="s">
        <v>38</v>
      </c>
    </row>
    <row r="1090" spans="2:9">
      <c r="B1090" s="1">
        <v>1088</v>
      </c>
      <c r="C1090" s="41" t="s">
        <v>3895</v>
      </c>
      <c r="D1090" s="4" t="s">
        <v>3896</v>
      </c>
      <c r="E1090" s="41" t="s">
        <v>13</v>
      </c>
      <c r="F1090" s="3" t="s">
        <v>3897</v>
      </c>
      <c r="G1090" s="1" t="s">
        <v>14</v>
      </c>
      <c r="H1090" s="4" t="s">
        <v>174</v>
      </c>
      <c r="I1090" s="1" t="s">
        <v>38</v>
      </c>
    </row>
    <row r="1091" spans="2:9">
      <c r="B1091" s="1">
        <v>1089</v>
      </c>
      <c r="C1091" s="41" t="s">
        <v>3898</v>
      </c>
      <c r="D1091" s="4" t="s">
        <v>3899</v>
      </c>
      <c r="E1091" s="41" t="s">
        <v>13</v>
      </c>
      <c r="F1091" s="3" t="s">
        <v>3900</v>
      </c>
      <c r="G1091" s="1" t="s">
        <v>14</v>
      </c>
      <c r="H1091" s="4" t="s">
        <v>557</v>
      </c>
      <c r="I1091" s="1" t="s">
        <v>38</v>
      </c>
    </row>
    <row r="1092" spans="2:9">
      <c r="B1092" s="1">
        <v>1090</v>
      </c>
      <c r="C1092" s="41" t="s">
        <v>3901</v>
      </c>
      <c r="D1092" s="4" t="s">
        <v>3902</v>
      </c>
      <c r="E1092" s="41" t="s">
        <v>13</v>
      </c>
      <c r="F1092" s="3" t="s">
        <v>3903</v>
      </c>
      <c r="G1092" s="1" t="s">
        <v>14</v>
      </c>
      <c r="H1092" s="4" t="s">
        <v>387</v>
      </c>
      <c r="I1092" s="1" t="s">
        <v>38</v>
      </c>
    </row>
    <row r="1093" spans="2:9">
      <c r="B1093" s="1">
        <v>1091</v>
      </c>
      <c r="C1093" s="41" t="s">
        <v>3904</v>
      </c>
      <c r="D1093" s="4" t="s">
        <v>3905</v>
      </c>
      <c r="E1093" s="41" t="s">
        <v>13</v>
      </c>
      <c r="F1093" s="3" t="s">
        <v>3906</v>
      </c>
      <c r="G1093" s="1" t="s">
        <v>14</v>
      </c>
      <c r="H1093" s="4" t="s">
        <v>675</v>
      </c>
      <c r="I1093" s="1" t="s">
        <v>38</v>
      </c>
    </row>
    <row r="1094" spans="2:9">
      <c r="B1094" s="1">
        <v>1092</v>
      </c>
      <c r="C1094" s="41" t="s">
        <v>3907</v>
      </c>
      <c r="D1094" s="4" t="s">
        <v>3908</v>
      </c>
      <c r="E1094" s="41" t="s">
        <v>13</v>
      </c>
      <c r="F1094" s="3" t="s">
        <v>3909</v>
      </c>
      <c r="G1094" s="1" t="s">
        <v>14</v>
      </c>
      <c r="H1094" s="4" t="s">
        <v>174</v>
      </c>
      <c r="I1094" s="1" t="s">
        <v>38</v>
      </c>
    </row>
    <row r="1095" spans="2:9">
      <c r="B1095" s="1">
        <v>1093</v>
      </c>
      <c r="C1095" s="41" t="s">
        <v>3910</v>
      </c>
      <c r="D1095" s="4" t="s">
        <v>3911</v>
      </c>
      <c r="E1095" s="41" t="s">
        <v>13</v>
      </c>
      <c r="F1095" s="3" t="s">
        <v>3912</v>
      </c>
      <c r="G1095" s="1" t="s">
        <v>14</v>
      </c>
      <c r="H1095" s="4" t="s">
        <v>436</v>
      </c>
      <c r="I1095" s="1" t="s">
        <v>38</v>
      </c>
    </row>
    <row r="1096" spans="2:9">
      <c r="B1096" s="1">
        <v>1094</v>
      </c>
      <c r="C1096" s="41" t="s">
        <v>3913</v>
      </c>
      <c r="D1096" s="4" t="s">
        <v>2958</v>
      </c>
      <c r="E1096" s="41" t="s">
        <v>13</v>
      </c>
      <c r="F1096" s="3" t="s">
        <v>3914</v>
      </c>
      <c r="G1096" s="1" t="s">
        <v>14</v>
      </c>
      <c r="H1096" s="4" t="s">
        <v>679</v>
      </c>
      <c r="I1096" s="1" t="s">
        <v>38</v>
      </c>
    </row>
    <row r="1097" spans="2:9">
      <c r="B1097" s="1">
        <v>1095</v>
      </c>
      <c r="C1097" s="41" t="s">
        <v>3915</v>
      </c>
      <c r="D1097" s="4" t="s">
        <v>3916</v>
      </c>
      <c r="E1097" s="41" t="s">
        <v>13</v>
      </c>
      <c r="F1097" s="3" t="s">
        <v>3917</v>
      </c>
      <c r="G1097" s="1" t="s">
        <v>14</v>
      </c>
      <c r="H1097" s="4" t="s">
        <v>680</v>
      </c>
      <c r="I1097" s="1" t="s">
        <v>38</v>
      </c>
    </row>
    <row r="1098" spans="2:9">
      <c r="B1098" s="1">
        <v>1096</v>
      </c>
      <c r="C1098" s="41" t="s">
        <v>3918</v>
      </c>
      <c r="D1098" s="4" t="s">
        <v>3919</v>
      </c>
      <c r="E1098" s="41" t="s">
        <v>13</v>
      </c>
      <c r="F1098" s="3" t="s">
        <v>3920</v>
      </c>
      <c r="G1098" s="1" t="s">
        <v>14</v>
      </c>
      <c r="H1098" s="4" t="s">
        <v>296</v>
      </c>
      <c r="I1098" s="1" t="s">
        <v>38</v>
      </c>
    </row>
    <row r="1099" spans="2:9">
      <c r="B1099" s="1">
        <v>1097</v>
      </c>
      <c r="C1099" s="41" t="s">
        <v>3921</v>
      </c>
      <c r="D1099" s="4" t="s">
        <v>3922</v>
      </c>
      <c r="E1099" s="41" t="s">
        <v>13</v>
      </c>
      <c r="F1099" s="3" t="s">
        <v>3923</v>
      </c>
      <c r="G1099" s="1" t="s">
        <v>14</v>
      </c>
      <c r="H1099" s="4" t="s">
        <v>675</v>
      </c>
      <c r="I1099" s="1" t="s">
        <v>38</v>
      </c>
    </row>
    <row r="1100" spans="2:9">
      <c r="B1100" s="1">
        <v>1098</v>
      </c>
      <c r="C1100" s="41" t="s">
        <v>3924</v>
      </c>
      <c r="D1100" s="4" t="s">
        <v>3925</v>
      </c>
      <c r="E1100" s="41" t="s">
        <v>13</v>
      </c>
      <c r="F1100" s="3" t="s">
        <v>3926</v>
      </c>
      <c r="G1100" s="1" t="s">
        <v>14</v>
      </c>
      <c r="H1100" s="4" t="s">
        <v>436</v>
      </c>
      <c r="I1100" s="1" t="s">
        <v>38</v>
      </c>
    </row>
    <row r="1101" spans="2:9">
      <c r="B1101" s="1">
        <v>1099</v>
      </c>
      <c r="C1101" s="41" t="s">
        <v>3927</v>
      </c>
      <c r="D1101" s="4" t="s">
        <v>3928</v>
      </c>
      <c r="E1101" s="41" t="s">
        <v>13</v>
      </c>
      <c r="F1101" s="3" t="s">
        <v>3929</v>
      </c>
      <c r="G1101" s="1" t="s">
        <v>14</v>
      </c>
      <c r="H1101" s="4" t="s">
        <v>679</v>
      </c>
      <c r="I1101" s="1" t="s">
        <v>38</v>
      </c>
    </row>
    <row r="1102" spans="2:9">
      <c r="B1102" s="1">
        <v>1100</v>
      </c>
      <c r="C1102" s="41" t="s">
        <v>3930</v>
      </c>
      <c r="D1102" s="4" t="s">
        <v>3931</v>
      </c>
      <c r="E1102" s="41" t="s">
        <v>13</v>
      </c>
      <c r="F1102" s="3" t="s">
        <v>3932</v>
      </c>
      <c r="G1102" s="1" t="s">
        <v>14</v>
      </c>
      <c r="H1102" s="4" t="s">
        <v>387</v>
      </c>
      <c r="I1102" s="1" t="s">
        <v>38</v>
      </c>
    </row>
    <row r="1103" spans="2:9">
      <c r="B1103" s="1">
        <v>1101</v>
      </c>
      <c r="C1103" s="41" t="s">
        <v>3933</v>
      </c>
      <c r="D1103" s="4" t="s">
        <v>3934</v>
      </c>
      <c r="E1103" s="41" t="s">
        <v>13</v>
      </c>
      <c r="F1103" s="3" t="s">
        <v>3935</v>
      </c>
      <c r="G1103" s="1" t="s">
        <v>14</v>
      </c>
      <c r="H1103" s="4" t="s">
        <v>174</v>
      </c>
      <c r="I1103" s="1" t="s">
        <v>38</v>
      </c>
    </row>
    <row r="1104" spans="2:9">
      <c r="B1104" s="1">
        <v>1102</v>
      </c>
      <c r="C1104" s="41" t="s">
        <v>3936</v>
      </c>
      <c r="D1104" s="4" t="s">
        <v>3937</v>
      </c>
      <c r="E1104" s="41" t="s">
        <v>13</v>
      </c>
      <c r="F1104" s="3" t="s">
        <v>3938</v>
      </c>
      <c r="G1104" s="1" t="s">
        <v>14</v>
      </c>
      <c r="H1104" s="4" t="s">
        <v>387</v>
      </c>
      <c r="I1104" s="1" t="s">
        <v>38</v>
      </c>
    </row>
    <row r="1105" spans="2:9">
      <c r="B1105" s="1">
        <v>1103</v>
      </c>
      <c r="C1105" s="41" t="s">
        <v>3939</v>
      </c>
      <c r="D1105" s="4" t="s">
        <v>3940</v>
      </c>
      <c r="E1105" s="41" t="s">
        <v>13</v>
      </c>
      <c r="F1105" s="3" t="s">
        <v>3941</v>
      </c>
      <c r="G1105" s="1" t="s">
        <v>14</v>
      </c>
      <c r="H1105" s="4" t="s">
        <v>680</v>
      </c>
      <c r="I1105" s="1" t="s">
        <v>38</v>
      </c>
    </row>
    <row r="1106" spans="2:9">
      <c r="B1106" s="1">
        <v>1104</v>
      </c>
      <c r="C1106" s="41" t="s">
        <v>3942</v>
      </c>
      <c r="D1106" s="4" t="s">
        <v>3943</v>
      </c>
      <c r="E1106" s="41" t="s">
        <v>13</v>
      </c>
      <c r="F1106" s="3" t="s">
        <v>3944</v>
      </c>
      <c r="G1106" s="1" t="s">
        <v>14</v>
      </c>
      <c r="H1106" s="4" t="s">
        <v>681</v>
      </c>
      <c r="I1106" s="1" t="s">
        <v>38</v>
      </c>
    </row>
    <row r="1107" spans="2:9">
      <c r="B1107" s="1">
        <v>1105</v>
      </c>
      <c r="C1107" s="41" t="s">
        <v>3945</v>
      </c>
      <c r="D1107" s="4" t="s">
        <v>3946</v>
      </c>
      <c r="E1107" s="41" t="s">
        <v>13</v>
      </c>
      <c r="F1107" s="3" t="s">
        <v>3947</v>
      </c>
      <c r="G1107" s="1" t="s">
        <v>14</v>
      </c>
      <c r="H1107" s="4" t="s">
        <v>557</v>
      </c>
      <c r="I1107" s="1" t="s">
        <v>38</v>
      </c>
    </row>
    <row r="1108" spans="2:9">
      <c r="B1108" s="1">
        <v>1106</v>
      </c>
      <c r="C1108" s="41" t="s">
        <v>3948</v>
      </c>
      <c r="D1108" s="4" t="s">
        <v>3949</v>
      </c>
      <c r="E1108" s="41" t="s">
        <v>13</v>
      </c>
      <c r="F1108" s="3" t="s">
        <v>3950</v>
      </c>
      <c r="G1108" s="1" t="s">
        <v>14</v>
      </c>
      <c r="H1108" s="4" t="s">
        <v>436</v>
      </c>
      <c r="I1108" s="1" t="s">
        <v>38</v>
      </c>
    </row>
    <row r="1109" spans="2:9">
      <c r="B1109" s="1">
        <v>1107</v>
      </c>
      <c r="C1109" s="41" t="s">
        <v>3951</v>
      </c>
      <c r="D1109" s="4" t="s">
        <v>3952</v>
      </c>
      <c r="E1109" s="41" t="s">
        <v>13</v>
      </c>
      <c r="F1109" s="3" t="s">
        <v>3953</v>
      </c>
      <c r="G1109" s="1" t="s">
        <v>14</v>
      </c>
      <c r="H1109" s="4" t="s">
        <v>680</v>
      </c>
      <c r="I1109" s="1" t="s">
        <v>38</v>
      </c>
    </row>
    <row r="1110" spans="2:9">
      <c r="B1110" s="1">
        <v>1108</v>
      </c>
      <c r="C1110" s="41" t="s">
        <v>3954</v>
      </c>
      <c r="D1110" s="4" t="s">
        <v>3955</v>
      </c>
      <c r="E1110" s="41" t="s">
        <v>13</v>
      </c>
      <c r="F1110" s="3" t="s">
        <v>3956</v>
      </c>
      <c r="G1110" s="1" t="s">
        <v>14</v>
      </c>
      <c r="H1110" s="4" t="s">
        <v>387</v>
      </c>
      <c r="I1110" s="1" t="s">
        <v>38</v>
      </c>
    </row>
    <row r="1111" spans="2:9">
      <c r="B1111" s="1">
        <v>1109</v>
      </c>
      <c r="C1111" s="41" t="s">
        <v>3957</v>
      </c>
      <c r="D1111" s="4" t="s">
        <v>3958</v>
      </c>
      <c r="E1111" s="41" t="s">
        <v>13</v>
      </c>
      <c r="F1111" s="3" t="s">
        <v>3959</v>
      </c>
      <c r="G1111" s="1" t="s">
        <v>14</v>
      </c>
      <c r="H1111" s="4" t="s">
        <v>436</v>
      </c>
      <c r="I1111" s="1" t="s">
        <v>38</v>
      </c>
    </row>
    <row r="1112" spans="2:9">
      <c r="B1112" s="1">
        <v>1110</v>
      </c>
      <c r="C1112" s="41" t="s">
        <v>3960</v>
      </c>
      <c r="D1112" s="4" t="s">
        <v>3961</v>
      </c>
      <c r="E1112" s="41" t="s">
        <v>13</v>
      </c>
      <c r="F1112" s="3" t="s">
        <v>3962</v>
      </c>
      <c r="G1112" s="1" t="s">
        <v>14</v>
      </c>
      <c r="H1112" s="4" t="s">
        <v>502</v>
      </c>
      <c r="I1112" s="1" t="s">
        <v>38</v>
      </c>
    </row>
    <row r="1113" spans="2:9">
      <c r="B1113" s="1">
        <v>1111</v>
      </c>
      <c r="C1113" s="41" t="s">
        <v>3963</v>
      </c>
      <c r="D1113" s="4" t="s">
        <v>3964</v>
      </c>
      <c r="E1113" s="41" t="s">
        <v>13</v>
      </c>
      <c r="F1113" s="3" t="s">
        <v>3965</v>
      </c>
      <c r="G1113" s="1" t="s">
        <v>14</v>
      </c>
      <c r="H1113" s="4" t="s">
        <v>680</v>
      </c>
      <c r="I1113" s="1" t="s">
        <v>38</v>
      </c>
    </row>
    <row r="1114" spans="2:9">
      <c r="B1114" s="1">
        <v>1112</v>
      </c>
      <c r="C1114" s="41" t="s">
        <v>3966</v>
      </c>
      <c r="D1114" s="4" t="s">
        <v>3967</v>
      </c>
      <c r="E1114" s="41" t="s">
        <v>13</v>
      </c>
      <c r="F1114" s="3" t="s">
        <v>3968</v>
      </c>
      <c r="G1114" s="1" t="s">
        <v>14</v>
      </c>
      <c r="H1114" s="4" t="s">
        <v>387</v>
      </c>
      <c r="I1114" s="1" t="s">
        <v>38</v>
      </c>
    </row>
    <row r="1115" spans="2:9">
      <c r="B1115" s="1">
        <v>1113</v>
      </c>
      <c r="C1115" s="41" t="s">
        <v>3969</v>
      </c>
      <c r="D1115" s="4" t="s">
        <v>3970</v>
      </c>
      <c r="E1115" s="41" t="s">
        <v>13</v>
      </c>
      <c r="F1115" s="3" t="s">
        <v>3971</v>
      </c>
      <c r="G1115" s="1" t="s">
        <v>14</v>
      </c>
      <c r="H1115" s="4" t="s">
        <v>436</v>
      </c>
      <c r="I1115" s="1" t="s">
        <v>38</v>
      </c>
    </row>
    <row r="1116" spans="2:9">
      <c r="B1116" s="1">
        <v>1114</v>
      </c>
      <c r="C1116" s="41" t="s">
        <v>3972</v>
      </c>
      <c r="D1116" s="4" t="s">
        <v>30191</v>
      </c>
      <c r="E1116" s="41" t="s">
        <v>11</v>
      </c>
      <c r="F1116" s="3" t="s">
        <v>30192</v>
      </c>
      <c r="G1116" s="1" t="s">
        <v>12</v>
      </c>
      <c r="H1116" s="4" t="s">
        <v>609</v>
      </c>
      <c r="I1116" s="1" t="s">
        <v>38</v>
      </c>
    </row>
    <row r="1117" spans="2:9">
      <c r="B1117" s="1">
        <v>1115</v>
      </c>
      <c r="C1117" s="41" t="s">
        <v>3973</v>
      </c>
      <c r="D1117" s="4" t="s">
        <v>3974</v>
      </c>
      <c r="E1117" s="41" t="s">
        <v>13</v>
      </c>
      <c r="F1117" s="3" t="s">
        <v>3968</v>
      </c>
      <c r="G1117" s="1" t="s">
        <v>14</v>
      </c>
      <c r="H1117" s="4" t="s">
        <v>387</v>
      </c>
      <c r="I1117" s="1" t="s">
        <v>38</v>
      </c>
    </row>
    <row r="1118" spans="2:9">
      <c r="B1118" s="1">
        <v>1116</v>
      </c>
      <c r="C1118" s="41" t="s">
        <v>3975</v>
      </c>
      <c r="D1118" s="4" t="s">
        <v>3976</v>
      </c>
      <c r="E1118" s="41" t="s">
        <v>13</v>
      </c>
      <c r="F1118" s="3" t="s">
        <v>3977</v>
      </c>
      <c r="G1118" s="1" t="s">
        <v>14</v>
      </c>
      <c r="H1118" s="4" t="s">
        <v>681</v>
      </c>
      <c r="I1118" s="1" t="s">
        <v>38</v>
      </c>
    </row>
    <row r="1119" spans="2:9">
      <c r="B1119" s="1">
        <v>1117</v>
      </c>
      <c r="C1119" s="41" t="s">
        <v>3978</v>
      </c>
      <c r="D1119" s="4" t="s">
        <v>3979</v>
      </c>
      <c r="E1119" s="41" t="s">
        <v>13</v>
      </c>
      <c r="F1119" s="3" t="s">
        <v>3980</v>
      </c>
      <c r="G1119" s="1" t="s">
        <v>14</v>
      </c>
      <c r="H1119" s="4" t="s">
        <v>680</v>
      </c>
      <c r="I1119" s="1" t="s">
        <v>38</v>
      </c>
    </row>
    <row r="1120" spans="2:9">
      <c r="B1120" s="1">
        <v>1118</v>
      </c>
      <c r="C1120" s="41" t="s">
        <v>3981</v>
      </c>
      <c r="D1120" s="4" t="s">
        <v>3982</v>
      </c>
      <c r="E1120" s="41" t="s">
        <v>13</v>
      </c>
      <c r="F1120" s="3" t="s">
        <v>3983</v>
      </c>
      <c r="G1120" s="1" t="s">
        <v>14</v>
      </c>
      <c r="H1120" s="4" t="s">
        <v>679</v>
      </c>
      <c r="I1120" s="1" t="s">
        <v>38</v>
      </c>
    </row>
    <row r="1121" spans="2:9">
      <c r="B1121" s="1">
        <v>1119</v>
      </c>
      <c r="C1121" s="41" t="s">
        <v>3984</v>
      </c>
      <c r="D1121" s="4" t="s">
        <v>3985</v>
      </c>
      <c r="E1121" s="41" t="s">
        <v>13</v>
      </c>
      <c r="F1121" s="3" t="s">
        <v>3986</v>
      </c>
      <c r="G1121" s="1" t="s">
        <v>14</v>
      </c>
      <c r="H1121" s="4" t="s">
        <v>310</v>
      </c>
      <c r="I1121" s="1" t="s">
        <v>38</v>
      </c>
    </row>
    <row r="1122" spans="2:9">
      <c r="B1122" s="1">
        <v>1120</v>
      </c>
      <c r="C1122" s="41" t="s">
        <v>3987</v>
      </c>
      <c r="D1122" s="4" t="s">
        <v>3988</v>
      </c>
      <c r="E1122" s="41" t="s">
        <v>13</v>
      </c>
      <c r="F1122" s="3" t="s">
        <v>3989</v>
      </c>
      <c r="G1122" s="1" t="s">
        <v>14</v>
      </c>
      <c r="H1122" s="4" t="s">
        <v>478</v>
      </c>
      <c r="I1122" s="1" t="s">
        <v>38</v>
      </c>
    </row>
    <row r="1123" spans="2:9">
      <c r="B1123" s="1">
        <v>1121</v>
      </c>
      <c r="C1123" s="41" t="s">
        <v>3990</v>
      </c>
      <c r="D1123" s="4" t="s">
        <v>3991</v>
      </c>
      <c r="E1123" s="41" t="s">
        <v>13</v>
      </c>
      <c r="F1123" s="3" t="s">
        <v>3992</v>
      </c>
      <c r="G1123" s="1" t="s">
        <v>14</v>
      </c>
      <c r="H1123" s="4" t="s">
        <v>478</v>
      </c>
      <c r="I1123" s="1" t="s">
        <v>38</v>
      </c>
    </row>
    <row r="1124" spans="2:9">
      <c r="B1124" s="1">
        <v>1122</v>
      </c>
      <c r="C1124" s="41" t="s">
        <v>3993</v>
      </c>
      <c r="D1124" s="4" t="s">
        <v>3994</v>
      </c>
      <c r="E1124" s="41" t="s">
        <v>13</v>
      </c>
      <c r="F1124" s="3" t="s">
        <v>3995</v>
      </c>
      <c r="G1124" s="1" t="s">
        <v>14</v>
      </c>
      <c r="H1124" s="4" t="s">
        <v>680</v>
      </c>
      <c r="I1124" s="1" t="s">
        <v>38</v>
      </c>
    </row>
    <row r="1125" spans="2:9">
      <c r="B1125" s="1">
        <v>1123</v>
      </c>
      <c r="C1125" s="41" t="s">
        <v>3996</v>
      </c>
      <c r="D1125" s="4" t="s">
        <v>3997</v>
      </c>
      <c r="E1125" s="41" t="s">
        <v>13</v>
      </c>
      <c r="F1125" s="3" t="s">
        <v>3998</v>
      </c>
      <c r="G1125" s="1" t="s">
        <v>14</v>
      </c>
      <c r="H1125" s="4" t="s">
        <v>174</v>
      </c>
      <c r="I1125" s="1" t="s">
        <v>38</v>
      </c>
    </row>
    <row r="1126" spans="2:9">
      <c r="B1126" s="1">
        <v>1124</v>
      </c>
      <c r="C1126" s="41" t="s">
        <v>3999</v>
      </c>
      <c r="D1126" s="4" t="s">
        <v>4000</v>
      </c>
      <c r="E1126" s="41" t="s">
        <v>13</v>
      </c>
      <c r="F1126" s="3" t="s">
        <v>4001</v>
      </c>
      <c r="G1126" s="1" t="s">
        <v>14</v>
      </c>
      <c r="H1126" s="4" t="s">
        <v>675</v>
      </c>
      <c r="I1126" s="1" t="s">
        <v>38</v>
      </c>
    </row>
    <row r="1127" spans="2:9">
      <c r="B1127" s="1">
        <v>1125</v>
      </c>
      <c r="C1127" s="41" t="s">
        <v>4002</v>
      </c>
      <c r="D1127" s="4" t="s">
        <v>4003</v>
      </c>
      <c r="E1127" s="41" t="s">
        <v>13</v>
      </c>
      <c r="F1127" s="3" t="s">
        <v>4004</v>
      </c>
      <c r="G1127" s="1" t="s">
        <v>14</v>
      </c>
      <c r="H1127" s="4" t="s">
        <v>680</v>
      </c>
      <c r="I1127" s="1" t="s">
        <v>38</v>
      </c>
    </row>
    <row r="1128" spans="2:9">
      <c r="B1128" s="1">
        <v>1126</v>
      </c>
      <c r="C1128" s="41" t="s">
        <v>4005</v>
      </c>
      <c r="D1128" s="4" t="s">
        <v>4006</v>
      </c>
      <c r="E1128" s="41" t="s">
        <v>13</v>
      </c>
      <c r="F1128" s="3" t="s">
        <v>4007</v>
      </c>
      <c r="G1128" s="1" t="s">
        <v>14</v>
      </c>
      <c r="H1128" s="4" t="s">
        <v>387</v>
      </c>
      <c r="I1128" s="1" t="s">
        <v>38</v>
      </c>
    </row>
    <row r="1129" spans="2:9">
      <c r="B1129" s="1">
        <v>1127</v>
      </c>
      <c r="C1129" s="41" t="s">
        <v>4008</v>
      </c>
      <c r="D1129" s="4" t="s">
        <v>4009</v>
      </c>
      <c r="E1129" s="41" t="s">
        <v>13</v>
      </c>
      <c r="F1129" s="3" t="s">
        <v>4010</v>
      </c>
      <c r="G1129" s="1" t="s">
        <v>14</v>
      </c>
      <c r="H1129" s="4" t="s">
        <v>675</v>
      </c>
      <c r="I1129" s="1" t="s">
        <v>38</v>
      </c>
    </row>
    <row r="1130" spans="2:9">
      <c r="B1130" s="1">
        <v>1128</v>
      </c>
      <c r="C1130" s="41" t="s">
        <v>4011</v>
      </c>
      <c r="D1130" s="4" t="s">
        <v>4012</v>
      </c>
      <c r="E1130" s="41" t="s">
        <v>13</v>
      </c>
      <c r="F1130" s="3" t="s">
        <v>4013</v>
      </c>
      <c r="G1130" s="1" t="s">
        <v>14</v>
      </c>
      <c r="H1130" s="4" t="s">
        <v>436</v>
      </c>
      <c r="I1130" s="1" t="s">
        <v>38</v>
      </c>
    </row>
    <row r="1131" spans="2:9">
      <c r="B1131" s="1">
        <v>1129</v>
      </c>
      <c r="C1131" s="41" t="s">
        <v>4014</v>
      </c>
      <c r="D1131" s="4" t="s">
        <v>4015</v>
      </c>
      <c r="E1131" s="41" t="s">
        <v>13</v>
      </c>
      <c r="F1131" s="3" t="s">
        <v>4016</v>
      </c>
      <c r="G1131" s="1" t="s">
        <v>14</v>
      </c>
      <c r="H1131" s="4" t="s">
        <v>244</v>
      </c>
      <c r="I1131" s="1" t="s">
        <v>38</v>
      </c>
    </row>
    <row r="1132" spans="2:9">
      <c r="B1132" s="1">
        <v>1130</v>
      </c>
      <c r="C1132" s="41" t="s">
        <v>4017</v>
      </c>
      <c r="D1132" s="4" t="s">
        <v>4018</v>
      </c>
      <c r="E1132" s="41" t="s">
        <v>13</v>
      </c>
      <c r="F1132" s="3" t="s">
        <v>4019</v>
      </c>
      <c r="G1132" s="1" t="s">
        <v>14</v>
      </c>
      <c r="H1132" s="4" t="s">
        <v>675</v>
      </c>
      <c r="I1132" s="1" t="s">
        <v>38</v>
      </c>
    </row>
    <row r="1133" spans="2:9">
      <c r="B1133" s="1">
        <v>1131</v>
      </c>
      <c r="C1133" s="41" t="s">
        <v>4020</v>
      </c>
      <c r="D1133" s="4" t="s">
        <v>4021</v>
      </c>
      <c r="E1133" s="41" t="s">
        <v>13</v>
      </c>
      <c r="F1133" s="3" t="s">
        <v>4022</v>
      </c>
      <c r="G1133" s="1" t="s">
        <v>14</v>
      </c>
      <c r="H1133" s="4" t="s">
        <v>436</v>
      </c>
      <c r="I1133" s="1" t="s">
        <v>38</v>
      </c>
    </row>
    <row r="1134" spans="2:9">
      <c r="B1134" s="1">
        <v>1132</v>
      </c>
      <c r="C1134" s="41" t="s">
        <v>4023</v>
      </c>
      <c r="D1134" s="4" t="s">
        <v>2958</v>
      </c>
      <c r="E1134" s="41" t="s">
        <v>13</v>
      </c>
      <c r="F1134" s="3" t="s">
        <v>4024</v>
      </c>
      <c r="G1134" s="1" t="s">
        <v>14</v>
      </c>
      <c r="H1134" s="4" t="s">
        <v>387</v>
      </c>
      <c r="I1134" s="1" t="s">
        <v>38</v>
      </c>
    </row>
    <row r="1135" spans="2:9">
      <c r="B1135" s="1">
        <v>1133</v>
      </c>
      <c r="C1135" s="41" t="s">
        <v>4025</v>
      </c>
      <c r="D1135" s="4" t="s">
        <v>4026</v>
      </c>
      <c r="E1135" s="41" t="s">
        <v>13</v>
      </c>
      <c r="F1135" s="3" t="s">
        <v>4027</v>
      </c>
      <c r="G1135" s="1" t="s">
        <v>14</v>
      </c>
      <c r="H1135" s="4" t="s">
        <v>675</v>
      </c>
      <c r="I1135" s="1" t="s">
        <v>38</v>
      </c>
    </row>
    <row r="1136" spans="2:9">
      <c r="B1136" s="1">
        <v>1134</v>
      </c>
      <c r="C1136" s="41" t="s">
        <v>4028</v>
      </c>
      <c r="D1136" s="4" t="s">
        <v>4029</v>
      </c>
      <c r="E1136" s="41" t="s">
        <v>13</v>
      </c>
      <c r="F1136" s="3" t="s">
        <v>4030</v>
      </c>
      <c r="G1136" s="1" t="s">
        <v>14</v>
      </c>
      <c r="H1136" s="4" t="s">
        <v>478</v>
      </c>
      <c r="I1136" s="1" t="s">
        <v>38</v>
      </c>
    </row>
    <row r="1137" spans="2:9">
      <c r="B1137" s="1">
        <v>1135</v>
      </c>
      <c r="C1137" s="41" t="s">
        <v>4031</v>
      </c>
      <c r="D1137" s="4" t="s">
        <v>4032</v>
      </c>
      <c r="E1137" s="41" t="s">
        <v>13</v>
      </c>
      <c r="F1137" s="3" t="s">
        <v>4033</v>
      </c>
      <c r="G1137" s="1" t="s">
        <v>14</v>
      </c>
      <c r="H1137" s="4" t="s">
        <v>557</v>
      </c>
      <c r="I1137" s="1" t="s">
        <v>38</v>
      </c>
    </row>
    <row r="1138" spans="2:9">
      <c r="B1138" s="1">
        <v>1136</v>
      </c>
      <c r="C1138" s="41" t="s">
        <v>4034</v>
      </c>
      <c r="D1138" s="4" t="s">
        <v>4035</v>
      </c>
      <c r="E1138" s="41" t="s">
        <v>13</v>
      </c>
      <c r="F1138" s="3" t="s">
        <v>4036</v>
      </c>
      <c r="G1138" s="1" t="s">
        <v>14</v>
      </c>
      <c r="H1138" s="4" t="s">
        <v>678</v>
      </c>
      <c r="I1138" s="1" t="s">
        <v>38</v>
      </c>
    </row>
    <row r="1139" spans="2:9">
      <c r="B1139" s="1">
        <v>1137</v>
      </c>
      <c r="C1139" s="41" t="s">
        <v>4037</v>
      </c>
      <c r="D1139" s="4" t="s">
        <v>4038</v>
      </c>
      <c r="E1139" s="41" t="s">
        <v>13</v>
      </c>
      <c r="F1139" s="3" t="s">
        <v>4039</v>
      </c>
      <c r="G1139" s="1" t="s">
        <v>14</v>
      </c>
      <c r="H1139" s="4" t="s">
        <v>387</v>
      </c>
      <c r="I1139" s="1" t="s">
        <v>38</v>
      </c>
    </row>
    <row r="1140" spans="2:9">
      <c r="B1140" s="1">
        <v>1138</v>
      </c>
      <c r="C1140" s="41" t="s">
        <v>4040</v>
      </c>
      <c r="D1140" s="4" t="s">
        <v>4041</v>
      </c>
      <c r="E1140" s="41" t="s">
        <v>13</v>
      </c>
      <c r="F1140" s="3" t="s">
        <v>4042</v>
      </c>
      <c r="G1140" s="1" t="s">
        <v>14</v>
      </c>
      <c r="H1140" s="4" t="s">
        <v>387</v>
      </c>
      <c r="I1140" s="1" t="s">
        <v>38</v>
      </c>
    </row>
    <row r="1141" spans="2:9">
      <c r="B1141" s="1">
        <v>1139</v>
      </c>
      <c r="C1141" s="41" t="s">
        <v>4043</v>
      </c>
      <c r="D1141" s="4" t="s">
        <v>4044</v>
      </c>
      <c r="E1141" s="41" t="s">
        <v>13</v>
      </c>
      <c r="F1141" s="3" t="s">
        <v>4045</v>
      </c>
      <c r="G1141" s="1" t="s">
        <v>14</v>
      </c>
      <c r="H1141" s="4" t="s">
        <v>680</v>
      </c>
      <c r="I1141" s="1" t="s">
        <v>38</v>
      </c>
    </row>
    <row r="1142" spans="2:9">
      <c r="B1142" s="1">
        <v>1140</v>
      </c>
      <c r="C1142" s="41" t="s">
        <v>4046</v>
      </c>
      <c r="D1142" s="4" t="s">
        <v>4047</v>
      </c>
      <c r="E1142" s="41" t="s">
        <v>13</v>
      </c>
      <c r="F1142" s="3" t="s">
        <v>4048</v>
      </c>
      <c r="G1142" s="1" t="s">
        <v>14</v>
      </c>
      <c r="H1142" s="4" t="s">
        <v>557</v>
      </c>
      <c r="I1142" s="1" t="s">
        <v>38</v>
      </c>
    </row>
    <row r="1143" spans="2:9">
      <c r="B1143" s="1">
        <v>1141</v>
      </c>
      <c r="C1143" s="41" t="s">
        <v>4049</v>
      </c>
      <c r="D1143" s="4" t="s">
        <v>4050</v>
      </c>
      <c r="E1143" s="41" t="s">
        <v>13</v>
      </c>
      <c r="F1143" s="3" t="s">
        <v>4051</v>
      </c>
      <c r="G1143" s="1" t="s">
        <v>14</v>
      </c>
      <c r="H1143" s="4" t="s">
        <v>436</v>
      </c>
      <c r="I1143" s="1" t="s">
        <v>38</v>
      </c>
    </row>
    <row r="1144" spans="2:9">
      <c r="B1144" s="1">
        <v>1142</v>
      </c>
      <c r="C1144" s="41" t="s">
        <v>4052</v>
      </c>
      <c r="D1144" s="4" t="s">
        <v>4053</v>
      </c>
      <c r="E1144" s="41" t="s">
        <v>13</v>
      </c>
      <c r="F1144" s="3" t="s">
        <v>4054</v>
      </c>
      <c r="G1144" s="1" t="s">
        <v>14</v>
      </c>
      <c r="H1144" s="4" t="s">
        <v>436</v>
      </c>
      <c r="I1144" s="1" t="s">
        <v>38</v>
      </c>
    </row>
    <row r="1145" spans="2:9">
      <c r="B1145" s="1">
        <v>1143</v>
      </c>
      <c r="C1145" s="41" t="s">
        <v>4055</v>
      </c>
      <c r="D1145" s="4" t="s">
        <v>4056</v>
      </c>
      <c r="E1145" s="41" t="s">
        <v>13</v>
      </c>
      <c r="F1145" s="3" t="s">
        <v>4057</v>
      </c>
      <c r="G1145" s="1" t="s">
        <v>14</v>
      </c>
      <c r="H1145" s="4" t="s">
        <v>174</v>
      </c>
      <c r="I1145" s="1" t="s">
        <v>38</v>
      </c>
    </row>
    <row r="1146" spans="2:9">
      <c r="B1146" s="1">
        <v>1144</v>
      </c>
      <c r="C1146" s="41" t="s">
        <v>4058</v>
      </c>
      <c r="D1146" s="4" t="s">
        <v>4059</v>
      </c>
      <c r="E1146" s="41" t="s">
        <v>13</v>
      </c>
      <c r="F1146" s="3" t="s">
        <v>4060</v>
      </c>
      <c r="G1146" s="1" t="s">
        <v>14</v>
      </c>
      <c r="H1146" s="4" t="s">
        <v>174</v>
      </c>
      <c r="I1146" s="1" t="s">
        <v>38</v>
      </c>
    </row>
    <row r="1147" spans="2:9">
      <c r="B1147" s="1">
        <v>1145</v>
      </c>
      <c r="C1147" s="41" t="s">
        <v>4061</v>
      </c>
      <c r="D1147" s="4" t="s">
        <v>4062</v>
      </c>
      <c r="E1147" s="41" t="s">
        <v>13</v>
      </c>
      <c r="F1147" s="3" t="s">
        <v>4063</v>
      </c>
      <c r="G1147" s="1" t="s">
        <v>14</v>
      </c>
      <c r="H1147" s="4" t="s">
        <v>387</v>
      </c>
      <c r="I1147" s="1" t="s">
        <v>38</v>
      </c>
    </row>
    <row r="1148" spans="2:9">
      <c r="B1148" s="1">
        <v>1146</v>
      </c>
      <c r="C1148" s="41" t="s">
        <v>4064</v>
      </c>
      <c r="D1148" s="4" t="s">
        <v>4065</v>
      </c>
      <c r="E1148" s="41" t="s">
        <v>13</v>
      </c>
      <c r="F1148" s="3" t="s">
        <v>4066</v>
      </c>
      <c r="G1148" s="1" t="s">
        <v>14</v>
      </c>
      <c r="H1148" s="4" t="s">
        <v>478</v>
      </c>
      <c r="I1148" s="1" t="s">
        <v>38</v>
      </c>
    </row>
    <row r="1149" spans="2:9">
      <c r="B1149" s="1">
        <v>1147</v>
      </c>
      <c r="C1149" s="41" t="s">
        <v>4067</v>
      </c>
      <c r="D1149" s="4" t="s">
        <v>4068</v>
      </c>
      <c r="E1149" s="41" t="s">
        <v>13</v>
      </c>
      <c r="F1149" s="3" t="s">
        <v>4069</v>
      </c>
      <c r="G1149" s="1" t="s">
        <v>14</v>
      </c>
      <c r="H1149" s="4" t="s">
        <v>557</v>
      </c>
      <c r="I1149" s="1" t="s">
        <v>38</v>
      </c>
    </row>
    <row r="1150" spans="2:9">
      <c r="B1150" s="1">
        <v>1148</v>
      </c>
      <c r="C1150" s="41" t="s">
        <v>4070</v>
      </c>
      <c r="D1150" s="4" t="s">
        <v>3752</v>
      </c>
      <c r="E1150" s="41" t="s">
        <v>13</v>
      </c>
      <c r="F1150" s="3" t="s">
        <v>4071</v>
      </c>
      <c r="G1150" s="1" t="s">
        <v>14</v>
      </c>
      <c r="H1150" s="4" t="s">
        <v>680</v>
      </c>
      <c r="I1150" s="1" t="s">
        <v>38</v>
      </c>
    </row>
    <row r="1151" spans="2:9">
      <c r="B1151" s="1">
        <v>1149</v>
      </c>
      <c r="C1151" s="41" t="s">
        <v>4072</v>
      </c>
      <c r="D1151" s="4" t="s">
        <v>4073</v>
      </c>
      <c r="E1151" s="41" t="s">
        <v>13</v>
      </c>
      <c r="F1151" s="3" t="s">
        <v>4074</v>
      </c>
      <c r="G1151" s="1" t="s">
        <v>14</v>
      </c>
      <c r="H1151" s="4" t="s">
        <v>681</v>
      </c>
      <c r="I1151" s="1" t="s">
        <v>38</v>
      </c>
    </row>
    <row r="1152" spans="2:9">
      <c r="B1152" s="1">
        <v>1150</v>
      </c>
      <c r="C1152" s="41" t="s">
        <v>4075</v>
      </c>
      <c r="D1152" s="4" t="s">
        <v>4076</v>
      </c>
      <c r="E1152" s="41" t="s">
        <v>13</v>
      </c>
      <c r="F1152" s="3" t="s">
        <v>4077</v>
      </c>
      <c r="G1152" s="1" t="s">
        <v>14</v>
      </c>
      <c r="H1152" s="4" t="s">
        <v>680</v>
      </c>
      <c r="I1152" s="1" t="s">
        <v>38</v>
      </c>
    </row>
    <row r="1153" spans="2:9">
      <c r="B1153" s="1">
        <v>1151</v>
      </c>
      <c r="C1153" s="41" t="s">
        <v>4078</v>
      </c>
      <c r="D1153" s="4" t="s">
        <v>4079</v>
      </c>
      <c r="E1153" s="41" t="s">
        <v>13</v>
      </c>
      <c r="F1153" s="3" t="s">
        <v>4080</v>
      </c>
      <c r="G1153" s="1" t="s">
        <v>14</v>
      </c>
      <c r="H1153" s="4" t="s">
        <v>387</v>
      </c>
      <c r="I1153" s="1" t="s">
        <v>38</v>
      </c>
    </row>
    <row r="1154" spans="2:9">
      <c r="B1154" s="1">
        <v>1152</v>
      </c>
      <c r="C1154" s="41" t="s">
        <v>4081</v>
      </c>
      <c r="D1154" s="4" t="s">
        <v>4082</v>
      </c>
      <c r="E1154" s="41" t="s">
        <v>13</v>
      </c>
      <c r="F1154" s="3" t="s">
        <v>4083</v>
      </c>
      <c r="G1154" s="1" t="s">
        <v>14</v>
      </c>
      <c r="H1154" s="4" t="s">
        <v>675</v>
      </c>
      <c r="I1154" s="1" t="s">
        <v>38</v>
      </c>
    </row>
    <row r="1155" spans="2:9">
      <c r="B1155" s="1">
        <v>1153</v>
      </c>
      <c r="C1155" s="41" t="s">
        <v>4084</v>
      </c>
      <c r="D1155" s="4" t="s">
        <v>4085</v>
      </c>
      <c r="E1155" s="41" t="s">
        <v>13</v>
      </c>
      <c r="F1155" s="3" t="s">
        <v>4086</v>
      </c>
      <c r="G1155" s="1" t="s">
        <v>14</v>
      </c>
      <c r="H1155" s="4" t="s">
        <v>387</v>
      </c>
      <c r="I1155" s="1" t="s">
        <v>38</v>
      </c>
    </row>
    <row r="1156" spans="2:9">
      <c r="B1156" s="1">
        <v>1154</v>
      </c>
      <c r="C1156" s="41" t="s">
        <v>4087</v>
      </c>
      <c r="D1156" s="4" t="s">
        <v>4088</v>
      </c>
      <c r="E1156" s="41" t="s">
        <v>13</v>
      </c>
      <c r="F1156" s="3" t="s">
        <v>4089</v>
      </c>
      <c r="G1156" s="1" t="s">
        <v>14</v>
      </c>
      <c r="H1156" s="4" t="s">
        <v>387</v>
      </c>
      <c r="I1156" s="1" t="s">
        <v>38</v>
      </c>
    </row>
    <row r="1157" spans="2:9">
      <c r="B1157" s="1">
        <v>1155</v>
      </c>
      <c r="C1157" s="41" t="s">
        <v>4090</v>
      </c>
      <c r="D1157" s="4" t="s">
        <v>4091</v>
      </c>
      <c r="E1157" s="41" t="s">
        <v>13</v>
      </c>
      <c r="F1157" s="3" t="s">
        <v>4092</v>
      </c>
      <c r="G1157" s="1" t="s">
        <v>14</v>
      </c>
      <c r="H1157" s="4" t="s">
        <v>557</v>
      </c>
      <c r="I1157" s="1" t="s">
        <v>38</v>
      </c>
    </row>
    <row r="1158" spans="2:9">
      <c r="B1158" s="1">
        <v>1156</v>
      </c>
      <c r="C1158" s="41" t="s">
        <v>4093</v>
      </c>
      <c r="D1158" s="4" t="s">
        <v>4094</v>
      </c>
      <c r="E1158" s="41" t="s">
        <v>13</v>
      </c>
      <c r="F1158" s="3" t="s">
        <v>4095</v>
      </c>
      <c r="G1158" s="1" t="s">
        <v>14</v>
      </c>
      <c r="H1158" s="4" t="s">
        <v>680</v>
      </c>
      <c r="I1158" s="1" t="s">
        <v>38</v>
      </c>
    </row>
    <row r="1159" spans="2:9">
      <c r="B1159" s="1">
        <v>1157</v>
      </c>
      <c r="C1159" s="41" t="s">
        <v>4096</v>
      </c>
      <c r="D1159" s="4" t="s">
        <v>4097</v>
      </c>
      <c r="E1159" s="41" t="s">
        <v>13</v>
      </c>
      <c r="F1159" s="3" t="s">
        <v>4098</v>
      </c>
      <c r="G1159" s="1" t="s">
        <v>14</v>
      </c>
      <c r="H1159" s="4" t="s">
        <v>678</v>
      </c>
      <c r="I1159" s="1" t="s">
        <v>38</v>
      </c>
    </row>
    <row r="1160" spans="2:9">
      <c r="B1160" s="1">
        <v>1158</v>
      </c>
      <c r="C1160" s="41" t="s">
        <v>4099</v>
      </c>
      <c r="D1160" s="4" t="s">
        <v>4100</v>
      </c>
      <c r="E1160" s="41" t="s">
        <v>13</v>
      </c>
      <c r="F1160" s="3" t="s">
        <v>4101</v>
      </c>
      <c r="G1160" s="1" t="s">
        <v>14</v>
      </c>
      <c r="H1160" s="4" t="s">
        <v>462</v>
      </c>
      <c r="I1160" s="1" t="s">
        <v>38</v>
      </c>
    </row>
    <row r="1161" spans="2:9">
      <c r="B1161" s="1">
        <v>1159</v>
      </c>
      <c r="C1161" s="41" t="s">
        <v>4102</v>
      </c>
      <c r="D1161" s="4" t="s">
        <v>4103</v>
      </c>
      <c r="E1161" s="41" t="s">
        <v>13</v>
      </c>
      <c r="F1161" s="3" t="s">
        <v>4104</v>
      </c>
      <c r="G1161" s="1" t="s">
        <v>14</v>
      </c>
      <c r="H1161" s="4" t="s">
        <v>681</v>
      </c>
      <c r="I1161" s="1" t="s">
        <v>38</v>
      </c>
    </row>
    <row r="1162" spans="2:9">
      <c r="B1162" s="1">
        <v>1160</v>
      </c>
      <c r="C1162" s="41" t="s">
        <v>4105</v>
      </c>
      <c r="D1162" s="4" t="s">
        <v>4106</v>
      </c>
      <c r="E1162" s="41" t="s">
        <v>13</v>
      </c>
      <c r="F1162" s="3" t="s">
        <v>4107</v>
      </c>
      <c r="G1162" s="1" t="s">
        <v>14</v>
      </c>
      <c r="H1162" s="4" t="s">
        <v>436</v>
      </c>
      <c r="I1162" s="1" t="s">
        <v>38</v>
      </c>
    </row>
    <row r="1163" spans="2:9">
      <c r="B1163" s="1">
        <v>1161</v>
      </c>
      <c r="C1163" s="41" t="s">
        <v>4108</v>
      </c>
      <c r="D1163" s="4" t="s">
        <v>4109</v>
      </c>
      <c r="E1163" s="41" t="s">
        <v>13</v>
      </c>
      <c r="F1163" s="3" t="s">
        <v>4110</v>
      </c>
      <c r="G1163" s="1" t="s">
        <v>14</v>
      </c>
      <c r="H1163" s="4" t="s">
        <v>387</v>
      </c>
      <c r="I1163" s="1" t="s">
        <v>38</v>
      </c>
    </row>
    <row r="1164" spans="2:9">
      <c r="B1164" s="1">
        <v>1162</v>
      </c>
      <c r="C1164" s="41" t="s">
        <v>4111</v>
      </c>
      <c r="D1164" s="4" t="s">
        <v>4112</v>
      </c>
      <c r="E1164" s="41" t="s">
        <v>13</v>
      </c>
      <c r="F1164" s="3" t="s">
        <v>4113</v>
      </c>
      <c r="G1164" s="1" t="s">
        <v>14</v>
      </c>
      <c r="H1164" s="4" t="s">
        <v>679</v>
      </c>
      <c r="I1164" s="1" t="s">
        <v>38</v>
      </c>
    </row>
    <row r="1165" spans="2:9">
      <c r="B1165" s="1">
        <v>1163</v>
      </c>
      <c r="C1165" s="41" t="s">
        <v>4114</v>
      </c>
      <c r="D1165" s="4" t="s">
        <v>4115</v>
      </c>
      <c r="E1165" s="41" t="s">
        <v>13</v>
      </c>
      <c r="F1165" s="3" t="s">
        <v>4116</v>
      </c>
      <c r="G1165" s="1" t="s">
        <v>14</v>
      </c>
      <c r="H1165" s="4" t="s">
        <v>194</v>
      </c>
      <c r="I1165" s="1" t="s">
        <v>38</v>
      </c>
    </row>
    <row r="1166" spans="2:9">
      <c r="B1166" s="1">
        <v>1164</v>
      </c>
      <c r="C1166" s="41" t="s">
        <v>4117</v>
      </c>
      <c r="D1166" s="4" t="s">
        <v>4118</v>
      </c>
      <c r="E1166" s="41" t="s">
        <v>13</v>
      </c>
      <c r="F1166" s="3" t="s">
        <v>4119</v>
      </c>
      <c r="G1166" s="1" t="s">
        <v>14</v>
      </c>
      <c r="H1166" s="4" t="s">
        <v>678</v>
      </c>
      <c r="I1166" s="1" t="s">
        <v>38</v>
      </c>
    </row>
    <row r="1167" spans="2:9">
      <c r="B1167" s="1">
        <v>1165</v>
      </c>
      <c r="C1167" s="41" t="s">
        <v>4120</v>
      </c>
      <c r="D1167" s="4" t="s">
        <v>4121</v>
      </c>
      <c r="E1167" s="41" t="s">
        <v>13</v>
      </c>
      <c r="F1167" s="3" t="s">
        <v>4122</v>
      </c>
      <c r="G1167" s="1" t="s">
        <v>14</v>
      </c>
      <c r="H1167" s="4" t="s">
        <v>680</v>
      </c>
      <c r="I1167" s="1" t="s">
        <v>38</v>
      </c>
    </row>
    <row r="1168" spans="2:9">
      <c r="B1168" s="1">
        <v>1166</v>
      </c>
      <c r="C1168" s="41" t="s">
        <v>4123</v>
      </c>
      <c r="D1168" s="4" t="s">
        <v>4124</v>
      </c>
      <c r="E1168" s="41" t="s">
        <v>13</v>
      </c>
      <c r="F1168" s="3" t="s">
        <v>4125</v>
      </c>
      <c r="G1168" s="1" t="s">
        <v>14</v>
      </c>
      <c r="H1168" s="4" t="s">
        <v>478</v>
      </c>
      <c r="I1168" s="1" t="s">
        <v>38</v>
      </c>
    </row>
    <row r="1169" spans="2:9">
      <c r="B1169" s="1">
        <v>1167</v>
      </c>
      <c r="C1169" s="41" t="s">
        <v>4126</v>
      </c>
      <c r="D1169" s="4" t="s">
        <v>4127</v>
      </c>
      <c r="E1169" s="41" t="s">
        <v>13</v>
      </c>
      <c r="F1169" s="3" t="s">
        <v>4128</v>
      </c>
      <c r="G1169" s="1" t="s">
        <v>14</v>
      </c>
      <c r="H1169" s="4" t="s">
        <v>436</v>
      </c>
      <c r="I1169" s="1" t="s">
        <v>38</v>
      </c>
    </row>
    <row r="1170" spans="2:9">
      <c r="B1170" s="1">
        <v>1168</v>
      </c>
      <c r="C1170" s="41" t="s">
        <v>4129</v>
      </c>
      <c r="D1170" s="4" t="s">
        <v>4130</v>
      </c>
      <c r="E1170" s="41" t="s">
        <v>13</v>
      </c>
      <c r="F1170" s="3" t="s">
        <v>4131</v>
      </c>
      <c r="G1170" s="1" t="s">
        <v>14</v>
      </c>
      <c r="H1170" s="4" t="s">
        <v>557</v>
      </c>
      <c r="I1170" s="1" t="s">
        <v>38</v>
      </c>
    </row>
    <row r="1171" spans="2:9">
      <c r="B1171" s="1">
        <v>1169</v>
      </c>
      <c r="C1171" s="41" t="s">
        <v>4132</v>
      </c>
      <c r="D1171" s="4" t="s">
        <v>4133</v>
      </c>
      <c r="E1171" s="41" t="s">
        <v>13</v>
      </c>
      <c r="F1171" s="3" t="s">
        <v>4134</v>
      </c>
      <c r="G1171" s="1" t="s">
        <v>14</v>
      </c>
      <c r="H1171" s="4" t="s">
        <v>557</v>
      </c>
      <c r="I1171" s="1" t="s">
        <v>38</v>
      </c>
    </row>
    <row r="1172" spans="2:9">
      <c r="B1172" s="1">
        <v>1170</v>
      </c>
      <c r="C1172" s="41" t="s">
        <v>4135</v>
      </c>
      <c r="D1172" s="4" t="s">
        <v>4136</v>
      </c>
      <c r="E1172" s="41" t="s">
        <v>13</v>
      </c>
      <c r="F1172" s="3" t="s">
        <v>4137</v>
      </c>
      <c r="G1172" s="1" t="s">
        <v>14</v>
      </c>
      <c r="H1172" s="4" t="s">
        <v>387</v>
      </c>
      <c r="I1172" s="1" t="s">
        <v>38</v>
      </c>
    </row>
    <row r="1173" spans="2:9">
      <c r="B1173" s="1">
        <v>1171</v>
      </c>
      <c r="C1173" s="41" t="s">
        <v>4138</v>
      </c>
      <c r="D1173" s="4" t="s">
        <v>4139</v>
      </c>
      <c r="E1173" s="41" t="s">
        <v>13</v>
      </c>
      <c r="F1173" s="3" t="s">
        <v>4140</v>
      </c>
      <c r="G1173" s="1" t="s">
        <v>14</v>
      </c>
      <c r="H1173" s="4" t="s">
        <v>557</v>
      </c>
      <c r="I1173" s="1" t="s">
        <v>38</v>
      </c>
    </row>
    <row r="1174" spans="2:9">
      <c r="B1174" s="1">
        <v>1172</v>
      </c>
      <c r="C1174" s="41" t="s">
        <v>4141</v>
      </c>
      <c r="D1174" s="4" t="s">
        <v>3821</v>
      </c>
      <c r="E1174" s="41" t="s">
        <v>13</v>
      </c>
      <c r="F1174" s="3" t="s">
        <v>4142</v>
      </c>
      <c r="G1174" s="1" t="s">
        <v>14</v>
      </c>
      <c r="H1174" s="4" t="s">
        <v>174</v>
      </c>
      <c r="I1174" s="1" t="s">
        <v>38</v>
      </c>
    </row>
    <row r="1175" spans="2:9">
      <c r="B1175" s="1">
        <v>1173</v>
      </c>
      <c r="C1175" s="41" t="s">
        <v>4143</v>
      </c>
      <c r="D1175" s="4" t="s">
        <v>4144</v>
      </c>
      <c r="E1175" s="41" t="s">
        <v>13</v>
      </c>
      <c r="F1175" s="3" t="s">
        <v>4145</v>
      </c>
      <c r="G1175" s="1" t="s">
        <v>14</v>
      </c>
      <c r="H1175" s="4" t="s">
        <v>680</v>
      </c>
      <c r="I1175" s="1" t="s">
        <v>38</v>
      </c>
    </row>
    <row r="1176" spans="2:9">
      <c r="B1176" s="1">
        <v>1174</v>
      </c>
      <c r="C1176" s="41" t="s">
        <v>4146</v>
      </c>
      <c r="D1176" s="4" t="s">
        <v>4147</v>
      </c>
      <c r="E1176" s="41" t="s">
        <v>13</v>
      </c>
      <c r="F1176" s="3" t="s">
        <v>4148</v>
      </c>
      <c r="G1176" s="1" t="s">
        <v>14</v>
      </c>
      <c r="H1176" s="4" t="s">
        <v>29551</v>
      </c>
      <c r="I1176" s="1" t="s">
        <v>38</v>
      </c>
    </row>
    <row r="1177" spans="2:9">
      <c r="B1177" s="1">
        <v>1175</v>
      </c>
      <c r="C1177" s="41" t="s">
        <v>4149</v>
      </c>
      <c r="D1177" s="4" t="s">
        <v>4150</v>
      </c>
      <c r="E1177" s="41" t="s">
        <v>13</v>
      </c>
      <c r="F1177" s="3" t="s">
        <v>4151</v>
      </c>
      <c r="G1177" s="1" t="s">
        <v>14</v>
      </c>
      <c r="H1177" s="4" t="s">
        <v>557</v>
      </c>
      <c r="I1177" s="1" t="s">
        <v>38</v>
      </c>
    </row>
    <row r="1178" spans="2:9">
      <c r="B1178" s="1">
        <v>1176</v>
      </c>
      <c r="C1178" s="41" t="s">
        <v>4152</v>
      </c>
      <c r="D1178" s="4" t="s">
        <v>4153</v>
      </c>
      <c r="E1178" s="41" t="s">
        <v>13</v>
      </c>
      <c r="F1178" s="3" t="s">
        <v>4154</v>
      </c>
      <c r="G1178" s="1" t="s">
        <v>14</v>
      </c>
      <c r="H1178" s="4" t="s">
        <v>387</v>
      </c>
      <c r="I1178" s="1" t="s">
        <v>38</v>
      </c>
    </row>
    <row r="1179" spans="2:9">
      <c r="B1179" s="1">
        <v>1177</v>
      </c>
      <c r="C1179" s="41" t="s">
        <v>4155</v>
      </c>
      <c r="D1179" s="4" t="s">
        <v>4156</v>
      </c>
      <c r="E1179" s="41" t="s">
        <v>13</v>
      </c>
      <c r="F1179" s="3" t="s">
        <v>4157</v>
      </c>
      <c r="G1179" s="1" t="s">
        <v>14</v>
      </c>
      <c r="H1179" s="4" t="s">
        <v>675</v>
      </c>
      <c r="I1179" s="1" t="s">
        <v>38</v>
      </c>
    </row>
    <row r="1180" spans="2:9">
      <c r="B1180" s="1">
        <v>1178</v>
      </c>
      <c r="C1180" s="41" t="s">
        <v>4158</v>
      </c>
      <c r="D1180" s="4" t="s">
        <v>4159</v>
      </c>
      <c r="E1180" s="41" t="s">
        <v>13</v>
      </c>
      <c r="F1180" s="3" t="s">
        <v>4160</v>
      </c>
      <c r="G1180" s="1" t="s">
        <v>14</v>
      </c>
      <c r="H1180" s="4" t="s">
        <v>29551</v>
      </c>
      <c r="I1180" s="1" t="s">
        <v>38</v>
      </c>
    </row>
    <row r="1181" spans="2:9">
      <c r="B1181" s="1">
        <v>1179</v>
      </c>
      <c r="C1181" s="41" t="s">
        <v>4161</v>
      </c>
      <c r="D1181" s="4" t="s">
        <v>4162</v>
      </c>
      <c r="E1181" s="41" t="s">
        <v>13</v>
      </c>
      <c r="F1181" s="3" t="s">
        <v>4163</v>
      </c>
      <c r="G1181" s="1" t="s">
        <v>14</v>
      </c>
      <c r="H1181" s="4" t="s">
        <v>462</v>
      </c>
      <c r="I1181" s="1" t="s">
        <v>38</v>
      </c>
    </row>
    <row r="1182" spans="2:9">
      <c r="B1182" s="1">
        <v>1180</v>
      </c>
      <c r="C1182" s="41" t="s">
        <v>4164</v>
      </c>
      <c r="D1182" s="4" t="s">
        <v>4165</v>
      </c>
      <c r="E1182" s="41" t="s">
        <v>13</v>
      </c>
      <c r="F1182" s="3" t="s">
        <v>4166</v>
      </c>
      <c r="G1182" s="1" t="s">
        <v>14</v>
      </c>
      <c r="H1182" s="4" t="s">
        <v>678</v>
      </c>
      <c r="I1182" s="1" t="s">
        <v>38</v>
      </c>
    </row>
    <row r="1183" spans="2:9">
      <c r="B1183" s="1">
        <v>1181</v>
      </c>
      <c r="C1183" s="41" t="s">
        <v>4167</v>
      </c>
      <c r="D1183" s="4" t="s">
        <v>4168</v>
      </c>
      <c r="E1183" s="41" t="s">
        <v>13</v>
      </c>
      <c r="F1183" s="3" t="s">
        <v>4169</v>
      </c>
      <c r="G1183" s="1" t="s">
        <v>14</v>
      </c>
      <c r="H1183" s="4" t="s">
        <v>680</v>
      </c>
      <c r="I1183" s="1" t="s">
        <v>38</v>
      </c>
    </row>
    <row r="1184" spans="2:9">
      <c r="B1184" s="1">
        <v>1182</v>
      </c>
      <c r="C1184" s="41" t="s">
        <v>4170</v>
      </c>
      <c r="D1184" s="4" t="s">
        <v>4171</v>
      </c>
      <c r="E1184" s="41" t="s">
        <v>13</v>
      </c>
      <c r="F1184" s="3" t="s">
        <v>4172</v>
      </c>
      <c r="G1184" s="1" t="s">
        <v>14</v>
      </c>
      <c r="H1184" s="4" t="s">
        <v>174</v>
      </c>
      <c r="I1184" s="1" t="s">
        <v>38</v>
      </c>
    </row>
    <row r="1185" spans="2:9">
      <c r="B1185" s="1">
        <v>1183</v>
      </c>
      <c r="C1185" s="41" t="s">
        <v>4173</v>
      </c>
      <c r="D1185" s="4" t="s">
        <v>4174</v>
      </c>
      <c r="E1185" s="41" t="s">
        <v>13</v>
      </c>
      <c r="F1185" s="3" t="s">
        <v>4175</v>
      </c>
      <c r="G1185" s="1" t="s">
        <v>14</v>
      </c>
      <c r="H1185" s="4" t="s">
        <v>681</v>
      </c>
      <c r="I1185" s="1" t="s">
        <v>38</v>
      </c>
    </row>
    <row r="1186" spans="2:9">
      <c r="B1186" s="1">
        <v>1184</v>
      </c>
      <c r="C1186" s="41" t="s">
        <v>4176</v>
      </c>
      <c r="D1186" s="4" t="s">
        <v>4177</v>
      </c>
      <c r="E1186" s="41" t="s">
        <v>13</v>
      </c>
      <c r="F1186" s="3" t="s">
        <v>4178</v>
      </c>
      <c r="G1186" s="1" t="s">
        <v>14</v>
      </c>
      <c r="H1186" s="4" t="s">
        <v>387</v>
      </c>
      <c r="I1186" s="1" t="s">
        <v>38</v>
      </c>
    </row>
    <row r="1187" spans="2:9">
      <c r="B1187" s="1">
        <v>1185</v>
      </c>
      <c r="C1187" s="41" t="s">
        <v>4179</v>
      </c>
      <c r="D1187" s="4" t="s">
        <v>4180</v>
      </c>
      <c r="E1187" s="41" t="s">
        <v>13</v>
      </c>
      <c r="F1187" s="3" t="s">
        <v>4181</v>
      </c>
      <c r="G1187" s="1" t="s">
        <v>14</v>
      </c>
      <c r="H1187" s="4" t="s">
        <v>29551</v>
      </c>
      <c r="I1187" s="1" t="s">
        <v>38</v>
      </c>
    </row>
    <row r="1188" spans="2:9">
      <c r="B1188" s="1">
        <v>1186</v>
      </c>
      <c r="C1188" s="41" t="s">
        <v>4182</v>
      </c>
      <c r="D1188" s="4" t="s">
        <v>4183</v>
      </c>
      <c r="E1188" s="41" t="s">
        <v>13</v>
      </c>
      <c r="F1188" s="3" t="s">
        <v>4184</v>
      </c>
      <c r="G1188" s="1" t="s">
        <v>14</v>
      </c>
      <c r="H1188" s="4" t="s">
        <v>557</v>
      </c>
      <c r="I1188" s="1" t="s">
        <v>38</v>
      </c>
    </row>
    <row r="1189" spans="2:9">
      <c r="B1189" s="1">
        <v>1187</v>
      </c>
      <c r="C1189" s="41" t="s">
        <v>4185</v>
      </c>
      <c r="D1189" s="4" t="s">
        <v>4186</v>
      </c>
      <c r="E1189" s="41" t="s">
        <v>13</v>
      </c>
      <c r="F1189" s="3" t="s">
        <v>4187</v>
      </c>
      <c r="G1189" s="1" t="s">
        <v>14</v>
      </c>
      <c r="H1189" s="4" t="s">
        <v>680</v>
      </c>
      <c r="I1189" s="1" t="s">
        <v>38</v>
      </c>
    </row>
    <row r="1190" spans="2:9">
      <c r="B1190" s="1">
        <v>1188</v>
      </c>
      <c r="C1190" s="41" t="s">
        <v>4188</v>
      </c>
      <c r="D1190" s="4" t="s">
        <v>4189</v>
      </c>
      <c r="E1190" s="41" t="s">
        <v>13</v>
      </c>
      <c r="F1190" s="3" t="s">
        <v>4190</v>
      </c>
      <c r="G1190" s="1" t="s">
        <v>14</v>
      </c>
      <c r="H1190" s="4" t="s">
        <v>310</v>
      </c>
      <c r="I1190" s="1" t="s">
        <v>38</v>
      </c>
    </row>
    <row r="1191" spans="2:9">
      <c r="B1191" s="1">
        <v>1189</v>
      </c>
      <c r="C1191" s="41" t="s">
        <v>4191</v>
      </c>
      <c r="D1191" s="4" t="s">
        <v>4192</v>
      </c>
      <c r="E1191" s="41" t="s">
        <v>13</v>
      </c>
      <c r="F1191" s="3" t="s">
        <v>4193</v>
      </c>
      <c r="G1191" s="1" t="s">
        <v>14</v>
      </c>
      <c r="H1191" s="4" t="s">
        <v>679</v>
      </c>
      <c r="I1191" s="1" t="s">
        <v>38</v>
      </c>
    </row>
    <row r="1192" spans="2:9">
      <c r="B1192" s="1">
        <v>1190</v>
      </c>
      <c r="C1192" s="41" t="s">
        <v>4194</v>
      </c>
      <c r="D1192" s="4" t="s">
        <v>4195</v>
      </c>
      <c r="E1192" s="41" t="s">
        <v>13</v>
      </c>
      <c r="F1192" s="3" t="s">
        <v>4196</v>
      </c>
      <c r="G1192" s="1" t="s">
        <v>14</v>
      </c>
      <c r="H1192" s="4" t="s">
        <v>244</v>
      </c>
      <c r="I1192" s="1" t="s">
        <v>38</v>
      </c>
    </row>
    <row r="1193" spans="2:9">
      <c r="B1193" s="1">
        <v>1191</v>
      </c>
      <c r="C1193" s="41" t="s">
        <v>4197</v>
      </c>
      <c r="D1193" s="4" t="s">
        <v>4198</v>
      </c>
      <c r="E1193" s="41" t="s">
        <v>13</v>
      </c>
      <c r="F1193" s="3" t="s">
        <v>4199</v>
      </c>
      <c r="G1193" s="1" t="s">
        <v>14</v>
      </c>
      <c r="H1193" s="4" t="s">
        <v>387</v>
      </c>
      <c r="I1193" s="1" t="s">
        <v>38</v>
      </c>
    </row>
    <row r="1194" spans="2:9">
      <c r="B1194" s="1">
        <v>1192</v>
      </c>
      <c r="C1194" s="41" t="s">
        <v>4200</v>
      </c>
      <c r="D1194" s="4" t="s">
        <v>4201</v>
      </c>
      <c r="E1194" s="41" t="s">
        <v>13</v>
      </c>
      <c r="F1194" s="3" t="s">
        <v>4202</v>
      </c>
      <c r="G1194" s="1" t="s">
        <v>14</v>
      </c>
      <c r="H1194" s="4" t="s">
        <v>387</v>
      </c>
      <c r="I1194" s="1" t="s">
        <v>38</v>
      </c>
    </row>
    <row r="1195" spans="2:9">
      <c r="B1195" s="1">
        <v>1193</v>
      </c>
      <c r="C1195" s="41" t="s">
        <v>4203</v>
      </c>
      <c r="D1195" s="4" t="s">
        <v>4204</v>
      </c>
      <c r="E1195" s="41" t="s">
        <v>13</v>
      </c>
      <c r="F1195" s="3" t="s">
        <v>4205</v>
      </c>
      <c r="G1195" s="1" t="s">
        <v>14</v>
      </c>
      <c r="H1195" s="4" t="s">
        <v>436</v>
      </c>
      <c r="I1195" s="1" t="s">
        <v>38</v>
      </c>
    </row>
    <row r="1196" spans="2:9">
      <c r="B1196" s="1">
        <v>1194</v>
      </c>
      <c r="C1196" s="41" t="s">
        <v>4206</v>
      </c>
      <c r="D1196" s="4" t="s">
        <v>4207</v>
      </c>
      <c r="E1196" s="41" t="s">
        <v>13</v>
      </c>
      <c r="F1196" s="3" t="s">
        <v>4208</v>
      </c>
      <c r="G1196" s="1" t="s">
        <v>14</v>
      </c>
      <c r="H1196" s="4" t="s">
        <v>675</v>
      </c>
      <c r="I1196" s="1" t="s">
        <v>38</v>
      </c>
    </row>
    <row r="1197" spans="2:9">
      <c r="B1197" s="1">
        <v>1195</v>
      </c>
      <c r="C1197" s="41" t="s">
        <v>4209</v>
      </c>
      <c r="D1197" s="4" t="s">
        <v>4210</v>
      </c>
      <c r="E1197" s="41" t="s">
        <v>13</v>
      </c>
      <c r="F1197" s="3" t="s">
        <v>4211</v>
      </c>
      <c r="G1197" s="1" t="s">
        <v>14</v>
      </c>
      <c r="H1197" s="4" t="s">
        <v>675</v>
      </c>
      <c r="I1197" s="1" t="s">
        <v>38</v>
      </c>
    </row>
    <row r="1198" spans="2:9">
      <c r="B1198" s="1">
        <v>1196</v>
      </c>
      <c r="C1198" s="41" t="s">
        <v>4212</v>
      </c>
      <c r="D1198" s="4" t="s">
        <v>4213</v>
      </c>
      <c r="E1198" s="41" t="s">
        <v>13</v>
      </c>
      <c r="F1198" s="3" t="s">
        <v>4214</v>
      </c>
      <c r="G1198" s="1" t="s">
        <v>14</v>
      </c>
      <c r="H1198" s="4" t="s">
        <v>387</v>
      </c>
      <c r="I1198" s="1" t="s">
        <v>38</v>
      </c>
    </row>
    <row r="1199" spans="2:9">
      <c r="B1199" s="1">
        <v>1197</v>
      </c>
      <c r="C1199" s="41" t="s">
        <v>4215</v>
      </c>
      <c r="D1199" s="4" t="s">
        <v>4216</v>
      </c>
      <c r="E1199" s="41" t="s">
        <v>13</v>
      </c>
      <c r="F1199" s="3" t="s">
        <v>4217</v>
      </c>
      <c r="G1199" s="1" t="s">
        <v>14</v>
      </c>
      <c r="H1199" s="4" t="s">
        <v>557</v>
      </c>
      <c r="I1199" s="1" t="s">
        <v>38</v>
      </c>
    </row>
    <row r="1200" spans="2:9">
      <c r="B1200" s="1">
        <v>1198</v>
      </c>
      <c r="C1200" s="41" t="s">
        <v>4218</v>
      </c>
      <c r="D1200" s="4" t="s">
        <v>4219</v>
      </c>
      <c r="E1200" s="41" t="s">
        <v>13</v>
      </c>
      <c r="F1200" s="3" t="s">
        <v>4220</v>
      </c>
      <c r="G1200" s="1" t="s">
        <v>14</v>
      </c>
      <c r="H1200" s="4" t="s">
        <v>478</v>
      </c>
      <c r="I1200" s="1" t="s">
        <v>38</v>
      </c>
    </row>
    <row r="1201" spans="2:9">
      <c r="B1201" s="1">
        <v>1199</v>
      </c>
      <c r="C1201" s="41" t="s">
        <v>4221</v>
      </c>
      <c r="D1201" s="4" t="s">
        <v>4222</v>
      </c>
      <c r="E1201" s="41" t="s">
        <v>13</v>
      </c>
      <c r="F1201" s="3" t="s">
        <v>4223</v>
      </c>
      <c r="G1201" s="1" t="s">
        <v>14</v>
      </c>
      <c r="H1201" s="4" t="s">
        <v>557</v>
      </c>
      <c r="I1201" s="1" t="s">
        <v>38</v>
      </c>
    </row>
    <row r="1202" spans="2:9">
      <c r="B1202" s="1">
        <v>1200</v>
      </c>
      <c r="C1202" s="41" t="s">
        <v>4224</v>
      </c>
      <c r="D1202" s="4" t="s">
        <v>4225</v>
      </c>
      <c r="E1202" s="41" t="s">
        <v>13</v>
      </c>
      <c r="F1202" s="3" t="s">
        <v>4226</v>
      </c>
      <c r="G1202" s="1" t="s">
        <v>14</v>
      </c>
      <c r="H1202" s="4" t="s">
        <v>387</v>
      </c>
      <c r="I1202" s="1" t="s">
        <v>38</v>
      </c>
    </row>
    <row r="1203" spans="2:9">
      <c r="B1203" s="1">
        <v>1201</v>
      </c>
      <c r="C1203" s="41" t="s">
        <v>4227</v>
      </c>
      <c r="D1203" s="4" t="s">
        <v>4228</v>
      </c>
      <c r="E1203" s="41" t="s">
        <v>13</v>
      </c>
      <c r="F1203" s="3" t="s">
        <v>4229</v>
      </c>
      <c r="G1203" s="1" t="s">
        <v>14</v>
      </c>
      <c r="H1203" s="4" t="s">
        <v>557</v>
      </c>
      <c r="I1203" s="1" t="s">
        <v>38</v>
      </c>
    </row>
    <row r="1204" spans="2:9">
      <c r="B1204" s="1">
        <v>1202</v>
      </c>
      <c r="C1204" s="41" t="s">
        <v>4230</v>
      </c>
      <c r="D1204" s="4" t="s">
        <v>4231</v>
      </c>
      <c r="E1204" s="41" t="s">
        <v>13</v>
      </c>
      <c r="F1204" s="3" t="s">
        <v>4232</v>
      </c>
      <c r="G1204" s="1" t="s">
        <v>14</v>
      </c>
      <c r="H1204" s="4" t="s">
        <v>387</v>
      </c>
      <c r="I1204" s="1" t="s">
        <v>38</v>
      </c>
    </row>
    <row r="1205" spans="2:9">
      <c r="B1205" s="1">
        <v>1203</v>
      </c>
      <c r="C1205" s="41" t="s">
        <v>4233</v>
      </c>
      <c r="D1205" s="4" t="s">
        <v>4234</v>
      </c>
      <c r="E1205" s="41" t="s">
        <v>13</v>
      </c>
      <c r="F1205" s="3" t="s">
        <v>4235</v>
      </c>
      <c r="G1205" s="1" t="s">
        <v>14</v>
      </c>
      <c r="H1205" s="4" t="s">
        <v>260</v>
      </c>
      <c r="I1205" s="1" t="s">
        <v>38</v>
      </c>
    </row>
    <row r="1206" spans="2:9">
      <c r="B1206" s="1">
        <v>1204</v>
      </c>
      <c r="C1206" s="41" t="s">
        <v>4236</v>
      </c>
      <c r="D1206" s="4" t="s">
        <v>4237</v>
      </c>
      <c r="E1206" s="41" t="s">
        <v>13</v>
      </c>
      <c r="F1206" s="3" t="s">
        <v>4238</v>
      </c>
      <c r="G1206" s="1" t="s">
        <v>14</v>
      </c>
      <c r="H1206" s="4" t="s">
        <v>436</v>
      </c>
      <c r="I1206" s="1" t="s">
        <v>38</v>
      </c>
    </row>
    <row r="1207" spans="2:9">
      <c r="B1207" s="1">
        <v>1205</v>
      </c>
      <c r="C1207" s="41" t="s">
        <v>4239</v>
      </c>
      <c r="D1207" s="4" t="s">
        <v>4240</v>
      </c>
      <c r="E1207" s="41" t="s">
        <v>13</v>
      </c>
      <c r="F1207" s="3" t="s">
        <v>4241</v>
      </c>
      <c r="G1207" s="1" t="s">
        <v>14</v>
      </c>
      <c r="H1207" s="4" t="s">
        <v>675</v>
      </c>
      <c r="I1207" s="1" t="s">
        <v>38</v>
      </c>
    </row>
    <row r="1208" spans="2:9">
      <c r="B1208" s="1">
        <v>1206</v>
      </c>
      <c r="C1208" s="41" t="s">
        <v>4242</v>
      </c>
      <c r="D1208" s="4" t="s">
        <v>4243</v>
      </c>
      <c r="E1208" s="41" t="s">
        <v>13</v>
      </c>
      <c r="F1208" s="3" t="s">
        <v>4244</v>
      </c>
      <c r="G1208" s="1" t="s">
        <v>14</v>
      </c>
      <c r="H1208" s="4" t="s">
        <v>436</v>
      </c>
      <c r="I1208" s="1" t="s">
        <v>38</v>
      </c>
    </row>
    <row r="1209" spans="2:9">
      <c r="B1209" s="1">
        <v>1207</v>
      </c>
      <c r="C1209" s="41" t="s">
        <v>4245</v>
      </c>
      <c r="D1209" s="4" t="s">
        <v>4246</v>
      </c>
      <c r="E1209" s="41" t="s">
        <v>13</v>
      </c>
      <c r="F1209" s="3" t="s">
        <v>4247</v>
      </c>
      <c r="G1209" s="1" t="s">
        <v>14</v>
      </c>
      <c r="H1209" s="4" t="s">
        <v>462</v>
      </c>
      <c r="I1209" s="1" t="s">
        <v>38</v>
      </c>
    </row>
    <row r="1210" spans="2:9">
      <c r="B1210" s="1">
        <v>1208</v>
      </c>
      <c r="C1210" s="41" t="s">
        <v>4248</v>
      </c>
      <c r="D1210" s="4" t="s">
        <v>4249</v>
      </c>
      <c r="E1210" s="41" t="s">
        <v>13</v>
      </c>
      <c r="F1210" s="3" t="s">
        <v>4250</v>
      </c>
      <c r="G1210" s="1" t="s">
        <v>14</v>
      </c>
      <c r="H1210" s="4" t="s">
        <v>680</v>
      </c>
      <c r="I1210" s="1" t="s">
        <v>38</v>
      </c>
    </row>
    <row r="1211" spans="2:9">
      <c r="B1211" s="1">
        <v>1209</v>
      </c>
      <c r="C1211" s="41" t="s">
        <v>4251</v>
      </c>
      <c r="D1211" s="4" t="s">
        <v>4252</v>
      </c>
      <c r="E1211" s="41" t="s">
        <v>13</v>
      </c>
      <c r="F1211" s="3" t="s">
        <v>4253</v>
      </c>
      <c r="G1211" s="1" t="s">
        <v>14</v>
      </c>
      <c r="H1211" s="4" t="s">
        <v>387</v>
      </c>
      <c r="I1211" s="1" t="s">
        <v>38</v>
      </c>
    </row>
    <row r="1212" spans="2:9">
      <c r="B1212" s="1">
        <v>1210</v>
      </c>
      <c r="C1212" s="41" t="s">
        <v>4254</v>
      </c>
      <c r="D1212" s="4" t="s">
        <v>4255</v>
      </c>
      <c r="E1212" s="41" t="s">
        <v>13</v>
      </c>
      <c r="F1212" s="3" t="s">
        <v>4256</v>
      </c>
      <c r="G1212" s="1" t="s">
        <v>14</v>
      </c>
      <c r="H1212" s="4" t="s">
        <v>387</v>
      </c>
      <c r="I1212" s="1" t="s">
        <v>38</v>
      </c>
    </row>
    <row r="1213" spans="2:9">
      <c r="B1213" s="1">
        <v>1211</v>
      </c>
      <c r="C1213" s="41" t="s">
        <v>4257</v>
      </c>
      <c r="D1213" s="4" t="s">
        <v>4258</v>
      </c>
      <c r="E1213" s="41" t="s">
        <v>13</v>
      </c>
      <c r="F1213" s="3" t="s">
        <v>4259</v>
      </c>
      <c r="G1213" s="1" t="s">
        <v>14</v>
      </c>
      <c r="H1213" s="4" t="s">
        <v>244</v>
      </c>
      <c r="I1213" s="1" t="s">
        <v>38</v>
      </c>
    </row>
    <row r="1214" spans="2:9">
      <c r="B1214" s="1">
        <v>1212</v>
      </c>
      <c r="C1214" s="41" t="s">
        <v>4260</v>
      </c>
      <c r="D1214" s="4" t="s">
        <v>4261</v>
      </c>
      <c r="E1214" s="41" t="s">
        <v>13</v>
      </c>
      <c r="F1214" s="3" t="s">
        <v>4262</v>
      </c>
      <c r="G1214" s="1" t="s">
        <v>14</v>
      </c>
      <c r="H1214" s="4" t="s">
        <v>680</v>
      </c>
      <c r="I1214" s="1" t="s">
        <v>38</v>
      </c>
    </row>
    <row r="1215" spans="2:9">
      <c r="B1215" s="1">
        <v>1213</v>
      </c>
      <c r="C1215" s="41" t="s">
        <v>4263</v>
      </c>
      <c r="D1215" s="4" t="s">
        <v>4264</v>
      </c>
      <c r="E1215" s="41" t="s">
        <v>13</v>
      </c>
      <c r="F1215" s="3" t="s">
        <v>4265</v>
      </c>
      <c r="G1215" s="1" t="s">
        <v>14</v>
      </c>
      <c r="H1215" s="4" t="s">
        <v>387</v>
      </c>
      <c r="I1215" s="1" t="s">
        <v>38</v>
      </c>
    </row>
    <row r="1216" spans="2:9">
      <c r="B1216" s="1">
        <v>1214</v>
      </c>
      <c r="C1216" s="41" t="s">
        <v>4266</v>
      </c>
      <c r="D1216" s="4" t="s">
        <v>4267</v>
      </c>
      <c r="E1216" s="41" t="s">
        <v>13</v>
      </c>
      <c r="F1216" s="3" t="s">
        <v>4268</v>
      </c>
      <c r="G1216" s="1" t="s">
        <v>14</v>
      </c>
      <c r="H1216" s="4" t="s">
        <v>678</v>
      </c>
      <c r="I1216" s="1" t="s">
        <v>38</v>
      </c>
    </row>
    <row r="1217" spans="2:9">
      <c r="B1217" s="1">
        <v>1215</v>
      </c>
      <c r="C1217" s="41" t="s">
        <v>4269</v>
      </c>
      <c r="D1217" s="4" t="s">
        <v>4270</v>
      </c>
      <c r="E1217" s="41" t="s">
        <v>13</v>
      </c>
      <c r="F1217" s="3" t="s">
        <v>4271</v>
      </c>
      <c r="G1217" s="1" t="s">
        <v>14</v>
      </c>
      <c r="H1217" s="4" t="s">
        <v>675</v>
      </c>
      <c r="I1217" s="1" t="s">
        <v>38</v>
      </c>
    </row>
    <row r="1218" spans="2:9">
      <c r="B1218" s="1">
        <v>1216</v>
      </c>
      <c r="C1218" s="41" t="s">
        <v>4272</v>
      </c>
      <c r="D1218" s="4" t="s">
        <v>4273</v>
      </c>
      <c r="E1218" s="41" t="s">
        <v>13</v>
      </c>
      <c r="F1218" s="3" t="s">
        <v>4274</v>
      </c>
      <c r="G1218" s="1" t="s">
        <v>14</v>
      </c>
      <c r="H1218" s="4" t="s">
        <v>478</v>
      </c>
      <c r="I1218" s="1" t="s">
        <v>38</v>
      </c>
    </row>
    <row r="1219" spans="2:9">
      <c r="B1219" s="1">
        <v>1217</v>
      </c>
      <c r="C1219" s="41" t="s">
        <v>4275</v>
      </c>
      <c r="D1219" s="4" t="s">
        <v>4276</v>
      </c>
      <c r="E1219" s="41" t="s">
        <v>13</v>
      </c>
      <c r="F1219" s="3" t="s">
        <v>4277</v>
      </c>
      <c r="G1219" s="1" t="s">
        <v>14</v>
      </c>
      <c r="H1219" s="4" t="s">
        <v>174</v>
      </c>
      <c r="I1219" s="1" t="s">
        <v>38</v>
      </c>
    </row>
    <row r="1220" spans="2:9">
      <c r="B1220" s="1">
        <v>1218</v>
      </c>
      <c r="C1220" s="41" t="s">
        <v>4278</v>
      </c>
      <c r="D1220" s="4" t="s">
        <v>4279</v>
      </c>
      <c r="E1220" s="41" t="s">
        <v>13</v>
      </c>
      <c r="F1220" s="3" t="s">
        <v>4280</v>
      </c>
      <c r="G1220" s="1" t="s">
        <v>14</v>
      </c>
      <c r="H1220" s="4" t="s">
        <v>679</v>
      </c>
      <c r="I1220" s="1" t="s">
        <v>38</v>
      </c>
    </row>
    <row r="1221" spans="2:9">
      <c r="B1221" s="1">
        <v>1219</v>
      </c>
      <c r="C1221" s="41" t="s">
        <v>4281</v>
      </c>
      <c r="D1221" s="4" t="s">
        <v>4282</v>
      </c>
      <c r="E1221" s="41" t="s">
        <v>13</v>
      </c>
      <c r="F1221" s="3" t="s">
        <v>4283</v>
      </c>
      <c r="G1221" s="1" t="s">
        <v>14</v>
      </c>
      <c r="H1221" s="4" t="s">
        <v>387</v>
      </c>
      <c r="I1221" s="1" t="s">
        <v>38</v>
      </c>
    </row>
    <row r="1222" spans="2:9">
      <c r="B1222" s="1">
        <v>1220</v>
      </c>
      <c r="C1222" s="41" t="s">
        <v>4284</v>
      </c>
      <c r="D1222" s="4" t="s">
        <v>4285</v>
      </c>
      <c r="E1222" s="41" t="s">
        <v>13</v>
      </c>
      <c r="F1222" s="3" t="s">
        <v>4286</v>
      </c>
      <c r="G1222" s="1" t="s">
        <v>14</v>
      </c>
      <c r="H1222" s="4" t="s">
        <v>326</v>
      </c>
      <c r="I1222" s="1" t="s">
        <v>38</v>
      </c>
    </row>
    <row r="1223" spans="2:9">
      <c r="B1223" s="1">
        <v>1221</v>
      </c>
      <c r="C1223" s="41" t="s">
        <v>4287</v>
      </c>
      <c r="D1223" s="4" t="s">
        <v>4288</v>
      </c>
      <c r="E1223" s="41" t="s">
        <v>13</v>
      </c>
      <c r="F1223" s="3" t="s">
        <v>4289</v>
      </c>
      <c r="G1223" s="1" t="s">
        <v>14</v>
      </c>
      <c r="H1223" s="4" t="s">
        <v>675</v>
      </c>
      <c r="I1223" s="1" t="s">
        <v>38</v>
      </c>
    </row>
    <row r="1224" spans="2:9">
      <c r="B1224" s="1">
        <v>1222</v>
      </c>
      <c r="C1224" s="41" t="s">
        <v>4290</v>
      </c>
      <c r="D1224" s="4" t="s">
        <v>4291</v>
      </c>
      <c r="E1224" s="41" t="s">
        <v>13</v>
      </c>
      <c r="F1224" s="3" t="s">
        <v>4292</v>
      </c>
      <c r="G1224" s="1" t="s">
        <v>14</v>
      </c>
      <c r="H1224" s="4" t="s">
        <v>484</v>
      </c>
      <c r="I1224" s="1" t="s">
        <v>38</v>
      </c>
    </row>
    <row r="1225" spans="2:9">
      <c r="B1225" s="1">
        <v>1223</v>
      </c>
      <c r="C1225" s="41" t="s">
        <v>4293</v>
      </c>
      <c r="D1225" s="4" t="s">
        <v>4294</v>
      </c>
      <c r="E1225" s="41" t="s">
        <v>13</v>
      </c>
      <c r="F1225" s="3" t="s">
        <v>4295</v>
      </c>
      <c r="G1225" s="1" t="s">
        <v>14</v>
      </c>
      <c r="H1225" s="4" t="s">
        <v>387</v>
      </c>
      <c r="I1225" s="1" t="s">
        <v>38</v>
      </c>
    </row>
    <row r="1226" spans="2:9">
      <c r="B1226" s="1">
        <v>1224</v>
      </c>
      <c r="C1226" s="41" t="s">
        <v>4296</v>
      </c>
      <c r="D1226" s="4" t="s">
        <v>4297</v>
      </c>
      <c r="E1226" s="41" t="s">
        <v>13</v>
      </c>
      <c r="F1226" s="3" t="s">
        <v>4298</v>
      </c>
      <c r="G1226" s="1" t="s">
        <v>14</v>
      </c>
      <c r="H1226" s="4" t="s">
        <v>678</v>
      </c>
      <c r="I1226" s="1" t="s">
        <v>38</v>
      </c>
    </row>
    <row r="1227" spans="2:9">
      <c r="B1227" s="1">
        <v>1225</v>
      </c>
      <c r="C1227" s="41" t="s">
        <v>4299</v>
      </c>
      <c r="D1227" s="4" t="s">
        <v>4300</v>
      </c>
      <c r="E1227" s="41" t="s">
        <v>13</v>
      </c>
      <c r="F1227" s="3" t="s">
        <v>4301</v>
      </c>
      <c r="G1227" s="1" t="s">
        <v>14</v>
      </c>
      <c r="H1227" s="4" t="s">
        <v>680</v>
      </c>
      <c r="I1227" s="1" t="s">
        <v>38</v>
      </c>
    </row>
    <row r="1228" spans="2:9">
      <c r="B1228" s="1">
        <v>1226</v>
      </c>
      <c r="C1228" s="41" t="s">
        <v>4302</v>
      </c>
      <c r="D1228" s="4" t="s">
        <v>4303</v>
      </c>
      <c r="E1228" s="41" t="s">
        <v>13</v>
      </c>
      <c r="F1228" s="3" t="s">
        <v>4304</v>
      </c>
      <c r="G1228" s="1" t="s">
        <v>14</v>
      </c>
      <c r="H1228" s="4" t="s">
        <v>252</v>
      </c>
      <c r="I1228" s="1" t="s">
        <v>38</v>
      </c>
    </row>
    <row r="1229" spans="2:9">
      <c r="B1229" s="1">
        <v>1227</v>
      </c>
      <c r="C1229" s="41" t="s">
        <v>4305</v>
      </c>
      <c r="D1229" s="4" t="s">
        <v>4306</v>
      </c>
      <c r="E1229" s="41" t="s">
        <v>13</v>
      </c>
      <c r="F1229" s="3" t="s">
        <v>4307</v>
      </c>
      <c r="G1229" s="1" t="s">
        <v>14</v>
      </c>
      <c r="H1229" s="4" t="s">
        <v>678</v>
      </c>
      <c r="I1229" s="1" t="s">
        <v>38</v>
      </c>
    </row>
    <row r="1230" spans="2:9">
      <c r="B1230" s="1">
        <v>1228</v>
      </c>
      <c r="C1230" s="41" t="s">
        <v>4308</v>
      </c>
      <c r="D1230" s="4" t="s">
        <v>4309</v>
      </c>
      <c r="E1230" s="41" t="s">
        <v>13</v>
      </c>
      <c r="F1230" s="3" t="s">
        <v>4310</v>
      </c>
      <c r="G1230" s="1" t="s">
        <v>14</v>
      </c>
      <c r="H1230" s="4" t="s">
        <v>296</v>
      </c>
      <c r="I1230" s="1" t="s">
        <v>38</v>
      </c>
    </row>
    <row r="1231" spans="2:9">
      <c r="B1231" s="1">
        <v>1229</v>
      </c>
      <c r="C1231" s="41" t="s">
        <v>4311</v>
      </c>
      <c r="D1231" s="4" t="s">
        <v>4312</v>
      </c>
      <c r="E1231" s="41" t="s">
        <v>13</v>
      </c>
      <c r="F1231" s="3" t="s">
        <v>4313</v>
      </c>
      <c r="G1231" s="1" t="s">
        <v>14</v>
      </c>
      <c r="H1231" s="4" t="s">
        <v>387</v>
      </c>
      <c r="I1231" s="1" t="s">
        <v>38</v>
      </c>
    </row>
    <row r="1232" spans="2:9">
      <c r="B1232" s="1">
        <v>1230</v>
      </c>
      <c r="C1232" s="41" t="s">
        <v>4314</v>
      </c>
      <c r="D1232" s="4" t="s">
        <v>4315</v>
      </c>
      <c r="E1232" s="41" t="s">
        <v>13</v>
      </c>
      <c r="F1232" s="3" t="s">
        <v>4316</v>
      </c>
      <c r="G1232" s="1" t="s">
        <v>14</v>
      </c>
      <c r="H1232" s="4" t="s">
        <v>436</v>
      </c>
      <c r="I1232" s="1" t="s">
        <v>38</v>
      </c>
    </row>
    <row r="1233" spans="2:9">
      <c r="B1233" s="1">
        <v>1231</v>
      </c>
      <c r="C1233" s="41" t="s">
        <v>4317</v>
      </c>
      <c r="D1233" s="4" t="s">
        <v>4318</v>
      </c>
      <c r="E1233" s="41" t="s">
        <v>13</v>
      </c>
      <c r="F1233" s="3" t="s">
        <v>4319</v>
      </c>
      <c r="G1233" s="1" t="s">
        <v>14</v>
      </c>
      <c r="H1233" s="4" t="s">
        <v>675</v>
      </c>
      <c r="I1233" s="1" t="s">
        <v>38</v>
      </c>
    </row>
    <row r="1234" spans="2:9">
      <c r="B1234" s="1">
        <v>1232</v>
      </c>
      <c r="C1234" s="41" t="s">
        <v>4320</v>
      </c>
      <c r="D1234" s="4" t="s">
        <v>4321</v>
      </c>
      <c r="E1234" s="41" t="s">
        <v>13</v>
      </c>
      <c r="F1234" s="3" t="s">
        <v>4322</v>
      </c>
      <c r="G1234" s="1" t="s">
        <v>14</v>
      </c>
      <c r="H1234" s="4" t="s">
        <v>174</v>
      </c>
      <c r="I1234" s="1" t="s">
        <v>38</v>
      </c>
    </row>
    <row r="1235" spans="2:9">
      <c r="B1235" s="1">
        <v>1233</v>
      </c>
      <c r="C1235" s="41" t="s">
        <v>4323</v>
      </c>
      <c r="D1235" s="4" t="s">
        <v>4324</v>
      </c>
      <c r="E1235" s="41" t="s">
        <v>13</v>
      </c>
      <c r="F1235" s="3" t="s">
        <v>4325</v>
      </c>
      <c r="G1235" s="1" t="s">
        <v>14</v>
      </c>
      <c r="H1235" s="4" t="s">
        <v>387</v>
      </c>
      <c r="I1235" s="1" t="s">
        <v>38</v>
      </c>
    </row>
    <row r="1236" spans="2:9">
      <c r="B1236" s="1">
        <v>1234</v>
      </c>
      <c r="C1236" s="41" t="s">
        <v>4326</v>
      </c>
      <c r="D1236" s="4" t="s">
        <v>4327</v>
      </c>
      <c r="E1236" s="41" t="s">
        <v>13</v>
      </c>
      <c r="F1236" s="3" t="s">
        <v>3022</v>
      </c>
      <c r="G1236" s="1" t="s">
        <v>14</v>
      </c>
      <c r="H1236" s="4" t="s">
        <v>681</v>
      </c>
      <c r="I1236" s="1" t="s">
        <v>38</v>
      </c>
    </row>
    <row r="1237" spans="2:9">
      <c r="B1237" s="1">
        <v>1235</v>
      </c>
      <c r="C1237" s="41" t="s">
        <v>4328</v>
      </c>
      <c r="D1237" s="4" t="s">
        <v>4329</v>
      </c>
      <c r="E1237" s="41" t="s">
        <v>13</v>
      </c>
      <c r="F1237" s="3" t="s">
        <v>4330</v>
      </c>
      <c r="G1237" s="1" t="s">
        <v>14</v>
      </c>
      <c r="H1237" s="4" t="s">
        <v>182</v>
      </c>
      <c r="I1237" s="1" t="s">
        <v>38</v>
      </c>
    </row>
    <row r="1238" spans="2:9">
      <c r="B1238" s="1">
        <v>1236</v>
      </c>
      <c r="C1238" s="41" t="s">
        <v>4331</v>
      </c>
      <c r="D1238" s="4" t="s">
        <v>4332</v>
      </c>
      <c r="E1238" s="41" t="s">
        <v>13</v>
      </c>
      <c r="F1238" s="3" t="s">
        <v>4333</v>
      </c>
      <c r="G1238" s="1" t="s">
        <v>14</v>
      </c>
      <c r="H1238" s="4" t="s">
        <v>182</v>
      </c>
      <c r="I1238" s="1" t="s">
        <v>38</v>
      </c>
    </row>
    <row r="1239" spans="2:9">
      <c r="B1239" s="1">
        <v>1237</v>
      </c>
      <c r="C1239" s="41" t="s">
        <v>4334</v>
      </c>
      <c r="D1239" s="4" t="s">
        <v>4335</v>
      </c>
      <c r="E1239" s="41" t="s">
        <v>13</v>
      </c>
      <c r="F1239" s="3" t="s">
        <v>4336</v>
      </c>
      <c r="G1239" s="1" t="s">
        <v>14</v>
      </c>
      <c r="H1239" s="4" t="s">
        <v>198</v>
      </c>
      <c r="I1239" s="1" t="s">
        <v>38</v>
      </c>
    </row>
    <row r="1240" spans="2:9">
      <c r="B1240" s="1">
        <v>1238</v>
      </c>
      <c r="C1240" s="41" t="s">
        <v>4337</v>
      </c>
      <c r="D1240" s="4" t="s">
        <v>4338</v>
      </c>
      <c r="E1240" s="41" t="s">
        <v>13</v>
      </c>
      <c r="F1240" s="3" t="s">
        <v>4339</v>
      </c>
      <c r="G1240" s="1" t="s">
        <v>14</v>
      </c>
      <c r="H1240" s="4" t="s">
        <v>182</v>
      </c>
      <c r="I1240" s="1" t="s">
        <v>38</v>
      </c>
    </row>
    <row r="1241" spans="2:9">
      <c r="B1241" s="1">
        <v>1239</v>
      </c>
      <c r="C1241" s="41" t="s">
        <v>4340</v>
      </c>
      <c r="D1241" s="4" t="s">
        <v>4341</v>
      </c>
      <c r="E1241" s="41" t="s">
        <v>13</v>
      </c>
      <c r="F1241" s="3" t="s">
        <v>4342</v>
      </c>
      <c r="G1241" s="1" t="s">
        <v>14</v>
      </c>
      <c r="H1241" s="4" t="s">
        <v>29551</v>
      </c>
      <c r="I1241" s="1" t="s">
        <v>38</v>
      </c>
    </row>
    <row r="1242" spans="2:9">
      <c r="B1242" s="1">
        <v>1240</v>
      </c>
      <c r="C1242" s="41" t="s">
        <v>4343</v>
      </c>
      <c r="D1242" s="4" t="s">
        <v>4344</v>
      </c>
      <c r="E1242" s="41" t="s">
        <v>13</v>
      </c>
      <c r="F1242" s="3" t="s">
        <v>4345</v>
      </c>
      <c r="G1242" s="1" t="s">
        <v>14</v>
      </c>
      <c r="H1242" s="4" t="s">
        <v>675</v>
      </c>
      <c r="I1242" s="1" t="s">
        <v>38</v>
      </c>
    </row>
    <row r="1243" spans="2:9">
      <c r="B1243" s="1">
        <v>1241</v>
      </c>
      <c r="C1243" s="41" t="s">
        <v>4346</v>
      </c>
      <c r="D1243" s="4" t="s">
        <v>4347</v>
      </c>
      <c r="E1243" s="41" t="s">
        <v>13</v>
      </c>
      <c r="F1243" s="3" t="s">
        <v>4348</v>
      </c>
      <c r="G1243" s="1" t="s">
        <v>14</v>
      </c>
      <c r="H1243" s="4" t="s">
        <v>679</v>
      </c>
      <c r="I1243" s="1" t="s">
        <v>38</v>
      </c>
    </row>
    <row r="1244" spans="2:9">
      <c r="B1244" s="1">
        <v>1242</v>
      </c>
      <c r="C1244" s="41" t="s">
        <v>4349</v>
      </c>
      <c r="D1244" s="4" t="s">
        <v>4350</v>
      </c>
      <c r="E1244" s="41" t="s">
        <v>13</v>
      </c>
      <c r="F1244" s="3" t="s">
        <v>4351</v>
      </c>
      <c r="G1244" s="1" t="s">
        <v>14</v>
      </c>
      <c r="H1244" s="4" t="s">
        <v>680</v>
      </c>
      <c r="I1244" s="1" t="s">
        <v>38</v>
      </c>
    </row>
    <row r="1245" spans="2:9">
      <c r="B1245" s="1">
        <v>1243</v>
      </c>
      <c r="C1245" s="41" t="s">
        <v>4352</v>
      </c>
      <c r="D1245" s="4" t="s">
        <v>4353</v>
      </c>
      <c r="E1245" s="41" t="s">
        <v>13</v>
      </c>
      <c r="F1245" s="3" t="s">
        <v>4354</v>
      </c>
      <c r="G1245" s="1" t="s">
        <v>14</v>
      </c>
      <c r="H1245" s="4" t="s">
        <v>387</v>
      </c>
      <c r="I1245" s="1" t="s">
        <v>38</v>
      </c>
    </row>
    <row r="1246" spans="2:9">
      <c r="B1246" s="1">
        <v>1244</v>
      </c>
      <c r="C1246" s="41" t="s">
        <v>4355</v>
      </c>
      <c r="D1246" s="4" t="s">
        <v>4356</v>
      </c>
      <c r="E1246" s="41" t="s">
        <v>13</v>
      </c>
      <c r="F1246" s="3" t="s">
        <v>30318</v>
      </c>
      <c r="G1246" s="1" t="s">
        <v>14</v>
      </c>
      <c r="H1246" s="4" t="s">
        <v>387</v>
      </c>
      <c r="I1246" s="1" t="s">
        <v>38</v>
      </c>
    </row>
    <row r="1247" spans="2:9">
      <c r="B1247" s="1">
        <v>1245</v>
      </c>
      <c r="C1247" s="41" t="s">
        <v>4357</v>
      </c>
      <c r="D1247" s="4" t="s">
        <v>4358</v>
      </c>
      <c r="E1247" s="41" t="s">
        <v>13</v>
      </c>
      <c r="F1247" s="3" t="s">
        <v>4359</v>
      </c>
      <c r="G1247" s="1" t="s">
        <v>14</v>
      </c>
      <c r="H1247" s="4" t="s">
        <v>478</v>
      </c>
      <c r="I1247" s="1" t="s">
        <v>38</v>
      </c>
    </row>
    <row r="1248" spans="2:9">
      <c r="B1248" s="1">
        <v>1246</v>
      </c>
      <c r="C1248" s="41" t="s">
        <v>4360</v>
      </c>
      <c r="D1248" s="4" t="s">
        <v>4361</v>
      </c>
      <c r="E1248" s="41" t="s">
        <v>13</v>
      </c>
      <c r="F1248" s="3" t="s">
        <v>4362</v>
      </c>
      <c r="G1248" s="1" t="s">
        <v>14</v>
      </c>
      <c r="H1248" s="4" t="s">
        <v>678</v>
      </c>
      <c r="I1248" s="1" t="s">
        <v>38</v>
      </c>
    </row>
    <row r="1249" spans="2:9">
      <c r="B1249" s="1">
        <v>1247</v>
      </c>
      <c r="C1249" s="41" t="s">
        <v>4363</v>
      </c>
      <c r="D1249" s="4" t="s">
        <v>4364</v>
      </c>
      <c r="E1249" s="41" t="s">
        <v>13</v>
      </c>
      <c r="F1249" s="3" t="s">
        <v>4365</v>
      </c>
      <c r="G1249" s="1" t="s">
        <v>14</v>
      </c>
      <c r="H1249" s="4" t="s">
        <v>174</v>
      </c>
      <c r="I1249" s="1" t="s">
        <v>38</v>
      </c>
    </row>
    <row r="1250" spans="2:9">
      <c r="B1250" s="1">
        <v>1248</v>
      </c>
      <c r="C1250" s="41" t="s">
        <v>4366</v>
      </c>
      <c r="D1250" s="4" t="s">
        <v>4367</v>
      </c>
      <c r="E1250" s="41" t="s">
        <v>13</v>
      </c>
      <c r="F1250" s="3" t="s">
        <v>4368</v>
      </c>
      <c r="G1250" s="1" t="s">
        <v>14</v>
      </c>
      <c r="H1250" s="4" t="s">
        <v>174</v>
      </c>
      <c r="I1250" s="1" t="s">
        <v>38</v>
      </c>
    </row>
    <row r="1251" spans="2:9">
      <c r="B1251" s="1">
        <v>1249</v>
      </c>
      <c r="C1251" s="41" t="s">
        <v>4369</v>
      </c>
      <c r="D1251" s="4" t="s">
        <v>4370</v>
      </c>
      <c r="E1251" s="41" t="s">
        <v>13</v>
      </c>
      <c r="F1251" s="3" t="s">
        <v>4371</v>
      </c>
      <c r="G1251" s="1" t="s">
        <v>14</v>
      </c>
      <c r="H1251" s="4" t="s">
        <v>387</v>
      </c>
      <c r="I1251" s="1" t="s">
        <v>38</v>
      </c>
    </row>
    <row r="1252" spans="2:9">
      <c r="B1252" s="1">
        <v>1250</v>
      </c>
      <c r="C1252" s="41" t="s">
        <v>4372</v>
      </c>
      <c r="D1252" s="4" t="s">
        <v>4373</v>
      </c>
      <c r="E1252" s="41" t="s">
        <v>13</v>
      </c>
      <c r="F1252" s="3" t="s">
        <v>4374</v>
      </c>
      <c r="G1252" s="1" t="s">
        <v>14</v>
      </c>
      <c r="H1252" s="4" t="s">
        <v>478</v>
      </c>
      <c r="I1252" s="1" t="s">
        <v>38</v>
      </c>
    </row>
    <row r="1253" spans="2:9">
      <c r="B1253" s="1">
        <v>1251</v>
      </c>
      <c r="C1253" s="41" t="s">
        <v>4375</v>
      </c>
      <c r="D1253" s="4" t="s">
        <v>4376</v>
      </c>
      <c r="E1253" s="41" t="s">
        <v>13</v>
      </c>
      <c r="F1253" s="3" t="s">
        <v>4377</v>
      </c>
      <c r="G1253" s="1" t="s">
        <v>14</v>
      </c>
      <c r="H1253" s="4" t="s">
        <v>174</v>
      </c>
      <c r="I1253" s="1" t="s">
        <v>38</v>
      </c>
    </row>
    <row r="1254" spans="2:9">
      <c r="B1254" s="1">
        <v>1252</v>
      </c>
      <c r="C1254" s="41" t="s">
        <v>4378</v>
      </c>
      <c r="D1254" s="4" t="s">
        <v>4379</v>
      </c>
      <c r="E1254" s="41" t="s">
        <v>13</v>
      </c>
      <c r="F1254" s="3" t="s">
        <v>4380</v>
      </c>
      <c r="G1254" s="1" t="s">
        <v>14</v>
      </c>
      <c r="H1254" s="4" t="s">
        <v>29551</v>
      </c>
      <c r="I1254" s="1" t="s">
        <v>38</v>
      </c>
    </row>
    <row r="1255" spans="2:9">
      <c r="B1255" s="1">
        <v>1253</v>
      </c>
      <c r="C1255" s="41" t="s">
        <v>4381</v>
      </c>
      <c r="D1255" s="4" t="s">
        <v>4382</v>
      </c>
      <c r="E1255" s="41" t="s">
        <v>13</v>
      </c>
      <c r="F1255" s="3" t="s">
        <v>4383</v>
      </c>
      <c r="G1255" s="1" t="s">
        <v>14</v>
      </c>
      <c r="H1255" s="4" t="s">
        <v>387</v>
      </c>
      <c r="I1255" s="1" t="s">
        <v>38</v>
      </c>
    </row>
    <row r="1256" spans="2:9">
      <c r="B1256" s="1">
        <v>1254</v>
      </c>
      <c r="C1256" s="41" t="s">
        <v>4384</v>
      </c>
      <c r="D1256" s="4" t="s">
        <v>4385</v>
      </c>
      <c r="E1256" s="41" t="s">
        <v>13</v>
      </c>
      <c r="F1256" s="3" t="s">
        <v>4386</v>
      </c>
      <c r="G1256" s="1" t="s">
        <v>14</v>
      </c>
      <c r="H1256" s="4" t="s">
        <v>436</v>
      </c>
      <c r="I1256" s="1" t="s">
        <v>38</v>
      </c>
    </row>
    <row r="1257" spans="2:9">
      <c r="B1257" s="1">
        <v>1255</v>
      </c>
      <c r="C1257" s="41" t="s">
        <v>4387</v>
      </c>
      <c r="D1257" s="4" t="s">
        <v>4388</v>
      </c>
      <c r="E1257" s="41" t="s">
        <v>13</v>
      </c>
      <c r="F1257" s="3" t="s">
        <v>4389</v>
      </c>
      <c r="G1257" s="1" t="s">
        <v>14</v>
      </c>
      <c r="H1257" s="4" t="s">
        <v>436</v>
      </c>
      <c r="I1257" s="1" t="s">
        <v>38</v>
      </c>
    </row>
    <row r="1258" spans="2:9">
      <c r="B1258" s="1">
        <v>1256</v>
      </c>
      <c r="C1258" s="41" t="s">
        <v>4390</v>
      </c>
      <c r="D1258" s="4" t="s">
        <v>4391</v>
      </c>
      <c r="E1258" s="41" t="s">
        <v>13</v>
      </c>
      <c r="F1258" s="3" t="s">
        <v>4392</v>
      </c>
      <c r="G1258" s="1" t="s">
        <v>14</v>
      </c>
      <c r="H1258" s="4" t="s">
        <v>675</v>
      </c>
      <c r="I1258" s="1" t="s">
        <v>38</v>
      </c>
    </row>
    <row r="1259" spans="2:9">
      <c r="B1259" s="1">
        <v>1257</v>
      </c>
      <c r="C1259" s="41" t="s">
        <v>4393</v>
      </c>
      <c r="D1259" s="4" t="s">
        <v>4394</v>
      </c>
      <c r="E1259" s="41" t="s">
        <v>13</v>
      </c>
      <c r="F1259" s="3" t="s">
        <v>2083</v>
      </c>
      <c r="G1259" s="1" t="s">
        <v>14</v>
      </c>
      <c r="H1259" s="4" t="s">
        <v>174</v>
      </c>
      <c r="I1259" s="1" t="s">
        <v>38</v>
      </c>
    </row>
    <row r="1260" spans="2:9">
      <c r="B1260" s="1">
        <v>1258</v>
      </c>
      <c r="C1260" s="41" t="s">
        <v>4395</v>
      </c>
      <c r="D1260" s="4" t="s">
        <v>4396</v>
      </c>
      <c r="E1260" s="41" t="s">
        <v>11</v>
      </c>
      <c r="F1260" s="3" t="s">
        <v>30236</v>
      </c>
      <c r="G1260" s="1" t="s">
        <v>12</v>
      </c>
      <c r="H1260" s="4" t="s">
        <v>675</v>
      </c>
      <c r="I1260" s="1" t="s">
        <v>38</v>
      </c>
    </row>
    <row r="1261" spans="2:9">
      <c r="B1261" s="1">
        <v>1259</v>
      </c>
      <c r="C1261" s="41" t="s">
        <v>4397</v>
      </c>
      <c r="D1261" s="4" t="s">
        <v>4398</v>
      </c>
      <c r="E1261" s="41" t="s">
        <v>13</v>
      </c>
      <c r="F1261" s="3" t="s">
        <v>4399</v>
      </c>
      <c r="G1261" s="1" t="s">
        <v>14</v>
      </c>
      <c r="H1261" s="4" t="s">
        <v>679</v>
      </c>
      <c r="I1261" s="1" t="s">
        <v>38</v>
      </c>
    </row>
    <row r="1262" spans="2:9">
      <c r="B1262" s="1">
        <v>1260</v>
      </c>
      <c r="C1262" s="41" t="s">
        <v>4400</v>
      </c>
      <c r="D1262" s="4" t="s">
        <v>4401</v>
      </c>
      <c r="E1262" s="41" t="s">
        <v>13</v>
      </c>
      <c r="F1262" s="3" t="s">
        <v>4402</v>
      </c>
      <c r="G1262" s="1" t="s">
        <v>14</v>
      </c>
      <c r="H1262" s="4" t="s">
        <v>174</v>
      </c>
      <c r="I1262" s="1" t="s">
        <v>38</v>
      </c>
    </row>
    <row r="1263" spans="2:9">
      <c r="B1263" s="1">
        <v>1261</v>
      </c>
      <c r="C1263" s="41" t="s">
        <v>4403</v>
      </c>
      <c r="D1263" s="4" t="s">
        <v>4404</v>
      </c>
      <c r="E1263" s="41" t="s">
        <v>13</v>
      </c>
      <c r="F1263" s="3" t="s">
        <v>4405</v>
      </c>
      <c r="G1263" s="1" t="s">
        <v>14</v>
      </c>
      <c r="H1263" s="4" t="s">
        <v>174</v>
      </c>
      <c r="I1263" s="1" t="s">
        <v>38</v>
      </c>
    </row>
    <row r="1264" spans="2:9">
      <c r="B1264" s="1">
        <v>1262</v>
      </c>
      <c r="C1264" s="41" t="s">
        <v>4406</v>
      </c>
      <c r="D1264" s="4" t="s">
        <v>4407</v>
      </c>
      <c r="E1264" s="41" t="s">
        <v>13</v>
      </c>
      <c r="F1264" s="3" t="s">
        <v>4408</v>
      </c>
      <c r="G1264" s="1" t="s">
        <v>14</v>
      </c>
      <c r="H1264" s="4" t="s">
        <v>557</v>
      </c>
      <c r="I1264" s="1" t="s">
        <v>38</v>
      </c>
    </row>
    <row r="1265" spans="2:9">
      <c r="B1265" s="1">
        <v>1263</v>
      </c>
      <c r="C1265" s="41" t="s">
        <v>4409</v>
      </c>
      <c r="D1265" s="4" t="s">
        <v>4410</v>
      </c>
      <c r="E1265" s="41" t="s">
        <v>13</v>
      </c>
      <c r="F1265" s="3" t="s">
        <v>4411</v>
      </c>
      <c r="G1265" s="1" t="s">
        <v>14</v>
      </c>
      <c r="H1265" s="4" t="s">
        <v>557</v>
      </c>
      <c r="I1265" s="1" t="s">
        <v>38</v>
      </c>
    </row>
    <row r="1266" spans="2:9">
      <c r="B1266" s="1">
        <v>1264</v>
      </c>
      <c r="C1266" s="41" t="s">
        <v>4412</v>
      </c>
      <c r="D1266" s="4" t="s">
        <v>4413</v>
      </c>
      <c r="E1266" s="41" t="s">
        <v>13</v>
      </c>
      <c r="F1266" s="3" t="s">
        <v>4414</v>
      </c>
      <c r="G1266" s="1" t="s">
        <v>14</v>
      </c>
      <c r="H1266" s="4" t="s">
        <v>387</v>
      </c>
      <c r="I1266" s="1" t="s">
        <v>38</v>
      </c>
    </row>
    <row r="1267" spans="2:9">
      <c r="B1267" s="1">
        <v>1265</v>
      </c>
      <c r="C1267" s="41" t="s">
        <v>4415</v>
      </c>
      <c r="D1267" s="4" t="s">
        <v>4416</v>
      </c>
      <c r="E1267" s="41" t="s">
        <v>13</v>
      </c>
      <c r="F1267" s="3" t="s">
        <v>4417</v>
      </c>
      <c r="G1267" s="1" t="s">
        <v>14</v>
      </c>
      <c r="H1267" s="4" t="s">
        <v>310</v>
      </c>
      <c r="I1267" s="1" t="s">
        <v>38</v>
      </c>
    </row>
    <row r="1268" spans="2:9">
      <c r="B1268" s="1">
        <v>1266</v>
      </c>
      <c r="C1268" s="41" t="s">
        <v>4418</v>
      </c>
      <c r="D1268" s="4" t="s">
        <v>4419</v>
      </c>
      <c r="E1268" s="41" t="s">
        <v>13</v>
      </c>
      <c r="F1268" s="3" t="s">
        <v>4420</v>
      </c>
      <c r="G1268" s="1" t="s">
        <v>14</v>
      </c>
      <c r="H1268" s="4" t="s">
        <v>478</v>
      </c>
      <c r="I1268" s="1" t="s">
        <v>38</v>
      </c>
    </row>
    <row r="1269" spans="2:9">
      <c r="B1269" s="1">
        <v>1267</v>
      </c>
      <c r="C1269" s="41" t="s">
        <v>4421</v>
      </c>
      <c r="D1269" s="4" t="s">
        <v>4422</v>
      </c>
      <c r="E1269" s="41" t="s">
        <v>13</v>
      </c>
      <c r="F1269" s="3" t="s">
        <v>4423</v>
      </c>
      <c r="G1269" s="1" t="s">
        <v>14</v>
      </c>
      <c r="H1269" s="4" t="s">
        <v>680</v>
      </c>
      <c r="I1269" s="1" t="s">
        <v>38</v>
      </c>
    </row>
    <row r="1270" spans="2:9">
      <c r="B1270" s="1">
        <v>1268</v>
      </c>
      <c r="C1270" s="41" t="s">
        <v>4424</v>
      </c>
      <c r="D1270" s="4" t="s">
        <v>4425</v>
      </c>
      <c r="E1270" s="41" t="s">
        <v>13</v>
      </c>
      <c r="F1270" s="3" t="s">
        <v>4426</v>
      </c>
      <c r="G1270" s="1" t="s">
        <v>14</v>
      </c>
      <c r="H1270" s="4" t="s">
        <v>478</v>
      </c>
      <c r="I1270" s="1" t="s">
        <v>38</v>
      </c>
    </row>
    <row r="1271" spans="2:9">
      <c r="B1271" s="1">
        <v>1269</v>
      </c>
      <c r="C1271" s="41" t="s">
        <v>4427</v>
      </c>
      <c r="D1271" s="4" t="s">
        <v>4428</v>
      </c>
      <c r="E1271" s="41" t="s">
        <v>13</v>
      </c>
      <c r="F1271" s="3" t="s">
        <v>4429</v>
      </c>
      <c r="G1271" s="1" t="s">
        <v>14</v>
      </c>
      <c r="H1271" s="4" t="s">
        <v>679</v>
      </c>
      <c r="I1271" s="1" t="s">
        <v>38</v>
      </c>
    </row>
    <row r="1272" spans="2:9">
      <c r="B1272" s="1">
        <v>1270</v>
      </c>
      <c r="C1272" s="41" t="s">
        <v>4430</v>
      </c>
      <c r="D1272" s="4" t="s">
        <v>4431</v>
      </c>
      <c r="E1272" s="41" t="s">
        <v>13</v>
      </c>
      <c r="F1272" s="3" t="s">
        <v>4432</v>
      </c>
      <c r="G1272" s="1" t="s">
        <v>14</v>
      </c>
      <c r="H1272" s="4" t="s">
        <v>675</v>
      </c>
      <c r="I1272" s="1" t="s">
        <v>38</v>
      </c>
    </row>
    <row r="1273" spans="2:9">
      <c r="B1273" s="1">
        <v>1271</v>
      </c>
      <c r="C1273" s="41" t="s">
        <v>4433</v>
      </c>
      <c r="D1273" s="4" t="s">
        <v>4434</v>
      </c>
      <c r="E1273" s="41" t="s">
        <v>13</v>
      </c>
      <c r="F1273" s="3" t="s">
        <v>4435</v>
      </c>
      <c r="G1273" s="1" t="s">
        <v>14</v>
      </c>
      <c r="H1273" s="4" t="s">
        <v>182</v>
      </c>
      <c r="I1273" s="1" t="s">
        <v>38</v>
      </c>
    </row>
    <row r="1274" spans="2:9">
      <c r="B1274" s="1">
        <v>1272</v>
      </c>
      <c r="C1274" s="41" t="s">
        <v>4436</v>
      </c>
      <c r="D1274" s="4" t="s">
        <v>4437</v>
      </c>
      <c r="E1274" s="41" t="s">
        <v>13</v>
      </c>
      <c r="F1274" s="3" t="s">
        <v>4438</v>
      </c>
      <c r="G1274" s="1" t="s">
        <v>14</v>
      </c>
      <c r="H1274" s="4" t="s">
        <v>557</v>
      </c>
      <c r="I1274" s="1" t="s">
        <v>38</v>
      </c>
    </row>
    <row r="1275" spans="2:9">
      <c r="B1275" s="1">
        <v>1273</v>
      </c>
      <c r="C1275" s="41" t="s">
        <v>4439</v>
      </c>
      <c r="D1275" s="4" t="s">
        <v>4440</v>
      </c>
      <c r="E1275" s="41" t="s">
        <v>13</v>
      </c>
      <c r="F1275" s="3" t="s">
        <v>4441</v>
      </c>
      <c r="G1275" s="1" t="s">
        <v>14</v>
      </c>
      <c r="H1275" s="4" t="s">
        <v>680</v>
      </c>
      <c r="I1275" s="1" t="s">
        <v>38</v>
      </c>
    </row>
    <row r="1276" spans="2:9">
      <c r="B1276" s="1">
        <v>1274</v>
      </c>
      <c r="C1276" s="41" t="s">
        <v>4442</v>
      </c>
      <c r="D1276" s="4" t="s">
        <v>4443</v>
      </c>
      <c r="E1276" s="41" t="s">
        <v>13</v>
      </c>
      <c r="F1276" s="3" t="s">
        <v>4444</v>
      </c>
      <c r="G1276" s="1" t="s">
        <v>14</v>
      </c>
      <c r="H1276" s="4" t="s">
        <v>484</v>
      </c>
      <c r="I1276" s="1" t="s">
        <v>38</v>
      </c>
    </row>
    <row r="1277" spans="2:9">
      <c r="B1277" s="1">
        <v>1275</v>
      </c>
      <c r="C1277" s="41" t="s">
        <v>4445</v>
      </c>
      <c r="D1277" s="4" t="s">
        <v>4446</v>
      </c>
      <c r="E1277" s="41" t="s">
        <v>13</v>
      </c>
      <c r="F1277" s="3" t="s">
        <v>4447</v>
      </c>
      <c r="G1277" s="1" t="s">
        <v>14</v>
      </c>
      <c r="H1277" s="4" t="s">
        <v>29551</v>
      </c>
      <c r="I1277" s="1" t="s">
        <v>38</v>
      </c>
    </row>
    <row r="1278" spans="2:9">
      <c r="B1278" s="1">
        <v>1276</v>
      </c>
      <c r="C1278" s="41" t="s">
        <v>4448</v>
      </c>
      <c r="D1278" s="4" t="s">
        <v>3719</v>
      </c>
      <c r="E1278" s="41" t="s">
        <v>13</v>
      </c>
      <c r="F1278" s="3" t="s">
        <v>4449</v>
      </c>
      <c r="G1278" s="1" t="s">
        <v>14</v>
      </c>
      <c r="H1278" s="4" t="s">
        <v>678</v>
      </c>
      <c r="I1278" s="1" t="s">
        <v>38</v>
      </c>
    </row>
    <row r="1279" spans="2:9">
      <c r="B1279" s="1">
        <v>1277</v>
      </c>
      <c r="C1279" s="41" t="s">
        <v>4450</v>
      </c>
      <c r="D1279" s="4" t="s">
        <v>4451</v>
      </c>
      <c r="E1279" s="41" t="s">
        <v>13</v>
      </c>
      <c r="F1279" s="3" t="s">
        <v>4452</v>
      </c>
      <c r="G1279" s="1" t="s">
        <v>14</v>
      </c>
      <c r="H1279" s="4" t="s">
        <v>174</v>
      </c>
      <c r="I1279" s="1" t="s">
        <v>38</v>
      </c>
    </row>
    <row r="1280" spans="2:9">
      <c r="B1280" s="1">
        <v>1278</v>
      </c>
      <c r="C1280" s="41" t="s">
        <v>4453</v>
      </c>
      <c r="D1280" s="4" t="s">
        <v>4454</v>
      </c>
      <c r="E1280" s="41" t="s">
        <v>13</v>
      </c>
      <c r="F1280" s="3" t="s">
        <v>4455</v>
      </c>
      <c r="G1280" s="1" t="s">
        <v>14</v>
      </c>
      <c r="H1280" s="4" t="s">
        <v>29551</v>
      </c>
      <c r="I1280" s="1" t="s">
        <v>38</v>
      </c>
    </row>
    <row r="1281" spans="2:9">
      <c r="B1281" s="1">
        <v>1279</v>
      </c>
      <c r="C1281" s="41" t="s">
        <v>4456</v>
      </c>
      <c r="D1281" s="4" t="s">
        <v>4457</v>
      </c>
      <c r="E1281" s="41" t="s">
        <v>13</v>
      </c>
      <c r="F1281" s="3" t="s">
        <v>4458</v>
      </c>
      <c r="G1281" s="1" t="s">
        <v>14</v>
      </c>
      <c r="H1281" s="4" t="s">
        <v>675</v>
      </c>
      <c r="I1281" s="1" t="s">
        <v>38</v>
      </c>
    </row>
    <row r="1282" spans="2:9">
      <c r="B1282" s="1">
        <v>1280</v>
      </c>
      <c r="C1282" s="41" t="s">
        <v>584</v>
      </c>
      <c r="D1282" s="4" t="s">
        <v>583</v>
      </c>
      <c r="E1282" s="41" t="s">
        <v>11</v>
      </c>
      <c r="F1282" s="3" t="s">
        <v>585</v>
      </c>
      <c r="G1282" s="1" t="s">
        <v>12</v>
      </c>
      <c r="H1282" s="4" t="s">
        <v>256</v>
      </c>
      <c r="I1282" s="1" t="s">
        <v>38</v>
      </c>
    </row>
    <row r="1283" spans="2:9">
      <c r="B1283" s="1">
        <v>1281</v>
      </c>
      <c r="C1283" s="41" t="s">
        <v>4459</v>
      </c>
      <c r="D1283" s="4" t="s">
        <v>4460</v>
      </c>
      <c r="E1283" s="41" t="s">
        <v>13</v>
      </c>
      <c r="F1283" s="3" t="s">
        <v>4461</v>
      </c>
      <c r="G1283" s="1" t="s">
        <v>14</v>
      </c>
      <c r="H1283" s="4" t="s">
        <v>387</v>
      </c>
      <c r="I1283" s="1" t="s">
        <v>38</v>
      </c>
    </row>
    <row r="1284" spans="2:9">
      <c r="B1284" s="1">
        <v>1282</v>
      </c>
      <c r="C1284" s="41" t="s">
        <v>4462</v>
      </c>
      <c r="D1284" s="4" t="s">
        <v>4463</v>
      </c>
      <c r="E1284" s="41" t="s">
        <v>13</v>
      </c>
      <c r="F1284" s="3" t="s">
        <v>4464</v>
      </c>
      <c r="G1284" s="1" t="s">
        <v>14</v>
      </c>
      <c r="H1284" s="4" t="s">
        <v>557</v>
      </c>
      <c r="I1284" s="1" t="s">
        <v>38</v>
      </c>
    </row>
    <row r="1285" spans="2:9">
      <c r="B1285" s="1">
        <v>1283</v>
      </c>
      <c r="C1285" s="41" t="s">
        <v>4465</v>
      </c>
      <c r="D1285" s="4" t="s">
        <v>4466</v>
      </c>
      <c r="E1285" s="41" t="s">
        <v>13</v>
      </c>
      <c r="F1285" s="3" t="s">
        <v>4467</v>
      </c>
      <c r="G1285" s="1" t="s">
        <v>14</v>
      </c>
      <c r="H1285" s="4" t="s">
        <v>29551</v>
      </c>
      <c r="I1285" s="1" t="s">
        <v>38</v>
      </c>
    </row>
    <row r="1286" spans="2:9">
      <c r="B1286" s="1">
        <v>1284</v>
      </c>
      <c r="C1286" s="41" t="s">
        <v>4468</v>
      </c>
      <c r="D1286" s="4" t="s">
        <v>4469</v>
      </c>
      <c r="E1286" s="41" t="s">
        <v>13</v>
      </c>
      <c r="F1286" s="3" t="s">
        <v>4470</v>
      </c>
      <c r="G1286" s="1" t="s">
        <v>14</v>
      </c>
      <c r="H1286" s="4" t="s">
        <v>174</v>
      </c>
      <c r="I1286" s="1" t="s">
        <v>38</v>
      </c>
    </row>
    <row r="1287" spans="2:9">
      <c r="B1287" s="1">
        <v>1285</v>
      </c>
      <c r="C1287" s="41" t="s">
        <v>4471</v>
      </c>
      <c r="D1287" s="4" t="s">
        <v>4472</v>
      </c>
      <c r="E1287" s="41" t="s">
        <v>13</v>
      </c>
      <c r="F1287" s="3" t="s">
        <v>4473</v>
      </c>
      <c r="G1287" s="1" t="s">
        <v>14</v>
      </c>
      <c r="H1287" s="4" t="s">
        <v>387</v>
      </c>
      <c r="I1287" s="1" t="s">
        <v>38</v>
      </c>
    </row>
    <row r="1288" spans="2:9">
      <c r="B1288" s="1">
        <v>1286</v>
      </c>
      <c r="C1288" s="41" t="s">
        <v>4474</v>
      </c>
      <c r="D1288" s="4" t="s">
        <v>4475</v>
      </c>
      <c r="E1288" s="41" t="s">
        <v>13</v>
      </c>
      <c r="F1288" s="3" t="s">
        <v>4476</v>
      </c>
      <c r="G1288" s="1" t="s">
        <v>14</v>
      </c>
      <c r="H1288" s="4" t="s">
        <v>436</v>
      </c>
      <c r="I1288" s="1" t="s">
        <v>38</v>
      </c>
    </row>
    <row r="1289" spans="2:9">
      <c r="B1289" s="1">
        <v>1287</v>
      </c>
      <c r="C1289" s="41" t="s">
        <v>4477</v>
      </c>
      <c r="D1289" s="4" t="s">
        <v>4478</v>
      </c>
      <c r="E1289" s="41" t="s">
        <v>13</v>
      </c>
      <c r="F1289" s="3" t="s">
        <v>4479</v>
      </c>
      <c r="G1289" s="1" t="s">
        <v>14</v>
      </c>
      <c r="H1289" s="4" t="s">
        <v>296</v>
      </c>
      <c r="I1289" s="1" t="s">
        <v>38</v>
      </c>
    </row>
    <row r="1290" spans="2:9">
      <c r="B1290" s="1">
        <v>1288</v>
      </c>
      <c r="C1290" s="41" t="s">
        <v>4480</v>
      </c>
      <c r="D1290" s="4" t="s">
        <v>4481</v>
      </c>
      <c r="E1290" s="41" t="s">
        <v>13</v>
      </c>
      <c r="F1290" s="3" t="s">
        <v>4482</v>
      </c>
      <c r="G1290" s="1" t="s">
        <v>14</v>
      </c>
      <c r="H1290" s="4" t="s">
        <v>478</v>
      </c>
      <c r="I1290" s="1" t="s">
        <v>38</v>
      </c>
    </row>
    <row r="1291" spans="2:9">
      <c r="B1291" s="1">
        <v>1289</v>
      </c>
      <c r="C1291" s="41" t="s">
        <v>4483</v>
      </c>
      <c r="D1291" s="4" t="s">
        <v>4484</v>
      </c>
      <c r="E1291" s="41" t="s">
        <v>13</v>
      </c>
      <c r="F1291" s="3" t="s">
        <v>4485</v>
      </c>
      <c r="G1291" s="1" t="s">
        <v>14</v>
      </c>
      <c r="H1291" s="4" t="s">
        <v>680</v>
      </c>
      <c r="I1291" s="1" t="s">
        <v>38</v>
      </c>
    </row>
    <row r="1292" spans="2:9">
      <c r="B1292" s="1">
        <v>1290</v>
      </c>
      <c r="C1292" s="41" t="s">
        <v>4486</v>
      </c>
      <c r="D1292" s="4" t="s">
        <v>4487</v>
      </c>
      <c r="E1292" s="41" t="s">
        <v>13</v>
      </c>
      <c r="F1292" s="3" t="s">
        <v>4488</v>
      </c>
      <c r="G1292" s="1" t="s">
        <v>14</v>
      </c>
      <c r="H1292" s="4" t="s">
        <v>557</v>
      </c>
      <c r="I1292" s="1" t="s">
        <v>38</v>
      </c>
    </row>
    <row r="1293" spans="2:9">
      <c r="B1293" s="1">
        <v>1291</v>
      </c>
      <c r="C1293" s="41" t="s">
        <v>4489</v>
      </c>
      <c r="D1293" s="4" t="s">
        <v>4490</v>
      </c>
      <c r="E1293" s="41" t="s">
        <v>13</v>
      </c>
      <c r="F1293" s="3" t="s">
        <v>4491</v>
      </c>
      <c r="G1293" s="1" t="s">
        <v>14</v>
      </c>
      <c r="H1293" s="4" t="s">
        <v>681</v>
      </c>
      <c r="I1293" s="1" t="s">
        <v>38</v>
      </c>
    </row>
    <row r="1294" spans="2:9">
      <c r="B1294" s="1">
        <v>1292</v>
      </c>
      <c r="C1294" s="41" t="s">
        <v>4492</v>
      </c>
      <c r="D1294" s="4" t="s">
        <v>4493</v>
      </c>
      <c r="E1294" s="41" t="s">
        <v>13</v>
      </c>
      <c r="F1294" s="3" t="s">
        <v>4494</v>
      </c>
      <c r="G1294" s="1" t="s">
        <v>14</v>
      </c>
      <c r="H1294" s="4" t="s">
        <v>680</v>
      </c>
      <c r="I1294" s="1" t="s">
        <v>38</v>
      </c>
    </row>
    <row r="1295" spans="2:9">
      <c r="B1295" s="1">
        <v>1293</v>
      </c>
      <c r="C1295" s="41" t="s">
        <v>4495</v>
      </c>
      <c r="D1295" s="4" t="s">
        <v>4496</v>
      </c>
      <c r="E1295" s="41" t="s">
        <v>13</v>
      </c>
      <c r="F1295" s="3" t="s">
        <v>4497</v>
      </c>
      <c r="G1295" s="1" t="s">
        <v>14</v>
      </c>
      <c r="H1295" s="4" t="s">
        <v>436</v>
      </c>
      <c r="I1295" s="1" t="s">
        <v>38</v>
      </c>
    </row>
    <row r="1296" spans="2:9">
      <c r="B1296" s="1">
        <v>1294</v>
      </c>
      <c r="C1296" s="41" t="s">
        <v>4498</v>
      </c>
      <c r="D1296" s="4" t="s">
        <v>4499</v>
      </c>
      <c r="E1296" s="41" t="s">
        <v>13</v>
      </c>
      <c r="F1296" s="3" t="s">
        <v>4500</v>
      </c>
      <c r="G1296" s="1" t="s">
        <v>14</v>
      </c>
      <c r="H1296" s="4" t="s">
        <v>675</v>
      </c>
      <c r="I1296" s="1" t="s">
        <v>38</v>
      </c>
    </row>
    <row r="1297" spans="2:9">
      <c r="B1297" s="1">
        <v>1295</v>
      </c>
      <c r="C1297" s="41" t="s">
        <v>4501</v>
      </c>
      <c r="D1297" s="4" t="s">
        <v>4502</v>
      </c>
      <c r="E1297" s="41" t="s">
        <v>13</v>
      </c>
      <c r="F1297" s="3" t="s">
        <v>4503</v>
      </c>
      <c r="G1297" s="1" t="s">
        <v>14</v>
      </c>
      <c r="H1297" s="4" t="s">
        <v>387</v>
      </c>
      <c r="I1297" s="1" t="s">
        <v>38</v>
      </c>
    </row>
    <row r="1298" spans="2:9">
      <c r="B1298" s="1">
        <v>1296</v>
      </c>
      <c r="C1298" s="41" t="s">
        <v>4504</v>
      </c>
      <c r="D1298" s="4" t="s">
        <v>4505</v>
      </c>
      <c r="E1298" s="41" t="s">
        <v>13</v>
      </c>
      <c r="F1298" s="3" t="s">
        <v>4506</v>
      </c>
      <c r="G1298" s="1" t="s">
        <v>14</v>
      </c>
      <c r="H1298" s="4" t="s">
        <v>174</v>
      </c>
      <c r="I1298" s="1" t="s">
        <v>38</v>
      </c>
    </row>
    <row r="1299" spans="2:9">
      <c r="B1299" s="1">
        <v>1297</v>
      </c>
      <c r="C1299" s="41" t="s">
        <v>4507</v>
      </c>
      <c r="D1299" s="4" t="s">
        <v>4508</v>
      </c>
      <c r="E1299" s="41" t="s">
        <v>13</v>
      </c>
      <c r="F1299" s="3" t="s">
        <v>4509</v>
      </c>
      <c r="G1299" s="1" t="s">
        <v>14</v>
      </c>
      <c r="H1299" s="4" t="s">
        <v>174</v>
      </c>
      <c r="I1299" s="1" t="s">
        <v>38</v>
      </c>
    </row>
    <row r="1300" spans="2:9">
      <c r="B1300" s="1">
        <v>1298</v>
      </c>
      <c r="C1300" s="41" t="s">
        <v>4510</v>
      </c>
      <c r="D1300" s="4" t="s">
        <v>4511</v>
      </c>
      <c r="E1300" s="41" t="s">
        <v>13</v>
      </c>
      <c r="F1300" s="3" t="s">
        <v>4512</v>
      </c>
      <c r="G1300" s="1" t="s">
        <v>14</v>
      </c>
      <c r="H1300" s="4" t="s">
        <v>296</v>
      </c>
      <c r="I1300" s="1" t="s">
        <v>38</v>
      </c>
    </row>
    <row r="1301" spans="2:9">
      <c r="B1301" s="1">
        <v>1299</v>
      </c>
      <c r="C1301" s="41" t="s">
        <v>4513</v>
      </c>
      <c r="D1301" s="4" t="s">
        <v>4514</v>
      </c>
      <c r="E1301" s="41" t="s">
        <v>13</v>
      </c>
      <c r="F1301" s="3" t="s">
        <v>4515</v>
      </c>
      <c r="G1301" s="1" t="s">
        <v>14</v>
      </c>
      <c r="H1301" s="4" t="s">
        <v>557</v>
      </c>
      <c r="I1301" s="1" t="s">
        <v>38</v>
      </c>
    </row>
    <row r="1302" spans="2:9">
      <c r="B1302" s="1">
        <v>1300</v>
      </c>
      <c r="C1302" s="41" t="s">
        <v>4516</v>
      </c>
      <c r="D1302" s="4" t="s">
        <v>4517</v>
      </c>
      <c r="E1302" s="41" t="s">
        <v>13</v>
      </c>
      <c r="F1302" s="3" t="s">
        <v>4518</v>
      </c>
      <c r="G1302" s="1" t="s">
        <v>14</v>
      </c>
      <c r="H1302" s="4" t="s">
        <v>557</v>
      </c>
      <c r="I1302" s="1" t="s">
        <v>38</v>
      </c>
    </row>
    <row r="1303" spans="2:9">
      <c r="B1303" s="1">
        <v>1301</v>
      </c>
      <c r="C1303" s="41" t="s">
        <v>4519</v>
      </c>
      <c r="D1303" s="4" t="s">
        <v>4520</v>
      </c>
      <c r="E1303" s="41" t="s">
        <v>13</v>
      </c>
      <c r="F1303" s="3" t="s">
        <v>4521</v>
      </c>
      <c r="G1303" s="1" t="s">
        <v>14</v>
      </c>
      <c r="H1303" s="4" t="s">
        <v>438</v>
      </c>
      <c r="I1303" s="1" t="s">
        <v>38</v>
      </c>
    </row>
    <row r="1304" spans="2:9">
      <c r="B1304" s="1">
        <v>1302</v>
      </c>
      <c r="C1304" s="41" t="s">
        <v>4522</v>
      </c>
      <c r="D1304" s="4" t="s">
        <v>4523</v>
      </c>
      <c r="E1304" s="41" t="s">
        <v>13</v>
      </c>
      <c r="F1304" s="3" t="s">
        <v>4524</v>
      </c>
      <c r="G1304" s="1" t="s">
        <v>14</v>
      </c>
      <c r="H1304" s="4" t="s">
        <v>387</v>
      </c>
      <c r="I1304" s="1" t="s">
        <v>38</v>
      </c>
    </row>
    <row r="1305" spans="2:9">
      <c r="B1305" s="1">
        <v>1303</v>
      </c>
      <c r="C1305" s="41" t="s">
        <v>4525</v>
      </c>
      <c r="D1305" s="4" t="s">
        <v>4526</v>
      </c>
      <c r="E1305" s="41" t="s">
        <v>13</v>
      </c>
      <c r="F1305" s="3" t="s">
        <v>4527</v>
      </c>
      <c r="G1305" s="1" t="s">
        <v>14</v>
      </c>
      <c r="H1305" s="4" t="s">
        <v>174</v>
      </c>
      <c r="I1305" s="1" t="s">
        <v>38</v>
      </c>
    </row>
    <row r="1306" spans="2:9">
      <c r="B1306" s="1">
        <v>1304</v>
      </c>
      <c r="C1306" s="41" t="s">
        <v>4528</v>
      </c>
      <c r="D1306" s="4" t="s">
        <v>4529</v>
      </c>
      <c r="E1306" s="41" t="s">
        <v>13</v>
      </c>
      <c r="F1306" s="3" t="s">
        <v>4530</v>
      </c>
      <c r="G1306" s="1" t="s">
        <v>14</v>
      </c>
      <c r="H1306" s="4" t="s">
        <v>174</v>
      </c>
      <c r="I1306" s="1" t="s">
        <v>38</v>
      </c>
    </row>
    <row r="1307" spans="2:9">
      <c r="B1307" s="1">
        <v>1305</v>
      </c>
      <c r="C1307" s="41" t="s">
        <v>4531</v>
      </c>
      <c r="D1307" s="4" t="s">
        <v>4532</v>
      </c>
      <c r="E1307" s="41" t="s">
        <v>13</v>
      </c>
      <c r="F1307" s="3" t="s">
        <v>4533</v>
      </c>
      <c r="G1307" s="1" t="s">
        <v>14</v>
      </c>
      <c r="H1307" s="4" t="s">
        <v>29551</v>
      </c>
      <c r="I1307" s="1" t="s">
        <v>38</v>
      </c>
    </row>
    <row r="1308" spans="2:9">
      <c r="B1308" s="1">
        <v>1306</v>
      </c>
      <c r="C1308" s="41" t="s">
        <v>4534</v>
      </c>
      <c r="D1308" s="4" t="s">
        <v>4535</v>
      </c>
      <c r="E1308" s="41" t="s">
        <v>13</v>
      </c>
      <c r="F1308" s="3" t="s">
        <v>4536</v>
      </c>
      <c r="G1308" s="1" t="s">
        <v>14</v>
      </c>
      <c r="H1308" s="4" t="s">
        <v>436</v>
      </c>
      <c r="I1308" s="1" t="s">
        <v>38</v>
      </c>
    </row>
    <row r="1309" spans="2:9">
      <c r="B1309" s="1">
        <v>1307</v>
      </c>
      <c r="C1309" s="41" t="s">
        <v>4537</v>
      </c>
      <c r="D1309" s="4" t="s">
        <v>4538</v>
      </c>
      <c r="E1309" s="41" t="s">
        <v>13</v>
      </c>
      <c r="F1309" s="3" t="s">
        <v>4539</v>
      </c>
      <c r="G1309" s="1" t="s">
        <v>14</v>
      </c>
      <c r="H1309" s="4" t="s">
        <v>680</v>
      </c>
      <c r="I1309" s="1" t="s">
        <v>38</v>
      </c>
    </row>
    <row r="1310" spans="2:9">
      <c r="B1310" s="1">
        <v>1308</v>
      </c>
      <c r="C1310" s="41" t="s">
        <v>4540</v>
      </c>
      <c r="D1310" s="4" t="s">
        <v>4541</v>
      </c>
      <c r="E1310" s="41" t="s">
        <v>13</v>
      </c>
      <c r="F1310" s="3" t="s">
        <v>4542</v>
      </c>
      <c r="G1310" s="1" t="s">
        <v>14</v>
      </c>
      <c r="H1310" s="4" t="s">
        <v>360</v>
      </c>
      <c r="I1310" s="1" t="s">
        <v>38</v>
      </c>
    </row>
    <row r="1311" spans="2:9">
      <c r="B1311" s="1">
        <v>1309</v>
      </c>
      <c r="C1311" s="41" t="s">
        <v>4543</v>
      </c>
      <c r="D1311" s="4" t="s">
        <v>4544</v>
      </c>
      <c r="E1311" s="41" t="s">
        <v>13</v>
      </c>
      <c r="F1311" s="3" t="s">
        <v>4545</v>
      </c>
      <c r="G1311" s="1" t="s">
        <v>14</v>
      </c>
      <c r="H1311" s="4" t="s">
        <v>436</v>
      </c>
      <c r="I1311" s="1" t="s">
        <v>38</v>
      </c>
    </row>
    <row r="1312" spans="2:9">
      <c r="B1312" s="1">
        <v>1310</v>
      </c>
      <c r="C1312" s="41" t="s">
        <v>4546</v>
      </c>
      <c r="D1312" s="4" t="s">
        <v>4547</v>
      </c>
      <c r="E1312" s="41" t="s">
        <v>13</v>
      </c>
      <c r="F1312" s="3" t="s">
        <v>4548</v>
      </c>
      <c r="G1312" s="1" t="s">
        <v>14</v>
      </c>
      <c r="H1312" s="4" t="s">
        <v>244</v>
      </c>
      <c r="I1312" s="1" t="s">
        <v>38</v>
      </c>
    </row>
    <row r="1313" spans="2:9">
      <c r="B1313" s="1">
        <v>1311</v>
      </c>
      <c r="C1313" s="41" t="s">
        <v>4549</v>
      </c>
      <c r="D1313" s="4" t="s">
        <v>4550</v>
      </c>
      <c r="E1313" s="41" t="s">
        <v>13</v>
      </c>
      <c r="F1313" s="3" t="s">
        <v>4551</v>
      </c>
      <c r="G1313" s="1" t="s">
        <v>14</v>
      </c>
      <c r="H1313" s="4" t="s">
        <v>296</v>
      </c>
      <c r="I1313" s="1" t="s">
        <v>38</v>
      </c>
    </row>
    <row r="1314" spans="2:9">
      <c r="B1314" s="1">
        <v>1312</v>
      </c>
      <c r="C1314" s="41" t="s">
        <v>4552</v>
      </c>
      <c r="D1314" s="4" t="s">
        <v>4553</v>
      </c>
      <c r="E1314" s="41" t="s">
        <v>13</v>
      </c>
      <c r="F1314" s="3" t="s">
        <v>4554</v>
      </c>
      <c r="G1314" s="1" t="s">
        <v>14</v>
      </c>
      <c r="H1314" s="4" t="s">
        <v>318</v>
      </c>
      <c r="I1314" s="1" t="s">
        <v>38</v>
      </c>
    </row>
    <row r="1315" spans="2:9">
      <c r="B1315" s="1">
        <v>1313</v>
      </c>
      <c r="C1315" s="41" t="s">
        <v>4555</v>
      </c>
      <c r="D1315" s="4" t="s">
        <v>4556</v>
      </c>
      <c r="E1315" s="41" t="s">
        <v>13</v>
      </c>
      <c r="F1315" s="3" t="s">
        <v>2805</v>
      </c>
      <c r="G1315" s="1" t="s">
        <v>14</v>
      </c>
      <c r="H1315" s="4" t="s">
        <v>387</v>
      </c>
      <c r="I1315" s="1" t="s">
        <v>38</v>
      </c>
    </row>
    <row r="1316" spans="2:9">
      <c r="B1316" s="1">
        <v>1314</v>
      </c>
      <c r="C1316" s="41" t="s">
        <v>4557</v>
      </c>
      <c r="D1316" s="4" t="s">
        <v>4558</v>
      </c>
      <c r="E1316" s="41" t="s">
        <v>11</v>
      </c>
      <c r="F1316" s="3" t="s">
        <v>30115</v>
      </c>
      <c r="G1316" s="1" t="s">
        <v>12</v>
      </c>
      <c r="H1316" s="4" t="s">
        <v>679</v>
      </c>
      <c r="I1316" s="1" t="s">
        <v>38</v>
      </c>
    </row>
    <row r="1317" spans="2:9">
      <c r="B1317" s="1">
        <v>1315</v>
      </c>
      <c r="C1317" s="41" t="s">
        <v>4559</v>
      </c>
      <c r="D1317" s="4" t="s">
        <v>4560</v>
      </c>
      <c r="E1317" s="41" t="s">
        <v>13</v>
      </c>
      <c r="F1317" s="3" t="s">
        <v>4561</v>
      </c>
      <c r="G1317" s="1" t="s">
        <v>14</v>
      </c>
      <c r="H1317" s="4" t="s">
        <v>174</v>
      </c>
      <c r="I1317" s="1" t="s">
        <v>38</v>
      </c>
    </row>
    <row r="1318" spans="2:9">
      <c r="B1318" s="1">
        <v>1316</v>
      </c>
      <c r="C1318" s="41" t="s">
        <v>4562</v>
      </c>
      <c r="D1318" s="4" t="s">
        <v>4563</v>
      </c>
      <c r="E1318" s="41" t="s">
        <v>13</v>
      </c>
      <c r="F1318" s="3" t="s">
        <v>4564</v>
      </c>
      <c r="G1318" s="1" t="s">
        <v>14</v>
      </c>
      <c r="H1318" s="4" t="s">
        <v>387</v>
      </c>
      <c r="I1318" s="1" t="s">
        <v>38</v>
      </c>
    </row>
    <row r="1319" spans="2:9">
      <c r="B1319" s="1">
        <v>1317</v>
      </c>
      <c r="C1319" s="41" t="s">
        <v>4565</v>
      </c>
      <c r="D1319" s="4" t="s">
        <v>4566</v>
      </c>
      <c r="E1319" s="41" t="s">
        <v>13</v>
      </c>
      <c r="F1319" s="3" t="s">
        <v>4567</v>
      </c>
      <c r="G1319" s="1" t="s">
        <v>14</v>
      </c>
      <c r="H1319" s="4" t="s">
        <v>387</v>
      </c>
      <c r="I1319" s="1" t="s">
        <v>38</v>
      </c>
    </row>
    <row r="1320" spans="2:9">
      <c r="B1320" s="1">
        <v>1318</v>
      </c>
      <c r="C1320" s="41" t="s">
        <v>4568</v>
      </c>
      <c r="D1320" s="4" t="s">
        <v>4569</v>
      </c>
      <c r="E1320" s="41" t="s">
        <v>13</v>
      </c>
      <c r="F1320" s="3" t="s">
        <v>4570</v>
      </c>
      <c r="G1320" s="1" t="s">
        <v>14</v>
      </c>
      <c r="H1320" s="4" t="s">
        <v>29551</v>
      </c>
      <c r="I1320" s="1" t="s">
        <v>38</v>
      </c>
    </row>
    <row r="1321" spans="2:9">
      <c r="B1321" s="1">
        <v>1319</v>
      </c>
      <c r="C1321" s="41" t="s">
        <v>4571</v>
      </c>
      <c r="D1321" s="4" t="s">
        <v>4572</v>
      </c>
      <c r="E1321" s="41" t="s">
        <v>13</v>
      </c>
      <c r="F1321" s="3" t="s">
        <v>4573</v>
      </c>
      <c r="G1321" s="1" t="s">
        <v>14</v>
      </c>
      <c r="H1321" s="4" t="s">
        <v>387</v>
      </c>
      <c r="I1321" s="1" t="s">
        <v>38</v>
      </c>
    </row>
    <row r="1322" spans="2:9">
      <c r="B1322" s="1">
        <v>1320</v>
      </c>
      <c r="C1322" s="41" t="s">
        <v>4574</v>
      </c>
      <c r="D1322" s="4" t="s">
        <v>4575</v>
      </c>
      <c r="E1322" s="41" t="s">
        <v>13</v>
      </c>
      <c r="F1322" s="3" t="s">
        <v>4576</v>
      </c>
      <c r="G1322" s="1" t="s">
        <v>14</v>
      </c>
      <c r="H1322" s="4" t="s">
        <v>675</v>
      </c>
      <c r="I1322" s="1" t="s">
        <v>38</v>
      </c>
    </row>
    <row r="1323" spans="2:9">
      <c r="B1323" s="1">
        <v>1321</v>
      </c>
      <c r="C1323" s="41" t="s">
        <v>4577</v>
      </c>
      <c r="D1323" s="4" t="s">
        <v>4578</v>
      </c>
      <c r="E1323" s="41" t="s">
        <v>13</v>
      </c>
      <c r="F1323" s="3" t="s">
        <v>4579</v>
      </c>
      <c r="G1323" s="1" t="s">
        <v>14</v>
      </c>
      <c r="H1323" s="4" t="s">
        <v>680</v>
      </c>
      <c r="I1323" s="1" t="s">
        <v>38</v>
      </c>
    </row>
    <row r="1324" spans="2:9">
      <c r="B1324" s="1">
        <v>1322</v>
      </c>
      <c r="C1324" s="41" t="s">
        <v>4580</v>
      </c>
      <c r="D1324" s="4" t="s">
        <v>4581</v>
      </c>
      <c r="E1324" s="41" t="s">
        <v>13</v>
      </c>
      <c r="F1324" s="3" t="s">
        <v>4582</v>
      </c>
      <c r="G1324" s="1" t="s">
        <v>14</v>
      </c>
      <c r="H1324" s="4" t="s">
        <v>675</v>
      </c>
      <c r="I1324" s="1" t="s">
        <v>38</v>
      </c>
    </row>
    <row r="1325" spans="2:9">
      <c r="B1325" s="1">
        <v>1323</v>
      </c>
      <c r="C1325" s="41" t="s">
        <v>4583</v>
      </c>
      <c r="D1325" s="4" t="s">
        <v>3350</v>
      </c>
      <c r="E1325" s="41" t="s">
        <v>13</v>
      </c>
      <c r="F1325" s="3" t="s">
        <v>4584</v>
      </c>
      <c r="G1325" s="1" t="s">
        <v>14</v>
      </c>
      <c r="H1325" s="4" t="s">
        <v>387</v>
      </c>
      <c r="I1325" s="1" t="s">
        <v>38</v>
      </c>
    </row>
    <row r="1326" spans="2:9">
      <c r="B1326" s="1">
        <v>1324</v>
      </c>
      <c r="C1326" s="41" t="s">
        <v>4585</v>
      </c>
      <c r="D1326" s="4" t="s">
        <v>4586</v>
      </c>
      <c r="E1326" s="41" t="s">
        <v>13</v>
      </c>
      <c r="F1326" s="3" t="s">
        <v>4587</v>
      </c>
      <c r="G1326" s="1" t="s">
        <v>14</v>
      </c>
      <c r="H1326" s="4" t="s">
        <v>557</v>
      </c>
      <c r="I1326" s="1" t="s">
        <v>38</v>
      </c>
    </row>
    <row r="1327" spans="2:9">
      <c r="B1327" s="1">
        <v>1325</v>
      </c>
      <c r="C1327" s="41" t="s">
        <v>4588</v>
      </c>
      <c r="D1327" s="4" t="s">
        <v>4589</v>
      </c>
      <c r="E1327" s="41" t="s">
        <v>13</v>
      </c>
      <c r="F1327" s="3" t="s">
        <v>4590</v>
      </c>
      <c r="G1327" s="1" t="s">
        <v>14</v>
      </c>
      <c r="H1327" s="4" t="s">
        <v>678</v>
      </c>
      <c r="I1327" s="1" t="s">
        <v>38</v>
      </c>
    </row>
    <row r="1328" spans="2:9">
      <c r="B1328" s="1">
        <v>1326</v>
      </c>
      <c r="C1328" s="41" t="s">
        <v>4591</v>
      </c>
      <c r="D1328" s="4" t="s">
        <v>4592</v>
      </c>
      <c r="E1328" s="41" t="s">
        <v>13</v>
      </c>
      <c r="F1328" s="3" t="s">
        <v>4593</v>
      </c>
      <c r="G1328" s="1" t="s">
        <v>14</v>
      </c>
      <c r="H1328" s="4" t="s">
        <v>557</v>
      </c>
      <c r="I1328" s="1" t="s">
        <v>38</v>
      </c>
    </row>
    <row r="1329" spans="2:9">
      <c r="B1329" s="1">
        <v>1327</v>
      </c>
      <c r="C1329" s="41" t="s">
        <v>4594</v>
      </c>
      <c r="D1329" s="4" t="s">
        <v>4595</v>
      </c>
      <c r="E1329" s="41" t="s">
        <v>13</v>
      </c>
      <c r="F1329" s="3" t="s">
        <v>4596</v>
      </c>
      <c r="G1329" s="1" t="s">
        <v>14</v>
      </c>
      <c r="H1329" s="4" t="s">
        <v>679</v>
      </c>
      <c r="I1329" s="1" t="s">
        <v>38</v>
      </c>
    </row>
    <row r="1330" spans="2:9">
      <c r="B1330" s="1">
        <v>1328</v>
      </c>
      <c r="C1330" s="41" t="s">
        <v>4597</v>
      </c>
      <c r="D1330" s="4" t="s">
        <v>4598</v>
      </c>
      <c r="E1330" s="41" t="s">
        <v>13</v>
      </c>
      <c r="F1330" s="3" t="s">
        <v>4599</v>
      </c>
      <c r="G1330" s="1" t="s">
        <v>14</v>
      </c>
      <c r="H1330" s="4" t="s">
        <v>438</v>
      </c>
      <c r="I1330" s="1" t="s">
        <v>38</v>
      </c>
    </row>
    <row r="1331" spans="2:9">
      <c r="B1331" s="1">
        <v>1329</v>
      </c>
      <c r="C1331" s="41" t="s">
        <v>4600</v>
      </c>
      <c r="D1331" s="4" t="s">
        <v>4601</v>
      </c>
      <c r="E1331" s="41" t="s">
        <v>13</v>
      </c>
      <c r="F1331" s="3" t="s">
        <v>4602</v>
      </c>
      <c r="G1331" s="1" t="s">
        <v>14</v>
      </c>
      <c r="H1331" s="4" t="s">
        <v>436</v>
      </c>
      <c r="I1331" s="1" t="s">
        <v>38</v>
      </c>
    </row>
    <row r="1332" spans="2:9">
      <c r="B1332" s="1">
        <v>1330</v>
      </c>
      <c r="C1332" s="41" t="s">
        <v>4603</v>
      </c>
      <c r="D1332" s="4" t="s">
        <v>4604</v>
      </c>
      <c r="E1332" s="41" t="s">
        <v>13</v>
      </c>
      <c r="F1332" s="3" t="s">
        <v>4605</v>
      </c>
      <c r="G1332" s="1" t="s">
        <v>14</v>
      </c>
      <c r="H1332" s="4" t="s">
        <v>478</v>
      </c>
      <c r="I1332" s="1" t="s">
        <v>38</v>
      </c>
    </row>
    <row r="1333" spans="2:9">
      <c r="B1333" s="1">
        <v>1331</v>
      </c>
      <c r="C1333" s="41" t="s">
        <v>4606</v>
      </c>
      <c r="D1333" s="4" t="s">
        <v>4607</v>
      </c>
      <c r="E1333" s="41" t="s">
        <v>13</v>
      </c>
      <c r="F1333" s="3" t="s">
        <v>4608</v>
      </c>
      <c r="G1333" s="1" t="s">
        <v>14</v>
      </c>
      <c r="H1333" s="4" t="s">
        <v>29551</v>
      </c>
      <c r="I1333" s="1" t="s">
        <v>38</v>
      </c>
    </row>
    <row r="1334" spans="2:9">
      <c r="B1334" s="1">
        <v>1332</v>
      </c>
      <c r="C1334" s="41" t="s">
        <v>4609</v>
      </c>
      <c r="D1334" s="4" t="s">
        <v>4610</v>
      </c>
      <c r="E1334" s="41" t="s">
        <v>13</v>
      </c>
      <c r="F1334" s="3" t="s">
        <v>4611</v>
      </c>
      <c r="G1334" s="1" t="s">
        <v>14</v>
      </c>
      <c r="H1334" s="4" t="s">
        <v>462</v>
      </c>
      <c r="I1334" s="1" t="s">
        <v>38</v>
      </c>
    </row>
    <row r="1335" spans="2:9">
      <c r="B1335" s="1">
        <v>1333</v>
      </c>
      <c r="C1335" s="41" t="s">
        <v>4612</v>
      </c>
      <c r="D1335" s="4" t="s">
        <v>4613</v>
      </c>
      <c r="E1335" s="41" t="s">
        <v>13</v>
      </c>
      <c r="F1335" s="3" t="s">
        <v>4614</v>
      </c>
      <c r="G1335" s="1" t="s">
        <v>14</v>
      </c>
      <c r="H1335" s="4" t="s">
        <v>310</v>
      </c>
      <c r="I1335" s="1" t="s">
        <v>38</v>
      </c>
    </row>
    <row r="1336" spans="2:9">
      <c r="B1336" s="1">
        <v>1334</v>
      </c>
      <c r="C1336" s="41" t="s">
        <v>4615</v>
      </c>
      <c r="D1336" s="4" t="s">
        <v>4616</v>
      </c>
      <c r="E1336" s="41" t="s">
        <v>13</v>
      </c>
      <c r="F1336" s="3" t="s">
        <v>4617</v>
      </c>
      <c r="G1336" s="1" t="s">
        <v>14</v>
      </c>
      <c r="H1336" s="4" t="s">
        <v>681</v>
      </c>
      <c r="I1336" s="1" t="s">
        <v>38</v>
      </c>
    </row>
    <row r="1337" spans="2:9">
      <c r="B1337" s="1">
        <v>1335</v>
      </c>
      <c r="C1337" s="41" t="s">
        <v>4618</v>
      </c>
      <c r="D1337" s="4" t="s">
        <v>4619</v>
      </c>
      <c r="E1337" s="41" t="s">
        <v>13</v>
      </c>
      <c r="F1337" s="3" t="s">
        <v>4620</v>
      </c>
      <c r="G1337" s="1" t="s">
        <v>14</v>
      </c>
      <c r="H1337" s="4" t="s">
        <v>29551</v>
      </c>
      <c r="I1337" s="1" t="s">
        <v>38</v>
      </c>
    </row>
    <row r="1338" spans="2:9">
      <c r="B1338" s="1">
        <v>1336</v>
      </c>
      <c r="C1338" s="41" t="s">
        <v>4621</v>
      </c>
      <c r="D1338" s="4" t="s">
        <v>4622</v>
      </c>
      <c r="E1338" s="41" t="s">
        <v>13</v>
      </c>
      <c r="F1338" s="3" t="s">
        <v>4623</v>
      </c>
      <c r="G1338" s="1" t="s">
        <v>14</v>
      </c>
      <c r="H1338" s="4" t="s">
        <v>679</v>
      </c>
      <c r="I1338" s="1" t="s">
        <v>38</v>
      </c>
    </row>
    <row r="1339" spans="2:9">
      <c r="B1339" s="1">
        <v>1337</v>
      </c>
      <c r="C1339" s="41" t="s">
        <v>4624</v>
      </c>
      <c r="D1339" s="4" t="s">
        <v>4625</v>
      </c>
      <c r="E1339" s="41" t="s">
        <v>13</v>
      </c>
      <c r="F1339" s="3" t="s">
        <v>4626</v>
      </c>
      <c r="G1339" s="1" t="s">
        <v>14</v>
      </c>
      <c r="H1339" s="4" t="s">
        <v>436</v>
      </c>
      <c r="I1339" s="1" t="s">
        <v>38</v>
      </c>
    </row>
    <row r="1340" spans="2:9">
      <c r="B1340" s="1">
        <v>1338</v>
      </c>
      <c r="C1340" s="41" t="s">
        <v>4627</v>
      </c>
      <c r="D1340" s="4" t="s">
        <v>2403</v>
      </c>
      <c r="E1340" s="41" t="s">
        <v>13</v>
      </c>
      <c r="F1340" s="3" t="s">
        <v>4628</v>
      </c>
      <c r="G1340" s="1" t="s">
        <v>14</v>
      </c>
      <c r="H1340" s="4" t="s">
        <v>436</v>
      </c>
      <c r="I1340" s="1" t="s">
        <v>38</v>
      </c>
    </row>
    <row r="1341" spans="2:9">
      <c r="B1341" s="1">
        <v>1339</v>
      </c>
      <c r="C1341" s="41" t="s">
        <v>4629</v>
      </c>
      <c r="D1341" s="4" t="s">
        <v>4630</v>
      </c>
      <c r="E1341" s="41" t="s">
        <v>13</v>
      </c>
      <c r="F1341" s="3" t="s">
        <v>4631</v>
      </c>
      <c r="G1341" s="1" t="s">
        <v>14</v>
      </c>
      <c r="H1341" s="4" t="s">
        <v>675</v>
      </c>
      <c r="I1341" s="1" t="s">
        <v>38</v>
      </c>
    </row>
    <row r="1342" spans="2:9">
      <c r="B1342" s="1">
        <v>1340</v>
      </c>
      <c r="C1342" s="41" t="s">
        <v>4632</v>
      </c>
      <c r="D1342" s="4" t="s">
        <v>4633</v>
      </c>
      <c r="E1342" s="41" t="s">
        <v>13</v>
      </c>
      <c r="F1342" s="3" t="s">
        <v>4634</v>
      </c>
      <c r="G1342" s="1" t="s">
        <v>14</v>
      </c>
      <c r="H1342" s="4" t="s">
        <v>675</v>
      </c>
      <c r="I1342" s="1" t="s">
        <v>38</v>
      </c>
    </row>
    <row r="1343" spans="2:9">
      <c r="B1343" s="1">
        <v>1341</v>
      </c>
      <c r="C1343" s="41" t="s">
        <v>4635</v>
      </c>
      <c r="D1343" s="4" t="s">
        <v>4636</v>
      </c>
      <c r="E1343" s="41" t="s">
        <v>13</v>
      </c>
      <c r="F1343" s="3" t="s">
        <v>4637</v>
      </c>
      <c r="G1343" s="1" t="s">
        <v>14</v>
      </c>
      <c r="H1343" s="4" t="s">
        <v>681</v>
      </c>
      <c r="I1343" s="1" t="s">
        <v>38</v>
      </c>
    </row>
    <row r="1344" spans="2:9">
      <c r="B1344" s="1">
        <v>1342</v>
      </c>
      <c r="C1344" s="41" t="s">
        <v>4638</v>
      </c>
      <c r="D1344" s="4" t="s">
        <v>4639</v>
      </c>
      <c r="E1344" s="41" t="s">
        <v>13</v>
      </c>
      <c r="F1344" s="3" t="s">
        <v>4640</v>
      </c>
      <c r="G1344" s="1" t="s">
        <v>14</v>
      </c>
      <c r="H1344" s="4" t="s">
        <v>679</v>
      </c>
      <c r="I1344" s="1" t="s">
        <v>38</v>
      </c>
    </row>
    <row r="1345" spans="2:9">
      <c r="B1345" s="1">
        <v>1343</v>
      </c>
      <c r="C1345" s="41" t="s">
        <v>4641</v>
      </c>
      <c r="D1345" s="4" t="s">
        <v>4642</v>
      </c>
      <c r="E1345" s="41" t="s">
        <v>13</v>
      </c>
      <c r="F1345" s="3" t="s">
        <v>4643</v>
      </c>
      <c r="G1345" s="1" t="s">
        <v>14</v>
      </c>
      <c r="H1345" s="4" t="s">
        <v>182</v>
      </c>
      <c r="I1345" s="1" t="s">
        <v>38</v>
      </c>
    </row>
    <row r="1346" spans="2:9">
      <c r="B1346" s="1">
        <v>1344</v>
      </c>
      <c r="C1346" s="41" t="s">
        <v>4644</v>
      </c>
      <c r="D1346" s="4" t="s">
        <v>4645</v>
      </c>
      <c r="E1346" s="41" t="s">
        <v>13</v>
      </c>
      <c r="F1346" s="3" t="s">
        <v>4646</v>
      </c>
      <c r="G1346" s="1" t="s">
        <v>14</v>
      </c>
      <c r="H1346" s="4" t="s">
        <v>387</v>
      </c>
      <c r="I1346" s="1" t="s">
        <v>38</v>
      </c>
    </row>
    <row r="1347" spans="2:9">
      <c r="B1347" s="1">
        <v>1345</v>
      </c>
      <c r="C1347" s="41" t="s">
        <v>4647</v>
      </c>
      <c r="D1347" s="4" t="s">
        <v>4648</v>
      </c>
      <c r="E1347" s="41" t="s">
        <v>13</v>
      </c>
      <c r="F1347" s="3" t="s">
        <v>4649</v>
      </c>
      <c r="G1347" s="1" t="s">
        <v>14</v>
      </c>
      <c r="H1347" s="4" t="s">
        <v>436</v>
      </c>
      <c r="I1347" s="1" t="s">
        <v>38</v>
      </c>
    </row>
    <row r="1348" spans="2:9">
      <c r="B1348" s="1">
        <v>1346</v>
      </c>
      <c r="C1348" s="41" t="s">
        <v>4650</v>
      </c>
      <c r="D1348" s="4" t="s">
        <v>4651</v>
      </c>
      <c r="E1348" s="41" t="s">
        <v>13</v>
      </c>
      <c r="F1348" s="3" t="s">
        <v>4652</v>
      </c>
      <c r="G1348" s="1" t="s">
        <v>14</v>
      </c>
      <c r="H1348" s="4" t="s">
        <v>436</v>
      </c>
      <c r="I1348" s="1" t="s">
        <v>38</v>
      </c>
    </row>
    <row r="1349" spans="2:9">
      <c r="B1349" s="1">
        <v>1347</v>
      </c>
      <c r="C1349" s="41" t="s">
        <v>4653</v>
      </c>
      <c r="D1349" s="4" t="s">
        <v>4654</v>
      </c>
      <c r="E1349" s="41" t="s">
        <v>13</v>
      </c>
      <c r="F1349" s="3" t="s">
        <v>4655</v>
      </c>
      <c r="G1349" s="1" t="s">
        <v>14</v>
      </c>
      <c r="H1349" s="4" t="s">
        <v>679</v>
      </c>
      <c r="I1349" s="1" t="s">
        <v>38</v>
      </c>
    </row>
    <row r="1350" spans="2:9">
      <c r="B1350" s="1">
        <v>1348</v>
      </c>
      <c r="C1350" s="41" t="s">
        <v>4656</v>
      </c>
      <c r="D1350" s="4" t="s">
        <v>4657</v>
      </c>
      <c r="E1350" s="41" t="s">
        <v>13</v>
      </c>
      <c r="F1350" s="3" t="s">
        <v>4658</v>
      </c>
      <c r="G1350" s="1" t="s">
        <v>14</v>
      </c>
      <c r="H1350" s="4" t="s">
        <v>679</v>
      </c>
      <c r="I1350" s="1" t="s">
        <v>38</v>
      </c>
    </row>
    <row r="1351" spans="2:9">
      <c r="B1351" s="1">
        <v>1349</v>
      </c>
      <c r="C1351" s="41" t="s">
        <v>4659</v>
      </c>
      <c r="D1351" s="4" t="s">
        <v>4660</v>
      </c>
      <c r="E1351" s="41" t="s">
        <v>13</v>
      </c>
      <c r="F1351" s="3" t="s">
        <v>4661</v>
      </c>
      <c r="G1351" s="1" t="s">
        <v>14</v>
      </c>
      <c r="H1351" s="4" t="s">
        <v>244</v>
      </c>
      <c r="I1351" s="1" t="s">
        <v>38</v>
      </c>
    </row>
    <row r="1352" spans="2:9">
      <c r="B1352" s="1">
        <v>1350</v>
      </c>
      <c r="C1352" s="41" t="s">
        <v>4662</v>
      </c>
      <c r="D1352" s="4" t="s">
        <v>4663</v>
      </c>
      <c r="E1352" s="41" t="s">
        <v>13</v>
      </c>
      <c r="F1352" s="3" t="s">
        <v>4664</v>
      </c>
      <c r="G1352" s="1" t="s">
        <v>14</v>
      </c>
      <c r="H1352" s="4" t="s">
        <v>557</v>
      </c>
      <c r="I1352" s="1" t="s">
        <v>38</v>
      </c>
    </row>
    <row r="1353" spans="2:9">
      <c r="B1353" s="1">
        <v>1351</v>
      </c>
      <c r="C1353" s="41" t="s">
        <v>4665</v>
      </c>
      <c r="D1353" s="4" t="s">
        <v>4666</v>
      </c>
      <c r="E1353" s="41" t="s">
        <v>13</v>
      </c>
      <c r="F1353" s="3" t="s">
        <v>4667</v>
      </c>
      <c r="G1353" s="1" t="s">
        <v>14</v>
      </c>
      <c r="H1353" s="4" t="s">
        <v>194</v>
      </c>
      <c r="I1353" s="1" t="s">
        <v>38</v>
      </c>
    </row>
    <row r="1354" spans="2:9">
      <c r="B1354" s="1">
        <v>1352</v>
      </c>
      <c r="C1354" s="41" t="s">
        <v>4668</v>
      </c>
      <c r="D1354" s="4" t="s">
        <v>4669</v>
      </c>
      <c r="E1354" s="41" t="s">
        <v>13</v>
      </c>
      <c r="F1354" s="3" t="s">
        <v>4670</v>
      </c>
      <c r="G1354" s="1" t="s">
        <v>14</v>
      </c>
      <c r="H1354" s="4" t="s">
        <v>436</v>
      </c>
      <c r="I1354" s="1" t="s">
        <v>38</v>
      </c>
    </row>
    <row r="1355" spans="2:9">
      <c r="B1355" s="1">
        <v>1353</v>
      </c>
      <c r="C1355" s="41" t="s">
        <v>4671</v>
      </c>
      <c r="D1355" s="4" t="s">
        <v>4672</v>
      </c>
      <c r="E1355" s="41" t="s">
        <v>13</v>
      </c>
      <c r="F1355" s="3" t="s">
        <v>4673</v>
      </c>
      <c r="G1355" s="1" t="s">
        <v>14</v>
      </c>
      <c r="H1355" s="4" t="s">
        <v>387</v>
      </c>
      <c r="I1355" s="1" t="s">
        <v>38</v>
      </c>
    </row>
    <row r="1356" spans="2:9">
      <c r="B1356" s="1">
        <v>1354</v>
      </c>
      <c r="C1356" s="41" t="s">
        <v>4674</v>
      </c>
      <c r="D1356" s="4" t="s">
        <v>4675</v>
      </c>
      <c r="E1356" s="41" t="s">
        <v>13</v>
      </c>
      <c r="F1356" s="3" t="s">
        <v>30138</v>
      </c>
      <c r="G1356" s="1" t="s">
        <v>14</v>
      </c>
      <c r="H1356" s="4" t="s">
        <v>678</v>
      </c>
      <c r="I1356" s="1" t="s">
        <v>38</v>
      </c>
    </row>
    <row r="1357" spans="2:9">
      <c r="B1357" s="1">
        <v>1355</v>
      </c>
      <c r="C1357" s="41" t="s">
        <v>4676</v>
      </c>
      <c r="D1357" s="4" t="s">
        <v>4677</v>
      </c>
      <c r="E1357" s="41" t="s">
        <v>13</v>
      </c>
      <c r="F1357" s="3" t="s">
        <v>4678</v>
      </c>
      <c r="G1357" s="1" t="s">
        <v>14</v>
      </c>
      <c r="H1357" s="4" t="s">
        <v>174</v>
      </c>
      <c r="I1357" s="1" t="s">
        <v>38</v>
      </c>
    </row>
    <row r="1358" spans="2:9">
      <c r="B1358" s="1">
        <v>1356</v>
      </c>
      <c r="C1358" s="41" t="s">
        <v>4679</v>
      </c>
      <c r="D1358" s="4" t="s">
        <v>4680</v>
      </c>
      <c r="E1358" s="41" t="s">
        <v>13</v>
      </c>
      <c r="F1358" s="3" t="s">
        <v>4681</v>
      </c>
      <c r="G1358" s="1" t="s">
        <v>14</v>
      </c>
      <c r="H1358" s="4" t="s">
        <v>436</v>
      </c>
      <c r="I1358" s="1" t="s">
        <v>38</v>
      </c>
    </row>
    <row r="1359" spans="2:9">
      <c r="B1359" s="1">
        <v>1357</v>
      </c>
      <c r="C1359" s="41" t="s">
        <v>4682</v>
      </c>
      <c r="D1359" s="4" t="s">
        <v>4683</v>
      </c>
      <c r="E1359" s="41" t="s">
        <v>13</v>
      </c>
      <c r="F1359" s="3" t="s">
        <v>4684</v>
      </c>
      <c r="G1359" s="1" t="s">
        <v>14</v>
      </c>
      <c r="H1359" s="4" t="s">
        <v>557</v>
      </c>
      <c r="I1359" s="1" t="s">
        <v>38</v>
      </c>
    </row>
    <row r="1360" spans="2:9">
      <c r="B1360" s="1">
        <v>1358</v>
      </c>
      <c r="C1360" s="41" t="s">
        <v>4685</v>
      </c>
      <c r="D1360" s="4" t="s">
        <v>4686</v>
      </c>
      <c r="E1360" s="41" t="s">
        <v>13</v>
      </c>
      <c r="F1360" s="3" t="s">
        <v>4687</v>
      </c>
      <c r="G1360" s="1" t="s">
        <v>14</v>
      </c>
      <c r="H1360" s="4" t="s">
        <v>387</v>
      </c>
      <c r="I1360" s="1" t="s">
        <v>38</v>
      </c>
    </row>
    <row r="1361" spans="2:9">
      <c r="B1361" s="1">
        <v>1359</v>
      </c>
      <c r="C1361" s="41" t="s">
        <v>4688</v>
      </c>
      <c r="D1361" s="4" t="s">
        <v>3845</v>
      </c>
      <c r="E1361" s="41" t="s">
        <v>13</v>
      </c>
      <c r="F1361" s="3" t="s">
        <v>4689</v>
      </c>
      <c r="G1361" s="1" t="s">
        <v>14</v>
      </c>
      <c r="H1361" s="4" t="s">
        <v>296</v>
      </c>
      <c r="I1361" s="1" t="s">
        <v>38</v>
      </c>
    </row>
    <row r="1362" spans="2:9">
      <c r="B1362" s="1">
        <v>1360</v>
      </c>
      <c r="C1362" s="41" t="s">
        <v>4690</v>
      </c>
      <c r="D1362" s="4" t="s">
        <v>4691</v>
      </c>
      <c r="E1362" s="41" t="s">
        <v>13</v>
      </c>
      <c r="F1362" s="3" t="s">
        <v>4692</v>
      </c>
      <c r="G1362" s="1" t="s">
        <v>14</v>
      </c>
      <c r="H1362" s="4" t="s">
        <v>557</v>
      </c>
      <c r="I1362" s="1" t="s">
        <v>38</v>
      </c>
    </row>
    <row r="1363" spans="2:9">
      <c r="B1363" s="1">
        <v>1361</v>
      </c>
      <c r="C1363" s="41" t="s">
        <v>4693</v>
      </c>
      <c r="D1363" s="4" t="s">
        <v>4694</v>
      </c>
      <c r="E1363" s="41" t="s">
        <v>13</v>
      </c>
      <c r="F1363" s="3" t="s">
        <v>4695</v>
      </c>
      <c r="G1363" s="1" t="s">
        <v>14</v>
      </c>
      <c r="H1363" s="4" t="s">
        <v>244</v>
      </c>
      <c r="I1363" s="1" t="s">
        <v>38</v>
      </c>
    </row>
    <row r="1364" spans="2:9">
      <c r="B1364" s="1">
        <v>1362</v>
      </c>
      <c r="C1364" s="41" t="s">
        <v>4696</v>
      </c>
      <c r="D1364" s="4" t="s">
        <v>4697</v>
      </c>
      <c r="E1364" s="41" t="s">
        <v>13</v>
      </c>
      <c r="F1364" s="3" t="s">
        <v>4698</v>
      </c>
      <c r="G1364" s="1" t="s">
        <v>14</v>
      </c>
      <c r="H1364" s="4" t="s">
        <v>310</v>
      </c>
      <c r="I1364" s="1" t="s">
        <v>38</v>
      </c>
    </row>
    <row r="1365" spans="2:9">
      <c r="B1365" s="1">
        <v>1363</v>
      </c>
      <c r="C1365" s="41" t="s">
        <v>4699</v>
      </c>
      <c r="D1365" s="4" t="s">
        <v>4700</v>
      </c>
      <c r="E1365" s="41" t="s">
        <v>13</v>
      </c>
      <c r="F1365" s="3" t="s">
        <v>4701</v>
      </c>
      <c r="G1365" s="1" t="s">
        <v>14</v>
      </c>
      <c r="H1365" s="4" t="s">
        <v>680</v>
      </c>
      <c r="I1365" s="1" t="s">
        <v>38</v>
      </c>
    </row>
    <row r="1366" spans="2:9">
      <c r="B1366" s="1">
        <v>1364</v>
      </c>
      <c r="C1366" s="41" t="s">
        <v>4702</v>
      </c>
      <c r="D1366" s="4" t="s">
        <v>4703</v>
      </c>
      <c r="E1366" s="41" t="s">
        <v>13</v>
      </c>
      <c r="F1366" s="3" t="s">
        <v>4704</v>
      </c>
      <c r="G1366" s="1" t="s">
        <v>14</v>
      </c>
      <c r="H1366" s="4" t="s">
        <v>557</v>
      </c>
      <c r="I1366" s="1" t="s">
        <v>38</v>
      </c>
    </row>
    <row r="1367" spans="2:9">
      <c r="B1367" s="1">
        <v>1365</v>
      </c>
      <c r="C1367" s="41" t="s">
        <v>4705</v>
      </c>
      <c r="D1367" s="4" t="s">
        <v>4706</v>
      </c>
      <c r="E1367" s="41" t="s">
        <v>13</v>
      </c>
      <c r="F1367" s="3" t="s">
        <v>4707</v>
      </c>
      <c r="G1367" s="1" t="s">
        <v>14</v>
      </c>
      <c r="H1367" s="4" t="s">
        <v>679</v>
      </c>
      <c r="I1367" s="1" t="s">
        <v>38</v>
      </c>
    </row>
    <row r="1368" spans="2:9">
      <c r="B1368" s="1">
        <v>1366</v>
      </c>
      <c r="C1368" s="41" t="s">
        <v>4708</v>
      </c>
      <c r="D1368" s="4" t="s">
        <v>4709</v>
      </c>
      <c r="E1368" s="41" t="s">
        <v>13</v>
      </c>
      <c r="F1368" s="3" t="s">
        <v>4710</v>
      </c>
      <c r="G1368" s="1" t="s">
        <v>14</v>
      </c>
      <c r="H1368" s="4" t="s">
        <v>679</v>
      </c>
      <c r="I1368" s="1" t="s">
        <v>38</v>
      </c>
    </row>
    <row r="1369" spans="2:9">
      <c r="B1369" s="1">
        <v>1367</v>
      </c>
      <c r="C1369" s="41" t="s">
        <v>4711</v>
      </c>
      <c r="D1369" s="4" t="s">
        <v>4712</v>
      </c>
      <c r="E1369" s="41" t="s">
        <v>13</v>
      </c>
      <c r="F1369" s="3" t="s">
        <v>4713</v>
      </c>
      <c r="G1369" s="1" t="s">
        <v>14</v>
      </c>
      <c r="H1369" s="4" t="s">
        <v>29551</v>
      </c>
      <c r="I1369" s="1" t="s">
        <v>38</v>
      </c>
    </row>
    <row r="1370" spans="2:9">
      <c r="B1370" s="1">
        <v>1368</v>
      </c>
      <c r="C1370" s="41" t="s">
        <v>4714</v>
      </c>
      <c r="D1370" s="4" t="s">
        <v>4715</v>
      </c>
      <c r="E1370" s="41" t="s">
        <v>13</v>
      </c>
      <c r="F1370" s="3" t="s">
        <v>4716</v>
      </c>
      <c r="G1370" s="1" t="s">
        <v>14</v>
      </c>
      <c r="H1370" s="4" t="s">
        <v>557</v>
      </c>
      <c r="I1370" s="1" t="s">
        <v>38</v>
      </c>
    </row>
    <row r="1371" spans="2:9">
      <c r="B1371" s="1">
        <v>1369</v>
      </c>
      <c r="C1371" s="41" t="s">
        <v>4717</v>
      </c>
      <c r="D1371" s="4" t="s">
        <v>4718</v>
      </c>
      <c r="E1371" s="41" t="s">
        <v>13</v>
      </c>
      <c r="F1371" s="3" t="s">
        <v>4719</v>
      </c>
      <c r="G1371" s="1" t="s">
        <v>14</v>
      </c>
      <c r="H1371" s="4" t="s">
        <v>29551</v>
      </c>
      <c r="I1371" s="1" t="s">
        <v>38</v>
      </c>
    </row>
    <row r="1372" spans="2:9">
      <c r="B1372" s="1">
        <v>1370</v>
      </c>
      <c r="C1372" s="41" t="s">
        <v>4720</v>
      </c>
      <c r="D1372" s="4" t="s">
        <v>4721</v>
      </c>
      <c r="E1372" s="41" t="s">
        <v>13</v>
      </c>
      <c r="F1372" s="3" t="s">
        <v>4722</v>
      </c>
      <c r="G1372" s="1" t="s">
        <v>14</v>
      </c>
      <c r="H1372" s="4" t="s">
        <v>29551</v>
      </c>
      <c r="I1372" s="1" t="s">
        <v>38</v>
      </c>
    </row>
    <row r="1373" spans="2:9">
      <c r="B1373" s="1">
        <v>1371</v>
      </c>
      <c r="C1373" s="41" t="s">
        <v>4723</v>
      </c>
      <c r="D1373" s="4" t="s">
        <v>4724</v>
      </c>
      <c r="E1373" s="41" t="s">
        <v>13</v>
      </c>
      <c r="F1373" s="3" t="s">
        <v>4725</v>
      </c>
      <c r="G1373" s="1" t="s">
        <v>14</v>
      </c>
      <c r="H1373" s="4" t="s">
        <v>675</v>
      </c>
      <c r="I1373" s="1" t="s">
        <v>38</v>
      </c>
    </row>
    <row r="1374" spans="2:9">
      <c r="B1374" s="1">
        <v>1372</v>
      </c>
      <c r="C1374" s="41" t="s">
        <v>4726</v>
      </c>
      <c r="D1374" s="4" t="s">
        <v>4727</v>
      </c>
      <c r="E1374" s="41" t="s">
        <v>13</v>
      </c>
      <c r="F1374" s="3" t="s">
        <v>4728</v>
      </c>
      <c r="G1374" s="1" t="s">
        <v>14</v>
      </c>
      <c r="H1374" s="4" t="s">
        <v>29551</v>
      </c>
      <c r="I1374" s="1" t="s">
        <v>38</v>
      </c>
    </row>
    <row r="1375" spans="2:9">
      <c r="B1375" s="1">
        <v>1373</v>
      </c>
      <c r="C1375" s="41" t="s">
        <v>4729</v>
      </c>
      <c r="D1375" s="4" t="s">
        <v>4730</v>
      </c>
      <c r="E1375" s="41" t="s">
        <v>13</v>
      </c>
      <c r="F1375" s="3" t="s">
        <v>4731</v>
      </c>
      <c r="G1375" s="1" t="s">
        <v>14</v>
      </c>
      <c r="H1375" s="4" t="s">
        <v>310</v>
      </c>
      <c r="I1375" s="1" t="s">
        <v>38</v>
      </c>
    </row>
    <row r="1376" spans="2:9">
      <c r="B1376" s="1">
        <v>1374</v>
      </c>
      <c r="C1376" s="41" t="s">
        <v>4732</v>
      </c>
      <c r="D1376" s="4" t="s">
        <v>4733</v>
      </c>
      <c r="E1376" s="41" t="s">
        <v>13</v>
      </c>
      <c r="F1376" s="3" t="s">
        <v>4734</v>
      </c>
      <c r="G1376" s="1" t="s">
        <v>14</v>
      </c>
      <c r="H1376" s="4" t="s">
        <v>678</v>
      </c>
      <c r="I1376" s="1" t="s">
        <v>38</v>
      </c>
    </row>
    <row r="1377" spans="2:9">
      <c r="B1377" s="1">
        <v>1375</v>
      </c>
      <c r="C1377" s="41" t="s">
        <v>4735</v>
      </c>
      <c r="D1377" s="4" t="s">
        <v>4736</v>
      </c>
      <c r="E1377" s="41" t="s">
        <v>13</v>
      </c>
      <c r="F1377" s="3" t="s">
        <v>4737</v>
      </c>
      <c r="G1377" s="1" t="s">
        <v>14</v>
      </c>
      <c r="H1377" s="4" t="s">
        <v>252</v>
      </c>
      <c r="I1377" s="1" t="s">
        <v>38</v>
      </c>
    </row>
    <row r="1378" spans="2:9">
      <c r="B1378" s="1">
        <v>1376</v>
      </c>
      <c r="C1378" s="41" t="s">
        <v>4738</v>
      </c>
      <c r="D1378" s="4" t="s">
        <v>4739</v>
      </c>
      <c r="E1378" s="41" t="s">
        <v>13</v>
      </c>
      <c r="F1378" s="3" t="s">
        <v>4740</v>
      </c>
      <c r="G1378" s="1" t="s">
        <v>14</v>
      </c>
      <c r="H1378" s="4" t="s">
        <v>557</v>
      </c>
      <c r="I1378" s="1" t="s">
        <v>38</v>
      </c>
    </row>
    <row r="1379" spans="2:9">
      <c r="B1379" s="1">
        <v>1377</v>
      </c>
      <c r="C1379" s="41" t="s">
        <v>4741</v>
      </c>
      <c r="D1379" s="4" t="s">
        <v>4742</v>
      </c>
      <c r="E1379" s="41" t="s">
        <v>13</v>
      </c>
      <c r="F1379" s="3" t="s">
        <v>4743</v>
      </c>
      <c r="G1379" s="1" t="s">
        <v>14</v>
      </c>
      <c r="H1379" s="4" t="s">
        <v>681</v>
      </c>
      <c r="I1379" s="1" t="s">
        <v>38</v>
      </c>
    </row>
    <row r="1380" spans="2:9">
      <c r="B1380" s="1">
        <v>1378</v>
      </c>
      <c r="C1380" s="41" t="s">
        <v>4744</v>
      </c>
      <c r="D1380" s="4" t="s">
        <v>4745</v>
      </c>
      <c r="E1380" s="41" t="s">
        <v>13</v>
      </c>
      <c r="F1380" s="3" t="s">
        <v>4746</v>
      </c>
      <c r="G1380" s="1" t="s">
        <v>14</v>
      </c>
      <c r="H1380" s="4" t="s">
        <v>29551</v>
      </c>
      <c r="I1380" s="1" t="s">
        <v>38</v>
      </c>
    </row>
    <row r="1381" spans="2:9">
      <c r="B1381" s="1">
        <v>1379</v>
      </c>
      <c r="C1381" s="41" t="s">
        <v>4747</v>
      </c>
      <c r="D1381" s="4" t="s">
        <v>4748</v>
      </c>
      <c r="E1381" s="41" t="s">
        <v>13</v>
      </c>
      <c r="F1381" s="3" t="s">
        <v>4749</v>
      </c>
      <c r="G1381" s="1" t="s">
        <v>14</v>
      </c>
      <c r="H1381" s="4" t="s">
        <v>29551</v>
      </c>
      <c r="I1381" s="1" t="s">
        <v>38</v>
      </c>
    </row>
    <row r="1382" spans="2:9">
      <c r="B1382" s="1">
        <v>1380</v>
      </c>
      <c r="C1382" s="41" t="s">
        <v>4750</v>
      </c>
      <c r="D1382" s="4" t="s">
        <v>4751</v>
      </c>
      <c r="E1382" s="41" t="s">
        <v>13</v>
      </c>
      <c r="F1382" s="3" t="s">
        <v>4752</v>
      </c>
      <c r="G1382" s="1" t="s">
        <v>14</v>
      </c>
      <c r="H1382" s="4" t="s">
        <v>679</v>
      </c>
      <c r="I1382" s="1" t="s">
        <v>38</v>
      </c>
    </row>
    <row r="1383" spans="2:9">
      <c r="B1383" s="1">
        <v>1381</v>
      </c>
      <c r="C1383" s="41" t="s">
        <v>4753</v>
      </c>
      <c r="D1383" s="4" t="s">
        <v>4754</v>
      </c>
      <c r="E1383" s="41" t="s">
        <v>13</v>
      </c>
      <c r="F1383" s="3" t="s">
        <v>4755</v>
      </c>
      <c r="G1383" s="1" t="s">
        <v>14</v>
      </c>
      <c r="H1383" s="4" t="s">
        <v>681</v>
      </c>
      <c r="I1383" s="1" t="s">
        <v>38</v>
      </c>
    </row>
    <row r="1384" spans="2:9">
      <c r="B1384" s="1">
        <v>1382</v>
      </c>
      <c r="C1384" s="41" t="s">
        <v>4756</v>
      </c>
      <c r="D1384" s="4" t="s">
        <v>4757</v>
      </c>
      <c r="E1384" s="41" t="s">
        <v>13</v>
      </c>
      <c r="F1384" s="3" t="s">
        <v>4758</v>
      </c>
      <c r="G1384" s="1" t="s">
        <v>14</v>
      </c>
      <c r="H1384" s="4" t="s">
        <v>681</v>
      </c>
      <c r="I1384" s="1" t="s">
        <v>38</v>
      </c>
    </row>
    <row r="1385" spans="2:9">
      <c r="B1385" s="1">
        <v>1383</v>
      </c>
      <c r="C1385" s="41" t="s">
        <v>4759</v>
      </c>
      <c r="D1385" s="4" t="s">
        <v>4760</v>
      </c>
      <c r="E1385" s="41" t="s">
        <v>13</v>
      </c>
      <c r="F1385" s="3" t="s">
        <v>4761</v>
      </c>
      <c r="G1385" s="1" t="s">
        <v>14</v>
      </c>
      <c r="H1385" s="4" t="s">
        <v>678</v>
      </c>
      <c r="I1385" s="1" t="s">
        <v>38</v>
      </c>
    </row>
    <row r="1386" spans="2:9">
      <c r="B1386" s="1">
        <v>1384</v>
      </c>
      <c r="C1386" s="41" t="s">
        <v>4762</v>
      </c>
      <c r="D1386" s="4" t="s">
        <v>4763</v>
      </c>
      <c r="E1386" s="41" t="s">
        <v>13</v>
      </c>
      <c r="F1386" s="3" t="s">
        <v>4764</v>
      </c>
      <c r="G1386" s="1" t="s">
        <v>14</v>
      </c>
      <c r="H1386" s="4" t="s">
        <v>387</v>
      </c>
      <c r="I1386" s="1" t="s">
        <v>38</v>
      </c>
    </row>
    <row r="1387" spans="2:9">
      <c r="B1387" s="1">
        <v>1385</v>
      </c>
      <c r="C1387" s="41" t="s">
        <v>4765</v>
      </c>
      <c r="D1387" s="4" t="s">
        <v>4766</v>
      </c>
      <c r="E1387" s="41" t="s">
        <v>13</v>
      </c>
      <c r="F1387" s="3" t="s">
        <v>4767</v>
      </c>
      <c r="G1387" s="1" t="s">
        <v>14</v>
      </c>
      <c r="H1387" s="4" t="s">
        <v>678</v>
      </c>
      <c r="I1387" s="1" t="s">
        <v>38</v>
      </c>
    </row>
    <row r="1388" spans="2:9">
      <c r="B1388" s="1">
        <v>1386</v>
      </c>
      <c r="C1388" s="41" t="s">
        <v>50</v>
      </c>
      <c r="D1388" s="4" t="s">
        <v>737</v>
      </c>
      <c r="E1388" s="41" t="s">
        <v>13</v>
      </c>
      <c r="F1388" s="3" t="s">
        <v>4768</v>
      </c>
      <c r="G1388" s="1" t="s">
        <v>14</v>
      </c>
      <c r="H1388" s="4" t="s">
        <v>4</v>
      </c>
      <c r="I1388" s="1" t="s">
        <v>38</v>
      </c>
    </row>
    <row r="1389" spans="2:9">
      <c r="B1389" s="1">
        <v>1387</v>
      </c>
      <c r="C1389" s="41" t="s">
        <v>4769</v>
      </c>
      <c r="D1389" s="4" t="s">
        <v>4770</v>
      </c>
      <c r="E1389" s="41" t="s">
        <v>13</v>
      </c>
      <c r="F1389" s="3" t="s">
        <v>30337</v>
      </c>
      <c r="G1389" s="1" t="s">
        <v>14</v>
      </c>
      <c r="H1389" s="4" t="s">
        <v>174</v>
      </c>
      <c r="I1389" s="1" t="s">
        <v>38</v>
      </c>
    </row>
    <row r="1390" spans="2:9">
      <c r="B1390" s="1">
        <v>1388</v>
      </c>
      <c r="C1390" s="41" t="s">
        <v>4771</v>
      </c>
      <c r="D1390" s="4" t="s">
        <v>4772</v>
      </c>
      <c r="E1390" s="41" t="s">
        <v>13</v>
      </c>
      <c r="F1390" s="3" t="s">
        <v>4773</v>
      </c>
      <c r="G1390" s="1" t="s">
        <v>14</v>
      </c>
      <c r="H1390" s="4" t="s">
        <v>310</v>
      </c>
      <c r="I1390" s="1" t="s">
        <v>38</v>
      </c>
    </row>
    <row r="1391" spans="2:9">
      <c r="B1391" s="1">
        <v>1389</v>
      </c>
      <c r="C1391" s="41" t="s">
        <v>4774</v>
      </c>
      <c r="D1391" s="4" t="s">
        <v>4775</v>
      </c>
      <c r="E1391" s="41" t="s">
        <v>13</v>
      </c>
      <c r="F1391" s="3" t="s">
        <v>4776</v>
      </c>
      <c r="G1391" s="1" t="s">
        <v>14</v>
      </c>
      <c r="H1391" s="4" t="s">
        <v>182</v>
      </c>
      <c r="I1391" s="1" t="s">
        <v>38</v>
      </c>
    </row>
    <row r="1392" spans="2:9">
      <c r="B1392" s="1">
        <v>1390</v>
      </c>
      <c r="C1392" s="41" t="s">
        <v>4777</v>
      </c>
      <c r="D1392" s="4" t="s">
        <v>4778</v>
      </c>
      <c r="E1392" s="41" t="s">
        <v>13</v>
      </c>
      <c r="F1392" s="3" t="s">
        <v>4779</v>
      </c>
      <c r="G1392" s="1" t="s">
        <v>14</v>
      </c>
      <c r="H1392" s="4" t="s">
        <v>174</v>
      </c>
      <c r="I1392" s="1" t="s">
        <v>38</v>
      </c>
    </row>
    <row r="1393" spans="2:9">
      <c r="B1393" s="1">
        <v>1391</v>
      </c>
      <c r="C1393" s="41" t="s">
        <v>4780</v>
      </c>
      <c r="D1393" s="4" t="s">
        <v>4781</v>
      </c>
      <c r="E1393" s="41" t="s">
        <v>13</v>
      </c>
      <c r="F1393" s="3" t="s">
        <v>4782</v>
      </c>
      <c r="G1393" s="1" t="s">
        <v>14</v>
      </c>
      <c r="H1393" s="4" t="s">
        <v>484</v>
      </c>
      <c r="I1393" s="1" t="s">
        <v>38</v>
      </c>
    </row>
    <row r="1394" spans="2:9">
      <c r="B1394" s="1">
        <v>1392</v>
      </c>
      <c r="C1394" s="41" t="s">
        <v>4783</v>
      </c>
      <c r="D1394" s="4" t="s">
        <v>4784</v>
      </c>
      <c r="E1394" s="41" t="s">
        <v>13</v>
      </c>
      <c r="F1394" s="3" t="s">
        <v>4785</v>
      </c>
      <c r="G1394" s="1" t="s">
        <v>14</v>
      </c>
      <c r="H1394" s="4" t="s">
        <v>310</v>
      </c>
      <c r="I1394" s="1" t="s">
        <v>38</v>
      </c>
    </row>
    <row r="1395" spans="2:9">
      <c r="B1395" s="1">
        <v>1393</v>
      </c>
      <c r="C1395" s="41" t="s">
        <v>4786</v>
      </c>
      <c r="D1395" s="4" t="s">
        <v>4787</v>
      </c>
      <c r="E1395" s="41" t="s">
        <v>13</v>
      </c>
      <c r="F1395" s="3" t="s">
        <v>4788</v>
      </c>
      <c r="G1395" s="1" t="s">
        <v>14</v>
      </c>
      <c r="H1395" s="4" t="s">
        <v>484</v>
      </c>
      <c r="I1395" s="1" t="s">
        <v>38</v>
      </c>
    </row>
    <row r="1396" spans="2:9">
      <c r="B1396" s="1">
        <v>1394</v>
      </c>
      <c r="C1396" s="41" t="s">
        <v>4789</v>
      </c>
      <c r="D1396" s="4" t="s">
        <v>4790</v>
      </c>
      <c r="E1396" s="41" t="s">
        <v>13</v>
      </c>
      <c r="F1396" s="3" t="s">
        <v>4791</v>
      </c>
      <c r="G1396" s="1" t="s">
        <v>14</v>
      </c>
      <c r="H1396" s="4" t="s">
        <v>182</v>
      </c>
      <c r="I1396" s="1" t="s">
        <v>38</v>
      </c>
    </row>
    <row r="1397" spans="2:9">
      <c r="B1397" s="1">
        <v>1395</v>
      </c>
      <c r="C1397" s="41" t="s">
        <v>4792</v>
      </c>
      <c r="D1397" s="4" t="s">
        <v>4793</v>
      </c>
      <c r="E1397" s="41" t="s">
        <v>13</v>
      </c>
      <c r="F1397" s="3" t="s">
        <v>4794</v>
      </c>
      <c r="G1397" s="1" t="s">
        <v>14</v>
      </c>
      <c r="H1397" s="4" t="s">
        <v>182</v>
      </c>
      <c r="I1397" s="1" t="s">
        <v>38</v>
      </c>
    </row>
    <row r="1398" spans="2:9">
      <c r="B1398" s="1">
        <v>1396</v>
      </c>
      <c r="C1398" s="41" t="s">
        <v>4795</v>
      </c>
      <c r="D1398" s="4" t="s">
        <v>4796</v>
      </c>
      <c r="E1398" s="41" t="s">
        <v>13</v>
      </c>
      <c r="F1398" s="3" t="s">
        <v>4797</v>
      </c>
      <c r="G1398" s="1" t="s">
        <v>14</v>
      </c>
      <c r="H1398" s="4" t="s">
        <v>182</v>
      </c>
      <c r="I1398" s="1" t="s">
        <v>38</v>
      </c>
    </row>
    <row r="1399" spans="2:9">
      <c r="B1399" s="1">
        <v>1397</v>
      </c>
      <c r="C1399" s="41" t="s">
        <v>4798</v>
      </c>
      <c r="D1399" s="4" t="s">
        <v>4799</v>
      </c>
      <c r="E1399" s="41" t="s">
        <v>13</v>
      </c>
      <c r="F1399" s="3" t="s">
        <v>4800</v>
      </c>
      <c r="G1399" s="1" t="s">
        <v>14</v>
      </c>
      <c r="H1399" s="4" t="s">
        <v>478</v>
      </c>
      <c r="I1399" s="1" t="s">
        <v>38</v>
      </c>
    </row>
    <row r="1400" spans="2:9">
      <c r="B1400" s="1">
        <v>1398</v>
      </c>
      <c r="C1400" s="41" t="s">
        <v>4801</v>
      </c>
      <c r="D1400" s="4" t="s">
        <v>4802</v>
      </c>
      <c r="E1400" s="41" t="s">
        <v>13</v>
      </c>
      <c r="F1400" s="3" t="s">
        <v>4803</v>
      </c>
      <c r="G1400" s="1" t="s">
        <v>14</v>
      </c>
      <c r="H1400" s="4" t="s">
        <v>182</v>
      </c>
      <c r="I1400" s="1" t="s">
        <v>38</v>
      </c>
    </row>
    <row r="1401" spans="2:9">
      <c r="B1401" s="1">
        <v>1399</v>
      </c>
      <c r="C1401" s="41" t="s">
        <v>4804</v>
      </c>
      <c r="D1401" s="4" t="s">
        <v>4805</v>
      </c>
      <c r="E1401" s="41" t="s">
        <v>13</v>
      </c>
      <c r="F1401" s="3" t="s">
        <v>4806</v>
      </c>
      <c r="G1401" s="1" t="s">
        <v>14</v>
      </c>
      <c r="H1401" s="4" t="s">
        <v>678</v>
      </c>
      <c r="I1401" s="1" t="s">
        <v>38</v>
      </c>
    </row>
    <row r="1402" spans="2:9">
      <c r="B1402" s="1">
        <v>1400</v>
      </c>
      <c r="C1402" s="41" t="s">
        <v>4807</v>
      </c>
      <c r="D1402" s="4" t="s">
        <v>3821</v>
      </c>
      <c r="E1402" s="41" t="s">
        <v>13</v>
      </c>
      <c r="F1402" s="3" t="s">
        <v>4808</v>
      </c>
      <c r="G1402" s="1" t="s">
        <v>14</v>
      </c>
      <c r="H1402" s="4" t="s">
        <v>679</v>
      </c>
      <c r="I1402" s="1" t="s">
        <v>38</v>
      </c>
    </row>
    <row r="1403" spans="2:9">
      <c r="B1403" s="1">
        <v>1401</v>
      </c>
      <c r="C1403" s="41" t="s">
        <v>4809</v>
      </c>
      <c r="D1403" s="4" t="s">
        <v>4810</v>
      </c>
      <c r="E1403" s="41" t="s">
        <v>13</v>
      </c>
      <c r="F1403" s="3" t="s">
        <v>4811</v>
      </c>
      <c r="G1403" s="1" t="s">
        <v>14</v>
      </c>
      <c r="H1403" s="4" t="s">
        <v>182</v>
      </c>
      <c r="I1403" s="1" t="s">
        <v>38</v>
      </c>
    </row>
    <row r="1404" spans="2:9">
      <c r="B1404" s="1">
        <v>1402</v>
      </c>
      <c r="C1404" s="41" t="s">
        <v>4812</v>
      </c>
      <c r="D1404" s="4" t="s">
        <v>4813</v>
      </c>
      <c r="E1404" s="41" t="s">
        <v>13</v>
      </c>
      <c r="F1404" s="3" t="s">
        <v>4814</v>
      </c>
      <c r="G1404" s="1" t="s">
        <v>14</v>
      </c>
      <c r="H1404" s="4" t="s">
        <v>182</v>
      </c>
      <c r="I1404" s="1" t="s">
        <v>38</v>
      </c>
    </row>
    <row r="1405" spans="2:9">
      <c r="B1405" s="1">
        <v>1403</v>
      </c>
      <c r="C1405" s="41" t="s">
        <v>4815</v>
      </c>
      <c r="D1405" s="4" t="s">
        <v>4816</v>
      </c>
      <c r="E1405" s="41" t="s">
        <v>13</v>
      </c>
      <c r="F1405" s="3" t="s">
        <v>4817</v>
      </c>
      <c r="G1405" s="1" t="s">
        <v>14</v>
      </c>
      <c r="H1405" s="4" t="s">
        <v>438</v>
      </c>
      <c r="I1405" s="1" t="s">
        <v>38</v>
      </c>
    </row>
    <row r="1406" spans="2:9">
      <c r="B1406" s="1">
        <v>1404</v>
      </c>
      <c r="C1406" s="41" t="s">
        <v>4818</v>
      </c>
      <c r="D1406" s="4" t="s">
        <v>4819</v>
      </c>
      <c r="E1406" s="41" t="s">
        <v>11</v>
      </c>
      <c r="F1406" s="3" t="s">
        <v>30170</v>
      </c>
      <c r="G1406" s="1" t="s">
        <v>12</v>
      </c>
      <c r="H1406" s="4" t="s">
        <v>244</v>
      </c>
      <c r="I1406" s="1" t="s">
        <v>38</v>
      </c>
    </row>
    <row r="1407" spans="2:9">
      <c r="B1407" s="1">
        <v>1405</v>
      </c>
      <c r="C1407" s="41" t="s">
        <v>4820</v>
      </c>
      <c r="D1407" s="4" t="s">
        <v>4821</v>
      </c>
      <c r="E1407" s="41" t="s">
        <v>13</v>
      </c>
      <c r="F1407" s="3" t="s">
        <v>4822</v>
      </c>
      <c r="G1407" s="1" t="s">
        <v>14</v>
      </c>
      <c r="H1407" s="4" t="s">
        <v>182</v>
      </c>
      <c r="I1407" s="1" t="s">
        <v>38</v>
      </c>
    </row>
    <row r="1408" spans="2:9">
      <c r="B1408" s="1">
        <v>1406</v>
      </c>
      <c r="C1408" s="41" t="s">
        <v>4823</v>
      </c>
      <c r="D1408" s="4" t="s">
        <v>4824</v>
      </c>
      <c r="E1408" s="41" t="s">
        <v>13</v>
      </c>
      <c r="F1408" s="3" t="s">
        <v>4825</v>
      </c>
      <c r="G1408" s="1" t="s">
        <v>14</v>
      </c>
      <c r="H1408" s="4" t="s">
        <v>484</v>
      </c>
      <c r="I1408" s="1" t="s">
        <v>38</v>
      </c>
    </row>
    <row r="1409" spans="2:9">
      <c r="B1409" s="1">
        <v>1407</v>
      </c>
      <c r="C1409" s="41" t="s">
        <v>4826</v>
      </c>
      <c r="D1409" s="4" t="s">
        <v>4827</v>
      </c>
      <c r="E1409" s="41" t="s">
        <v>13</v>
      </c>
      <c r="F1409" s="3" t="s">
        <v>4828</v>
      </c>
      <c r="G1409" s="1" t="s">
        <v>14</v>
      </c>
      <c r="H1409" s="4" t="s">
        <v>484</v>
      </c>
      <c r="I1409" s="1" t="s">
        <v>38</v>
      </c>
    </row>
    <row r="1410" spans="2:9">
      <c r="B1410" s="1">
        <v>1408</v>
      </c>
      <c r="C1410" s="41" t="s">
        <v>4829</v>
      </c>
      <c r="D1410" s="4" t="s">
        <v>4830</v>
      </c>
      <c r="E1410" s="41" t="s">
        <v>11</v>
      </c>
      <c r="F1410" s="3" t="s">
        <v>30216</v>
      </c>
      <c r="G1410" s="1" t="s">
        <v>12</v>
      </c>
      <c r="H1410" s="4" t="s">
        <v>244</v>
      </c>
      <c r="I1410" s="1" t="s">
        <v>38</v>
      </c>
    </row>
    <row r="1411" spans="2:9">
      <c r="B1411" s="1">
        <v>1409</v>
      </c>
      <c r="C1411" s="41" t="s">
        <v>4831</v>
      </c>
      <c r="D1411" s="4" t="s">
        <v>4832</v>
      </c>
      <c r="E1411" s="41" t="s">
        <v>13</v>
      </c>
      <c r="F1411" s="3" t="s">
        <v>4833</v>
      </c>
      <c r="G1411" s="1" t="s">
        <v>14</v>
      </c>
      <c r="H1411" s="4" t="s">
        <v>296</v>
      </c>
      <c r="I1411" s="1" t="s">
        <v>38</v>
      </c>
    </row>
    <row r="1412" spans="2:9">
      <c r="B1412" s="1">
        <v>1410</v>
      </c>
      <c r="C1412" s="41" t="s">
        <v>4834</v>
      </c>
      <c r="D1412" s="4" t="s">
        <v>4835</v>
      </c>
      <c r="E1412" s="41" t="s">
        <v>13</v>
      </c>
      <c r="F1412" s="3" t="s">
        <v>4836</v>
      </c>
      <c r="G1412" s="1" t="s">
        <v>14</v>
      </c>
      <c r="H1412" s="4" t="s">
        <v>680</v>
      </c>
      <c r="I1412" s="1" t="s">
        <v>38</v>
      </c>
    </row>
    <row r="1413" spans="2:9">
      <c r="B1413" s="1">
        <v>1411</v>
      </c>
      <c r="C1413" s="41" t="s">
        <v>4837</v>
      </c>
      <c r="D1413" s="4" t="s">
        <v>4838</v>
      </c>
      <c r="E1413" s="41" t="s">
        <v>13</v>
      </c>
      <c r="F1413" s="3" t="s">
        <v>4839</v>
      </c>
      <c r="G1413" s="1" t="s">
        <v>14</v>
      </c>
      <c r="H1413" s="4" t="s">
        <v>252</v>
      </c>
      <c r="I1413" s="1" t="s">
        <v>38</v>
      </c>
    </row>
    <row r="1414" spans="2:9">
      <c r="B1414" s="1">
        <v>1412</v>
      </c>
      <c r="C1414" s="41" t="s">
        <v>4840</v>
      </c>
      <c r="D1414" s="4" t="s">
        <v>4841</v>
      </c>
      <c r="E1414" s="41" t="s">
        <v>13</v>
      </c>
      <c r="F1414" s="3" t="s">
        <v>4842</v>
      </c>
      <c r="G1414" s="1" t="s">
        <v>14</v>
      </c>
      <c r="H1414" s="4" t="s">
        <v>484</v>
      </c>
      <c r="I1414" s="1" t="s">
        <v>38</v>
      </c>
    </row>
    <row r="1415" spans="2:9">
      <c r="B1415" s="1">
        <v>1413</v>
      </c>
      <c r="C1415" s="41" t="s">
        <v>172</v>
      </c>
      <c r="D1415" s="4" t="s">
        <v>171</v>
      </c>
      <c r="E1415" s="41" t="s">
        <v>13</v>
      </c>
      <c r="F1415" s="3" t="s">
        <v>173</v>
      </c>
      <c r="G1415" s="1" t="s">
        <v>14</v>
      </c>
      <c r="H1415" s="4" t="s">
        <v>174</v>
      </c>
      <c r="I1415" s="1" t="s">
        <v>38</v>
      </c>
    </row>
    <row r="1416" spans="2:9">
      <c r="B1416" s="1">
        <v>1414</v>
      </c>
      <c r="C1416" s="41" t="s">
        <v>4843</v>
      </c>
      <c r="D1416" s="4" t="s">
        <v>4844</v>
      </c>
      <c r="E1416" s="41" t="s">
        <v>13</v>
      </c>
      <c r="F1416" s="3" t="s">
        <v>4845</v>
      </c>
      <c r="G1416" s="1" t="s">
        <v>14</v>
      </c>
      <c r="H1416" s="4" t="s">
        <v>680</v>
      </c>
      <c r="I1416" s="1" t="s">
        <v>38</v>
      </c>
    </row>
    <row r="1417" spans="2:9">
      <c r="B1417" s="1">
        <v>1415</v>
      </c>
      <c r="C1417" s="41" t="s">
        <v>4846</v>
      </c>
      <c r="D1417" s="4" t="s">
        <v>4847</v>
      </c>
      <c r="E1417" s="41" t="s">
        <v>13</v>
      </c>
      <c r="F1417" s="3" t="s">
        <v>4848</v>
      </c>
      <c r="G1417" s="1" t="s">
        <v>14</v>
      </c>
      <c r="H1417" s="4" t="s">
        <v>675</v>
      </c>
      <c r="I1417" s="1" t="s">
        <v>38</v>
      </c>
    </row>
    <row r="1418" spans="2:9">
      <c r="B1418" s="1">
        <v>1416</v>
      </c>
      <c r="C1418" s="41" t="s">
        <v>4849</v>
      </c>
      <c r="D1418" s="4" t="s">
        <v>4850</v>
      </c>
      <c r="E1418" s="41" t="s">
        <v>13</v>
      </c>
      <c r="F1418" s="3" t="s">
        <v>4851</v>
      </c>
      <c r="G1418" s="1" t="s">
        <v>14</v>
      </c>
      <c r="H1418" s="4" t="s">
        <v>675</v>
      </c>
      <c r="I1418" s="1" t="s">
        <v>38</v>
      </c>
    </row>
    <row r="1419" spans="2:9">
      <c r="B1419" s="1">
        <v>1417</v>
      </c>
      <c r="C1419" s="41" t="s">
        <v>4852</v>
      </c>
      <c r="D1419" s="4" t="s">
        <v>4853</v>
      </c>
      <c r="E1419" s="41" t="s">
        <v>13</v>
      </c>
      <c r="F1419" s="3" t="s">
        <v>4854</v>
      </c>
      <c r="G1419" s="1" t="s">
        <v>14</v>
      </c>
      <c r="H1419" s="4" t="s">
        <v>29551</v>
      </c>
      <c r="I1419" s="1" t="s">
        <v>38</v>
      </c>
    </row>
    <row r="1420" spans="2:9">
      <c r="B1420" s="1">
        <v>1418</v>
      </c>
      <c r="C1420" s="41" t="s">
        <v>4855</v>
      </c>
      <c r="D1420" s="4" t="s">
        <v>4856</v>
      </c>
      <c r="E1420" s="41" t="s">
        <v>13</v>
      </c>
      <c r="F1420" s="3" t="s">
        <v>4857</v>
      </c>
      <c r="G1420" s="1" t="s">
        <v>14</v>
      </c>
      <c r="H1420" s="4" t="s">
        <v>557</v>
      </c>
      <c r="I1420" s="1" t="s">
        <v>38</v>
      </c>
    </row>
    <row r="1421" spans="2:9">
      <c r="B1421" s="1">
        <v>1419</v>
      </c>
      <c r="C1421" s="41" t="s">
        <v>4858</v>
      </c>
      <c r="D1421" s="4" t="s">
        <v>4859</v>
      </c>
      <c r="E1421" s="41" t="s">
        <v>13</v>
      </c>
      <c r="F1421" s="3" t="s">
        <v>4860</v>
      </c>
      <c r="G1421" s="1" t="s">
        <v>14</v>
      </c>
      <c r="H1421" s="4" t="s">
        <v>478</v>
      </c>
      <c r="I1421" s="1" t="s">
        <v>38</v>
      </c>
    </row>
    <row r="1422" spans="2:9">
      <c r="B1422" s="1">
        <v>1420</v>
      </c>
      <c r="C1422" s="41" t="s">
        <v>4861</v>
      </c>
      <c r="D1422" s="4" t="s">
        <v>4862</v>
      </c>
      <c r="E1422" s="41" t="s">
        <v>13</v>
      </c>
      <c r="F1422" s="3" t="s">
        <v>4863</v>
      </c>
      <c r="G1422" s="1" t="s">
        <v>14</v>
      </c>
      <c r="H1422" s="4" t="s">
        <v>675</v>
      </c>
      <c r="I1422" s="1" t="s">
        <v>38</v>
      </c>
    </row>
    <row r="1423" spans="2:9">
      <c r="B1423" s="1">
        <v>1421</v>
      </c>
      <c r="C1423" s="41" t="s">
        <v>4864</v>
      </c>
      <c r="D1423" s="4" t="s">
        <v>4865</v>
      </c>
      <c r="E1423" s="41" t="s">
        <v>13</v>
      </c>
      <c r="F1423" s="3" t="s">
        <v>4866</v>
      </c>
      <c r="G1423" s="1" t="s">
        <v>14</v>
      </c>
      <c r="H1423" s="4" t="s">
        <v>436</v>
      </c>
      <c r="I1423" s="1" t="s">
        <v>38</v>
      </c>
    </row>
    <row r="1424" spans="2:9">
      <c r="B1424" s="1">
        <v>1422</v>
      </c>
      <c r="C1424" s="41" t="s">
        <v>4867</v>
      </c>
      <c r="D1424" s="4" t="s">
        <v>4868</v>
      </c>
      <c r="E1424" s="41" t="s">
        <v>13</v>
      </c>
      <c r="F1424" s="3" t="s">
        <v>4869</v>
      </c>
      <c r="G1424" s="1" t="s">
        <v>14</v>
      </c>
      <c r="H1424" s="4" t="s">
        <v>678</v>
      </c>
      <c r="I1424" s="1" t="s">
        <v>38</v>
      </c>
    </row>
    <row r="1425" spans="2:9">
      <c r="B1425" s="1">
        <v>1423</v>
      </c>
      <c r="C1425" s="41" t="s">
        <v>4870</v>
      </c>
      <c r="D1425" s="4" t="s">
        <v>4871</v>
      </c>
      <c r="E1425" s="41" t="s">
        <v>13</v>
      </c>
      <c r="F1425" s="3" t="s">
        <v>4872</v>
      </c>
      <c r="G1425" s="1" t="s">
        <v>14</v>
      </c>
      <c r="H1425" s="4" t="s">
        <v>557</v>
      </c>
      <c r="I1425" s="1" t="s">
        <v>38</v>
      </c>
    </row>
    <row r="1426" spans="2:9">
      <c r="B1426" s="1">
        <v>1424</v>
      </c>
      <c r="C1426" s="41" t="s">
        <v>4873</v>
      </c>
      <c r="D1426" s="4" t="s">
        <v>4874</v>
      </c>
      <c r="E1426" s="41" t="s">
        <v>13</v>
      </c>
      <c r="F1426" s="3" t="s">
        <v>4875</v>
      </c>
      <c r="G1426" s="1" t="s">
        <v>14</v>
      </c>
      <c r="H1426" s="4" t="s">
        <v>594</v>
      </c>
      <c r="I1426" s="1" t="s">
        <v>38</v>
      </c>
    </row>
    <row r="1427" spans="2:9">
      <c r="B1427" s="1">
        <v>1425</v>
      </c>
      <c r="C1427" s="41" t="s">
        <v>526</v>
      </c>
      <c r="D1427" s="4" t="s">
        <v>525</v>
      </c>
      <c r="E1427" s="41" t="s">
        <v>13</v>
      </c>
      <c r="F1427" s="3" t="s">
        <v>527</v>
      </c>
      <c r="G1427" s="1" t="s">
        <v>14</v>
      </c>
      <c r="H1427" s="4" t="s">
        <v>557</v>
      </c>
      <c r="I1427" s="1" t="s">
        <v>38</v>
      </c>
    </row>
    <row r="1428" spans="2:9">
      <c r="B1428" s="1">
        <v>1426</v>
      </c>
      <c r="C1428" s="41" t="s">
        <v>4876</v>
      </c>
      <c r="D1428" s="4" t="s">
        <v>4877</v>
      </c>
      <c r="E1428" s="41" t="s">
        <v>13</v>
      </c>
      <c r="F1428" s="3" t="s">
        <v>4878</v>
      </c>
      <c r="G1428" s="1" t="s">
        <v>14</v>
      </c>
      <c r="H1428" s="4" t="s">
        <v>310</v>
      </c>
      <c r="I1428" s="1" t="s">
        <v>38</v>
      </c>
    </row>
    <row r="1429" spans="2:9">
      <c r="B1429" s="1">
        <v>1427</v>
      </c>
      <c r="C1429" s="41" t="s">
        <v>4879</v>
      </c>
      <c r="D1429" s="4" t="s">
        <v>4880</v>
      </c>
      <c r="E1429" s="41" t="s">
        <v>13</v>
      </c>
      <c r="F1429" s="3" t="s">
        <v>4881</v>
      </c>
      <c r="G1429" s="1" t="s">
        <v>14</v>
      </c>
      <c r="H1429" s="4" t="s">
        <v>680</v>
      </c>
      <c r="I1429" s="1" t="s">
        <v>38</v>
      </c>
    </row>
    <row r="1430" spans="2:9">
      <c r="B1430" s="1">
        <v>1428</v>
      </c>
      <c r="C1430" s="41" t="s">
        <v>4882</v>
      </c>
      <c r="D1430" s="4" t="s">
        <v>4883</v>
      </c>
      <c r="E1430" s="41" t="s">
        <v>13</v>
      </c>
      <c r="F1430" s="3" t="s">
        <v>4884</v>
      </c>
      <c r="G1430" s="1" t="s">
        <v>14</v>
      </c>
      <c r="H1430" s="4" t="s">
        <v>436</v>
      </c>
      <c r="I1430" s="1" t="s">
        <v>38</v>
      </c>
    </row>
    <row r="1431" spans="2:9">
      <c r="B1431" s="1">
        <v>1429</v>
      </c>
      <c r="C1431" s="41" t="s">
        <v>4885</v>
      </c>
      <c r="D1431" s="4" t="s">
        <v>4886</v>
      </c>
      <c r="E1431" s="41" t="s">
        <v>13</v>
      </c>
      <c r="F1431" s="3" t="s">
        <v>4887</v>
      </c>
      <c r="G1431" s="1" t="s">
        <v>14</v>
      </c>
      <c r="H1431" s="4" t="s">
        <v>478</v>
      </c>
      <c r="I1431" s="1" t="s">
        <v>38</v>
      </c>
    </row>
    <row r="1432" spans="2:9">
      <c r="B1432" s="1">
        <v>1430</v>
      </c>
      <c r="C1432" s="41" t="s">
        <v>4888</v>
      </c>
      <c r="D1432" s="4" t="s">
        <v>4889</v>
      </c>
      <c r="E1432" s="41" t="s">
        <v>13</v>
      </c>
      <c r="F1432" s="3" t="s">
        <v>4890</v>
      </c>
      <c r="G1432" s="1" t="s">
        <v>14</v>
      </c>
      <c r="H1432" s="4" t="s">
        <v>387</v>
      </c>
      <c r="I1432" s="1" t="s">
        <v>38</v>
      </c>
    </row>
    <row r="1433" spans="2:9">
      <c r="B1433" s="1">
        <v>1431</v>
      </c>
      <c r="C1433" s="41" t="s">
        <v>4891</v>
      </c>
      <c r="D1433" s="4" t="s">
        <v>4892</v>
      </c>
      <c r="E1433" s="41" t="s">
        <v>13</v>
      </c>
      <c r="F1433" s="3" t="s">
        <v>4893</v>
      </c>
      <c r="G1433" s="1" t="s">
        <v>14</v>
      </c>
      <c r="H1433" s="4" t="s">
        <v>182</v>
      </c>
      <c r="I1433" s="1" t="s">
        <v>38</v>
      </c>
    </row>
    <row r="1434" spans="2:9">
      <c r="B1434" s="1">
        <v>1432</v>
      </c>
      <c r="C1434" s="41" t="s">
        <v>4894</v>
      </c>
      <c r="D1434" s="4" t="s">
        <v>4895</v>
      </c>
      <c r="E1434" s="41" t="s">
        <v>13</v>
      </c>
      <c r="F1434" s="3" t="s">
        <v>4896</v>
      </c>
      <c r="G1434" s="1" t="s">
        <v>14</v>
      </c>
      <c r="H1434" s="4" t="s">
        <v>680</v>
      </c>
      <c r="I1434" s="1" t="s">
        <v>38</v>
      </c>
    </row>
    <row r="1435" spans="2:9">
      <c r="B1435" s="1">
        <v>1433</v>
      </c>
      <c r="C1435" s="41" t="s">
        <v>4897</v>
      </c>
      <c r="D1435" s="4" t="s">
        <v>4898</v>
      </c>
      <c r="E1435" s="41" t="s">
        <v>13</v>
      </c>
      <c r="F1435" s="3" t="s">
        <v>4899</v>
      </c>
      <c r="G1435" s="1" t="s">
        <v>14</v>
      </c>
      <c r="H1435" s="4" t="s">
        <v>679</v>
      </c>
      <c r="I1435" s="1" t="s">
        <v>38</v>
      </c>
    </row>
    <row r="1436" spans="2:9">
      <c r="B1436" s="1">
        <v>1434</v>
      </c>
      <c r="C1436" s="41" t="s">
        <v>4900</v>
      </c>
      <c r="D1436" s="4" t="s">
        <v>4901</v>
      </c>
      <c r="E1436" s="41" t="s">
        <v>13</v>
      </c>
      <c r="F1436" s="3" t="s">
        <v>4902</v>
      </c>
      <c r="G1436" s="1" t="s">
        <v>14</v>
      </c>
      <c r="H1436" s="4" t="s">
        <v>244</v>
      </c>
      <c r="I1436" s="1" t="s">
        <v>38</v>
      </c>
    </row>
    <row r="1437" spans="2:9">
      <c r="B1437" s="1">
        <v>1435</v>
      </c>
      <c r="C1437" s="41" t="s">
        <v>4903</v>
      </c>
      <c r="D1437" s="4" t="s">
        <v>4904</v>
      </c>
      <c r="E1437" s="41" t="s">
        <v>13</v>
      </c>
      <c r="F1437" s="3" t="s">
        <v>4905</v>
      </c>
      <c r="G1437" s="1" t="s">
        <v>14</v>
      </c>
      <c r="H1437" s="4" t="s">
        <v>252</v>
      </c>
      <c r="I1437" s="1" t="s">
        <v>38</v>
      </c>
    </row>
    <row r="1438" spans="2:9">
      <c r="B1438" s="1">
        <v>1436</v>
      </c>
      <c r="C1438" s="41" t="s">
        <v>4906</v>
      </c>
      <c r="D1438" s="4" t="s">
        <v>4907</v>
      </c>
      <c r="E1438" s="41" t="s">
        <v>13</v>
      </c>
      <c r="F1438" s="3" t="s">
        <v>4908</v>
      </c>
      <c r="G1438" s="1" t="s">
        <v>14</v>
      </c>
      <c r="H1438" s="4" t="s">
        <v>387</v>
      </c>
      <c r="I1438" s="1" t="s">
        <v>38</v>
      </c>
    </row>
    <row r="1439" spans="2:9">
      <c r="B1439" s="1">
        <v>1437</v>
      </c>
      <c r="C1439" s="41" t="s">
        <v>4909</v>
      </c>
      <c r="D1439" s="4" t="s">
        <v>4910</v>
      </c>
      <c r="E1439" s="41" t="s">
        <v>13</v>
      </c>
      <c r="F1439" s="3" t="s">
        <v>4911</v>
      </c>
      <c r="G1439" s="1" t="s">
        <v>14</v>
      </c>
      <c r="H1439" s="4" t="s">
        <v>387</v>
      </c>
      <c r="I1439" s="1" t="s">
        <v>38</v>
      </c>
    </row>
    <row r="1440" spans="2:9">
      <c r="B1440" s="1">
        <v>1438</v>
      </c>
      <c r="C1440" s="41" t="s">
        <v>4912</v>
      </c>
      <c r="D1440" s="4" t="s">
        <v>4913</v>
      </c>
      <c r="E1440" s="41" t="s">
        <v>13</v>
      </c>
      <c r="F1440" s="3" t="s">
        <v>3575</v>
      </c>
      <c r="G1440" s="1" t="s">
        <v>14</v>
      </c>
      <c r="H1440" s="4" t="s">
        <v>679</v>
      </c>
      <c r="I1440" s="1" t="s">
        <v>38</v>
      </c>
    </row>
    <row r="1441" spans="2:9">
      <c r="B1441" s="1">
        <v>1439</v>
      </c>
      <c r="C1441" s="41" t="s">
        <v>4914</v>
      </c>
      <c r="D1441" s="4" t="s">
        <v>4915</v>
      </c>
      <c r="E1441" s="41" t="s">
        <v>13</v>
      </c>
      <c r="F1441" s="3" t="s">
        <v>4916</v>
      </c>
      <c r="G1441" s="1" t="s">
        <v>14</v>
      </c>
      <c r="H1441" s="4" t="s">
        <v>4</v>
      </c>
      <c r="I1441" s="1" t="s">
        <v>38</v>
      </c>
    </row>
    <row r="1442" spans="2:9">
      <c r="B1442" s="1">
        <v>1440</v>
      </c>
      <c r="C1442" s="41" t="s">
        <v>4917</v>
      </c>
      <c r="D1442" s="4" t="s">
        <v>4918</v>
      </c>
      <c r="E1442" s="41" t="s">
        <v>13</v>
      </c>
      <c r="F1442" s="3" t="s">
        <v>4919</v>
      </c>
      <c r="G1442" s="1" t="s">
        <v>14</v>
      </c>
      <c r="H1442" s="4" t="s">
        <v>680</v>
      </c>
      <c r="I1442" s="1" t="s">
        <v>38</v>
      </c>
    </row>
    <row r="1443" spans="2:9">
      <c r="B1443" s="1">
        <v>1441</v>
      </c>
      <c r="C1443" s="41" t="s">
        <v>4920</v>
      </c>
      <c r="D1443" s="4" t="s">
        <v>4921</v>
      </c>
      <c r="E1443" s="41" t="s">
        <v>13</v>
      </c>
      <c r="F1443" s="3" t="s">
        <v>4922</v>
      </c>
      <c r="G1443" s="1" t="s">
        <v>14</v>
      </c>
      <c r="H1443" s="4" t="s">
        <v>182</v>
      </c>
      <c r="I1443" s="1" t="s">
        <v>38</v>
      </c>
    </row>
    <row r="1444" spans="2:9">
      <c r="B1444" s="1">
        <v>1442</v>
      </c>
      <c r="C1444" s="41" t="s">
        <v>4923</v>
      </c>
      <c r="D1444" s="4" t="s">
        <v>4924</v>
      </c>
      <c r="E1444" s="41" t="s">
        <v>13</v>
      </c>
      <c r="F1444" s="3" t="s">
        <v>4925</v>
      </c>
      <c r="G1444" s="1" t="s">
        <v>14</v>
      </c>
      <c r="H1444" s="4" t="s">
        <v>310</v>
      </c>
      <c r="I1444" s="1" t="s">
        <v>38</v>
      </c>
    </row>
    <row r="1445" spans="2:9">
      <c r="B1445" s="1">
        <v>1443</v>
      </c>
      <c r="C1445" s="41" t="s">
        <v>4926</v>
      </c>
      <c r="D1445" s="4" t="s">
        <v>4927</v>
      </c>
      <c r="E1445" s="41" t="s">
        <v>13</v>
      </c>
      <c r="F1445" s="3" t="s">
        <v>4928</v>
      </c>
      <c r="G1445" s="1" t="s">
        <v>14</v>
      </c>
      <c r="H1445" s="4" t="s">
        <v>678</v>
      </c>
      <c r="I1445" s="1" t="s">
        <v>38</v>
      </c>
    </row>
    <row r="1446" spans="2:9">
      <c r="B1446" s="1">
        <v>1444</v>
      </c>
      <c r="C1446" s="41" t="s">
        <v>4929</v>
      </c>
      <c r="D1446" s="4" t="s">
        <v>4930</v>
      </c>
      <c r="E1446" s="41" t="s">
        <v>13</v>
      </c>
      <c r="F1446" s="3" t="s">
        <v>4931</v>
      </c>
      <c r="G1446" s="1" t="s">
        <v>14</v>
      </c>
      <c r="H1446" s="4" t="s">
        <v>478</v>
      </c>
      <c r="I1446" s="1" t="s">
        <v>38</v>
      </c>
    </row>
    <row r="1447" spans="2:9">
      <c r="B1447" s="1">
        <v>1445</v>
      </c>
      <c r="C1447" s="41" t="s">
        <v>303</v>
      </c>
      <c r="D1447" s="4" t="s">
        <v>302</v>
      </c>
      <c r="E1447" s="41" t="s">
        <v>13</v>
      </c>
      <c r="F1447" s="3" t="s">
        <v>304</v>
      </c>
      <c r="G1447" s="1" t="s">
        <v>14</v>
      </c>
      <c r="H1447" s="4" t="s">
        <v>244</v>
      </c>
      <c r="I1447" s="1" t="s">
        <v>38</v>
      </c>
    </row>
    <row r="1448" spans="2:9">
      <c r="B1448" s="1">
        <v>1446</v>
      </c>
      <c r="C1448" s="41" t="s">
        <v>4932</v>
      </c>
      <c r="D1448" s="4" t="s">
        <v>4933</v>
      </c>
      <c r="E1448" s="41" t="s">
        <v>13</v>
      </c>
      <c r="F1448" s="3" t="s">
        <v>4934</v>
      </c>
      <c r="G1448" s="1" t="s">
        <v>14</v>
      </c>
      <c r="H1448" s="4" t="s">
        <v>484</v>
      </c>
      <c r="I1448" s="1" t="s">
        <v>38</v>
      </c>
    </row>
    <row r="1449" spans="2:9">
      <c r="B1449" s="1">
        <v>1447</v>
      </c>
      <c r="C1449" s="41" t="s">
        <v>203</v>
      </c>
      <c r="D1449" s="4" t="s">
        <v>202</v>
      </c>
      <c r="E1449" s="41" t="s">
        <v>13</v>
      </c>
      <c r="F1449" s="3" t="s">
        <v>4935</v>
      </c>
      <c r="G1449" s="1" t="s">
        <v>14</v>
      </c>
      <c r="H1449" s="4" t="s">
        <v>182</v>
      </c>
      <c r="I1449" s="1" t="s">
        <v>38</v>
      </c>
    </row>
    <row r="1450" spans="2:9">
      <c r="B1450" s="1">
        <v>1448</v>
      </c>
      <c r="C1450" s="41" t="s">
        <v>4936</v>
      </c>
      <c r="D1450" s="4" t="s">
        <v>4937</v>
      </c>
      <c r="E1450" s="41" t="s">
        <v>13</v>
      </c>
      <c r="F1450" s="3" t="s">
        <v>4938</v>
      </c>
      <c r="G1450" s="1" t="s">
        <v>14</v>
      </c>
      <c r="H1450" s="4" t="s">
        <v>675</v>
      </c>
      <c r="I1450" s="1" t="s">
        <v>38</v>
      </c>
    </row>
    <row r="1451" spans="2:9">
      <c r="B1451" s="1">
        <v>1449</v>
      </c>
      <c r="C1451" s="41" t="s">
        <v>4939</v>
      </c>
      <c r="D1451" s="4" t="s">
        <v>4940</v>
      </c>
      <c r="E1451" s="41" t="s">
        <v>13</v>
      </c>
      <c r="F1451" s="3" t="s">
        <v>4941</v>
      </c>
      <c r="G1451" s="1" t="s">
        <v>14</v>
      </c>
      <c r="H1451" s="4" t="s">
        <v>182</v>
      </c>
      <c r="I1451" s="1" t="s">
        <v>38</v>
      </c>
    </row>
    <row r="1452" spans="2:9">
      <c r="B1452" s="1">
        <v>1450</v>
      </c>
      <c r="C1452" s="41" t="s">
        <v>4942</v>
      </c>
      <c r="D1452" s="4" t="s">
        <v>4943</v>
      </c>
      <c r="E1452" s="41" t="s">
        <v>13</v>
      </c>
      <c r="F1452" s="3" t="s">
        <v>4944</v>
      </c>
      <c r="G1452" s="1" t="s">
        <v>14</v>
      </c>
      <c r="H1452" s="4" t="s">
        <v>484</v>
      </c>
      <c r="I1452" s="1" t="s">
        <v>38</v>
      </c>
    </row>
    <row r="1453" spans="2:9">
      <c r="B1453" s="1">
        <v>1451</v>
      </c>
      <c r="C1453" s="41" t="s">
        <v>4945</v>
      </c>
      <c r="D1453" s="4" t="s">
        <v>4946</v>
      </c>
      <c r="E1453" s="41" t="s">
        <v>13</v>
      </c>
      <c r="F1453" s="3" t="s">
        <v>4947</v>
      </c>
      <c r="G1453" s="1" t="s">
        <v>14</v>
      </c>
      <c r="H1453" s="4" t="s">
        <v>182</v>
      </c>
      <c r="I1453" s="1" t="s">
        <v>38</v>
      </c>
    </row>
    <row r="1454" spans="2:9">
      <c r="B1454" s="1">
        <v>1452</v>
      </c>
      <c r="C1454" s="41" t="s">
        <v>4948</v>
      </c>
      <c r="D1454" s="4" t="s">
        <v>4949</v>
      </c>
      <c r="E1454" s="41" t="s">
        <v>13</v>
      </c>
      <c r="F1454" s="3" t="s">
        <v>4950</v>
      </c>
      <c r="G1454" s="1" t="s">
        <v>14</v>
      </c>
      <c r="H1454" s="4" t="s">
        <v>484</v>
      </c>
      <c r="I1454" s="1" t="s">
        <v>38</v>
      </c>
    </row>
    <row r="1455" spans="2:9">
      <c r="B1455" s="1">
        <v>1453</v>
      </c>
      <c r="C1455" s="41" t="s">
        <v>4951</v>
      </c>
      <c r="D1455" s="4" t="s">
        <v>4952</v>
      </c>
      <c r="E1455" s="41" t="s">
        <v>13</v>
      </c>
      <c r="F1455" s="3" t="s">
        <v>4953</v>
      </c>
      <c r="G1455" s="1" t="s">
        <v>14</v>
      </c>
      <c r="H1455" s="4" t="s">
        <v>678</v>
      </c>
      <c r="I1455" s="1" t="s">
        <v>38</v>
      </c>
    </row>
    <row r="1456" spans="2:9">
      <c r="B1456" s="1">
        <v>1454</v>
      </c>
      <c r="C1456" s="41" t="s">
        <v>56</v>
      </c>
      <c r="D1456" s="4" t="s">
        <v>395</v>
      </c>
      <c r="E1456" s="41" t="s">
        <v>13</v>
      </c>
      <c r="F1456" s="3" t="s">
        <v>396</v>
      </c>
      <c r="G1456" s="1" t="s">
        <v>14</v>
      </c>
      <c r="H1456" s="4" t="s">
        <v>4</v>
      </c>
      <c r="I1456" s="1" t="s">
        <v>38</v>
      </c>
    </row>
    <row r="1457" spans="2:9">
      <c r="B1457" s="1">
        <v>1455</v>
      </c>
      <c r="C1457" s="41" t="s">
        <v>4954</v>
      </c>
      <c r="D1457" s="4" t="s">
        <v>4955</v>
      </c>
      <c r="E1457" s="41" t="s">
        <v>13</v>
      </c>
      <c r="F1457" s="3" t="s">
        <v>4956</v>
      </c>
      <c r="G1457" s="1" t="s">
        <v>14</v>
      </c>
      <c r="H1457" s="4" t="s">
        <v>680</v>
      </c>
      <c r="I1457" s="1" t="s">
        <v>38</v>
      </c>
    </row>
    <row r="1458" spans="2:9">
      <c r="B1458" s="1">
        <v>1456</v>
      </c>
      <c r="C1458" s="41" t="s">
        <v>57</v>
      </c>
      <c r="D1458" s="4" t="s">
        <v>466</v>
      </c>
      <c r="E1458" s="41" t="s">
        <v>13</v>
      </c>
      <c r="F1458" s="3" t="s">
        <v>467</v>
      </c>
      <c r="G1458" s="1" t="s">
        <v>14</v>
      </c>
      <c r="H1458" s="4" t="s">
        <v>4</v>
      </c>
      <c r="I1458" s="1" t="s">
        <v>38</v>
      </c>
    </row>
    <row r="1459" spans="2:9">
      <c r="B1459" s="1">
        <v>1457</v>
      </c>
      <c r="C1459" s="41" t="s">
        <v>4957</v>
      </c>
      <c r="D1459" s="4" t="s">
        <v>4958</v>
      </c>
      <c r="E1459" s="41" t="s">
        <v>13</v>
      </c>
      <c r="F1459" s="3" t="s">
        <v>4959</v>
      </c>
      <c r="G1459" s="1" t="s">
        <v>14</v>
      </c>
      <c r="H1459" s="4" t="s">
        <v>484</v>
      </c>
      <c r="I1459" s="1" t="s">
        <v>38</v>
      </c>
    </row>
    <row r="1460" spans="2:9">
      <c r="B1460" s="1">
        <v>1458</v>
      </c>
      <c r="C1460" s="41" t="s">
        <v>4960</v>
      </c>
      <c r="D1460" s="4" t="s">
        <v>4961</v>
      </c>
      <c r="E1460" s="41" t="s">
        <v>13</v>
      </c>
      <c r="F1460" s="3" t="s">
        <v>4962</v>
      </c>
      <c r="G1460" s="1" t="s">
        <v>14</v>
      </c>
      <c r="H1460" s="4" t="s">
        <v>478</v>
      </c>
      <c r="I1460" s="1" t="s">
        <v>38</v>
      </c>
    </row>
    <row r="1461" spans="2:9">
      <c r="B1461" s="1">
        <v>1459</v>
      </c>
      <c r="C1461" s="41" t="s">
        <v>4963</v>
      </c>
      <c r="D1461" s="4" t="s">
        <v>4964</v>
      </c>
      <c r="E1461" s="41" t="s">
        <v>13</v>
      </c>
      <c r="F1461" s="3" t="s">
        <v>4965</v>
      </c>
      <c r="G1461" s="1" t="s">
        <v>14</v>
      </c>
      <c r="H1461" s="4" t="s">
        <v>436</v>
      </c>
      <c r="I1461" s="1" t="s">
        <v>38</v>
      </c>
    </row>
    <row r="1462" spans="2:9">
      <c r="B1462" s="1">
        <v>1460</v>
      </c>
      <c r="C1462" s="41" t="s">
        <v>4966</v>
      </c>
      <c r="D1462" s="4" t="s">
        <v>4967</v>
      </c>
      <c r="E1462" s="41" t="s">
        <v>13</v>
      </c>
      <c r="F1462" s="3" t="s">
        <v>4968</v>
      </c>
      <c r="G1462" s="1" t="s">
        <v>14</v>
      </c>
      <c r="H1462" s="4" t="s">
        <v>678</v>
      </c>
      <c r="I1462" s="1" t="s">
        <v>38</v>
      </c>
    </row>
    <row r="1463" spans="2:9">
      <c r="B1463" s="1">
        <v>1461</v>
      </c>
      <c r="C1463" s="41" t="s">
        <v>4969</v>
      </c>
      <c r="D1463" s="4" t="s">
        <v>4970</v>
      </c>
      <c r="E1463" s="41" t="s">
        <v>13</v>
      </c>
      <c r="F1463" s="3" t="s">
        <v>4971</v>
      </c>
      <c r="G1463" s="1" t="s">
        <v>14</v>
      </c>
      <c r="H1463" s="4" t="s">
        <v>387</v>
      </c>
      <c r="I1463" s="1" t="s">
        <v>38</v>
      </c>
    </row>
    <row r="1464" spans="2:9">
      <c r="B1464" s="1">
        <v>1462</v>
      </c>
      <c r="C1464" s="41" t="s">
        <v>4972</v>
      </c>
      <c r="D1464" s="4" t="s">
        <v>4973</v>
      </c>
      <c r="E1464" s="41" t="s">
        <v>13</v>
      </c>
      <c r="F1464" s="3" t="s">
        <v>4974</v>
      </c>
      <c r="G1464" s="1" t="s">
        <v>14</v>
      </c>
      <c r="H1464" s="4" t="s">
        <v>174</v>
      </c>
      <c r="I1464" s="1" t="s">
        <v>38</v>
      </c>
    </row>
    <row r="1465" spans="2:9">
      <c r="B1465" s="1">
        <v>1463</v>
      </c>
      <c r="C1465" s="41" t="s">
        <v>4975</v>
      </c>
      <c r="D1465" s="4" t="s">
        <v>4976</v>
      </c>
      <c r="E1465" s="41" t="s">
        <v>13</v>
      </c>
      <c r="F1465" s="3" t="s">
        <v>4977</v>
      </c>
      <c r="G1465" s="1" t="s">
        <v>14</v>
      </c>
      <c r="H1465" s="4" t="s">
        <v>387</v>
      </c>
      <c r="I1465" s="1" t="s">
        <v>38</v>
      </c>
    </row>
    <row r="1466" spans="2:9">
      <c r="B1466" s="1">
        <v>1464</v>
      </c>
      <c r="C1466" s="41" t="s">
        <v>4978</v>
      </c>
      <c r="D1466" s="4" t="s">
        <v>4979</v>
      </c>
      <c r="E1466" s="41" t="s">
        <v>13</v>
      </c>
      <c r="F1466" s="3" t="s">
        <v>4980</v>
      </c>
      <c r="G1466" s="1" t="s">
        <v>14</v>
      </c>
      <c r="H1466" s="4" t="s">
        <v>438</v>
      </c>
      <c r="I1466" s="1" t="s">
        <v>38</v>
      </c>
    </row>
    <row r="1467" spans="2:9">
      <c r="B1467" s="1">
        <v>1465</v>
      </c>
      <c r="C1467" s="41" t="s">
        <v>523</v>
      </c>
      <c r="D1467" s="4" t="s">
        <v>522</v>
      </c>
      <c r="E1467" s="41" t="s">
        <v>11</v>
      </c>
      <c r="F1467" s="3" t="s">
        <v>524</v>
      </c>
      <c r="G1467" s="1" t="s">
        <v>12</v>
      </c>
      <c r="H1467" s="4" t="s">
        <v>387</v>
      </c>
      <c r="I1467" s="1" t="s">
        <v>38</v>
      </c>
    </row>
    <row r="1468" spans="2:9">
      <c r="B1468" s="1">
        <v>1466</v>
      </c>
      <c r="C1468" s="41" t="s">
        <v>4981</v>
      </c>
      <c r="D1468" s="4" t="s">
        <v>4982</v>
      </c>
      <c r="E1468" s="41" t="s">
        <v>13</v>
      </c>
      <c r="F1468" s="3" t="s">
        <v>4983</v>
      </c>
      <c r="G1468" s="1" t="s">
        <v>14</v>
      </c>
      <c r="H1468" s="4" t="s">
        <v>182</v>
      </c>
      <c r="I1468" s="1" t="s">
        <v>38</v>
      </c>
    </row>
    <row r="1469" spans="2:9">
      <c r="B1469" s="1">
        <v>1467</v>
      </c>
      <c r="C1469" s="41" t="s">
        <v>4984</v>
      </c>
      <c r="D1469" s="4" t="s">
        <v>4985</v>
      </c>
      <c r="E1469" s="41" t="s">
        <v>13</v>
      </c>
      <c r="F1469" s="3" t="s">
        <v>4986</v>
      </c>
      <c r="G1469" s="1" t="s">
        <v>14</v>
      </c>
      <c r="H1469" s="4" t="s">
        <v>29551</v>
      </c>
      <c r="I1469" s="1" t="s">
        <v>38</v>
      </c>
    </row>
    <row r="1470" spans="2:9">
      <c r="B1470" s="1">
        <v>1468</v>
      </c>
      <c r="C1470" s="41" t="s">
        <v>4987</v>
      </c>
      <c r="D1470" s="4" t="s">
        <v>4988</v>
      </c>
      <c r="E1470" s="41" t="s">
        <v>13</v>
      </c>
      <c r="F1470" s="3" t="s">
        <v>4989</v>
      </c>
      <c r="G1470" s="1" t="s">
        <v>14</v>
      </c>
      <c r="H1470" s="4" t="s">
        <v>174</v>
      </c>
      <c r="I1470" s="1" t="s">
        <v>38</v>
      </c>
    </row>
    <row r="1471" spans="2:9">
      <c r="B1471" s="1">
        <v>1469</v>
      </c>
      <c r="C1471" s="41" t="s">
        <v>4990</v>
      </c>
      <c r="D1471" s="4" t="s">
        <v>4991</v>
      </c>
      <c r="E1471" s="41" t="s">
        <v>13</v>
      </c>
      <c r="F1471" s="3" t="s">
        <v>4992</v>
      </c>
      <c r="G1471" s="1" t="s">
        <v>14</v>
      </c>
      <c r="H1471" s="4" t="s">
        <v>296</v>
      </c>
      <c r="I1471" s="1" t="s">
        <v>38</v>
      </c>
    </row>
    <row r="1472" spans="2:9">
      <c r="B1472" s="1">
        <v>1470</v>
      </c>
      <c r="C1472" s="41" t="s">
        <v>4993</v>
      </c>
      <c r="D1472" s="4" t="s">
        <v>4994</v>
      </c>
      <c r="E1472" s="41" t="s">
        <v>13</v>
      </c>
      <c r="F1472" s="3" t="s">
        <v>30015</v>
      </c>
      <c r="G1472" s="1" t="s">
        <v>14</v>
      </c>
      <c r="H1472" s="4" t="s">
        <v>680</v>
      </c>
      <c r="I1472" s="1" t="s">
        <v>38</v>
      </c>
    </row>
    <row r="1473" spans="2:9">
      <c r="B1473" s="1">
        <v>1471</v>
      </c>
      <c r="C1473" s="41" t="s">
        <v>4995</v>
      </c>
      <c r="D1473" s="4" t="s">
        <v>4996</v>
      </c>
      <c r="E1473" s="41" t="s">
        <v>13</v>
      </c>
      <c r="F1473" s="3" t="s">
        <v>4997</v>
      </c>
      <c r="G1473" s="1" t="s">
        <v>14</v>
      </c>
      <c r="H1473" s="4" t="s">
        <v>484</v>
      </c>
      <c r="I1473" s="1" t="s">
        <v>38</v>
      </c>
    </row>
    <row r="1474" spans="2:9">
      <c r="B1474" s="1">
        <v>1472</v>
      </c>
      <c r="C1474" s="41" t="s">
        <v>4998</v>
      </c>
      <c r="D1474" s="4" t="s">
        <v>4999</v>
      </c>
      <c r="E1474" s="41" t="s">
        <v>13</v>
      </c>
      <c r="F1474" s="3" t="s">
        <v>5000</v>
      </c>
      <c r="G1474" s="1" t="s">
        <v>14</v>
      </c>
      <c r="H1474" s="4" t="s">
        <v>387</v>
      </c>
      <c r="I1474" s="1" t="s">
        <v>38</v>
      </c>
    </row>
    <row r="1475" spans="2:9">
      <c r="B1475" s="1">
        <v>1473</v>
      </c>
      <c r="C1475" s="41" t="s">
        <v>5001</v>
      </c>
      <c r="D1475" s="4" t="s">
        <v>5002</v>
      </c>
      <c r="E1475" s="41" t="s">
        <v>13</v>
      </c>
      <c r="F1475" s="3" t="s">
        <v>5003</v>
      </c>
      <c r="G1475" s="1" t="s">
        <v>14</v>
      </c>
      <c r="H1475" s="4" t="s">
        <v>678</v>
      </c>
      <c r="I1475" s="1" t="s">
        <v>38</v>
      </c>
    </row>
    <row r="1476" spans="2:9">
      <c r="B1476" s="1">
        <v>1474</v>
      </c>
      <c r="C1476" s="41" t="s">
        <v>5004</v>
      </c>
      <c r="D1476" s="4" t="s">
        <v>5005</v>
      </c>
      <c r="E1476" s="41" t="s">
        <v>13</v>
      </c>
      <c r="F1476" s="3" t="s">
        <v>5006</v>
      </c>
      <c r="G1476" s="1" t="s">
        <v>14</v>
      </c>
      <c r="H1476" s="4" t="s">
        <v>182</v>
      </c>
      <c r="I1476" s="1" t="s">
        <v>38</v>
      </c>
    </row>
    <row r="1477" spans="2:9">
      <c r="B1477" s="1">
        <v>1475</v>
      </c>
      <c r="C1477" s="41" t="s">
        <v>5007</v>
      </c>
      <c r="D1477" s="4" t="s">
        <v>5008</v>
      </c>
      <c r="E1477" s="41" t="s">
        <v>13</v>
      </c>
      <c r="F1477" s="3" t="s">
        <v>30134</v>
      </c>
      <c r="G1477" s="1" t="s">
        <v>14</v>
      </c>
      <c r="H1477" s="4" t="s">
        <v>4</v>
      </c>
      <c r="I1477" s="1" t="s">
        <v>38</v>
      </c>
    </row>
    <row r="1478" spans="2:9">
      <c r="B1478" s="1">
        <v>1476</v>
      </c>
      <c r="C1478" s="41" t="s">
        <v>5009</v>
      </c>
      <c r="D1478" s="4" t="s">
        <v>5010</v>
      </c>
      <c r="E1478" s="41" t="s">
        <v>13</v>
      </c>
      <c r="F1478" s="3" t="s">
        <v>449</v>
      </c>
      <c r="G1478" s="1" t="s">
        <v>14</v>
      </c>
      <c r="H1478" s="4" t="s">
        <v>244</v>
      </c>
      <c r="I1478" s="1" t="s">
        <v>38</v>
      </c>
    </row>
    <row r="1479" spans="2:9">
      <c r="B1479" s="1">
        <v>1477</v>
      </c>
      <c r="C1479" s="41" t="s">
        <v>5011</v>
      </c>
      <c r="D1479" s="4" t="s">
        <v>5012</v>
      </c>
      <c r="E1479" s="41" t="s">
        <v>13</v>
      </c>
      <c r="F1479" s="3" t="s">
        <v>5013</v>
      </c>
      <c r="G1479" s="1" t="s">
        <v>14</v>
      </c>
      <c r="H1479" s="4" t="s">
        <v>436</v>
      </c>
      <c r="I1479" s="1" t="s">
        <v>38</v>
      </c>
    </row>
    <row r="1480" spans="2:9">
      <c r="B1480" s="1">
        <v>1478</v>
      </c>
      <c r="C1480" s="41" t="s">
        <v>5014</v>
      </c>
      <c r="D1480" s="4" t="s">
        <v>5015</v>
      </c>
      <c r="E1480" s="41" t="s">
        <v>13</v>
      </c>
      <c r="F1480" s="3" t="s">
        <v>5016</v>
      </c>
      <c r="G1480" s="1" t="s">
        <v>14</v>
      </c>
      <c r="H1480" s="4" t="s">
        <v>436</v>
      </c>
      <c r="I1480" s="1" t="s">
        <v>38</v>
      </c>
    </row>
    <row r="1481" spans="2:9">
      <c r="B1481" s="1">
        <v>1479</v>
      </c>
      <c r="C1481" s="41" t="s">
        <v>5017</v>
      </c>
      <c r="D1481" s="4" t="s">
        <v>5018</v>
      </c>
      <c r="E1481" s="41" t="s">
        <v>13</v>
      </c>
      <c r="F1481" s="3" t="s">
        <v>5019</v>
      </c>
      <c r="G1481" s="1" t="s">
        <v>14</v>
      </c>
      <c r="H1481" s="4" t="s">
        <v>680</v>
      </c>
      <c r="I1481" s="1" t="s">
        <v>38</v>
      </c>
    </row>
    <row r="1482" spans="2:9">
      <c r="B1482" s="1">
        <v>1480</v>
      </c>
      <c r="C1482" s="41" t="s">
        <v>5020</v>
      </c>
      <c r="D1482" s="4" t="s">
        <v>5021</v>
      </c>
      <c r="E1482" s="41" t="s">
        <v>13</v>
      </c>
      <c r="F1482" s="3" t="s">
        <v>5022</v>
      </c>
      <c r="G1482" s="1" t="s">
        <v>14</v>
      </c>
      <c r="H1482" s="4" t="s">
        <v>322</v>
      </c>
      <c r="I1482" s="1" t="s">
        <v>38</v>
      </c>
    </row>
    <row r="1483" spans="2:9">
      <c r="B1483" s="1">
        <v>1481</v>
      </c>
      <c r="C1483" s="41" t="s">
        <v>5023</v>
      </c>
      <c r="D1483" s="4" t="s">
        <v>5024</v>
      </c>
      <c r="E1483" s="41" t="s">
        <v>13</v>
      </c>
      <c r="F1483" s="3" t="s">
        <v>5025</v>
      </c>
      <c r="G1483" s="1" t="s">
        <v>14</v>
      </c>
      <c r="H1483" s="4" t="s">
        <v>322</v>
      </c>
      <c r="I1483" s="1" t="s">
        <v>38</v>
      </c>
    </row>
    <row r="1484" spans="2:9">
      <c r="B1484" s="1">
        <v>1482</v>
      </c>
      <c r="C1484" s="41" t="s">
        <v>532</v>
      </c>
      <c r="D1484" s="4" t="s">
        <v>531</v>
      </c>
      <c r="E1484" s="41" t="s">
        <v>13</v>
      </c>
      <c r="F1484" s="3" t="s">
        <v>533</v>
      </c>
      <c r="G1484" s="1" t="s">
        <v>14</v>
      </c>
      <c r="H1484" s="4" t="s">
        <v>387</v>
      </c>
      <c r="I1484" s="1" t="s">
        <v>38</v>
      </c>
    </row>
    <row r="1485" spans="2:9">
      <c r="B1485" s="1">
        <v>1483</v>
      </c>
      <c r="C1485" s="41" t="s">
        <v>5026</v>
      </c>
      <c r="D1485" s="4" t="s">
        <v>5027</v>
      </c>
      <c r="E1485" s="41" t="s">
        <v>13</v>
      </c>
      <c r="F1485" s="3" t="s">
        <v>5028</v>
      </c>
      <c r="G1485" s="1" t="s">
        <v>14</v>
      </c>
      <c r="H1485" s="4" t="s">
        <v>557</v>
      </c>
      <c r="I1485" s="1" t="s">
        <v>38</v>
      </c>
    </row>
    <row r="1486" spans="2:9">
      <c r="B1486" s="1">
        <v>1484</v>
      </c>
      <c r="C1486" s="41" t="s">
        <v>5029</v>
      </c>
      <c r="D1486" s="4" t="s">
        <v>5030</v>
      </c>
      <c r="E1486" s="41" t="s">
        <v>13</v>
      </c>
      <c r="F1486" s="3" t="s">
        <v>5031</v>
      </c>
      <c r="G1486" s="1" t="s">
        <v>14</v>
      </c>
      <c r="H1486" s="4" t="s">
        <v>322</v>
      </c>
      <c r="I1486" s="1" t="s">
        <v>38</v>
      </c>
    </row>
    <row r="1487" spans="2:9">
      <c r="B1487" s="1">
        <v>1485</v>
      </c>
      <c r="C1487" s="41" t="s">
        <v>5032</v>
      </c>
      <c r="D1487" s="4" t="s">
        <v>5033</v>
      </c>
      <c r="E1487" s="41" t="s">
        <v>13</v>
      </c>
      <c r="F1487" s="3" t="s">
        <v>5034</v>
      </c>
      <c r="G1487" s="1" t="s">
        <v>14</v>
      </c>
      <c r="H1487" s="4" t="s">
        <v>678</v>
      </c>
      <c r="I1487" s="1" t="s">
        <v>38</v>
      </c>
    </row>
    <row r="1488" spans="2:9">
      <c r="B1488" s="1">
        <v>1486</v>
      </c>
      <c r="C1488" s="41" t="s">
        <v>5035</v>
      </c>
      <c r="D1488" s="4" t="s">
        <v>5036</v>
      </c>
      <c r="E1488" s="41" t="s">
        <v>13</v>
      </c>
      <c r="F1488" s="3" t="s">
        <v>5037</v>
      </c>
      <c r="G1488" s="1" t="s">
        <v>14</v>
      </c>
      <c r="H1488" s="4" t="s">
        <v>387</v>
      </c>
      <c r="I1488" s="1" t="s">
        <v>38</v>
      </c>
    </row>
    <row r="1489" spans="2:9">
      <c r="B1489" s="1">
        <v>1487</v>
      </c>
      <c r="C1489" s="41" t="s">
        <v>299</v>
      </c>
      <c r="D1489" s="4" t="s">
        <v>298</v>
      </c>
      <c r="E1489" s="41" t="s">
        <v>13</v>
      </c>
      <c r="F1489" s="3" t="s">
        <v>300</v>
      </c>
      <c r="G1489" s="1" t="s">
        <v>14</v>
      </c>
      <c r="H1489" s="4" t="s">
        <v>301</v>
      </c>
      <c r="I1489" s="1" t="s">
        <v>38</v>
      </c>
    </row>
    <row r="1490" spans="2:9">
      <c r="B1490" s="1">
        <v>1488</v>
      </c>
      <c r="C1490" s="41" t="s">
        <v>5038</v>
      </c>
      <c r="D1490" s="4" t="s">
        <v>5039</v>
      </c>
      <c r="E1490" s="41" t="s">
        <v>13</v>
      </c>
      <c r="F1490" s="3" t="s">
        <v>5040</v>
      </c>
      <c r="G1490" s="1" t="s">
        <v>14</v>
      </c>
      <c r="H1490" s="4" t="s">
        <v>387</v>
      </c>
      <c r="I1490" s="1" t="s">
        <v>38</v>
      </c>
    </row>
    <row r="1491" spans="2:9">
      <c r="B1491" s="1">
        <v>1489</v>
      </c>
      <c r="C1491" s="41" t="s">
        <v>5041</v>
      </c>
      <c r="D1491" s="4" t="s">
        <v>5042</v>
      </c>
      <c r="E1491" s="41" t="s">
        <v>13</v>
      </c>
      <c r="F1491" s="3" t="s">
        <v>5043</v>
      </c>
      <c r="G1491" s="1" t="s">
        <v>14</v>
      </c>
      <c r="H1491" s="4" t="s">
        <v>310</v>
      </c>
      <c r="I1491" s="1" t="s">
        <v>38</v>
      </c>
    </row>
    <row r="1492" spans="2:9">
      <c r="B1492" s="1">
        <v>1490</v>
      </c>
      <c r="C1492" s="41" t="s">
        <v>5044</v>
      </c>
      <c r="D1492" s="4" t="s">
        <v>5045</v>
      </c>
      <c r="E1492" s="41" t="s">
        <v>13</v>
      </c>
      <c r="F1492" s="3" t="s">
        <v>5046</v>
      </c>
      <c r="G1492" s="1" t="s">
        <v>14</v>
      </c>
      <c r="H1492" s="4" t="s">
        <v>244</v>
      </c>
      <c r="I1492" s="1" t="s">
        <v>38</v>
      </c>
    </row>
    <row r="1493" spans="2:9">
      <c r="B1493" s="1">
        <v>1491</v>
      </c>
      <c r="C1493" s="41" t="s">
        <v>5047</v>
      </c>
      <c r="D1493" s="4" t="s">
        <v>5048</v>
      </c>
      <c r="E1493" s="41" t="s">
        <v>13</v>
      </c>
      <c r="F1493" s="3" t="s">
        <v>5049</v>
      </c>
      <c r="G1493" s="1" t="s">
        <v>14</v>
      </c>
      <c r="H1493" s="4" t="s">
        <v>679</v>
      </c>
      <c r="I1493" s="1" t="s">
        <v>38</v>
      </c>
    </row>
    <row r="1494" spans="2:9">
      <c r="B1494" s="1">
        <v>1492</v>
      </c>
      <c r="C1494" s="41" t="s">
        <v>5050</v>
      </c>
      <c r="D1494" s="4" t="s">
        <v>5051</v>
      </c>
      <c r="E1494" s="41" t="s">
        <v>13</v>
      </c>
      <c r="F1494" s="3" t="s">
        <v>5052</v>
      </c>
      <c r="G1494" s="1" t="s">
        <v>14</v>
      </c>
      <c r="H1494" s="4" t="s">
        <v>678</v>
      </c>
      <c r="I1494" s="1" t="s">
        <v>38</v>
      </c>
    </row>
    <row r="1495" spans="2:9">
      <c r="B1495" s="1">
        <v>1493</v>
      </c>
      <c r="C1495" s="41" t="s">
        <v>5053</v>
      </c>
      <c r="D1495" s="4" t="s">
        <v>5054</v>
      </c>
      <c r="E1495" s="41" t="s">
        <v>13</v>
      </c>
      <c r="F1495" s="3" t="s">
        <v>5055</v>
      </c>
      <c r="G1495" s="1" t="s">
        <v>14</v>
      </c>
      <c r="H1495" s="4" t="s">
        <v>679</v>
      </c>
      <c r="I1495" s="1" t="s">
        <v>38</v>
      </c>
    </row>
    <row r="1496" spans="2:9">
      <c r="B1496" s="1">
        <v>1494</v>
      </c>
      <c r="C1496" s="41" t="s">
        <v>5056</v>
      </c>
      <c r="D1496" s="4" t="s">
        <v>5057</v>
      </c>
      <c r="E1496" s="41" t="s">
        <v>13</v>
      </c>
      <c r="F1496" s="3" t="s">
        <v>30167</v>
      </c>
      <c r="G1496" s="1" t="s">
        <v>14</v>
      </c>
      <c r="H1496" s="4" t="s">
        <v>4</v>
      </c>
      <c r="I1496" s="1" t="s">
        <v>38</v>
      </c>
    </row>
    <row r="1497" spans="2:9">
      <c r="B1497" s="1">
        <v>1495</v>
      </c>
      <c r="C1497" s="41" t="s">
        <v>5058</v>
      </c>
      <c r="D1497" s="4" t="s">
        <v>5059</v>
      </c>
      <c r="E1497" s="41" t="s">
        <v>13</v>
      </c>
      <c r="F1497" s="3" t="s">
        <v>5060</v>
      </c>
      <c r="G1497" s="1" t="s">
        <v>14</v>
      </c>
      <c r="H1497" s="4" t="s">
        <v>557</v>
      </c>
      <c r="I1497" s="1" t="s">
        <v>38</v>
      </c>
    </row>
    <row r="1498" spans="2:9">
      <c r="B1498" s="1">
        <v>1496</v>
      </c>
      <c r="C1498" s="41" t="s">
        <v>5061</v>
      </c>
      <c r="D1498" s="4" t="s">
        <v>5062</v>
      </c>
      <c r="E1498" s="41" t="s">
        <v>13</v>
      </c>
      <c r="F1498" s="3" t="s">
        <v>5063</v>
      </c>
      <c r="G1498" s="1" t="s">
        <v>14</v>
      </c>
      <c r="H1498" s="4" t="s">
        <v>387</v>
      </c>
      <c r="I1498" s="1" t="s">
        <v>38</v>
      </c>
    </row>
    <row r="1499" spans="2:9">
      <c r="B1499" s="1">
        <v>1497</v>
      </c>
      <c r="C1499" s="41" t="s">
        <v>5064</v>
      </c>
      <c r="D1499" s="4" t="s">
        <v>5065</v>
      </c>
      <c r="E1499" s="41" t="s">
        <v>13</v>
      </c>
      <c r="F1499" s="3" t="s">
        <v>5066</v>
      </c>
      <c r="G1499" s="1" t="s">
        <v>14</v>
      </c>
      <c r="H1499" s="4" t="s">
        <v>675</v>
      </c>
      <c r="I1499" s="1" t="s">
        <v>38</v>
      </c>
    </row>
    <row r="1500" spans="2:9">
      <c r="B1500" s="1">
        <v>1498</v>
      </c>
      <c r="C1500" s="41" t="s">
        <v>448</v>
      </c>
      <c r="D1500" s="4" t="s">
        <v>447</v>
      </c>
      <c r="E1500" s="41" t="s">
        <v>13</v>
      </c>
      <c r="F1500" s="3" t="s">
        <v>449</v>
      </c>
      <c r="G1500" s="1" t="s">
        <v>14</v>
      </c>
      <c r="H1500" s="4" t="s">
        <v>244</v>
      </c>
      <c r="I1500" s="1" t="s">
        <v>38</v>
      </c>
    </row>
    <row r="1501" spans="2:9">
      <c r="B1501" s="1">
        <v>1499</v>
      </c>
      <c r="C1501" s="41" t="s">
        <v>5067</v>
      </c>
      <c r="D1501" s="4" t="s">
        <v>5068</v>
      </c>
      <c r="E1501" s="41" t="s">
        <v>13</v>
      </c>
      <c r="F1501" s="3" t="s">
        <v>5069</v>
      </c>
      <c r="G1501" s="1" t="s">
        <v>14</v>
      </c>
      <c r="H1501" s="4" t="s">
        <v>675</v>
      </c>
      <c r="I1501" s="1" t="s">
        <v>38</v>
      </c>
    </row>
    <row r="1502" spans="2:9">
      <c r="B1502" s="1">
        <v>1500</v>
      </c>
      <c r="C1502" s="41" t="s">
        <v>5070</v>
      </c>
      <c r="D1502" s="4" t="s">
        <v>5071</v>
      </c>
      <c r="E1502" s="41" t="s">
        <v>13</v>
      </c>
      <c r="F1502" s="3" t="s">
        <v>5072</v>
      </c>
      <c r="G1502" s="1" t="s">
        <v>14</v>
      </c>
      <c r="H1502" s="4" t="s">
        <v>680</v>
      </c>
      <c r="I1502" s="1" t="s">
        <v>38</v>
      </c>
    </row>
    <row r="1503" spans="2:9">
      <c r="B1503" s="1">
        <v>1501</v>
      </c>
      <c r="C1503" s="41" t="s">
        <v>5073</v>
      </c>
      <c r="D1503" s="4" t="s">
        <v>5074</v>
      </c>
      <c r="E1503" s="41" t="s">
        <v>13</v>
      </c>
      <c r="F1503" s="3" t="s">
        <v>5075</v>
      </c>
      <c r="G1503" s="1" t="s">
        <v>14</v>
      </c>
      <c r="H1503" s="4" t="s">
        <v>387</v>
      </c>
      <c r="I1503" s="1" t="s">
        <v>38</v>
      </c>
    </row>
    <row r="1504" spans="2:9">
      <c r="B1504" s="1">
        <v>1502</v>
      </c>
      <c r="C1504" s="41" t="s">
        <v>5076</v>
      </c>
      <c r="D1504" s="4" t="s">
        <v>5077</v>
      </c>
      <c r="E1504" s="41" t="s">
        <v>13</v>
      </c>
      <c r="F1504" s="3" t="s">
        <v>5078</v>
      </c>
      <c r="G1504" s="1" t="s">
        <v>14</v>
      </c>
      <c r="H1504" s="4" t="s">
        <v>679</v>
      </c>
      <c r="I1504" s="1" t="s">
        <v>38</v>
      </c>
    </row>
    <row r="1505" spans="2:9">
      <c r="B1505" s="1">
        <v>1503</v>
      </c>
      <c r="C1505" s="41" t="s">
        <v>5079</v>
      </c>
      <c r="D1505" s="4" t="s">
        <v>5080</v>
      </c>
      <c r="E1505" s="41" t="s">
        <v>13</v>
      </c>
      <c r="F1505" s="3" t="s">
        <v>5081</v>
      </c>
      <c r="G1505" s="1" t="s">
        <v>14</v>
      </c>
      <c r="H1505" s="4" t="s">
        <v>29551</v>
      </c>
      <c r="I1505" s="1" t="s">
        <v>38</v>
      </c>
    </row>
    <row r="1506" spans="2:9">
      <c r="B1506" s="1">
        <v>1504</v>
      </c>
      <c r="C1506" s="41" t="s">
        <v>5082</v>
      </c>
      <c r="D1506" s="4" t="s">
        <v>5083</v>
      </c>
      <c r="E1506" s="41" t="s">
        <v>13</v>
      </c>
      <c r="F1506" s="3" t="s">
        <v>5084</v>
      </c>
      <c r="G1506" s="1" t="s">
        <v>14</v>
      </c>
      <c r="H1506" s="4" t="s">
        <v>680</v>
      </c>
      <c r="I1506" s="1" t="s">
        <v>38</v>
      </c>
    </row>
    <row r="1507" spans="2:9">
      <c r="B1507" s="1">
        <v>1505</v>
      </c>
      <c r="C1507" s="41" t="s">
        <v>5085</v>
      </c>
      <c r="D1507" s="4" t="s">
        <v>5086</v>
      </c>
      <c r="E1507" s="41" t="s">
        <v>13</v>
      </c>
      <c r="F1507" s="3" t="s">
        <v>5087</v>
      </c>
      <c r="G1507" s="1" t="s">
        <v>14</v>
      </c>
      <c r="H1507" s="4" t="s">
        <v>680</v>
      </c>
      <c r="I1507" s="1" t="s">
        <v>38</v>
      </c>
    </row>
    <row r="1508" spans="2:9">
      <c r="B1508" s="1">
        <v>1506</v>
      </c>
      <c r="C1508" s="41" t="s">
        <v>5088</v>
      </c>
      <c r="D1508" s="4" t="s">
        <v>5089</v>
      </c>
      <c r="E1508" s="41" t="s">
        <v>13</v>
      </c>
      <c r="F1508" s="3" t="s">
        <v>5090</v>
      </c>
      <c r="G1508" s="1" t="s">
        <v>14</v>
      </c>
      <c r="H1508" s="4" t="s">
        <v>29551</v>
      </c>
      <c r="I1508" s="1" t="s">
        <v>38</v>
      </c>
    </row>
    <row r="1509" spans="2:9">
      <c r="B1509" s="1">
        <v>1507</v>
      </c>
      <c r="C1509" s="41" t="s">
        <v>181</v>
      </c>
      <c r="D1509" s="4" t="s">
        <v>180</v>
      </c>
      <c r="E1509" s="41" t="s">
        <v>13</v>
      </c>
      <c r="F1509" s="3" t="s">
        <v>5091</v>
      </c>
      <c r="G1509" s="1" t="s">
        <v>14</v>
      </c>
      <c r="H1509" s="4" t="s">
        <v>182</v>
      </c>
      <c r="I1509" s="1" t="s">
        <v>38</v>
      </c>
    </row>
    <row r="1510" spans="2:9">
      <c r="B1510" s="1">
        <v>1508</v>
      </c>
      <c r="C1510" s="41" t="s">
        <v>5092</v>
      </c>
      <c r="D1510" s="4" t="s">
        <v>5093</v>
      </c>
      <c r="E1510" s="41" t="s">
        <v>13</v>
      </c>
      <c r="F1510" s="3" t="s">
        <v>5094</v>
      </c>
      <c r="G1510" s="1" t="s">
        <v>14</v>
      </c>
      <c r="H1510" s="4" t="s">
        <v>675</v>
      </c>
      <c r="I1510" s="1" t="s">
        <v>38</v>
      </c>
    </row>
    <row r="1511" spans="2:9">
      <c r="B1511" s="1">
        <v>1509</v>
      </c>
      <c r="C1511" s="41" t="s">
        <v>5095</v>
      </c>
      <c r="D1511" s="4" t="s">
        <v>5096</v>
      </c>
      <c r="E1511" s="41" t="s">
        <v>13</v>
      </c>
      <c r="F1511" s="3" t="s">
        <v>5097</v>
      </c>
      <c r="G1511" s="1" t="s">
        <v>14</v>
      </c>
      <c r="H1511" s="4" t="s">
        <v>436</v>
      </c>
      <c r="I1511" s="1" t="s">
        <v>38</v>
      </c>
    </row>
    <row r="1512" spans="2:9">
      <c r="B1512" s="1">
        <v>1510</v>
      </c>
      <c r="C1512" s="41" t="s">
        <v>5098</v>
      </c>
      <c r="D1512" s="4" t="s">
        <v>5099</v>
      </c>
      <c r="E1512" s="41" t="s">
        <v>13</v>
      </c>
      <c r="F1512" s="3" t="s">
        <v>5100</v>
      </c>
      <c r="G1512" s="1" t="s">
        <v>14</v>
      </c>
      <c r="H1512" s="4" t="s">
        <v>29551</v>
      </c>
      <c r="I1512" s="1" t="s">
        <v>38</v>
      </c>
    </row>
    <row r="1513" spans="2:9">
      <c r="B1513" s="1">
        <v>1511</v>
      </c>
      <c r="C1513" s="41" t="s">
        <v>324</v>
      </c>
      <c r="D1513" s="4" t="s">
        <v>323</v>
      </c>
      <c r="E1513" s="41" t="s">
        <v>13</v>
      </c>
      <c r="F1513" s="3" t="s">
        <v>325</v>
      </c>
      <c r="G1513" s="1" t="s">
        <v>14</v>
      </c>
      <c r="H1513" s="4" t="s">
        <v>326</v>
      </c>
      <c r="I1513" s="1" t="s">
        <v>38</v>
      </c>
    </row>
    <row r="1514" spans="2:9">
      <c r="B1514" s="1">
        <v>1512</v>
      </c>
      <c r="C1514" s="41" t="s">
        <v>362</v>
      </c>
      <c r="D1514" s="4" t="s">
        <v>361</v>
      </c>
      <c r="E1514" s="41" t="s">
        <v>13</v>
      </c>
      <c r="F1514" s="3" t="s">
        <v>363</v>
      </c>
      <c r="G1514" s="1" t="s">
        <v>14</v>
      </c>
      <c r="H1514" s="4" t="s">
        <v>182</v>
      </c>
      <c r="I1514" s="1" t="s">
        <v>38</v>
      </c>
    </row>
    <row r="1515" spans="2:9">
      <c r="B1515" s="1">
        <v>1513</v>
      </c>
      <c r="C1515" s="41" t="s">
        <v>5101</v>
      </c>
      <c r="D1515" s="4" t="s">
        <v>5102</v>
      </c>
      <c r="E1515" s="41" t="s">
        <v>13</v>
      </c>
      <c r="F1515" s="3" t="s">
        <v>5103</v>
      </c>
      <c r="G1515" s="1" t="s">
        <v>14</v>
      </c>
      <c r="H1515" s="4" t="s">
        <v>484</v>
      </c>
      <c r="I1515" s="1" t="s">
        <v>38</v>
      </c>
    </row>
    <row r="1516" spans="2:9">
      <c r="B1516" s="1">
        <v>1514</v>
      </c>
      <c r="C1516" s="41" t="s">
        <v>5104</v>
      </c>
      <c r="D1516" s="4" t="s">
        <v>5105</v>
      </c>
      <c r="E1516" s="41" t="s">
        <v>13</v>
      </c>
      <c r="F1516" s="3" t="s">
        <v>5106</v>
      </c>
      <c r="G1516" s="1" t="s">
        <v>14</v>
      </c>
      <c r="H1516" s="4" t="s">
        <v>182</v>
      </c>
      <c r="I1516" s="1" t="s">
        <v>38</v>
      </c>
    </row>
    <row r="1517" spans="2:9">
      <c r="B1517" s="1">
        <v>1515</v>
      </c>
      <c r="C1517" s="41" t="s">
        <v>5107</v>
      </c>
      <c r="D1517" s="4" t="s">
        <v>5108</v>
      </c>
      <c r="E1517" s="41" t="s">
        <v>13</v>
      </c>
      <c r="F1517" s="3" t="s">
        <v>5109</v>
      </c>
      <c r="G1517" s="1" t="s">
        <v>14</v>
      </c>
      <c r="H1517" s="4" t="s">
        <v>182</v>
      </c>
      <c r="I1517" s="1" t="s">
        <v>38</v>
      </c>
    </row>
    <row r="1518" spans="2:9">
      <c r="B1518" s="1">
        <v>1516</v>
      </c>
      <c r="C1518" s="41" t="s">
        <v>5110</v>
      </c>
      <c r="D1518" s="4" t="s">
        <v>5111</v>
      </c>
      <c r="E1518" s="41" t="s">
        <v>13</v>
      </c>
      <c r="F1518" s="3" t="s">
        <v>5112</v>
      </c>
      <c r="G1518" s="1" t="s">
        <v>14</v>
      </c>
      <c r="H1518" s="4" t="s">
        <v>387</v>
      </c>
      <c r="I1518" s="1" t="s">
        <v>38</v>
      </c>
    </row>
    <row r="1519" spans="2:9">
      <c r="B1519" s="1">
        <v>1517</v>
      </c>
      <c r="C1519" s="41" t="s">
        <v>5113</v>
      </c>
      <c r="D1519" s="4" t="s">
        <v>5114</v>
      </c>
      <c r="E1519" s="41" t="s">
        <v>13</v>
      </c>
      <c r="F1519" s="3" t="s">
        <v>5115</v>
      </c>
      <c r="G1519" s="1" t="s">
        <v>14</v>
      </c>
      <c r="H1519" s="4" t="s">
        <v>680</v>
      </c>
      <c r="I1519" s="1" t="s">
        <v>38</v>
      </c>
    </row>
    <row r="1520" spans="2:9">
      <c r="B1520" s="1">
        <v>1518</v>
      </c>
      <c r="C1520" s="41" t="s">
        <v>5116</v>
      </c>
      <c r="D1520" s="4" t="s">
        <v>5117</v>
      </c>
      <c r="E1520" s="41" t="s">
        <v>13</v>
      </c>
      <c r="F1520" s="3" t="s">
        <v>5118</v>
      </c>
      <c r="G1520" s="1" t="s">
        <v>14</v>
      </c>
      <c r="H1520" s="4" t="s">
        <v>680</v>
      </c>
      <c r="I1520" s="1" t="s">
        <v>38</v>
      </c>
    </row>
    <row r="1521" spans="2:9">
      <c r="B1521" s="1">
        <v>1519</v>
      </c>
      <c r="C1521" s="41" t="s">
        <v>5119</v>
      </c>
      <c r="D1521" s="4" t="s">
        <v>5120</v>
      </c>
      <c r="E1521" s="41" t="s">
        <v>13</v>
      </c>
      <c r="F1521" s="3" t="s">
        <v>304</v>
      </c>
      <c r="G1521" s="1" t="s">
        <v>14</v>
      </c>
      <c r="H1521" s="4" t="s">
        <v>244</v>
      </c>
      <c r="I1521" s="1" t="s">
        <v>38</v>
      </c>
    </row>
    <row r="1522" spans="2:9">
      <c r="B1522" s="1">
        <v>1520</v>
      </c>
      <c r="C1522" s="41" t="s">
        <v>5121</v>
      </c>
      <c r="D1522" s="4" t="s">
        <v>5122</v>
      </c>
      <c r="E1522" s="41" t="s">
        <v>13</v>
      </c>
      <c r="F1522" s="3" t="s">
        <v>5123</v>
      </c>
      <c r="G1522" s="1" t="s">
        <v>14</v>
      </c>
      <c r="H1522" s="4" t="s">
        <v>557</v>
      </c>
      <c r="I1522" s="1" t="s">
        <v>38</v>
      </c>
    </row>
    <row r="1523" spans="2:9">
      <c r="B1523" s="1">
        <v>1521</v>
      </c>
      <c r="C1523" s="41" t="s">
        <v>5124</v>
      </c>
      <c r="D1523" s="4" t="s">
        <v>5125</v>
      </c>
      <c r="E1523" s="41" t="s">
        <v>13</v>
      </c>
      <c r="F1523" s="3" t="s">
        <v>5126</v>
      </c>
      <c r="G1523" s="1" t="s">
        <v>14</v>
      </c>
      <c r="H1523" s="4" t="s">
        <v>29551</v>
      </c>
      <c r="I1523" s="1" t="s">
        <v>38</v>
      </c>
    </row>
    <row r="1524" spans="2:9">
      <c r="B1524" s="1">
        <v>1522</v>
      </c>
      <c r="C1524" s="41" t="s">
        <v>5127</v>
      </c>
      <c r="D1524" s="4" t="s">
        <v>5128</v>
      </c>
      <c r="E1524" s="41" t="s">
        <v>13</v>
      </c>
      <c r="F1524" s="3" t="s">
        <v>5129</v>
      </c>
      <c r="G1524" s="1" t="s">
        <v>14</v>
      </c>
      <c r="H1524" s="4" t="s">
        <v>675</v>
      </c>
      <c r="I1524" s="1" t="s">
        <v>38</v>
      </c>
    </row>
    <row r="1525" spans="2:9">
      <c r="B1525" s="1">
        <v>1523</v>
      </c>
      <c r="C1525" s="41" t="s">
        <v>5130</v>
      </c>
      <c r="D1525" s="4" t="s">
        <v>5131</v>
      </c>
      <c r="E1525" s="41" t="s">
        <v>13</v>
      </c>
      <c r="F1525" s="3" t="s">
        <v>5132</v>
      </c>
      <c r="G1525" s="1" t="s">
        <v>14</v>
      </c>
      <c r="H1525" s="4" t="s">
        <v>675</v>
      </c>
      <c r="I1525" s="1" t="s">
        <v>38</v>
      </c>
    </row>
    <row r="1526" spans="2:9">
      <c r="B1526" s="1">
        <v>1524</v>
      </c>
      <c r="C1526" s="41" t="s">
        <v>5133</v>
      </c>
      <c r="D1526" s="4" t="s">
        <v>5134</v>
      </c>
      <c r="E1526" s="41" t="s">
        <v>13</v>
      </c>
      <c r="F1526" s="3" t="s">
        <v>5135</v>
      </c>
      <c r="G1526" s="1" t="s">
        <v>14</v>
      </c>
      <c r="H1526" s="4" t="s">
        <v>675</v>
      </c>
      <c r="I1526" s="1" t="s">
        <v>38</v>
      </c>
    </row>
    <row r="1527" spans="2:9">
      <c r="B1527" s="1">
        <v>1525</v>
      </c>
      <c r="C1527" s="41" t="s">
        <v>5136</v>
      </c>
      <c r="D1527" s="4" t="s">
        <v>5137</v>
      </c>
      <c r="E1527" s="41" t="s">
        <v>13</v>
      </c>
      <c r="F1527" s="3" t="s">
        <v>5138</v>
      </c>
      <c r="G1527" s="1" t="s">
        <v>14</v>
      </c>
      <c r="H1527" s="4" t="s">
        <v>478</v>
      </c>
      <c r="I1527" s="1" t="s">
        <v>38</v>
      </c>
    </row>
    <row r="1528" spans="2:9">
      <c r="B1528" s="1">
        <v>1526</v>
      </c>
      <c r="C1528" s="41" t="s">
        <v>5139</v>
      </c>
      <c r="D1528" s="4" t="s">
        <v>5140</v>
      </c>
      <c r="E1528" s="41" t="s">
        <v>13</v>
      </c>
      <c r="F1528" s="3" t="s">
        <v>5141</v>
      </c>
      <c r="G1528" s="1" t="s">
        <v>14</v>
      </c>
      <c r="H1528" s="4" t="s">
        <v>436</v>
      </c>
      <c r="I1528" s="1" t="s">
        <v>38</v>
      </c>
    </row>
    <row r="1529" spans="2:9">
      <c r="B1529" s="1">
        <v>1527</v>
      </c>
      <c r="C1529" s="41" t="s">
        <v>5142</v>
      </c>
      <c r="D1529" s="4" t="s">
        <v>5143</v>
      </c>
      <c r="E1529" s="41" t="s">
        <v>13</v>
      </c>
      <c r="F1529" s="3" t="s">
        <v>5144</v>
      </c>
      <c r="G1529" s="1" t="s">
        <v>14</v>
      </c>
      <c r="H1529" s="4" t="s">
        <v>387</v>
      </c>
      <c r="I1529" s="1" t="s">
        <v>38</v>
      </c>
    </row>
    <row r="1530" spans="2:9">
      <c r="B1530" s="1">
        <v>1528</v>
      </c>
      <c r="C1530" s="41" t="s">
        <v>5145</v>
      </c>
      <c r="D1530" s="4" t="s">
        <v>5146</v>
      </c>
      <c r="E1530" s="41" t="s">
        <v>13</v>
      </c>
      <c r="F1530" s="3" t="s">
        <v>5147</v>
      </c>
      <c r="G1530" s="1" t="s">
        <v>14</v>
      </c>
      <c r="H1530" s="4" t="s">
        <v>478</v>
      </c>
      <c r="I1530" s="1" t="s">
        <v>38</v>
      </c>
    </row>
    <row r="1531" spans="2:9">
      <c r="B1531" s="1">
        <v>1529</v>
      </c>
      <c r="C1531" s="41" t="s">
        <v>5148</v>
      </c>
      <c r="D1531" s="4" t="s">
        <v>5149</v>
      </c>
      <c r="E1531" s="41" t="s">
        <v>13</v>
      </c>
      <c r="F1531" s="3" t="s">
        <v>5150</v>
      </c>
      <c r="G1531" s="1" t="s">
        <v>14</v>
      </c>
      <c r="H1531" s="4" t="s">
        <v>387</v>
      </c>
      <c r="I1531" s="1" t="s">
        <v>38</v>
      </c>
    </row>
    <row r="1532" spans="2:9">
      <c r="B1532" s="1">
        <v>1530</v>
      </c>
      <c r="C1532" s="41" t="s">
        <v>5151</v>
      </c>
      <c r="D1532" s="4" t="s">
        <v>5152</v>
      </c>
      <c r="E1532" s="41" t="s">
        <v>13</v>
      </c>
      <c r="F1532" s="3" t="s">
        <v>5153</v>
      </c>
      <c r="G1532" s="1" t="s">
        <v>14</v>
      </c>
      <c r="H1532" s="4" t="s">
        <v>174</v>
      </c>
      <c r="I1532" s="1" t="s">
        <v>38</v>
      </c>
    </row>
    <row r="1533" spans="2:9">
      <c r="B1533" s="1">
        <v>1531</v>
      </c>
      <c r="C1533" s="41" t="s">
        <v>5154</v>
      </c>
      <c r="D1533" s="4" t="s">
        <v>5155</v>
      </c>
      <c r="E1533" s="41" t="s">
        <v>13</v>
      </c>
      <c r="F1533" s="3" t="s">
        <v>5156</v>
      </c>
      <c r="G1533" s="1" t="s">
        <v>14</v>
      </c>
      <c r="H1533" s="4" t="s">
        <v>4</v>
      </c>
      <c r="I1533" s="1" t="s">
        <v>38</v>
      </c>
    </row>
    <row r="1534" spans="2:9">
      <c r="B1534" s="1">
        <v>1532</v>
      </c>
      <c r="C1534" s="41" t="s">
        <v>184</v>
      </c>
      <c r="D1534" s="4" t="s">
        <v>183</v>
      </c>
      <c r="E1534" s="41" t="s">
        <v>13</v>
      </c>
      <c r="F1534" s="3" t="s">
        <v>185</v>
      </c>
      <c r="G1534" s="1" t="s">
        <v>14</v>
      </c>
      <c r="H1534" s="4" t="s">
        <v>182</v>
      </c>
      <c r="I1534" s="1" t="s">
        <v>38</v>
      </c>
    </row>
    <row r="1535" spans="2:9">
      <c r="B1535" s="1">
        <v>1533</v>
      </c>
      <c r="C1535" s="41" t="s">
        <v>5157</v>
      </c>
      <c r="D1535" s="4" t="s">
        <v>5158</v>
      </c>
      <c r="E1535" s="41" t="s">
        <v>13</v>
      </c>
      <c r="F1535" s="3" t="s">
        <v>4776</v>
      </c>
      <c r="G1535" s="1" t="s">
        <v>14</v>
      </c>
      <c r="H1535" s="4" t="s">
        <v>182</v>
      </c>
      <c r="I1535" s="1" t="s">
        <v>38</v>
      </c>
    </row>
    <row r="1536" spans="2:9">
      <c r="B1536" s="1">
        <v>1534</v>
      </c>
      <c r="C1536" s="41" t="s">
        <v>620</v>
      </c>
      <c r="D1536" s="4" t="s">
        <v>619</v>
      </c>
      <c r="E1536" s="41" t="s">
        <v>13</v>
      </c>
      <c r="F1536" s="3" t="s">
        <v>621</v>
      </c>
      <c r="G1536" s="1" t="s">
        <v>14</v>
      </c>
      <c r="H1536" s="4" t="s">
        <v>387</v>
      </c>
      <c r="I1536" s="1" t="s">
        <v>38</v>
      </c>
    </row>
    <row r="1537" spans="2:9">
      <c r="B1537" s="1">
        <v>1535</v>
      </c>
      <c r="C1537" s="41" t="s">
        <v>44</v>
      </c>
      <c r="D1537" s="4" t="s">
        <v>334</v>
      </c>
      <c r="E1537" s="41" t="s">
        <v>13</v>
      </c>
      <c r="F1537" s="3" t="s">
        <v>335</v>
      </c>
      <c r="G1537" s="1" t="s">
        <v>14</v>
      </c>
      <c r="H1537" s="4" t="s">
        <v>4</v>
      </c>
      <c r="I1537" s="1" t="s">
        <v>38</v>
      </c>
    </row>
    <row r="1538" spans="2:9">
      <c r="B1538" s="1">
        <v>1536</v>
      </c>
      <c r="C1538" s="41" t="s">
        <v>5159</v>
      </c>
      <c r="D1538" s="4" t="s">
        <v>5160</v>
      </c>
      <c r="E1538" s="41" t="s">
        <v>13</v>
      </c>
      <c r="F1538" s="3" t="s">
        <v>5161</v>
      </c>
      <c r="G1538" s="1" t="s">
        <v>14</v>
      </c>
      <c r="H1538" s="4" t="s">
        <v>680</v>
      </c>
      <c r="I1538" s="1" t="s">
        <v>38</v>
      </c>
    </row>
    <row r="1539" spans="2:9">
      <c r="B1539" s="1">
        <v>1537</v>
      </c>
      <c r="C1539" s="41" t="s">
        <v>5162</v>
      </c>
      <c r="D1539" s="4" t="s">
        <v>5163</v>
      </c>
      <c r="E1539" s="41" t="s">
        <v>13</v>
      </c>
      <c r="F1539" s="3" t="s">
        <v>5164</v>
      </c>
      <c r="G1539" s="1" t="s">
        <v>14</v>
      </c>
      <c r="H1539" s="4" t="s">
        <v>387</v>
      </c>
      <c r="I1539" s="1" t="s">
        <v>38</v>
      </c>
    </row>
    <row r="1540" spans="2:9">
      <c r="B1540" s="1">
        <v>1538</v>
      </c>
      <c r="C1540" s="41" t="s">
        <v>5165</v>
      </c>
      <c r="D1540" s="4" t="s">
        <v>5166</v>
      </c>
      <c r="E1540" s="41" t="s">
        <v>13</v>
      </c>
      <c r="F1540" s="3" t="s">
        <v>5167</v>
      </c>
      <c r="G1540" s="1" t="s">
        <v>14</v>
      </c>
      <c r="H1540" s="4" t="s">
        <v>29551</v>
      </c>
      <c r="I1540" s="1" t="s">
        <v>38</v>
      </c>
    </row>
    <row r="1541" spans="2:9">
      <c r="B1541" s="1">
        <v>1539</v>
      </c>
      <c r="C1541" s="41" t="s">
        <v>5181</v>
      </c>
      <c r="D1541" s="4" t="s">
        <v>5182</v>
      </c>
      <c r="E1541" s="41" t="s">
        <v>15</v>
      </c>
      <c r="F1541" s="3" t="s">
        <v>5183</v>
      </c>
      <c r="G1541" s="1" t="s">
        <v>16</v>
      </c>
      <c r="H1541" s="4" t="s">
        <v>436</v>
      </c>
      <c r="I1541" s="1" t="s">
        <v>38</v>
      </c>
    </row>
    <row r="1542" spans="2:9">
      <c r="B1542" s="1">
        <v>1540</v>
      </c>
      <c r="C1542" s="41" t="s">
        <v>5184</v>
      </c>
      <c r="D1542" s="4" t="s">
        <v>5185</v>
      </c>
      <c r="E1542" s="41" t="s">
        <v>15</v>
      </c>
      <c r="F1542" s="3" t="s">
        <v>5186</v>
      </c>
      <c r="G1542" s="1" t="s">
        <v>16</v>
      </c>
      <c r="H1542" s="4" t="s">
        <v>557</v>
      </c>
      <c r="I1542" s="1" t="s">
        <v>38</v>
      </c>
    </row>
    <row r="1543" spans="2:9">
      <c r="B1543" s="1">
        <v>1541</v>
      </c>
      <c r="C1543" s="41" t="s">
        <v>5187</v>
      </c>
      <c r="D1543" s="4" t="s">
        <v>5188</v>
      </c>
      <c r="E1543" s="41" t="s">
        <v>15</v>
      </c>
      <c r="F1543" s="3" t="s">
        <v>5189</v>
      </c>
      <c r="G1543" s="1" t="s">
        <v>16</v>
      </c>
      <c r="H1543" s="4" t="s">
        <v>387</v>
      </c>
      <c r="I1543" s="1" t="s">
        <v>38</v>
      </c>
    </row>
    <row r="1544" spans="2:9">
      <c r="B1544" s="1">
        <v>1542</v>
      </c>
      <c r="C1544" s="41" t="s">
        <v>5190</v>
      </c>
      <c r="D1544" s="4" t="s">
        <v>3791</v>
      </c>
      <c r="E1544" s="41" t="s">
        <v>15</v>
      </c>
      <c r="F1544" s="3" t="s">
        <v>5191</v>
      </c>
      <c r="G1544" s="1" t="s">
        <v>16</v>
      </c>
      <c r="H1544" s="4" t="s">
        <v>387</v>
      </c>
      <c r="I1544" s="1" t="s">
        <v>38</v>
      </c>
    </row>
    <row r="1545" spans="2:9">
      <c r="B1545" s="1">
        <v>1543</v>
      </c>
      <c r="C1545" s="41" t="s">
        <v>5192</v>
      </c>
      <c r="D1545" s="4" t="s">
        <v>5193</v>
      </c>
      <c r="E1545" s="41" t="s">
        <v>15</v>
      </c>
      <c r="F1545" s="3" t="s">
        <v>5194</v>
      </c>
      <c r="G1545" s="1" t="s">
        <v>16</v>
      </c>
      <c r="H1545" s="4" t="s">
        <v>675</v>
      </c>
      <c r="I1545" s="1" t="s">
        <v>38</v>
      </c>
    </row>
    <row r="1546" spans="2:9">
      <c r="B1546" s="1">
        <v>1544</v>
      </c>
      <c r="C1546" s="41" t="s">
        <v>5195</v>
      </c>
      <c r="D1546" s="4" t="s">
        <v>5196</v>
      </c>
      <c r="E1546" s="41" t="s">
        <v>15</v>
      </c>
      <c r="F1546" s="3" t="s">
        <v>5197</v>
      </c>
      <c r="G1546" s="1" t="s">
        <v>16</v>
      </c>
      <c r="H1546" s="4" t="s">
        <v>387</v>
      </c>
      <c r="I1546" s="1" t="s">
        <v>38</v>
      </c>
    </row>
    <row r="1547" spans="2:9">
      <c r="B1547" s="1">
        <v>1545</v>
      </c>
      <c r="C1547" s="41" t="s">
        <v>5198</v>
      </c>
      <c r="D1547" s="4" t="s">
        <v>5199</v>
      </c>
      <c r="E1547" s="41" t="s">
        <v>15</v>
      </c>
      <c r="F1547" s="3" t="s">
        <v>5200</v>
      </c>
      <c r="G1547" s="1" t="s">
        <v>16</v>
      </c>
      <c r="H1547" s="4" t="s">
        <v>675</v>
      </c>
      <c r="I1547" s="1" t="s">
        <v>38</v>
      </c>
    </row>
    <row r="1548" spans="2:9">
      <c r="B1548" s="1">
        <v>1546</v>
      </c>
      <c r="C1548" s="41" t="s">
        <v>5201</v>
      </c>
      <c r="D1548" s="4" t="s">
        <v>5202</v>
      </c>
      <c r="E1548" s="41" t="s">
        <v>15</v>
      </c>
      <c r="F1548" s="3" t="s">
        <v>5203</v>
      </c>
      <c r="G1548" s="1" t="s">
        <v>16</v>
      </c>
      <c r="H1548" s="4" t="s">
        <v>557</v>
      </c>
      <c r="I1548" s="1" t="s">
        <v>38</v>
      </c>
    </row>
    <row r="1549" spans="2:9">
      <c r="B1549" s="1">
        <v>1547</v>
      </c>
      <c r="C1549" s="41" t="s">
        <v>5204</v>
      </c>
      <c r="D1549" s="4" t="s">
        <v>5205</v>
      </c>
      <c r="E1549" s="41" t="s">
        <v>15</v>
      </c>
      <c r="F1549" s="3" t="s">
        <v>5206</v>
      </c>
      <c r="G1549" s="1" t="s">
        <v>16</v>
      </c>
      <c r="H1549" s="4" t="s">
        <v>679</v>
      </c>
      <c r="I1549" s="1" t="s">
        <v>38</v>
      </c>
    </row>
    <row r="1550" spans="2:9">
      <c r="B1550" s="1">
        <v>1548</v>
      </c>
      <c r="C1550" s="41" t="s">
        <v>5207</v>
      </c>
      <c r="D1550" s="4" t="s">
        <v>5208</v>
      </c>
      <c r="E1550" s="41" t="s">
        <v>15</v>
      </c>
      <c r="F1550" s="3" t="s">
        <v>5209</v>
      </c>
      <c r="G1550" s="1" t="s">
        <v>16</v>
      </c>
      <c r="H1550" s="4" t="s">
        <v>174</v>
      </c>
      <c r="I1550" s="1" t="s">
        <v>38</v>
      </c>
    </row>
    <row r="1551" spans="2:9">
      <c r="B1551" s="1">
        <v>1549</v>
      </c>
      <c r="C1551" s="41" t="s">
        <v>5210</v>
      </c>
      <c r="D1551" s="4" t="s">
        <v>5211</v>
      </c>
      <c r="E1551" s="41" t="s">
        <v>15</v>
      </c>
      <c r="F1551" s="3" t="s">
        <v>5212</v>
      </c>
      <c r="G1551" s="1" t="s">
        <v>16</v>
      </c>
      <c r="H1551" s="4" t="s">
        <v>557</v>
      </c>
      <c r="I1551" s="1" t="s">
        <v>38</v>
      </c>
    </row>
    <row r="1552" spans="2:9">
      <c r="B1552" s="1">
        <v>1550</v>
      </c>
      <c r="C1552" s="41" t="s">
        <v>5213</v>
      </c>
      <c r="D1552" s="4" t="s">
        <v>5214</v>
      </c>
      <c r="E1552" s="41" t="s">
        <v>15</v>
      </c>
      <c r="F1552" s="3" t="s">
        <v>5215</v>
      </c>
      <c r="G1552" s="1" t="s">
        <v>16</v>
      </c>
      <c r="H1552" s="4" t="s">
        <v>387</v>
      </c>
      <c r="I1552" s="1" t="s">
        <v>38</v>
      </c>
    </row>
    <row r="1553" spans="2:9">
      <c r="B1553" s="1">
        <v>1551</v>
      </c>
      <c r="C1553" s="41" t="s">
        <v>5216</v>
      </c>
      <c r="D1553" s="4" t="s">
        <v>5217</v>
      </c>
      <c r="E1553" s="41" t="s">
        <v>15</v>
      </c>
      <c r="F1553" s="3" t="s">
        <v>5218</v>
      </c>
      <c r="G1553" s="1" t="s">
        <v>16</v>
      </c>
      <c r="H1553" s="4" t="s">
        <v>478</v>
      </c>
      <c r="I1553" s="1" t="s">
        <v>38</v>
      </c>
    </row>
    <row r="1554" spans="2:9">
      <c r="B1554" s="1">
        <v>1552</v>
      </c>
      <c r="C1554" s="41" t="s">
        <v>5219</v>
      </c>
      <c r="D1554" s="4" t="s">
        <v>5220</v>
      </c>
      <c r="E1554" s="41" t="s">
        <v>15</v>
      </c>
      <c r="F1554" s="3" t="s">
        <v>5221</v>
      </c>
      <c r="G1554" s="1" t="s">
        <v>16</v>
      </c>
      <c r="H1554" s="4" t="s">
        <v>198</v>
      </c>
      <c r="I1554" s="1" t="s">
        <v>38</v>
      </c>
    </row>
    <row r="1555" spans="2:9">
      <c r="B1555" s="1">
        <v>1553</v>
      </c>
      <c r="C1555" s="41" t="s">
        <v>5222</v>
      </c>
      <c r="D1555" s="4" t="s">
        <v>5223</v>
      </c>
      <c r="E1555" s="41" t="s">
        <v>15</v>
      </c>
      <c r="F1555" s="3" t="s">
        <v>5224</v>
      </c>
      <c r="G1555" s="1" t="s">
        <v>16</v>
      </c>
      <c r="H1555" s="4" t="s">
        <v>557</v>
      </c>
      <c r="I1555" s="1" t="s">
        <v>38</v>
      </c>
    </row>
    <row r="1556" spans="2:9">
      <c r="B1556" s="1">
        <v>1554</v>
      </c>
      <c r="C1556" s="41" t="s">
        <v>5225</v>
      </c>
      <c r="D1556" s="4" t="s">
        <v>5226</v>
      </c>
      <c r="E1556" s="41" t="s">
        <v>15</v>
      </c>
      <c r="F1556" s="3" t="s">
        <v>5227</v>
      </c>
      <c r="G1556" s="1" t="s">
        <v>16</v>
      </c>
      <c r="H1556" s="4" t="s">
        <v>679</v>
      </c>
      <c r="I1556" s="1" t="s">
        <v>38</v>
      </c>
    </row>
    <row r="1557" spans="2:9">
      <c r="B1557" s="1">
        <v>1555</v>
      </c>
      <c r="C1557" s="41" t="s">
        <v>5228</v>
      </c>
      <c r="D1557" s="4" t="s">
        <v>5229</v>
      </c>
      <c r="E1557" s="41" t="s">
        <v>15</v>
      </c>
      <c r="F1557" s="3" t="s">
        <v>5230</v>
      </c>
      <c r="G1557" s="1" t="s">
        <v>16</v>
      </c>
      <c r="H1557" s="4" t="s">
        <v>174</v>
      </c>
      <c r="I1557" s="1" t="s">
        <v>38</v>
      </c>
    </row>
    <row r="1558" spans="2:9">
      <c r="B1558" s="1">
        <v>1556</v>
      </c>
      <c r="C1558" s="41" t="s">
        <v>5231</v>
      </c>
      <c r="D1558" s="4" t="s">
        <v>5232</v>
      </c>
      <c r="E1558" s="41" t="s">
        <v>15</v>
      </c>
      <c r="F1558" s="3" t="s">
        <v>5233</v>
      </c>
      <c r="G1558" s="1" t="s">
        <v>16</v>
      </c>
      <c r="H1558" s="4" t="s">
        <v>680</v>
      </c>
      <c r="I1558" s="1" t="s">
        <v>38</v>
      </c>
    </row>
    <row r="1559" spans="2:9">
      <c r="B1559" s="1">
        <v>1557</v>
      </c>
      <c r="C1559" s="41" t="s">
        <v>5234</v>
      </c>
      <c r="D1559" s="4" t="s">
        <v>5235</v>
      </c>
      <c r="E1559" s="41" t="s">
        <v>15</v>
      </c>
      <c r="F1559" s="3" t="s">
        <v>5236</v>
      </c>
      <c r="G1559" s="1" t="s">
        <v>16</v>
      </c>
      <c r="H1559" s="4" t="s">
        <v>680</v>
      </c>
      <c r="I1559" s="1" t="s">
        <v>38</v>
      </c>
    </row>
    <row r="1560" spans="2:9">
      <c r="B1560" s="1">
        <v>1558</v>
      </c>
      <c r="C1560" s="41" t="s">
        <v>5237</v>
      </c>
      <c r="D1560" s="4" t="s">
        <v>5238</v>
      </c>
      <c r="E1560" s="41" t="s">
        <v>15</v>
      </c>
      <c r="F1560" s="3" t="s">
        <v>5239</v>
      </c>
      <c r="G1560" s="1" t="s">
        <v>16</v>
      </c>
      <c r="H1560" s="4" t="s">
        <v>436</v>
      </c>
      <c r="I1560" s="1" t="s">
        <v>38</v>
      </c>
    </row>
    <row r="1561" spans="2:9">
      <c r="B1561" s="1">
        <v>1559</v>
      </c>
      <c r="C1561" s="41" t="s">
        <v>5240</v>
      </c>
      <c r="D1561" s="4" t="s">
        <v>5241</v>
      </c>
      <c r="E1561" s="41" t="s">
        <v>15</v>
      </c>
      <c r="F1561" s="3" t="s">
        <v>5242</v>
      </c>
      <c r="G1561" s="1" t="s">
        <v>16</v>
      </c>
      <c r="H1561" s="4" t="s">
        <v>387</v>
      </c>
      <c r="I1561" s="1" t="s">
        <v>38</v>
      </c>
    </row>
    <row r="1562" spans="2:9">
      <c r="B1562" s="1">
        <v>1560</v>
      </c>
      <c r="C1562" s="41" t="s">
        <v>5243</v>
      </c>
      <c r="D1562" s="4" t="s">
        <v>5244</v>
      </c>
      <c r="E1562" s="41" t="s">
        <v>15</v>
      </c>
      <c r="F1562" s="3" t="s">
        <v>5245</v>
      </c>
      <c r="G1562" s="1" t="s">
        <v>16</v>
      </c>
      <c r="H1562" s="4" t="s">
        <v>680</v>
      </c>
      <c r="I1562" s="1" t="s">
        <v>38</v>
      </c>
    </row>
    <row r="1563" spans="2:9">
      <c r="B1563" s="1">
        <v>1561</v>
      </c>
      <c r="C1563" s="41" t="s">
        <v>5246</v>
      </c>
      <c r="D1563" s="4" t="s">
        <v>5247</v>
      </c>
      <c r="E1563" s="41" t="s">
        <v>15</v>
      </c>
      <c r="F1563" s="3" t="s">
        <v>5248</v>
      </c>
      <c r="G1563" s="1" t="s">
        <v>16</v>
      </c>
      <c r="H1563" s="4" t="s">
        <v>244</v>
      </c>
      <c r="I1563" s="1" t="s">
        <v>38</v>
      </c>
    </row>
    <row r="1564" spans="2:9">
      <c r="B1564" s="1">
        <v>1562</v>
      </c>
      <c r="C1564" s="41" t="s">
        <v>5249</v>
      </c>
      <c r="D1564" s="4" t="s">
        <v>5250</v>
      </c>
      <c r="E1564" s="41" t="s">
        <v>15</v>
      </c>
      <c r="F1564" s="3" t="s">
        <v>5251</v>
      </c>
      <c r="G1564" s="1" t="s">
        <v>16</v>
      </c>
      <c r="H1564" s="4" t="s">
        <v>174</v>
      </c>
      <c r="I1564" s="1" t="s">
        <v>38</v>
      </c>
    </row>
    <row r="1565" spans="2:9">
      <c r="B1565" s="1">
        <v>1563</v>
      </c>
      <c r="C1565" s="41" t="s">
        <v>5252</v>
      </c>
      <c r="D1565" s="4" t="s">
        <v>5253</v>
      </c>
      <c r="E1565" s="41" t="s">
        <v>15</v>
      </c>
      <c r="F1565" s="3" t="s">
        <v>5254</v>
      </c>
      <c r="G1565" s="1" t="s">
        <v>16</v>
      </c>
      <c r="H1565" s="4" t="s">
        <v>675</v>
      </c>
      <c r="I1565" s="1" t="s">
        <v>38</v>
      </c>
    </row>
    <row r="1566" spans="2:9">
      <c r="B1566" s="1">
        <v>1564</v>
      </c>
      <c r="C1566" s="41" t="s">
        <v>5255</v>
      </c>
      <c r="D1566" s="4" t="s">
        <v>5256</v>
      </c>
      <c r="E1566" s="41" t="s">
        <v>15</v>
      </c>
      <c r="F1566" s="3" t="s">
        <v>5257</v>
      </c>
      <c r="G1566" s="1" t="s">
        <v>16</v>
      </c>
      <c r="H1566" s="4" t="s">
        <v>680</v>
      </c>
      <c r="I1566" s="1" t="s">
        <v>38</v>
      </c>
    </row>
    <row r="1567" spans="2:9">
      <c r="B1567" s="1">
        <v>1565</v>
      </c>
      <c r="C1567" s="41" t="s">
        <v>5258</v>
      </c>
      <c r="D1567" s="4" t="s">
        <v>2741</v>
      </c>
      <c r="E1567" s="41" t="s">
        <v>15</v>
      </c>
      <c r="F1567" s="3" t="s">
        <v>5259</v>
      </c>
      <c r="G1567" s="1" t="s">
        <v>16</v>
      </c>
      <c r="H1567" s="4" t="s">
        <v>174</v>
      </c>
      <c r="I1567" s="1" t="s">
        <v>38</v>
      </c>
    </row>
    <row r="1568" spans="2:9">
      <c r="B1568" s="1">
        <v>1566</v>
      </c>
      <c r="C1568" s="41" t="s">
        <v>5260</v>
      </c>
      <c r="D1568" s="4" t="s">
        <v>5261</v>
      </c>
      <c r="E1568" s="41" t="s">
        <v>15</v>
      </c>
      <c r="F1568" s="3" t="s">
        <v>5224</v>
      </c>
      <c r="G1568" s="1" t="s">
        <v>16</v>
      </c>
      <c r="H1568" s="4" t="s">
        <v>557</v>
      </c>
      <c r="I1568" s="1" t="s">
        <v>38</v>
      </c>
    </row>
    <row r="1569" spans="2:9">
      <c r="B1569" s="1">
        <v>1567</v>
      </c>
      <c r="C1569" s="41" t="s">
        <v>5262</v>
      </c>
      <c r="D1569" s="4" t="s">
        <v>5263</v>
      </c>
      <c r="E1569" s="41" t="s">
        <v>15</v>
      </c>
      <c r="F1569" s="3" t="s">
        <v>5264</v>
      </c>
      <c r="G1569" s="1" t="s">
        <v>16</v>
      </c>
      <c r="H1569" s="4" t="s">
        <v>387</v>
      </c>
      <c r="I1569" s="1" t="s">
        <v>38</v>
      </c>
    </row>
    <row r="1570" spans="2:9">
      <c r="B1570" s="1">
        <v>1568</v>
      </c>
      <c r="C1570" s="41" t="s">
        <v>5265</v>
      </c>
      <c r="D1570" s="4" t="s">
        <v>5266</v>
      </c>
      <c r="E1570" s="41" t="s">
        <v>15</v>
      </c>
      <c r="F1570" s="3" t="s">
        <v>5267</v>
      </c>
      <c r="G1570" s="1" t="s">
        <v>16</v>
      </c>
      <c r="H1570" s="4" t="s">
        <v>484</v>
      </c>
      <c r="I1570" s="1" t="s">
        <v>38</v>
      </c>
    </row>
    <row r="1571" spans="2:9">
      <c r="B1571" s="1">
        <v>1569</v>
      </c>
      <c r="C1571" s="41" t="s">
        <v>5268</v>
      </c>
      <c r="D1571" s="4" t="s">
        <v>5269</v>
      </c>
      <c r="E1571" s="41" t="s">
        <v>15</v>
      </c>
      <c r="F1571" s="3" t="s">
        <v>5270</v>
      </c>
      <c r="G1571" s="1" t="s">
        <v>16</v>
      </c>
      <c r="H1571" s="4" t="s">
        <v>557</v>
      </c>
      <c r="I1571" s="1" t="s">
        <v>38</v>
      </c>
    </row>
    <row r="1572" spans="2:9">
      <c r="B1572" s="1">
        <v>1570</v>
      </c>
      <c r="C1572" s="41" t="s">
        <v>5271</v>
      </c>
      <c r="D1572" s="4" t="s">
        <v>5272</v>
      </c>
      <c r="E1572" s="41" t="s">
        <v>15</v>
      </c>
      <c r="F1572" s="3" t="s">
        <v>5273</v>
      </c>
      <c r="G1572" s="1" t="s">
        <v>16</v>
      </c>
      <c r="H1572" s="4" t="s">
        <v>387</v>
      </c>
      <c r="I1572" s="1" t="s">
        <v>38</v>
      </c>
    </row>
    <row r="1573" spans="2:9">
      <c r="B1573" s="1">
        <v>1571</v>
      </c>
      <c r="C1573" s="41" t="s">
        <v>5274</v>
      </c>
      <c r="D1573" s="4" t="s">
        <v>5275</v>
      </c>
      <c r="E1573" s="41" t="s">
        <v>15</v>
      </c>
      <c r="F1573" s="3" t="s">
        <v>5276</v>
      </c>
      <c r="G1573" s="1" t="s">
        <v>16</v>
      </c>
      <c r="H1573" s="4" t="s">
        <v>174</v>
      </c>
      <c r="I1573" s="1" t="s">
        <v>38</v>
      </c>
    </row>
    <row r="1574" spans="2:9">
      <c r="B1574" s="1">
        <v>1572</v>
      </c>
      <c r="C1574" s="41" t="s">
        <v>5277</v>
      </c>
      <c r="D1574" s="4" t="s">
        <v>5278</v>
      </c>
      <c r="E1574" s="41" t="s">
        <v>15</v>
      </c>
      <c r="F1574" s="3" t="s">
        <v>5279</v>
      </c>
      <c r="G1574" s="1" t="s">
        <v>16</v>
      </c>
      <c r="H1574" s="4" t="s">
        <v>557</v>
      </c>
      <c r="I1574" s="1" t="s">
        <v>38</v>
      </c>
    </row>
    <row r="1575" spans="2:9">
      <c r="B1575" s="1">
        <v>1573</v>
      </c>
      <c r="C1575" s="41" t="s">
        <v>5280</v>
      </c>
      <c r="D1575" s="4" t="s">
        <v>3425</v>
      </c>
      <c r="E1575" s="41" t="s">
        <v>15</v>
      </c>
      <c r="F1575" s="3" t="s">
        <v>5281</v>
      </c>
      <c r="G1575" s="1" t="s">
        <v>16</v>
      </c>
      <c r="H1575" s="4" t="s">
        <v>675</v>
      </c>
      <c r="I1575" s="1" t="s">
        <v>38</v>
      </c>
    </row>
    <row r="1576" spans="2:9">
      <c r="B1576" s="1">
        <v>1574</v>
      </c>
      <c r="C1576" s="41" t="s">
        <v>5282</v>
      </c>
      <c r="D1576" s="4" t="s">
        <v>5283</v>
      </c>
      <c r="E1576" s="41" t="s">
        <v>15</v>
      </c>
      <c r="F1576" s="3" t="s">
        <v>5284</v>
      </c>
      <c r="G1576" s="1" t="s">
        <v>16</v>
      </c>
      <c r="H1576" s="4" t="s">
        <v>436</v>
      </c>
      <c r="I1576" s="1" t="s">
        <v>38</v>
      </c>
    </row>
    <row r="1577" spans="2:9">
      <c r="B1577" s="1">
        <v>1575</v>
      </c>
      <c r="C1577" s="41" t="s">
        <v>5285</v>
      </c>
      <c r="D1577" s="4" t="s">
        <v>5286</v>
      </c>
      <c r="E1577" s="41" t="s">
        <v>15</v>
      </c>
      <c r="F1577" s="3" t="s">
        <v>5287</v>
      </c>
      <c r="G1577" s="1" t="s">
        <v>16</v>
      </c>
      <c r="H1577" s="4" t="s">
        <v>478</v>
      </c>
      <c r="I1577" s="1" t="s">
        <v>38</v>
      </c>
    </row>
    <row r="1578" spans="2:9">
      <c r="B1578" s="1">
        <v>1576</v>
      </c>
      <c r="C1578" s="41" t="s">
        <v>5288</v>
      </c>
      <c r="D1578" s="4" t="s">
        <v>5289</v>
      </c>
      <c r="E1578" s="41" t="s">
        <v>15</v>
      </c>
      <c r="F1578" s="3" t="s">
        <v>5290</v>
      </c>
      <c r="G1578" s="1" t="s">
        <v>16</v>
      </c>
      <c r="H1578" s="4" t="s">
        <v>680</v>
      </c>
      <c r="I1578" s="1" t="s">
        <v>38</v>
      </c>
    </row>
    <row r="1579" spans="2:9">
      <c r="B1579" s="1">
        <v>1577</v>
      </c>
      <c r="C1579" s="41" t="s">
        <v>5291</v>
      </c>
      <c r="D1579" s="4" t="s">
        <v>5292</v>
      </c>
      <c r="E1579" s="41" t="s">
        <v>15</v>
      </c>
      <c r="F1579" s="3" t="s">
        <v>5293</v>
      </c>
      <c r="G1579" s="1" t="s">
        <v>16</v>
      </c>
      <c r="H1579" s="4" t="s">
        <v>174</v>
      </c>
      <c r="I1579" s="1" t="s">
        <v>38</v>
      </c>
    </row>
    <row r="1580" spans="2:9">
      <c r="B1580" s="1">
        <v>1578</v>
      </c>
      <c r="C1580" s="41" t="s">
        <v>5294</v>
      </c>
      <c r="D1580" s="4" t="s">
        <v>5295</v>
      </c>
      <c r="E1580" s="41" t="s">
        <v>15</v>
      </c>
      <c r="F1580" s="3" t="s">
        <v>5296</v>
      </c>
      <c r="G1580" s="1" t="s">
        <v>16</v>
      </c>
      <c r="H1580" s="4" t="s">
        <v>387</v>
      </c>
      <c r="I1580" s="1" t="s">
        <v>38</v>
      </c>
    </row>
    <row r="1581" spans="2:9">
      <c r="B1581" s="1">
        <v>1579</v>
      </c>
      <c r="C1581" s="41" t="s">
        <v>5297</v>
      </c>
      <c r="D1581" s="4" t="s">
        <v>5298</v>
      </c>
      <c r="E1581" s="41" t="s">
        <v>15</v>
      </c>
      <c r="F1581" s="3" t="s">
        <v>5299</v>
      </c>
      <c r="G1581" s="1" t="s">
        <v>16</v>
      </c>
      <c r="H1581" s="4" t="s">
        <v>387</v>
      </c>
      <c r="I1581" s="1" t="s">
        <v>38</v>
      </c>
    </row>
    <row r="1582" spans="2:9">
      <c r="B1582" s="1">
        <v>1580</v>
      </c>
      <c r="C1582" s="41" t="s">
        <v>5300</v>
      </c>
      <c r="D1582" s="4" t="s">
        <v>5301</v>
      </c>
      <c r="E1582" s="41" t="s">
        <v>15</v>
      </c>
      <c r="F1582" s="3" t="s">
        <v>5302</v>
      </c>
      <c r="G1582" s="1" t="s">
        <v>16</v>
      </c>
      <c r="H1582" s="4" t="s">
        <v>387</v>
      </c>
      <c r="I1582" s="1" t="s">
        <v>38</v>
      </c>
    </row>
    <row r="1583" spans="2:9">
      <c r="B1583" s="1">
        <v>1581</v>
      </c>
      <c r="C1583" s="41" t="s">
        <v>5303</v>
      </c>
      <c r="D1583" s="4" t="s">
        <v>5304</v>
      </c>
      <c r="E1583" s="41" t="s">
        <v>15</v>
      </c>
      <c r="F1583" s="3" t="s">
        <v>5305</v>
      </c>
      <c r="G1583" s="1" t="s">
        <v>16</v>
      </c>
      <c r="H1583" s="4" t="s">
        <v>174</v>
      </c>
      <c r="I1583" s="1" t="s">
        <v>38</v>
      </c>
    </row>
    <row r="1584" spans="2:9">
      <c r="B1584" s="1">
        <v>1582</v>
      </c>
      <c r="C1584" s="41" t="s">
        <v>5306</v>
      </c>
      <c r="D1584" s="4" t="s">
        <v>5307</v>
      </c>
      <c r="E1584" s="41" t="s">
        <v>15</v>
      </c>
      <c r="F1584" s="3" t="s">
        <v>5308</v>
      </c>
      <c r="G1584" s="1" t="s">
        <v>16</v>
      </c>
      <c r="H1584" s="4" t="s">
        <v>478</v>
      </c>
      <c r="I1584" s="1" t="s">
        <v>38</v>
      </c>
    </row>
    <row r="1585" spans="2:9">
      <c r="B1585" s="1">
        <v>1583</v>
      </c>
      <c r="C1585" s="41" t="s">
        <v>5309</v>
      </c>
      <c r="D1585" s="4" t="s">
        <v>5310</v>
      </c>
      <c r="E1585" s="41" t="s">
        <v>15</v>
      </c>
      <c r="F1585" s="3" t="s">
        <v>5311</v>
      </c>
      <c r="G1585" s="1" t="s">
        <v>16</v>
      </c>
      <c r="H1585" s="4" t="s">
        <v>680</v>
      </c>
      <c r="I1585" s="1" t="s">
        <v>38</v>
      </c>
    </row>
    <row r="1586" spans="2:9">
      <c r="B1586" s="1">
        <v>1584</v>
      </c>
      <c r="C1586" s="41" t="s">
        <v>5312</v>
      </c>
      <c r="D1586" s="4" t="s">
        <v>5313</v>
      </c>
      <c r="E1586" s="41" t="s">
        <v>15</v>
      </c>
      <c r="F1586" s="3" t="s">
        <v>5314</v>
      </c>
      <c r="G1586" s="1" t="s">
        <v>16</v>
      </c>
      <c r="H1586" s="4" t="s">
        <v>29551</v>
      </c>
      <c r="I1586" s="1" t="s">
        <v>38</v>
      </c>
    </row>
    <row r="1587" spans="2:9">
      <c r="B1587" s="1">
        <v>1585</v>
      </c>
      <c r="C1587" s="41" t="s">
        <v>5315</v>
      </c>
      <c r="D1587" s="4" t="s">
        <v>5316</v>
      </c>
      <c r="E1587" s="41" t="s">
        <v>15</v>
      </c>
      <c r="F1587" s="3" t="s">
        <v>5317</v>
      </c>
      <c r="G1587" s="1" t="s">
        <v>16</v>
      </c>
      <c r="H1587" s="4" t="s">
        <v>680</v>
      </c>
      <c r="I1587" s="1" t="s">
        <v>38</v>
      </c>
    </row>
    <row r="1588" spans="2:9">
      <c r="B1588" s="1">
        <v>1586</v>
      </c>
      <c r="C1588" s="41" t="s">
        <v>5318</v>
      </c>
      <c r="D1588" s="4" t="s">
        <v>5319</v>
      </c>
      <c r="E1588" s="41" t="s">
        <v>15</v>
      </c>
      <c r="F1588" s="3" t="s">
        <v>5320</v>
      </c>
      <c r="G1588" s="1" t="s">
        <v>16</v>
      </c>
      <c r="H1588" s="4" t="s">
        <v>387</v>
      </c>
      <c r="I1588" s="1" t="s">
        <v>38</v>
      </c>
    </row>
    <row r="1589" spans="2:9">
      <c r="B1589" s="1">
        <v>1587</v>
      </c>
      <c r="C1589" s="41" t="s">
        <v>5321</v>
      </c>
      <c r="D1589" s="4" t="s">
        <v>3195</v>
      </c>
      <c r="E1589" s="41" t="s">
        <v>15</v>
      </c>
      <c r="F1589" s="3" t="s">
        <v>5176</v>
      </c>
      <c r="G1589" s="1" t="s">
        <v>16</v>
      </c>
      <c r="H1589" s="4" t="s">
        <v>680</v>
      </c>
      <c r="I1589" s="1" t="s">
        <v>38</v>
      </c>
    </row>
    <row r="1590" spans="2:9">
      <c r="B1590" s="1">
        <v>1588</v>
      </c>
      <c r="C1590" s="41" t="s">
        <v>5322</v>
      </c>
      <c r="D1590" s="4" t="s">
        <v>3982</v>
      </c>
      <c r="E1590" s="41" t="s">
        <v>15</v>
      </c>
      <c r="F1590" s="3" t="s">
        <v>5323</v>
      </c>
      <c r="G1590" s="1" t="s">
        <v>16</v>
      </c>
      <c r="H1590" s="4" t="s">
        <v>244</v>
      </c>
      <c r="I1590" s="1" t="s">
        <v>38</v>
      </c>
    </row>
    <row r="1591" spans="2:9">
      <c r="B1591" s="1">
        <v>1589</v>
      </c>
      <c r="C1591" s="41" t="s">
        <v>5324</v>
      </c>
      <c r="D1591" s="4" t="s">
        <v>5325</v>
      </c>
      <c r="E1591" s="41" t="s">
        <v>15</v>
      </c>
      <c r="F1591" s="3" t="s">
        <v>5326</v>
      </c>
      <c r="G1591" s="1" t="s">
        <v>16</v>
      </c>
      <c r="H1591" s="4" t="s">
        <v>174</v>
      </c>
      <c r="I1591" s="1" t="s">
        <v>38</v>
      </c>
    </row>
    <row r="1592" spans="2:9">
      <c r="B1592" s="1">
        <v>1590</v>
      </c>
      <c r="C1592" s="41" t="s">
        <v>5327</v>
      </c>
      <c r="D1592" s="4" t="s">
        <v>5328</v>
      </c>
      <c r="E1592" s="41" t="s">
        <v>15</v>
      </c>
      <c r="F1592" s="3" t="s">
        <v>5329</v>
      </c>
      <c r="G1592" s="1" t="s">
        <v>16</v>
      </c>
      <c r="H1592" s="4" t="s">
        <v>557</v>
      </c>
      <c r="I1592" s="1" t="s">
        <v>38</v>
      </c>
    </row>
    <row r="1593" spans="2:9">
      <c r="B1593" s="1">
        <v>1591</v>
      </c>
      <c r="C1593" s="41" t="s">
        <v>5330</v>
      </c>
      <c r="D1593" s="4" t="s">
        <v>5331</v>
      </c>
      <c r="E1593" s="41" t="s">
        <v>15</v>
      </c>
      <c r="F1593" s="3" t="s">
        <v>5332</v>
      </c>
      <c r="G1593" s="1" t="s">
        <v>16</v>
      </c>
      <c r="H1593" s="4" t="s">
        <v>174</v>
      </c>
      <c r="I1593" s="1" t="s">
        <v>38</v>
      </c>
    </row>
    <row r="1594" spans="2:9">
      <c r="B1594" s="1">
        <v>1592</v>
      </c>
      <c r="C1594" s="41" t="s">
        <v>5333</v>
      </c>
      <c r="D1594" s="4" t="s">
        <v>5334</v>
      </c>
      <c r="E1594" s="41" t="s">
        <v>15</v>
      </c>
      <c r="F1594" s="3" t="s">
        <v>5335</v>
      </c>
      <c r="G1594" s="1" t="s">
        <v>16</v>
      </c>
      <c r="H1594" s="4" t="s">
        <v>387</v>
      </c>
      <c r="I1594" s="1" t="s">
        <v>38</v>
      </c>
    </row>
    <row r="1595" spans="2:9">
      <c r="B1595" s="1">
        <v>1593</v>
      </c>
      <c r="C1595" s="41" t="s">
        <v>5336</v>
      </c>
      <c r="D1595" s="4" t="s">
        <v>5337</v>
      </c>
      <c r="E1595" s="41" t="s">
        <v>15</v>
      </c>
      <c r="F1595" s="3" t="s">
        <v>5338</v>
      </c>
      <c r="G1595" s="1" t="s">
        <v>16</v>
      </c>
      <c r="H1595" s="4" t="s">
        <v>436</v>
      </c>
      <c r="I1595" s="1" t="s">
        <v>38</v>
      </c>
    </row>
    <row r="1596" spans="2:9">
      <c r="B1596" s="1">
        <v>1594</v>
      </c>
      <c r="C1596" s="41" t="s">
        <v>5339</v>
      </c>
      <c r="D1596" s="4" t="s">
        <v>5340</v>
      </c>
      <c r="E1596" s="41" t="s">
        <v>15</v>
      </c>
      <c r="F1596" s="3" t="s">
        <v>5341</v>
      </c>
      <c r="G1596" s="1" t="s">
        <v>16</v>
      </c>
      <c r="H1596" s="4" t="s">
        <v>387</v>
      </c>
      <c r="I1596" s="1" t="s">
        <v>38</v>
      </c>
    </row>
    <row r="1597" spans="2:9">
      <c r="B1597" s="1">
        <v>1595</v>
      </c>
      <c r="C1597" s="41" t="s">
        <v>5342</v>
      </c>
      <c r="D1597" s="4" t="s">
        <v>5343</v>
      </c>
      <c r="E1597" s="41" t="s">
        <v>15</v>
      </c>
      <c r="F1597" s="3" t="s">
        <v>5344</v>
      </c>
      <c r="G1597" s="1" t="s">
        <v>16</v>
      </c>
      <c r="H1597" s="4" t="s">
        <v>478</v>
      </c>
      <c r="I1597" s="1" t="s">
        <v>38</v>
      </c>
    </row>
    <row r="1598" spans="2:9">
      <c r="B1598" s="1">
        <v>1596</v>
      </c>
      <c r="C1598" s="41" t="s">
        <v>5345</v>
      </c>
      <c r="D1598" s="4" t="s">
        <v>5346</v>
      </c>
      <c r="E1598" s="41" t="s">
        <v>15</v>
      </c>
      <c r="F1598" s="3" t="s">
        <v>5347</v>
      </c>
      <c r="G1598" s="1" t="s">
        <v>16</v>
      </c>
      <c r="H1598" s="4" t="s">
        <v>557</v>
      </c>
      <c r="I1598" s="1" t="s">
        <v>38</v>
      </c>
    </row>
    <row r="1599" spans="2:9">
      <c r="B1599" s="1">
        <v>1597</v>
      </c>
      <c r="C1599" s="41" t="s">
        <v>5348</v>
      </c>
      <c r="D1599" s="4" t="s">
        <v>5349</v>
      </c>
      <c r="E1599" s="41" t="s">
        <v>15</v>
      </c>
      <c r="F1599" s="3" t="s">
        <v>5350</v>
      </c>
      <c r="G1599" s="1" t="s">
        <v>16</v>
      </c>
      <c r="H1599" s="4" t="s">
        <v>671</v>
      </c>
      <c r="I1599" s="1" t="s">
        <v>38</v>
      </c>
    </row>
    <row r="1600" spans="2:9">
      <c r="B1600" s="1">
        <v>1598</v>
      </c>
      <c r="C1600" s="41" t="s">
        <v>5351</v>
      </c>
      <c r="D1600" s="4" t="s">
        <v>5352</v>
      </c>
      <c r="E1600" s="41" t="s">
        <v>15</v>
      </c>
      <c r="F1600" s="3" t="s">
        <v>5353</v>
      </c>
      <c r="G1600" s="1" t="s">
        <v>16</v>
      </c>
      <c r="H1600" s="4" t="s">
        <v>387</v>
      </c>
      <c r="I1600" s="1" t="s">
        <v>38</v>
      </c>
    </row>
    <row r="1601" spans="2:9">
      <c r="B1601" s="1">
        <v>1599</v>
      </c>
      <c r="C1601" s="41" t="s">
        <v>5354</v>
      </c>
      <c r="D1601" s="4" t="s">
        <v>5355</v>
      </c>
      <c r="E1601" s="41" t="s">
        <v>15</v>
      </c>
      <c r="F1601" s="3" t="s">
        <v>5356</v>
      </c>
      <c r="G1601" s="1" t="s">
        <v>16</v>
      </c>
      <c r="H1601" s="4" t="s">
        <v>679</v>
      </c>
      <c r="I1601" s="1" t="s">
        <v>38</v>
      </c>
    </row>
    <row r="1602" spans="2:9">
      <c r="B1602" s="1">
        <v>1600</v>
      </c>
      <c r="C1602" s="41" t="s">
        <v>5357</v>
      </c>
      <c r="D1602" s="4" t="s">
        <v>5358</v>
      </c>
      <c r="E1602" s="41" t="s">
        <v>15</v>
      </c>
      <c r="F1602" s="3" t="s">
        <v>5359</v>
      </c>
      <c r="G1602" s="1" t="s">
        <v>16</v>
      </c>
      <c r="H1602" s="4" t="s">
        <v>387</v>
      </c>
      <c r="I1602" s="1" t="s">
        <v>38</v>
      </c>
    </row>
    <row r="1603" spans="2:9">
      <c r="B1603" s="1">
        <v>1601</v>
      </c>
      <c r="C1603" s="41" t="s">
        <v>5360</v>
      </c>
      <c r="D1603" s="4" t="s">
        <v>5361</v>
      </c>
      <c r="E1603" s="41" t="s">
        <v>15</v>
      </c>
      <c r="F1603" s="3" t="s">
        <v>5362</v>
      </c>
      <c r="G1603" s="1" t="s">
        <v>16</v>
      </c>
      <c r="H1603" s="4" t="s">
        <v>557</v>
      </c>
      <c r="I1603" s="1" t="s">
        <v>38</v>
      </c>
    </row>
    <row r="1604" spans="2:9">
      <c r="B1604" s="1">
        <v>1602</v>
      </c>
      <c r="C1604" s="41" t="s">
        <v>5363</v>
      </c>
      <c r="D1604" s="4" t="s">
        <v>5364</v>
      </c>
      <c r="E1604" s="41" t="s">
        <v>15</v>
      </c>
      <c r="F1604" s="3" t="s">
        <v>5365</v>
      </c>
      <c r="G1604" s="1" t="s">
        <v>16</v>
      </c>
      <c r="H1604" s="4" t="s">
        <v>680</v>
      </c>
      <c r="I1604" s="1" t="s">
        <v>38</v>
      </c>
    </row>
    <row r="1605" spans="2:9">
      <c r="B1605" s="1">
        <v>1603</v>
      </c>
      <c r="C1605" s="41" t="s">
        <v>5366</v>
      </c>
      <c r="D1605" s="4" t="s">
        <v>5367</v>
      </c>
      <c r="E1605" s="41" t="s">
        <v>15</v>
      </c>
      <c r="F1605" s="3" t="s">
        <v>5368</v>
      </c>
      <c r="G1605" s="1" t="s">
        <v>16</v>
      </c>
      <c r="H1605" s="4" t="s">
        <v>478</v>
      </c>
      <c r="I1605" s="1" t="s">
        <v>38</v>
      </c>
    </row>
    <row r="1606" spans="2:9">
      <c r="B1606" s="1">
        <v>1604</v>
      </c>
      <c r="C1606" s="41" t="s">
        <v>5369</v>
      </c>
      <c r="D1606" s="4" t="s">
        <v>5370</v>
      </c>
      <c r="E1606" s="41" t="s">
        <v>15</v>
      </c>
      <c r="F1606" s="3" t="s">
        <v>5371</v>
      </c>
      <c r="G1606" s="1" t="s">
        <v>16</v>
      </c>
      <c r="H1606" s="4" t="s">
        <v>680</v>
      </c>
      <c r="I1606" s="1" t="s">
        <v>38</v>
      </c>
    </row>
    <row r="1607" spans="2:9">
      <c r="B1607" s="1">
        <v>1605</v>
      </c>
      <c r="C1607" s="41" t="s">
        <v>5372</v>
      </c>
      <c r="D1607" s="4" t="s">
        <v>5373</v>
      </c>
      <c r="E1607" s="41" t="s">
        <v>15</v>
      </c>
      <c r="F1607" s="3" t="s">
        <v>5374</v>
      </c>
      <c r="G1607" s="1" t="s">
        <v>16</v>
      </c>
      <c r="H1607" s="4" t="s">
        <v>387</v>
      </c>
      <c r="I1607" s="1" t="s">
        <v>38</v>
      </c>
    </row>
    <row r="1608" spans="2:9">
      <c r="B1608" s="1">
        <v>1606</v>
      </c>
      <c r="C1608" s="41" t="s">
        <v>5375</v>
      </c>
      <c r="D1608" s="4" t="s">
        <v>5376</v>
      </c>
      <c r="E1608" s="41" t="s">
        <v>15</v>
      </c>
      <c r="F1608" s="3" t="s">
        <v>5377</v>
      </c>
      <c r="G1608" s="1" t="s">
        <v>16</v>
      </c>
      <c r="H1608" s="4" t="s">
        <v>557</v>
      </c>
      <c r="I1608" s="1" t="s">
        <v>38</v>
      </c>
    </row>
    <row r="1609" spans="2:9">
      <c r="B1609" s="1">
        <v>1607</v>
      </c>
      <c r="C1609" s="41" t="s">
        <v>5378</v>
      </c>
      <c r="D1609" s="4" t="s">
        <v>5379</v>
      </c>
      <c r="E1609" s="41" t="s">
        <v>15</v>
      </c>
      <c r="F1609" s="3" t="s">
        <v>5175</v>
      </c>
      <c r="G1609" s="1" t="s">
        <v>16</v>
      </c>
      <c r="H1609" s="4" t="s">
        <v>387</v>
      </c>
      <c r="I1609" s="1" t="s">
        <v>38</v>
      </c>
    </row>
    <row r="1610" spans="2:9">
      <c r="B1610" s="1">
        <v>1608</v>
      </c>
      <c r="C1610" s="41" t="s">
        <v>5380</v>
      </c>
      <c r="D1610" s="4" t="s">
        <v>5381</v>
      </c>
      <c r="E1610" s="41" t="s">
        <v>15</v>
      </c>
      <c r="F1610" s="3" t="s">
        <v>5382</v>
      </c>
      <c r="G1610" s="1" t="s">
        <v>16</v>
      </c>
      <c r="H1610" s="4" t="s">
        <v>557</v>
      </c>
      <c r="I1610" s="1" t="s">
        <v>38</v>
      </c>
    </row>
    <row r="1611" spans="2:9">
      <c r="B1611" s="1">
        <v>1609</v>
      </c>
      <c r="C1611" s="41" t="s">
        <v>5383</v>
      </c>
      <c r="D1611" s="4" t="s">
        <v>5384</v>
      </c>
      <c r="E1611" s="41" t="s">
        <v>15</v>
      </c>
      <c r="F1611" s="3" t="s">
        <v>5385</v>
      </c>
      <c r="G1611" s="1" t="s">
        <v>16</v>
      </c>
      <c r="H1611" s="4" t="s">
        <v>557</v>
      </c>
      <c r="I1611" s="1" t="s">
        <v>38</v>
      </c>
    </row>
    <row r="1612" spans="2:9">
      <c r="B1612" s="1">
        <v>1610</v>
      </c>
      <c r="C1612" s="41" t="s">
        <v>5386</v>
      </c>
      <c r="D1612" s="4" t="s">
        <v>3979</v>
      </c>
      <c r="E1612" s="41" t="s">
        <v>15</v>
      </c>
      <c r="F1612" s="3" t="s">
        <v>5387</v>
      </c>
      <c r="G1612" s="1" t="s">
        <v>16</v>
      </c>
      <c r="H1612" s="4" t="s">
        <v>387</v>
      </c>
      <c r="I1612" s="1" t="s">
        <v>38</v>
      </c>
    </row>
    <row r="1613" spans="2:9">
      <c r="B1613" s="1">
        <v>1611</v>
      </c>
      <c r="C1613" s="41" t="s">
        <v>5388</v>
      </c>
      <c r="D1613" s="4" t="s">
        <v>5389</v>
      </c>
      <c r="E1613" s="41" t="s">
        <v>15</v>
      </c>
      <c r="F1613" s="3" t="s">
        <v>5390</v>
      </c>
      <c r="G1613" s="1" t="s">
        <v>16</v>
      </c>
      <c r="H1613" s="4" t="s">
        <v>360</v>
      </c>
      <c r="I1613" s="1" t="s">
        <v>38</v>
      </c>
    </row>
    <row r="1614" spans="2:9">
      <c r="B1614" s="1">
        <v>1612</v>
      </c>
      <c r="C1614" s="41" t="s">
        <v>5391</v>
      </c>
      <c r="D1614" s="4" t="s">
        <v>5392</v>
      </c>
      <c r="E1614" s="41" t="s">
        <v>15</v>
      </c>
      <c r="F1614" s="3" t="s">
        <v>5393</v>
      </c>
      <c r="G1614" s="1" t="s">
        <v>16</v>
      </c>
      <c r="H1614" s="4" t="s">
        <v>326</v>
      </c>
      <c r="I1614" s="1" t="s">
        <v>38</v>
      </c>
    </row>
    <row r="1615" spans="2:9">
      <c r="B1615" s="1">
        <v>1613</v>
      </c>
      <c r="C1615" s="41" t="s">
        <v>5394</v>
      </c>
      <c r="D1615" s="4" t="s">
        <v>5395</v>
      </c>
      <c r="E1615" s="41" t="s">
        <v>15</v>
      </c>
      <c r="F1615" s="3" t="s">
        <v>5396</v>
      </c>
      <c r="G1615" s="1" t="s">
        <v>16</v>
      </c>
      <c r="H1615" s="4" t="s">
        <v>679</v>
      </c>
      <c r="I1615" s="1" t="s">
        <v>38</v>
      </c>
    </row>
    <row r="1616" spans="2:9">
      <c r="B1616" s="1">
        <v>1614</v>
      </c>
      <c r="C1616" s="41" t="s">
        <v>5397</v>
      </c>
      <c r="D1616" s="4" t="s">
        <v>5398</v>
      </c>
      <c r="E1616" s="41" t="s">
        <v>15</v>
      </c>
      <c r="F1616" s="3" t="s">
        <v>5399</v>
      </c>
      <c r="G1616" s="1" t="s">
        <v>16</v>
      </c>
      <c r="H1616" s="4" t="s">
        <v>478</v>
      </c>
      <c r="I1616" s="1" t="s">
        <v>38</v>
      </c>
    </row>
    <row r="1617" spans="2:9">
      <c r="B1617" s="1">
        <v>1615</v>
      </c>
      <c r="C1617" s="41" t="s">
        <v>5400</v>
      </c>
      <c r="D1617" s="4" t="s">
        <v>5401</v>
      </c>
      <c r="E1617" s="41" t="s">
        <v>15</v>
      </c>
      <c r="F1617" s="3" t="s">
        <v>5402</v>
      </c>
      <c r="G1617" s="1" t="s">
        <v>16</v>
      </c>
      <c r="H1617" s="4" t="s">
        <v>678</v>
      </c>
      <c r="I1617" s="1" t="s">
        <v>38</v>
      </c>
    </row>
    <row r="1618" spans="2:9">
      <c r="B1618" s="1">
        <v>1616</v>
      </c>
      <c r="C1618" s="41" t="s">
        <v>5403</v>
      </c>
      <c r="D1618" s="4" t="s">
        <v>5404</v>
      </c>
      <c r="E1618" s="41" t="s">
        <v>15</v>
      </c>
      <c r="F1618" s="3" t="s">
        <v>5405</v>
      </c>
      <c r="G1618" s="1" t="s">
        <v>16</v>
      </c>
      <c r="H1618" s="4" t="s">
        <v>174</v>
      </c>
      <c r="I1618" s="1" t="s">
        <v>38</v>
      </c>
    </row>
    <row r="1619" spans="2:9">
      <c r="B1619" s="1">
        <v>1617</v>
      </c>
      <c r="C1619" s="41" t="s">
        <v>5406</v>
      </c>
      <c r="D1619" s="4" t="s">
        <v>5407</v>
      </c>
      <c r="E1619" s="41" t="s">
        <v>15</v>
      </c>
      <c r="F1619" s="3" t="s">
        <v>5408</v>
      </c>
      <c r="G1619" s="1" t="s">
        <v>16</v>
      </c>
      <c r="H1619" s="4" t="s">
        <v>484</v>
      </c>
      <c r="I1619" s="1" t="s">
        <v>38</v>
      </c>
    </row>
    <row r="1620" spans="2:9">
      <c r="B1620" s="1">
        <v>1618</v>
      </c>
      <c r="C1620" s="41" t="s">
        <v>5409</v>
      </c>
      <c r="D1620" s="4" t="s">
        <v>5410</v>
      </c>
      <c r="E1620" s="41" t="s">
        <v>15</v>
      </c>
      <c r="F1620" s="3" t="s">
        <v>5411</v>
      </c>
      <c r="G1620" s="1" t="s">
        <v>16</v>
      </c>
      <c r="H1620" s="4" t="s">
        <v>436</v>
      </c>
      <c r="I1620" s="1" t="s">
        <v>38</v>
      </c>
    </row>
    <row r="1621" spans="2:9">
      <c r="B1621" s="1">
        <v>1619</v>
      </c>
      <c r="C1621" s="41" t="s">
        <v>5412</v>
      </c>
      <c r="D1621" s="4" t="s">
        <v>5413</v>
      </c>
      <c r="E1621" s="41" t="s">
        <v>15</v>
      </c>
      <c r="F1621" s="3" t="s">
        <v>5414</v>
      </c>
      <c r="G1621" s="1" t="s">
        <v>16</v>
      </c>
      <c r="H1621" s="4" t="s">
        <v>387</v>
      </c>
      <c r="I1621" s="1" t="s">
        <v>38</v>
      </c>
    </row>
    <row r="1622" spans="2:9">
      <c r="B1622" s="1">
        <v>1620</v>
      </c>
      <c r="C1622" s="41" t="s">
        <v>5415</v>
      </c>
      <c r="D1622" s="4" t="s">
        <v>5416</v>
      </c>
      <c r="E1622" s="41" t="s">
        <v>15</v>
      </c>
      <c r="F1622" s="3" t="s">
        <v>5417</v>
      </c>
      <c r="G1622" s="1" t="s">
        <v>16</v>
      </c>
      <c r="H1622" s="4" t="s">
        <v>675</v>
      </c>
      <c r="I1622" s="1" t="s">
        <v>38</v>
      </c>
    </row>
    <row r="1623" spans="2:9">
      <c r="B1623" s="1">
        <v>1621</v>
      </c>
      <c r="C1623" s="41" t="s">
        <v>5418</v>
      </c>
      <c r="D1623" s="4" t="s">
        <v>5419</v>
      </c>
      <c r="E1623" s="41" t="s">
        <v>15</v>
      </c>
      <c r="F1623" s="3" t="s">
        <v>5420</v>
      </c>
      <c r="G1623" s="1" t="s">
        <v>16</v>
      </c>
      <c r="H1623" s="4" t="s">
        <v>680</v>
      </c>
      <c r="I1623" s="1" t="s">
        <v>38</v>
      </c>
    </row>
    <row r="1624" spans="2:9">
      <c r="B1624" s="1">
        <v>1622</v>
      </c>
      <c r="C1624" s="41" t="s">
        <v>5421</v>
      </c>
      <c r="D1624" s="4" t="s">
        <v>5422</v>
      </c>
      <c r="E1624" s="41" t="s">
        <v>15</v>
      </c>
      <c r="F1624" s="3" t="s">
        <v>5423</v>
      </c>
      <c r="G1624" s="1" t="s">
        <v>16</v>
      </c>
      <c r="H1624" s="4" t="s">
        <v>680</v>
      </c>
      <c r="I1624" s="1" t="s">
        <v>38</v>
      </c>
    </row>
    <row r="1625" spans="2:9">
      <c r="B1625" s="1">
        <v>1623</v>
      </c>
      <c r="C1625" s="41" t="s">
        <v>5424</v>
      </c>
      <c r="D1625" s="4" t="s">
        <v>5425</v>
      </c>
      <c r="E1625" s="41" t="s">
        <v>15</v>
      </c>
      <c r="F1625" s="3" t="s">
        <v>5426</v>
      </c>
      <c r="G1625" s="1" t="s">
        <v>16</v>
      </c>
      <c r="H1625" s="4" t="s">
        <v>557</v>
      </c>
      <c r="I1625" s="1" t="s">
        <v>38</v>
      </c>
    </row>
    <row r="1626" spans="2:9">
      <c r="B1626" s="1">
        <v>1624</v>
      </c>
      <c r="C1626" s="41" t="s">
        <v>5427</v>
      </c>
      <c r="D1626" s="4" t="s">
        <v>5428</v>
      </c>
      <c r="E1626" s="41" t="s">
        <v>15</v>
      </c>
      <c r="F1626" s="3" t="s">
        <v>5429</v>
      </c>
      <c r="G1626" s="1" t="s">
        <v>16</v>
      </c>
      <c r="H1626" s="4" t="s">
        <v>557</v>
      </c>
      <c r="I1626" s="1" t="s">
        <v>38</v>
      </c>
    </row>
    <row r="1627" spans="2:9">
      <c r="B1627" s="1">
        <v>1625</v>
      </c>
      <c r="C1627" s="41" t="s">
        <v>5430</v>
      </c>
      <c r="D1627" s="4" t="s">
        <v>5431</v>
      </c>
      <c r="E1627" s="41" t="s">
        <v>15</v>
      </c>
      <c r="F1627" s="3" t="s">
        <v>5432</v>
      </c>
      <c r="G1627" s="1" t="s">
        <v>16</v>
      </c>
      <c r="H1627" s="4" t="s">
        <v>360</v>
      </c>
      <c r="I1627" s="1" t="s">
        <v>38</v>
      </c>
    </row>
    <row r="1628" spans="2:9">
      <c r="B1628" s="1">
        <v>1626</v>
      </c>
      <c r="C1628" s="41" t="s">
        <v>5433</v>
      </c>
      <c r="D1628" s="4" t="s">
        <v>5434</v>
      </c>
      <c r="E1628" s="41" t="s">
        <v>15</v>
      </c>
      <c r="F1628" s="3" t="s">
        <v>5435</v>
      </c>
      <c r="G1628" s="1" t="s">
        <v>16</v>
      </c>
      <c r="H1628" s="4" t="s">
        <v>679</v>
      </c>
      <c r="I1628" s="1" t="s">
        <v>38</v>
      </c>
    </row>
    <row r="1629" spans="2:9">
      <c r="B1629" s="1">
        <v>1627</v>
      </c>
      <c r="C1629" s="41" t="s">
        <v>5436</v>
      </c>
      <c r="D1629" s="4" t="s">
        <v>5437</v>
      </c>
      <c r="E1629" s="41" t="s">
        <v>15</v>
      </c>
      <c r="F1629" s="3" t="s">
        <v>5438</v>
      </c>
      <c r="G1629" s="1" t="s">
        <v>16</v>
      </c>
      <c r="H1629" s="4" t="s">
        <v>387</v>
      </c>
      <c r="I1629" s="1" t="s">
        <v>38</v>
      </c>
    </row>
    <row r="1630" spans="2:9">
      <c r="B1630" s="1">
        <v>1628</v>
      </c>
      <c r="C1630" s="41" t="s">
        <v>5439</v>
      </c>
      <c r="D1630" s="4" t="s">
        <v>5440</v>
      </c>
      <c r="E1630" s="41" t="s">
        <v>15</v>
      </c>
      <c r="F1630" s="3" t="s">
        <v>5441</v>
      </c>
      <c r="G1630" s="1" t="s">
        <v>16</v>
      </c>
      <c r="H1630" s="4" t="s">
        <v>436</v>
      </c>
      <c r="I1630" s="1" t="s">
        <v>38</v>
      </c>
    </row>
    <row r="1631" spans="2:9">
      <c r="B1631" s="1">
        <v>1629</v>
      </c>
      <c r="C1631" s="41" t="s">
        <v>5442</v>
      </c>
      <c r="D1631" s="4" t="s">
        <v>5443</v>
      </c>
      <c r="E1631" s="41" t="s">
        <v>15</v>
      </c>
      <c r="F1631" s="3" t="s">
        <v>5444</v>
      </c>
      <c r="G1631" s="1" t="s">
        <v>16</v>
      </c>
      <c r="H1631" s="4" t="s">
        <v>557</v>
      </c>
      <c r="I1631" s="1" t="s">
        <v>38</v>
      </c>
    </row>
    <row r="1632" spans="2:9">
      <c r="B1632" s="1">
        <v>1630</v>
      </c>
      <c r="C1632" s="41" t="s">
        <v>5445</v>
      </c>
      <c r="D1632" s="4" t="s">
        <v>5446</v>
      </c>
      <c r="E1632" s="41" t="s">
        <v>15</v>
      </c>
      <c r="F1632" s="3" t="s">
        <v>5178</v>
      </c>
      <c r="G1632" s="1" t="s">
        <v>16</v>
      </c>
      <c r="H1632" s="4" t="s">
        <v>387</v>
      </c>
      <c r="I1632" s="1" t="s">
        <v>38</v>
      </c>
    </row>
    <row r="1633" spans="2:9">
      <c r="B1633" s="1">
        <v>1631</v>
      </c>
      <c r="C1633" s="41" t="s">
        <v>5447</v>
      </c>
      <c r="D1633" s="4" t="s">
        <v>5448</v>
      </c>
      <c r="E1633" s="41" t="s">
        <v>15</v>
      </c>
      <c r="F1633" s="3" t="s">
        <v>5449</v>
      </c>
      <c r="G1633" s="1" t="s">
        <v>16</v>
      </c>
      <c r="H1633" s="4" t="s">
        <v>387</v>
      </c>
      <c r="I1633" s="1" t="s">
        <v>38</v>
      </c>
    </row>
    <row r="1634" spans="2:9">
      <c r="B1634" s="1">
        <v>1632</v>
      </c>
      <c r="C1634" s="41" t="s">
        <v>5450</v>
      </c>
      <c r="D1634" s="4" t="s">
        <v>5451</v>
      </c>
      <c r="E1634" s="41" t="s">
        <v>15</v>
      </c>
      <c r="F1634" s="3" t="s">
        <v>5452</v>
      </c>
      <c r="G1634" s="1" t="s">
        <v>16</v>
      </c>
      <c r="H1634" s="4" t="s">
        <v>557</v>
      </c>
      <c r="I1634" s="1" t="s">
        <v>38</v>
      </c>
    </row>
    <row r="1635" spans="2:9">
      <c r="B1635" s="1">
        <v>1633</v>
      </c>
      <c r="C1635" s="41" t="s">
        <v>5453</v>
      </c>
      <c r="D1635" s="4" t="s">
        <v>5454</v>
      </c>
      <c r="E1635" s="41" t="s">
        <v>15</v>
      </c>
      <c r="F1635" s="3" t="s">
        <v>5455</v>
      </c>
      <c r="G1635" s="1" t="s">
        <v>16</v>
      </c>
      <c r="H1635" s="4" t="s">
        <v>244</v>
      </c>
      <c r="I1635" s="1" t="s">
        <v>38</v>
      </c>
    </row>
    <row r="1636" spans="2:9">
      <c r="B1636" s="1">
        <v>1634</v>
      </c>
      <c r="C1636" s="41" t="s">
        <v>5456</v>
      </c>
      <c r="D1636" s="4" t="s">
        <v>5457</v>
      </c>
      <c r="E1636" s="41" t="s">
        <v>15</v>
      </c>
      <c r="F1636" s="3" t="s">
        <v>5458</v>
      </c>
      <c r="G1636" s="1" t="s">
        <v>16</v>
      </c>
      <c r="H1636" s="4" t="s">
        <v>680</v>
      </c>
      <c r="I1636" s="1" t="s">
        <v>38</v>
      </c>
    </row>
    <row r="1637" spans="2:9">
      <c r="B1637" s="1">
        <v>1635</v>
      </c>
      <c r="C1637" s="41" t="s">
        <v>5459</v>
      </c>
      <c r="D1637" s="4" t="s">
        <v>5460</v>
      </c>
      <c r="E1637" s="41" t="s">
        <v>15</v>
      </c>
      <c r="F1637" s="3" t="s">
        <v>5461</v>
      </c>
      <c r="G1637" s="1" t="s">
        <v>16</v>
      </c>
      <c r="H1637" s="4" t="s">
        <v>679</v>
      </c>
      <c r="I1637" s="1" t="s">
        <v>38</v>
      </c>
    </row>
    <row r="1638" spans="2:9">
      <c r="B1638" s="1">
        <v>1636</v>
      </c>
      <c r="C1638" s="41" t="s">
        <v>5462</v>
      </c>
      <c r="D1638" s="4" t="s">
        <v>5463</v>
      </c>
      <c r="E1638" s="41" t="s">
        <v>15</v>
      </c>
      <c r="F1638" s="3" t="s">
        <v>5464</v>
      </c>
      <c r="G1638" s="1" t="s">
        <v>16</v>
      </c>
      <c r="H1638" s="4" t="s">
        <v>436</v>
      </c>
      <c r="I1638" s="1" t="s">
        <v>38</v>
      </c>
    </row>
    <row r="1639" spans="2:9">
      <c r="B1639" s="1">
        <v>1637</v>
      </c>
      <c r="C1639" s="41" t="s">
        <v>5465</v>
      </c>
      <c r="D1639" s="4" t="s">
        <v>5466</v>
      </c>
      <c r="E1639" s="41" t="s">
        <v>15</v>
      </c>
      <c r="F1639" s="3" t="s">
        <v>5467</v>
      </c>
      <c r="G1639" s="1" t="s">
        <v>16</v>
      </c>
      <c r="H1639" s="4" t="s">
        <v>387</v>
      </c>
      <c r="I1639" s="1" t="s">
        <v>38</v>
      </c>
    </row>
    <row r="1640" spans="2:9">
      <c r="B1640" s="1">
        <v>1638</v>
      </c>
      <c r="C1640" s="41" t="s">
        <v>5468</v>
      </c>
      <c r="D1640" s="4" t="s">
        <v>5469</v>
      </c>
      <c r="E1640" s="41" t="s">
        <v>15</v>
      </c>
      <c r="F1640" s="3" t="s">
        <v>5470</v>
      </c>
      <c r="G1640" s="1" t="s">
        <v>16</v>
      </c>
      <c r="H1640" s="4" t="s">
        <v>680</v>
      </c>
      <c r="I1640" s="1" t="s">
        <v>38</v>
      </c>
    </row>
    <row r="1641" spans="2:9">
      <c r="B1641" s="1">
        <v>1639</v>
      </c>
      <c r="C1641" s="41" t="s">
        <v>5471</v>
      </c>
      <c r="D1641" s="4" t="s">
        <v>5472</v>
      </c>
      <c r="E1641" s="41" t="s">
        <v>15</v>
      </c>
      <c r="F1641" s="3" t="s">
        <v>5473</v>
      </c>
      <c r="G1641" s="1" t="s">
        <v>16</v>
      </c>
      <c r="H1641" s="4" t="s">
        <v>557</v>
      </c>
      <c r="I1641" s="1" t="s">
        <v>38</v>
      </c>
    </row>
    <row r="1642" spans="2:9">
      <c r="B1642" s="1">
        <v>1640</v>
      </c>
      <c r="C1642" s="41" t="s">
        <v>5474</v>
      </c>
      <c r="D1642" s="4" t="s">
        <v>5475</v>
      </c>
      <c r="E1642" s="41" t="s">
        <v>15</v>
      </c>
      <c r="F1642" s="3" t="s">
        <v>5476</v>
      </c>
      <c r="G1642" s="1" t="s">
        <v>16</v>
      </c>
      <c r="H1642" s="4" t="s">
        <v>680</v>
      </c>
      <c r="I1642" s="1" t="s">
        <v>38</v>
      </c>
    </row>
    <row r="1643" spans="2:9">
      <c r="B1643" s="1">
        <v>1641</v>
      </c>
      <c r="C1643" s="41" t="s">
        <v>5477</v>
      </c>
      <c r="D1643" s="4" t="s">
        <v>5478</v>
      </c>
      <c r="E1643" s="41" t="s">
        <v>15</v>
      </c>
      <c r="F1643" s="3" t="s">
        <v>5479</v>
      </c>
      <c r="G1643" s="1" t="s">
        <v>16</v>
      </c>
      <c r="H1643" s="4" t="s">
        <v>680</v>
      </c>
      <c r="I1643" s="1" t="s">
        <v>38</v>
      </c>
    </row>
    <row r="1644" spans="2:9">
      <c r="B1644" s="1">
        <v>1642</v>
      </c>
      <c r="C1644" s="41" t="s">
        <v>5480</v>
      </c>
      <c r="D1644" s="4" t="s">
        <v>5481</v>
      </c>
      <c r="E1644" s="41" t="s">
        <v>15</v>
      </c>
      <c r="F1644" s="3" t="s">
        <v>5482</v>
      </c>
      <c r="G1644" s="1" t="s">
        <v>16</v>
      </c>
      <c r="H1644" s="4" t="s">
        <v>174</v>
      </c>
      <c r="I1644" s="1" t="s">
        <v>38</v>
      </c>
    </row>
    <row r="1645" spans="2:9">
      <c r="B1645" s="1">
        <v>1643</v>
      </c>
      <c r="C1645" s="41" t="s">
        <v>5483</v>
      </c>
      <c r="D1645" s="4" t="s">
        <v>5484</v>
      </c>
      <c r="E1645" s="41" t="s">
        <v>15</v>
      </c>
      <c r="F1645" s="3" t="s">
        <v>5485</v>
      </c>
      <c r="G1645" s="1" t="s">
        <v>16</v>
      </c>
      <c r="H1645" s="4" t="s">
        <v>484</v>
      </c>
      <c r="I1645" s="1" t="s">
        <v>38</v>
      </c>
    </row>
    <row r="1646" spans="2:9">
      <c r="B1646" s="1">
        <v>1644</v>
      </c>
      <c r="C1646" s="41" t="s">
        <v>5486</v>
      </c>
      <c r="D1646" s="4" t="s">
        <v>5487</v>
      </c>
      <c r="E1646" s="41" t="s">
        <v>15</v>
      </c>
      <c r="F1646" s="3" t="s">
        <v>5488</v>
      </c>
      <c r="G1646" s="1" t="s">
        <v>16</v>
      </c>
      <c r="H1646" s="4" t="s">
        <v>174</v>
      </c>
      <c r="I1646" s="1" t="s">
        <v>38</v>
      </c>
    </row>
    <row r="1647" spans="2:9">
      <c r="B1647" s="1">
        <v>1645</v>
      </c>
      <c r="C1647" s="41" t="s">
        <v>5489</v>
      </c>
      <c r="D1647" s="4" t="s">
        <v>5490</v>
      </c>
      <c r="E1647" s="41" t="s">
        <v>15</v>
      </c>
      <c r="F1647" s="3" t="s">
        <v>5491</v>
      </c>
      <c r="G1647" s="1" t="s">
        <v>16</v>
      </c>
      <c r="H1647" s="4" t="s">
        <v>387</v>
      </c>
      <c r="I1647" s="1" t="s">
        <v>38</v>
      </c>
    </row>
    <row r="1648" spans="2:9">
      <c r="B1648" s="1">
        <v>1646</v>
      </c>
      <c r="C1648" s="41" t="s">
        <v>5492</v>
      </c>
      <c r="D1648" s="4" t="s">
        <v>5493</v>
      </c>
      <c r="E1648" s="41" t="s">
        <v>15</v>
      </c>
      <c r="F1648" s="3" t="s">
        <v>5494</v>
      </c>
      <c r="G1648" s="1" t="s">
        <v>16</v>
      </c>
      <c r="H1648" s="4" t="s">
        <v>244</v>
      </c>
      <c r="I1648" s="1" t="s">
        <v>38</v>
      </c>
    </row>
    <row r="1649" spans="2:9">
      <c r="B1649" s="1">
        <v>1647</v>
      </c>
      <c r="C1649" s="41" t="s">
        <v>5495</v>
      </c>
      <c r="D1649" s="4" t="s">
        <v>3815</v>
      </c>
      <c r="E1649" s="41" t="s">
        <v>15</v>
      </c>
      <c r="F1649" s="3" t="s">
        <v>5496</v>
      </c>
      <c r="G1649" s="1" t="s">
        <v>16</v>
      </c>
      <c r="H1649" s="4" t="s">
        <v>478</v>
      </c>
      <c r="I1649" s="1" t="s">
        <v>38</v>
      </c>
    </row>
    <row r="1650" spans="2:9">
      <c r="B1650" s="1">
        <v>1648</v>
      </c>
      <c r="C1650" s="41" t="s">
        <v>5497</v>
      </c>
      <c r="D1650" s="4" t="s">
        <v>5498</v>
      </c>
      <c r="E1650" s="41" t="s">
        <v>15</v>
      </c>
      <c r="F1650" s="3" t="s">
        <v>5499</v>
      </c>
      <c r="G1650" s="1" t="s">
        <v>16</v>
      </c>
      <c r="H1650" s="4" t="s">
        <v>174</v>
      </c>
      <c r="I1650" s="1" t="s">
        <v>38</v>
      </c>
    </row>
    <row r="1651" spans="2:9">
      <c r="B1651" s="1">
        <v>1649</v>
      </c>
      <c r="C1651" s="41" t="s">
        <v>5500</v>
      </c>
      <c r="D1651" s="4" t="s">
        <v>5501</v>
      </c>
      <c r="E1651" s="41" t="s">
        <v>15</v>
      </c>
      <c r="F1651" s="3" t="s">
        <v>5502</v>
      </c>
      <c r="G1651" s="1" t="s">
        <v>16</v>
      </c>
      <c r="H1651" s="4" t="s">
        <v>675</v>
      </c>
      <c r="I1651" s="1" t="s">
        <v>38</v>
      </c>
    </row>
    <row r="1652" spans="2:9">
      <c r="B1652" s="1">
        <v>1650</v>
      </c>
      <c r="C1652" s="41" t="s">
        <v>5503</v>
      </c>
      <c r="D1652" s="4" t="s">
        <v>5504</v>
      </c>
      <c r="E1652" s="41" t="s">
        <v>15</v>
      </c>
      <c r="F1652" s="3" t="s">
        <v>5505</v>
      </c>
      <c r="G1652" s="1" t="s">
        <v>16</v>
      </c>
      <c r="H1652" s="4" t="s">
        <v>174</v>
      </c>
      <c r="I1652" s="1" t="s">
        <v>38</v>
      </c>
    </row>
    <row r="1653" spans="2:9">
      <c r="B1653" s="1">
        <v>1651</v>
      </c>
      <c r="C1653" s="41" t="s">
        <v>5506</v>
      </c>
      <c r="D1653" s="4" t="s">
        <v>5507</v>
      </c>
      <c r="E1653" s="41" t="s">
        <v>15</v>
      </c>
      <c r="F1653" s="3" t="s">
        <v>5508</v>
      </c>
      <c r="G1653" s="1" t="s">
        <v>16</v>
      </c>
      <c r="H1653" s="4" t="s">
        <v>387</v>
      </c>
      <c r="I1653" s="1" t="s">
        <v>38</v>
      </c>
    </row>
    <row r="1654" spans="2:9">
      <c r="B1654" s="1">
        <v>1652</v>
      </c>
      <c r="C1654" s="41" t="s">
        <v>5509</v>
      </c>
      <c r="D1654" s="4" t="s">
        <v>5510</v>
      </c>
      <c r="E1654" s="41" t="s">
        <v>15</v>
      </c>
      <c r="F1654" s="3" t="s">
        <v>5511</v>
      </c>
      <c r="G1654" s="1" t="s">
        <v>16</v>
      </c>
      <c r="H1654" s="4" t="s">
        <v>174</v>
      </c>
      <c r="I1654" s="1" t="s">
        <v>38</v>
      </c>
    </row>
    <row r="1655" spans="2:9">
      <c r="B1655" s="1">
        <v>1653</v>
      </c>
      <c r="C1655" s="41" t="s">
        <v>5512</v>
      </c>
      <c r="D1655" s="4" t="s">
        <v>5513</v>
      </c>
      <c r="E1655" s="41" t="s">
        <v>15</v>
      </c>
      <c r="F1655" s="3" t="s">
        <v>5514</v>
      </c>
      <c r="G1655" s="1" t="s">
        <v>16</v>
      </c>
      <c r="H1655" s="4" t="s">
        <v>675</v>
      </c>
      <c r="I1655" s="1" t="s">
        <v>38</v>
      </c>
    </row>
    <row r="1656" spans="2:9">
      <c r="B1656" s="1">
        <v>1654</v>
      </c>
      <c r="C1656" s="41" t="s">
        <v>5515</v>
      </c>
      <c r="D1656" s="4" t="s">
        <v>5516</v>
      </c>
      <c r="E1656" s="41" t="s">
        <v>15</v>
      </c>
      <c r="F1656" s="3" t="s">
        <v>5178</v>
      </c>
      <c r="G1656" s="1" t="s">
        <v>16</v>
      </c>
      <c r="H1656" s="4" t="s">
        <v>387</v>
      </c>
      <c r="I1656" s="1" t="s">
        <v>38</v>
      </c>
    </row>
    <row r="1657" spans="2:9">
      <c r="B1657" s="1">
        <v>1655</v>
      </c>
      <c r="C1657" s="41" t="s">
        <v>5517</v>
      </c>
      <c r="D1657" s="4" t="s">
        <v>5518</v>
      </c>
      <c r="E1657" s="41" t="s">
        <v>15</v>
      </c>
      <c r="F1657" s="3" t="s">
        <v>5519</v>
      </c>
      <c r="G1657" s="1" t="s">
        <v>16</v>
      </c>
      <c r="H1657" s="4" t="s">
        <v>387</v>
      </c>
      <c r="I1657" s="1" t="s">
        <v>38</v>
      </c>
    </row>
    <row r="1658" spans="2:9">
      <c r="B1658" s="1">
        <v>1656</v>
      </c>
      <c r="C1658" s="41" t="s">
        <v>5520</v>
      </c>
      <c r="D1658" s="4" t="s">
        <v>5521</v>
      </c>
      <c r="E1658" s="41" t="s">
        <v>15</v>
      </c>
      <c r="F1658" s="3" t="s">
        <v>5522</v>
      </c>
      <c r="G1658" s="1" t="s">
        <v>16</v>
      </c>
      <c r="H1658" s="4" t="s">
        <v>174</v>
      </c>
      <c r="I1658" s="1" t="s">
        <v>38</v>
      </c>
    </row>
    <row r="1659" spans="2:9">
      <c r="B1659" s="1">
        <v>1657</v>
      </c>
      <c r="C1659" s="41" t="s">
        <v>5523</v>
      </c>
      <c r="D1659" s="4" t="s">
        <v>5524</v>
      </c>
      <c r="E1659" s="41" t="s">
        <v>15</v>
      </c>
      <c r="F1659" s="3" t="s">
        <v>5525</v>
      </c>
      <c r="G1659" s="1" t="s">
        <v>16</v>
      </c>
      <c r="H1659" s="4" t="s">
        <v>174</v>
      </c>
      <c r="I1659" s="1" t="s">
        <v>38</v>
      </c>
    </row>
    <row r="1660" spans="2:9">
      <c r="B1660" s="1">
        <v>1658</v>
      </c>
      <c r="C1660" s="41" t="s">
        <v>5526</v>
      </c>
      <c r="D1660" s="4" t="s">
        <v>5527</v>
      </c>
      <c r="E1660" s="41" t="s">
        <v>15</v>
      </c>
      <c r="F1660" s="3" t="s">
        <v>5528</v>
      </c>
      <c r="G1660" s="1" t="s">
        <v>16</v>
      </c>
      <c r="H1660" s="4" t="s">
        <v>678</v>
      </c>
      <c r="I1660" s="1" t="s">
        <v>38</v>
      </c>
    </row>
    <row r="1661" spans="2:9">
      <c r="B1661" s="1">
        <v>1659</v>
      </c>
      <c r="C1661" s="41" t="s">
        <v>5529</v>
      </c>
      <c r="D1661" s="4" t="s">
        <v>5530</v>
      </c>
      <c r="E1661" s="41" t="s">
        <v>15</v>
      </c>
      <c r="F1661" s="3" t="s">
        <v>5224</v>
      </c>
      <c r="G1661" s="1" t="s">
        <v>16</v>
      </c>
      <c r="H1661" s="4" t="s">
        <v>557</v>
      </c>
      <c r="I1661" s="1" t="s">
        <v>38</v>
      </c>
    </row>
    <row r="1662" spans="2:9">
      <c r="B1662" s="1">
        <v>1660</v>
      </c>
      <c r="C1662" s="41" t="s">
        <v>5531</v>
      </c>
      <c r="D1662" s="4" t="s">
        <v>5532</v>
      </c>
      <c r="E1662" s="41" t="s">
        <v>15</v>
      </c>
      <c r="F1662" s="3" t="s">
        <v>5533</v>
      </c>
      <c r="G1662" s="1" t="s">
        <v>16</v>
      </c>
      <c r="H1662" s="4" t="s">
        <v>174</v>
      </c>
      <c r="I1662" s="1" t="s">
        <v>38</v>
      </c>
    </row>
    <row r="1663" spans="2:9">
      <c r="B1663" s="1">
        <v>1661</v>
      </c>
      <c r="C1663" s="41" t="s">
        <v>5534</v>
      </c>
      <c r="D1663" s="4" t="s">
        <v>5535</v>
      </c>
      <c r="E1663" s="41" t="s">
        <v>15</v>
      </c>
      <c r="F1663" s="3" t="s">
        <v>5536</v>
      </c>
      <c r="G1663" s="1" t="s">
        <v>16</v>
      </c>
      <c r="H1663" s="4" t="s">
        <v>680</v>
      </c>
      <c r="I1663" s="1" t="s">
        <v>38</v>
      </c>
    </row>
    <row r="1664" spans="2:9">
      <c r="B1664" s="1">
        <v>1662</v>
      </c>
      <c r="C1664" s="41" t="s">
        <v>5537</v>
      </c>
      <c r="D1664" s="4" t="s">
        <v>58</v>
      </c>
      <c r="E1664" s="41" t="s">
        <v>15</v>
      </c>
      <c r="F1664" s="3" t="s">
        <v>5538</v>
      </c>
      <c r="G1664" s="1" t="s">
        <v>16</v>
      </c>
      <c r="H1664" s="4" t="s">
        <v>675</v>
      </c>
      <c r="I1664" s="1" t="s">
        <v>38</v>
      </c>
    </row>
    <row r="1665" spans="2:9">
      <c r="B1665" s="1">
        <v>1663</v>
      </c>
      <c r="C1665" s="41" t="s">
        <v>5539</v>
      </c>
      <c r="D1665" s="4" t="s">
        <v>5540</v>
      </c>
      <c r="E1665" s="41" t="s">
        <v>15</v>
      </c>
      <c r="F1665" s="3" t="s">
        <v>5541</v>
      </c>
      <c r="G1665" s="1" t="s">
        <v>16</v>
      </c>
      <c r="H1665" s="4" t="s">
        <v>387</v>
      </c>
      <c r="I1665" s="1" t="s">
        <v>38</v>
      </c>
    </row>
    <row r="1666" spans="2:9">
      <c r="B1666" s="1">
        <v>1664</v>
      </c>
      <c r="C1666" s="41" t="s">
        <v>5542</v>
      </c>
      <c r="D1666" s="4" t="s">
        <v>4335</v>
      </c>
      <c r="E1666" s="41" t="s">
        <v>15</v>
      </c>
      <c r="F1666" s="3" t="s">
        <v>5543</v>
      </c>
      <c r="G1666" s="1" t="s">
        <v>16</v>
      </c>
      <c r="H1666" s="4" t="s">
        <v>675</v>
      </c>
      <c r="I1666" s="1" t="s">
        <v>38</v>
      </c>
    </row>
    <row r="1667" spans="2:9">
      <c r="B1667" s="1">
        <v>1665</v>
      </c>
      <c r="C1667" s="41" t="s">
        <v>5544</v>
      </c>
      <c r="D1667" s="4" t="s">
        <v>5545</v>
      </c>
      <c r="E1667" s="41" t="s">
        <v>15</v>
      </c>
      <c r="F1667" s="3" t="s">
        <v>5546</v>
      </c>
      <c r="G1667" s="1" t="s">
        <v>16</v>
      </c>
      <c r="H1667" s="4" t="s">
        <v>29551</v>
      </c>
      <c r="I1667" s="1" t="s">
        <v>38</v>
      </c>
    </row>
    <row r="1668" spans="2:9">
      <c r="B1668" s="1">
        <v>1666</v>
      </c>
      <c r="C1668" s="41" t="s">
        <v>5547</v>
      </c>
      <c r="D1668" s="4" t="s">
        <v>5548</v>
      </c>
      <c r="E1668" s="41" t="s">
        <v>15</v>
      </c>
      <c r="F1668" s="3" t="s">
        <v>5549</v>
      </c>
      <c r="G1668" s="1" t="s">
        <v>16</v>
      </c>
      <c r="H1668" s="4" t="s">
        <v>680</v>
      </c>
      <c r="I1668" s="1" t="s">
        <v>38</v>
      </c>
    </row>
    <row r="1669" spans="2:9">
      <c r="B1669" s="1">
        <v>1667</v>
      </c>
      <c r="C1669" s="41" t="s">
        <v>5550</v>
      </c>
      <c r="D1669" s="4" t="s">
        <v>5551</v>
      </c>
      <c r="E1669" s="41" t="s">
        <v>15</v>
      </c>
      <c r="F1669" s="3" t="s">
        <v>5552</v>
      </c>
      <c r="G1669" s="1" t="s">
        <v>16</v>
      </c>
      <c r="H1669" s="4" t="s">
        <v>680</v>
      </c>
      <c r="I1669" s="1" t="s">
        <v>38</v>
      </c>
    </row>
    <row r="1670" spans="2:9">
      <c r="B1670" s="1">
        <v>1668</v>
      </c>
      <c r="C1670" s="41" t="s">
        <v>5553</v>
      </c>
      <c r="D1670" s="4" t="s">
        <v>5554</v>
      </c>
      <c r="E1670" s="41" t="s">
        <v>15</v>
      </c>
      <c r="F1670" s="3" t="s">
        <v>5555</v>
      </c>
      <c r="G1670" s="1" t="s">
        <v>16</v>
      </c>
      <c r="H1670" s="4" t="s">
        <v>680</v>
      </c>
      <c r="I1670" s="1" t="s">
        <v>38</v>
      </c>
    </row>
    <row r="1671" spans="2:9">
      <c r="B1671" s="1">
        <v>1669</v>
      </c>
      <c r="C1671" s="41" t="s">
        <v>5556</v>
      </c>
      <c r="D1671" s="4" t="s">
        <v>5557</v>
      </c>
      <c r="E1671" s="41" t="s">
        <v>15</v>
      </c>
      <c r="F1671" s="3" t="s">
        <v>5558</v>
      </c>
      <c r="G1671" s="1" t="s">
        <v>16</v>
      </c>
      <c r="H1671" s="4" t="s">
        <v>680</v>
      </c>
      <c r="I1671" s="1" t="s">
        <v>38</v>
      </c>
    </row>
    <row r="1672" spans="2:9">
      <c r="B1672" s="1">
        <v>1670</v>
      </c>
      <c r="C1672" s="41" t="s">
        <v>5559</v>
      </c>
      <c r="D1672" s="4" t="s">
        <v>5560</v>
      </c>
      <c r="E1672" s="41" t="s">
        <v>15</v>
      </c>
      <c r="F1672" s="3" t="s">
        <v>5561</v>
      </c>
      <c r="G1672" s="1" t="s">
        <v>16</v>
      </c>
      <c r="H1672" s="4" t="s">
        <v>671</v>
      </c>
      <c r="I1672" s="1" t="s">
        <v>38</v>
      </c>
    </row>
    <row r="1673" spans="2:9">
      <c r="B1673" s="1">
        <v>1671</v>
      </c>
      <c r="C1673" s="41" t="s">
        <v>5562</v>
      </c>
      <c r="D1673" s="4" t="s">
        <v>5563</v>
      </c>
      <c r="E1673" s="41" t="s">
        <v>15</v>
      </c>
      <c r="F1673" s="3" t="s">
        <v>5564</v>
      </c>
      <c r="G1673" s="1" t="s">
        <v>16</v>
      </c>
      <c r="H1673" s="4" t="s">
        <v>675</v>
      </c>
      <c r="I1673" s="1" t="s">
        <v>38</v>
      </c>
    </row>
    <row r="1674" spans="2:9">
      <c r="B1674" s="1">
        <v>1672</v>
      </c>
      <c r="C1674" s="41" t="s">
        <v>5565</v>
      </c>
      <c r="D1674" s="4" t="s">
        <v>5566</v>
      </c>
      <c r="E1674" s="41" t="s">
        <v>15</v>
      </c>
      <c r="F1674" s="3" t="s">
        <v>5567</v>
      </c>
      <c r="G1674" s="1" t="s">
        <v>16</v>
      </c>
      <c r="H1674" s="4" t="s">
        <v>387</v>
      </c>
      <c r="I1674" s="1" t="s">
        <v>38</v>
      </c>
    </row>
    <row r="1675" spans="2:9">
      <c r="B1675" s="1">
        <v>1673</v>
      </c>
      <c r="C1675" s="41" t="s">
        <v>5568</v>
      </c>
      <c r="D1675" s="4" t="s">
        <v>5569</v>
      </c>
      <c r="E1675" s="41" t="s">
        <v>15</v>
      </c>
      <c r="F1675" s="3" t="s">
        <v>5570</v>
      </c>
      <c r="G1675" s="1" t="s">
        <v>16</v>
      </c>
      <c r="H1675" s="4" t="s">
        <v>679</v>
      </c>
      <c r="I1675" s="1" t="s">
        <v>38</v>
      </c>
    </row>
    <row r="1676" spans="2:9">
      <c r="B1676" s="1">
        <v>1674</v>
      </c>
      <c r="C1676" s="41" t="s">
        <v>5571</v>
      </c>
      <c r="D1676" s="4" t="s">
        <v>5572</v>
      </c>
      <c r="E1676" s="41" t="s">
        <v>15</v>
      </c>
      <c r="F1676" s="3" t="s">
        <v>5573</v>
      </c>
      <c r="G1676" s="1" t="s">
        <v>16</v>
      </c>
      <c r="H1676" s="4" t="s">
        <v>478</v>
      </c>
      <c r="I1676" s="1" t="s">
        <v>38</v>
      </c>
    </row>
    <row r="1677" spans="2:9">
      <c r="B1677" s="1">
        <v>1675</v>
      </c>
      <c r="C1677" s="41" t="s">
        <v>5574</v>
      </c>
      <c r="D1677" s="4" t="s">
        <v>5575</v>
      </c>
      <c r="E1677" s="41" t="s">
        <v>15</v>
      </c>
      <c r="F1677" s="3" t="s">
        <v>5576</v>
      </c>
      <c r="G1677" s="1" t="s">
        <v>16</v>
      </c>
      <c r="H1677" s="4" t="s">
        <v>478</v>
      </c>
      <c r="I1677" s="1" t="s">
        <v>38</v>
      </c>
    </row>
    <row r="1678" spans="2:9">
      <c r="B1678" s="1">
        <v>1676</v>
      </c>
      <c r="C1678" s="41" t="s">
        <v>5577</v>
      </c>
      <c r="D1678" s="4" t="s">
        <v>5578</v>
      </c>
      <c r="E1678" s="41" t="s">
        <v>15</v>
      </c>
      <c r="F1678" s="3" t="s">
        <v>5341</v>
      </c>
      <c r="G1678" s="1" t="s">
        <v>16</v>
      </c>
      <c r="H1678" s="4" t="s">
        <v>387</v>
      </c>
      <c r="I1678" s="1" t="s">
        <v>38</v>
      </c>
    </row>
    <row r="1679" spans="2:9">
      <c r="B1679" s="1">
        <v>1677</v>
      </c>
      <c r="C1679" s="41" t="s">
        <v>5579</v>
      </c>
      <c r="D1679" s="4" t="s">
        <v>5580</v>
      </c>
      <c r="E1679" s="41" t="s">
        <v>15</v>
      </c>
      <c r="F1679" s="3" t="s">
        <v>5581</v>
      </c>
      <c r="G1679" s="1" t="s">
        <v>16</v>
      </c>
      <c r="H1679" s="4" t="s">
        <v>387</v>
      </c>
      <c r="I1679" s="1" t="s">
        <v>38</v>
      </c>
    </row>
    <row r="1680" spans="2:9">
      <c r="B1680" s="1">
        <v>1678</v>
      </c>
      <c r="C1680" s="41" t="s">
        <v>5582</v>
      </c>
      <c r="D1680" s="4" t="s">
        <v>5583</v>
      </c>
      <c r="E1680" s="41" t="s">
        <v>15</v>
      </c>
      <c r="F1680" s="3" t="s">
        <v>5584</v>
      </c>
      <c r="G1680" s="1" t="s">
        <v>16</v>
      </c>
      <c r="H1680" s="4" t="s">
        <v>387</v>
      </c>
      <c r="I1680" s="1" t="s">
        <v>38</v>
      </c>
    </row>
    <row r="1681" spans="2:9">
      <c r="B1681" s="1">
        <v>1679</v>
      </c>
      <c r="C1681" s="41" t="s">
        <v>5585</v>
      </c>
      <c r="D1681" s="4" t="s">
        <v>5586</v>
      </c>
      <c r="E1681" s="41" t="s">
        <v>15</v>
      </c>
      <c r="F1681" s="3" t="s">
        <v>5587</v>
      </c>
      <c r="G1681" s="1" t="s">
        <v>16</v>
      </c>
      <c r="H1681" s="4" t="s">
        <v>678</v>
      </c>
      <c r="I1681" s="1" t="s">
        <v>38</v>
      </c>
    </row>
    <row r="1682" spans="2:9">
      <c r="B1682" s="1">
        <v>1680</v>
      </c>
      <c r="C1682" s="41" t="s">
        <v>5588</v>
      </c>
      <c r="D1682" s="4" t="s">
        <v>5457</v>
      </c>
      <c r="E1682" s="41" t="s">
        <v>15</v>
      </c>
      <c r="F1682" s="3" t="s">
        <v>5589</v>
      </c>
      <c r="G1682" s="1" t="s">
        <v>16</v>
      </c>
      <c r="H1682" s="4" t="s">
        <v>296</v>
      </c>
      <c r="I1682" s="1" t="s">
        <v>38</v>
      </c>
    </row>
    <row r="1683" spans="2:9">
      <c r="B1683" s="1">
        <v>1681</v>
      </c>
      <c r="C1683" s="41" t="s">
        <v>5590</v>
      </c>
      <c r="D1683" s="4" t="s">
        <v>5591</v>
      </c>
      <c r="E1683" s="41" t="s">
        <v>15</v>
      </c>
      <c r="F1683" s="3" t="s">
        <v>5592</v>
      </c>
      <c r="G1683" s="1" t="s">
        <v>16</v>
      </c>
      <c r="H1683" s="4" t="s">
        <v>557</v>
      </c>
      <c r="I1683" s="1" t="s">
        <v>38</v>
      </c>
    </row>
    <row r="1684" spans="2:9">
      <c r="B1684" s="1">
        <v>1682</v>
      </c>
      <c r="C1684" s="41" t="s">
        <v>5593</v>
      </c>
      <c r="D1684" s="4" t="s">
        <v>5594</v>
      </c>
      <c r="E1684" s="41" t="s">
        <v>15</v>
      </c>
      <c r="F1684" s="3" t="s">
        <v>3771</v>
      </c>
      <c r="G1684" s="1" t="s">
        <v>16</v>
      </c>
      <c r="H1684" s="4" t="s">
        <v>387</v>
      </c>
      <c r="I1684" s="1" t="s">
        <v>38</v>
      </c>
    </row>
    <row r="1685" spans="2:9">
      <c r="B1685" s="1">
        <v>1683</v>
      </c>
      <c r="C1685" s="41" t="s">
        <v>5595</v>
      </c>
      <c r="D1685" s="4" t="s">
        <v>5596</v>
      </c>
      <c r="E1685" s="41" t="s">
        <v>15</v>
      </c>
      <c r="F1685" s="3" t="s">
        <v>5597</v>
      </c>
      <c r="G1685" s="1" t="s">
        <v>16</v>
      </c>
      <c r="H1685" s="4" t="s">
        <v>680</v>
      </c>
      <c r="I1685" s="1" t="s">
        <v>38</v>
      </c>
    </row>
    <row r="1686" spans="2:9">
      <c r="B1686" s="1">
        <v>1684</v>
      </c>
      <c r="C1686" s="41" t="s">
        <v>5598</v>
      </c>
      <c r="D1686" s="4" t="s">
        <v>5599</v>
      </c>
      <c r="E1686" s="41" t="s">
        <v>15</v>
      </c>
      <c r="F1686" s="3" t="s">
        <v>5600</v>
      </c>
      <c r="G1686" s="1" t="s">
        <v>16</v>
      </c>
      <c r="H1686" s="4" t="s">
        <v>675</v>
      </c>
      <c r="I1686" s="1" t="s">
        <v>38</v>
      </c>
    </row>
    <row r="1687" spans="2:9">
      <c r="B1687" s="1">
        <v>1685</v>
      </c>
      <c r="C1687" s="41" t="s">
        <v>5601</v>
      </c>
      <c r="D1687" s="4" t="s">
        <v>5602</v>
      </c>
      <c r="E1687" s="41" t="s">
        <v>15</v>
      </c>
      <c r="F1687" s="3" t="s">
        <v>5508</v>
      </c>
      <c r="G1687" s="1" t="s">
        <v>16</v>
      </c>
      <c r="H1687" s="4" t="s">
        <v>387</v>
      </c>
      <c r="I1687" s="1" t="s">
        <v>38</v>
      </c>
    </row>
    <row r="1688" spans="2:9">
      <c r="B1688" s="1">
        <v>1686</v>
      </c>
      <c r="C1688" s="41" t="s">
        <v>5603</v>
      </c>
      <c r="D1688" s="4" t="s">
        <v>5604</v>
      </c>
      <c r="E1688" s="41" t="s">
        <v>15</v>
      </c>
      <c r="F1688" s="3" t="s">
        <v>5605</v>
      </c>
      <c r="G1688" s="1" t="s">
        <v>16</v>
      </c>
      <c r="H1688" s="4" t="s">
        <v>478</v>
      </c>
      <c r="I1688" s="1" t="s">
        <v>38</v>
      </c>
    </row>
    <row r="1689" spans="2:9">
      <c r="B1689" s="1">
        <v>1687</v>
      </c>
      <c r="C1689" s="41" t="s">
        <v>5606</v>
      </c>
      <c r="D1689" s="4" t="s">
        <v>5607</v>
      </c>
      <c r="E1689" s="41" t="s">
        <v>15</v>
      </c>
      <c r="F1689" s="3" t="s">
        <v>5608</v>
      </c>
      <c r="G1689" s="1" t="s">
        <v>16</v>
      </c>
      <c r="H1689" s="4" t="s">
        <v>256</v>
      </c>
      <c r="I1689" s="1" t="s">
        <v>38</v>
      </c>
    </row>
    <row r="1690" spans="2:9">
      <c r="B1690" s="1">
        <v>1688</v>
      </c>
      <c r="C1690" s="41" t="s">
        <v>5609</v>
      </c>
      <c r="D1690" s="4" t="s">
        <v>5610</v>
      </c>
      <c r="E1690" s="41" t="s">
        <v>15</v>
      </c>
      <c r="F1690" s="3" t="s">
        <v>5611</v>
      </c>
      <c r="G1690" s="1" t="s">
        <v>16</v>
      </c>
      <c r="H1690" s="4" t="s">
        <v>557</v>
      </c>
      <c r="I1690" s="1" t="s">
        <v>38</v>
      </c>
    </row>
    <row r="1691" spans="2:9">
      <c r="B1691" s="1">
        <v>1689</v>
      </c>
      <c r="C1691" s="41" t="s">
        <v>5612</v>
      </c>
      <c r="D1691" s="4" t="s">
        <v>5613</v>
      </c>
      <c r="E1691" s="41" t="s">
        <v>15</v>
      </c>
      <c r="F1691" s="3" t="s">
        <v>5614</v>
      </c>
      <c r="G1691" s="1" t="s">
        <v>16</v>
      </c>
      <c r="H1691" s="4" t="s">
        <v>478</v>
      </c>
      <c r="I1691" s="1" t="s">
        <v>38</v>
      </c>
    </row>
    <row r="1692" spans="2:9">
      <c r="B1692" s="1">
        <v>1690</v>
      </c>
      <c r="C1692" s="41" t="s">
        <v>5615</v>
      </c>
      <c r="D1692" s="4" t="s">
        <v>5616</v>
      </c>
      <c r="E1692" s="41" t="s">
        <v>15</v>
      </c>
      <c r="F1692" s="3" t="s">
        <v>5617</v>
      </c>
      <c r="G1692" s="1" t="s">
        <v>16</v>
      </c>
      <c r="H1692" s="4" t="s">
        <v>436</v>
      </c>
      <c r="I1692" s="1" t="s">
        <v>38</v>
      </c>
    </row>
    <row r="1693" spans="2:9">
      <c r="B1693" s="1">
        <v>1691</v>
      </c>
      <c r="C1693" s="41" t="s">
        <v>5618</v>
      </c>
      <c r="D1693" s="4" t="s">
        <v>5619</v>
      </c>
      <c r="E1693" s="41" t="s">
        <v>15</v>
      </c>
      <c r="F1693" s="3" t="s">
        <v>5620</v>
      </c>
      <c r="G1693" s="1" t="s">
        <v>16</v>
      </c>
      <c r="H1693" s="4" t="s">
        <v>678</v>
      </c>
      <c r="I1693" s="1" t="s">
        <v>38</v>
      </c>
    </row>
    <row r="1694" spans="2:9">
      <c r="B1694" s="1">
        <v>1692</v>
      </c>
      <c r="C1694" s="41" t="s">
        <v>5621</v>
      </c>
      <c r="D1694" s="4" t="s">
        <v>5622</v>
      </c>
      <c r="E1694" s="41" t="s">
        <v>15</v>
      </c>
      <c r="F1694" s="3" t="s">
        <v>5623</v>
      </c>
      <c r="G1694" s="1" t="s">
        <v>16</v>
      </c>
      <c r="H1694" s="4" t="s">
        <v>182</v>
      </c>
      <c r="I1694" s="1" t="s">
        <v>38</v>
      </c>
    </row>
    <row r="1695" spans="2:9">
      <c r="B1695" s="1">
        <v>1693</v>
      </c>
      <c r="C1695" s="41" t="s">
        <v>5624</v>
      </c>
      <c r="D1695" s="4" t="s">
        <v>5625</v>
      </c>
      <c r="E1695" s="41" t="s">
        <v>15</v>
      </c>
      <c r="F1695" s="3" t="s">
        <v>5626</v>
      </c>
      <c r="G1695" s="1" t="s">
        <v>16</v>
      </c>
      <c r="H1695" s="4" t="s">
        <v>680</v>
      </c>
      <c r="I1695" s="1" t="s">
        <v>38</v>
      </c>
    </row>
    <row r="1696" spans="2:9">
      <c r="B1696" s="1">
        <v>1694</v>
      </c>
      <c r="C1696" s="41" t="s">
        <v>5627</v>
      </c>
      <c r="D1696" s="4" t="s">
        <v>5628</v>
      </c>
      <c r="E1696" s="41" t="s">
        <v>15</v>
      </c>
      <c r="F1696" s="3" t="s">
        <v>5629</v>
      </c>
      <c r="G1696" s="1" t="s">
        <v>16</v>
      </c>
      <c r="H1696" s="4" t="s">
        <v>678</v>
      </c>
      <c r="I1696" s="1" t="s">
        <v>38</v>
      </c>
    </row>
    <row r="1697" spans="2:9">
      <c r="B1697" s="1">
        <v>1695</v>
      </c>
      <c r="C1697" s="41" t="s">
        <v>5630</v>
      </c>
      <c r="D1697" s="4" t="s">
        <v>5631</v>
      </c>
      <c r="E1697" s="41" t="s">
        <v>15</v>
      </c>
      <c r="F1697" s="3" t="s">
        <v>5632</v>
      </c>
      <c r="G1697" s="1" t="s">
        <v>16</v>
      </c>
      <c r="H1697" s="4" t="s">
        <v>174</v>
      </c>
      <c r="I1697" s="1" t="s">
        <v>38</v>
      </c>
    </row>
    <row r="1698" spans="2:9">
      <c r="B1698" s="1">
        <v>1696</v>
      </c>
      <c r="C1698" s="41" t="s">
        <v>5633</v>
      </c>
      <c r="D1698" s="4" t="s">
        <v>5634</v>
      </c>
      <c r="E1698" s="41" t="s">
        <v>15</v>
      </c>
      <c r="F1698" s="3" t="s">
        <v>5635</v>
      </c>
      <c r="G1698" s="1" t="s">
        <v>16</v>
      </c>
      <c r="H1698" s="4" t="s">
        <v>174</v>
      </c>
      <c r="I1698" s="1" t="s">
        <v>38</v>
      </c>
    </row>
    <row r="1699" spans="2:9">
      <c r="B1699" s="1">
        <v>1697</v>
      </c>
      <c r="C1699" s="41" t="s">
        <v>5636</v>
      </c>
      <c r="D1699" s="4" t="s">
        <v>5637</v>
      </c>
      <c r="E1699" s="41" t="s">
        <v>15</v>
      </c>
      <c r="F1699" s="3" t="s">
        <v>5638</v>
      </c>
      <c r="G1699" s="1" t="s">
        <v>16</v>
      </c>
      <c r="H1699" s="4" t="s">
        <v>680</v>
      </c>
      <c r="I1699" s="1" t="s">
        <v>38</v>
      </c>
    </row>
    <row r="1700" spans="2:9">
      <c r="B1700" s="1">
        <v>1698</v>
      </c>
      <c r="C1700" s="41" t="s">
        <v>5639</v>
      </c>
      <c r="D1700" s="4" t="s">
        <v>5640</v>
      </c>
      <c r="E1700" s="41" t="s">
        <v>15</v>
      </c>
      <c r="F1700" s="3" t="s">
        <v>5641</v>
      </c>
      <c r="G1700" s="1" t="s">
        <v>16</v>
      </c>
      <c r="H1700" s="4" t="s">
        <v>478</v>
      </c>
      <c r="I1700" s="1" t="s">
        <v>38</v>
      </c>
    </row>
    <row r="1701" spans="2:9">
      <c r="B1701" s="1">
        <v>1699</v>
      </c>
      <c r="C1701" s="41" t="s">
        <v>5642</v>
      </c>
      <c r="D1701" s="4" t="s">
        <v>5643</v>
      </c>
      <c r="E1701" s="41" t="s">
        <v>15</v>
      </c>
      <c r="F1701" s="3" t="s">
        <v>5644</v>
      </c>
      <c r="G1701" s="1" t="s">
        <v>16</v>
      </c>
      <c r="H1701" s="4" t="s">
        <v>680</v>
      </c>
      <c r="I1701" s="1" t="s">
        <v>38</v>
      </c>
    </row>
    <row r="1702" spans="2:9">
      <c r="B1702" s="1">
        <v>1700</v>
      </c>
      <c r="C1702" s="41" t="s">
        <v>5645</v>
      </c>
      <c r="D1702" s="4" t="s">
        <v>5646</v>
      </c>
      <c r="E1702" s="41" t="s">
        <v>15</v>
      </c>
      <c r="F1702" s="3" t="s">
        <v>5647</v>
      </c>
      <c r="G1702" s="1" t="s">
        <v>16</v>
      </c>
      <c r="H1702" s="4" t="s">
        <v>174</v>
      </c>
      <c r="I1702" s="1" t="s">
        <v>38</v>
      </c>
    </row>
    <row r="1703" spans="2:9">
      <c r="B1703" s="1">
        <v>1701</v>
      </c>
      <c r="C1703" s="41" t="s">
        <v>5648</v>
      </c>
      <c r="D1703" s="4" t="s">
        <v>5649</v>
      </c>
      <c r="E1703" s="41" t="s">
        <v>15</v>
      </c>
      <c r="F1703" s="3" t="s">
        <v>5650</v>
      </c>
      <c r="G1703" s="1" t="s">
        <v>16</v>
      </c>
      <c r="H1703" s="4" t="s">
        <v>680</v>
      </c>
      <c r="I1703" s="1" t="s">
        <v>38</v>
      </c>
    </row>
    <row r="1704" spans="2:9">
      <c r="B1704" s="1">
        <v>1702</v>
      </c>
      <c r="C1704" s="41" t="s">
        <v>5651</v>
      </c>
      <c r="D1704" s="4" t="s">
        <v>5652</v>
      </c>
      <c r="E1704" s="41" t="s">
        <v>15</v>
      </c>
      <c r="F1704" s="3" t="s">
        <v>5653</v>
      </c>
      <c r="G1704" s="1" t="s">
        <v>16</v>
      </c>
      <c r="H1704" s="4" t="s">
        <v>326</v>
      </c>
      <c r="I1704" s="1" t="s">
        <v>38</v>
      </c>
    </row>
    <row r="1705" spans="2:9">
      <c r="B1705" s="1">
        <v>1703</v>
      </c>
      <c r="C1705" s="41" t="s">
        <v>5654</v>
      </c>
      <c r="D1705" s="4" t="s">
        <v>5655</v>
      </c>
      <c r="E1705" s="41" t="s">
        <v>15</v>
      </c>
      <c r="F1705" s="3" t="s">
        <v>5656</v>
      </c>
      <c r="G1705" s="1" t="s">
        <v>16</v>
      </c>
      <c r="H1705" s="4" t="s">
        <v>174</v>
      </c>
      <c r="I1705" s="1" t="s">
        <v>38</v>
      </c>
    </row>
    <row r="1706" spans="2:9">
      <c r="B1706" s="1">
        <v>1704</v>
      </c>
      <c r="C1706" s="41" t="s">
        <v>5657</v>
      </c>
      <c r="D1706" s="4" t="s">
        <v>5658</v>
      </c>
      <c r="E1706" s="41" t="s">
        <v>15</v>
      </c>
      <c r="F1706" s="3" t="s">
        <v>5659</v>
      </c>
      <c r="G1706" s="1" t="s">
        <v>16</v>
      </c>
      <c r="H1706" s="4" t="s">
        <v>680</v>
      </c>
      <c r="I1706" s="1" t="s">
        <v>38</v>
      </c>
    </row>
    <row r="1707" spans="2:9">
      <c r="B1707" s="1">
        <v>1705</v>
      </c>
      <c r="C1707" s="41" t="s">
        <v>5660</v>
      </c>
      <c r="D1707" s="4" t="s">
        <v>5661</v>
      </c>
      <c r="E1707" s="41" t="s">
        <v>15</v>
      </c>
      <c r="F1707" s="3" t="s">
        <v>5662</v>
      </c>
      <c r="G1707" s="1" t="s">
        <v>16</v>
      </c>
      <c r="H1707" s="4" t="s">
        <v>678</v>
      </c>
      <c r="I1707" s="1" t="s">
        <v>38</v>
      </c>
    </row>
    <row r="1708" spans="2:9">
      <c r="B1708" s="1">
        <v>1706</v>
      </c>
      <c r="C1708" s="41" t="s">
        <v>5663</v>
      </c>
      <c r="D1708" s="4" t="s">
        <v>5664</v>
      </c>
      <c r="E1708" s="41" t="s">
        <v>15</v>
      </c>
      <c r="F1708" s="3" t="s">
        <v>5665</v>
      </c>
      <c r="G1708" s="1" t="s">
        <v>16</v>
      </c>
      <c r="H1708" s="4" t="s">
        <v>436</v>
      </c>
      <c r="I1708" s="1" t="s">
        <v>38</v>
      </c>
    </row>
    <row r="1709" spans="2:9">
      <c r="B1709" s="1">
        <v>1707</v>
      </c>
      <c r="C1709" s="41" t="s">
        <v>5666</v>
      </c>
      <c r="D1709" s="4" t="s">
        <v>5170</v>
      </c>
      <c r="E1709" s="41" t="s">
        <v>15</v>
      </c>
      <c r="F1709" s="3" t="s">
        <v>5667</v>
      </c>
      <c r="G1709" s="1" t="s">
        <v>16</v>
      </c>
      <c r="H1709" s="4" t="s">
        <v>174</v>
      </c>
      <c r="I1709" s="1" t="s">
        <v>38</v>
      </c>
    </row>
    <row r="1710" spans="2:9">
      <c r="B1710" s="1">
        <v>1708</v>
      </c>
      <c r="C1710" s="41" t="s">
        <v>5668</v>
      </c>
      <c r="D1710" s="4" t="s">
        <v>5669</v>
      </c>
      <c r="E1710" s="41" t="s">
        <v>15</v>
      </c>
      <c r="F1710" s="3" t="s">
        <v>5177</v>
      </c>
      <c r="G1710" s="1" t="s">
        <v>16</v>
      </c>
      <c r="H1710" s="4" t="s">
        <v>387</v>
      </c>
      <c r="I1710" s="1" t="s">
        <v>38</v>
      </c>
    </row>
    <row r="1711" spans="2:9">
      <c r="B1711" s="1">
        <v>1709</v>
      </c>
      <c r="C1711" s="41" t="s">
        <v>5670</v>
      </c>
      <c r="D1711" s="4" t="s">
        <v>5671</v>
      </c>
      <c r="E1711" s="41" t="s">
        <v>15</v>
      </c>
      <c r="F1711" s="3" t="s">
        <v>5672</v>
      </c>
      <c r="G1711" s="1" t="s">
        <v>16</v>
      </c>
      <c r="H1711" s="4" t="s">
        <v>557</v>
      </c>
      <c r="I1711" s="1" t="s">
        <v>38</v>
      </c>
    </row>
    <row r="1712" spans="2:9">
      <c r="B1712" s="1">
        <v>1710</v>
      </c>
      <c r="C1712" s="41" t="s">
        <v>5673</v>
      </c>
      <c r="D1712" s="4" t="s">
        <v>5674</v>
      </c>
      <c r="E1712" s="41" t="s">
        <v>15</v>
      </c>
      <c r="F1712" s="3" t="s">
        <v>5675</v>
      </c>
      <c r="G1712" s="1" t="s">
        <v>16</v>
      </c>
      <c r="H1712" s="4" t="s">
        <v>478</v>
      </c>
      <c r="I1712" s="1" t="s">
        <v>38</v>
      </c>
    </row>
    <row r="1713" spans="2:9">
      <c r="B1713" s="1">
        <v>1711</v>
      </c>
      <c r="C1713" s="41" t="s">
        <v>5676</v>
      </c>
      <c r="D1713" s="4" t="s">
        <v>5171</v>
      </c>
      <c r="E1713" s="41" t="s">
        <v>15</v>
      </c>
      <c r="F1713" s="3" t="s">
        <v>5677</v>
      </c>
      <c r="G1713" s="1" t="s">
        <v>16</v>
      </c>
      <c r="H1713" s="4" t="s">
        <v>436</v>
      </c>
      <c r="I1713" s="1" t="s">
        <v>38</v>
      </c>
    </row>
    <row r="1714" spans="2:9">
      <c r="B1714" s="1">
        <v>1712</v>
      </c>
      <c r="C1714" s="41" t="s">
        <v>5678</v>
      </c>
      <c r="D1714" s="4" t="s">
        <v>5679</v>
      </c>
      <c r="E1714" s="41" t="s">
        <v>15</v>
      </c>
      <c r="F1714" s="3" t="s">
        <v>5680</v>
      </c>
      <c r="G1714" s="1" t="s">
        <v>16</v>
      </c>
      <c r="H1714" s="4" t="s">
        <v>678</v>
      </c>
      <c r="I1714" s="1" t="s">
        <v>38</v>
      </c>
    </row>
    <row r="1715" spans="2:9">
      <c r="B1715" s="1">
        <v>1713</v>
      </c>
      <c r="C1715" s="41" t="s">
        <v>5681</v>
      </c>
      <c r="D1715" s="4" t="s">
        <v>4657</v>
      </c>
      <c r="E1715" s="41" t="s">
        <v>15</v>
      </c>
      <c r="F1715" s="3" t="s">
        <v>5682</v>
      </c>
      <c r="G1715" s="1" t="s">
        <v>16</v>
      </c>
      <c r="H1715" s="4" t="s">
        <v>387</v>
      </c>
      <c r="I1715" s="1" t="s">
        <v>38</v>
      </c>
    </row>
    <row r="1716" spans="2:9">
      <c r="B1716" s="1">
        <v>1714</v>
      </c>
      <c r="C1716" s="41" t="s">
        <v>5683</v>
      </c>
      <c r="D1716" s="4" t="s">
        <v>5684</v>
      </c>
      <c r="E1716" s="41" t="s">
        <v>15</v>
      </c>
      <c r="F1716" s="3" t="s">
        <v>5685</v>
      </c>
      <c r="G1716" s="1" t="s">
        <v>16</v>
      </c>
      <c r="H1716" s="4" t="s">
        <v>387</v>
      </c>
      <c r="I1716" s="1" t="s">
        <v>38</v>
      </c>
    </row>
    <row r="1717" spans="2:9">
      <c r="B1717" s="1">
        <v>1715</v>
      </c>
      <c r="C1717" s="41" t="s">
        <v>5686</v>
      </c>
      <c r="D1717" s="4" t="s">
        <v>3195</v>
      </c>
      <c r="E1717" s="41" t="s">
        <v>15</v>
      </c>
      <c r="F1717" s="3" t="s">
        <v>5687</v>
      </c>
      <c r="G1717" s="1" t="s">
        <v>16</v>
      </c>
      <c r="H1717" s="4" t="s">
        <v>478</v>
      </c>
      <c r="I1717" s="1" t="s">
        <v>38</v>
      </c>
    </row>
    <row r="1718" spans="2:9">
      <c r="B1718" s="1">
        <v>1716</v>
      </c>
      <c r="C1718" s="41" t="s">
        <v>5688</v>
      </c>
      <c r="D1718" s="4" t="s">
        <v>5689</v>
      </c>
      <c r="E1718" s="41" t="s">
        <v>15</v>
      </c>
      <c r="F1718" s="3" t="s">
        <v>5690</v>
      </c>
      <c r="G1718" s="1" t="s">
        <v>16</v>
      </c>
      <c r="H1718" s="4" t="s">
        <v>557</v>
      </c>
      <c r="I1718" s="1" t="s">
        <v>38</v>
      </c>
    </row>
    <row r="1719" spans="2:9">
      <c r="B1719" s="1">
        <v>1717</v>
      </c>
      <c r="C1719" s="41" t="s">
        <v>5691</v>
      </c>
      <c r="D1719" s="4" t="s">
        <v>5692</v>
      </c>
      <c r="E1719" s="41" t="s">
        <v>15</v>
      </c>
      <c r="F1719" s="3" t="s">
        <v>5693</v>
      </c>
      <c r="G1719" s="1" t="s">
        <v>16</v>
      </c>
      <c r="H1719" s="4" t="s">
        <v>478</v>
      </c>
      <c r="I1719" s="1" t="s">
        <v>38</v>
      </c>
    </row>
    <row r="1720" spans="2:9">
      <c r="B1720" s="1">
        <v>1718</v>
      </c>
      <c r="C1720" s="41" t="s">
        <v>5694</v>
      </c>
      <c r="D1720" s="4" t="s">
        <v>5695</v>
      </c>
      <c r="E1720" s="41" t="s">
        <v>15</v>
      </c>
      <c r="F1720" s="3" t="s">
        <v>5696</v>
      </c>
      <c r="G1720" s="1" t="s">
        <v>16</v>
      </c>
      <c r="H1720" s="4" t="s">
        <v>557</v>
      </c>
      <c r="I1720" s="1" t="s">
        <v>38</v>
      </c>
    </row>
    <row r="1721" spans="2:9">
      <c r="B1721" s="1">
        <v>1719</v>
      </c>
      <c r="C1721" s="41" t="s">
        <v>5697</v>
      </c>
      <c r="D1721" s="4" t="s">
        <v>5698</v>
      </c>
      <c r="E1721" s="41" t="s">
        <v>15</v>
      </c>
      <c r="F1721" s="3" t="s">
        <v>5699</v>
      </c>
      <c r="G1721" s="1" t="s">
        <v>16</v>
      </c>
      <c r="H1721" s="4" t="s">
        <v>557</v>
      </c>
      <c r="I1721" s="1" t="s">
        <v>38</v>
      </c>
    </row>
    <row r="1722" spans="2:9">
      <c r="B1722" s="1">
        <v>1720</v>
      </c>
      <c r="C1722" s="41" t="s">
        <v>5700</v>
      </c>
      <c r="D1722" s="4" t="s">
        <v>4015</v>
      </c>
      <c r="E1722" s="41" t="s">
        <v>15</v>
      </c>
      <c r="F1722" s="3" t="s">
        <v>5701</v>
      </c>
      <c r="G1722" s="1" t="s">
        <v>16</v>
      </c>
      <c r="H1722" s="4" t="s">
        <v>679</v>
      </c>
      <c r="I1722" s="1" t="s">
        <v>38</v>
      </c>
    </row>
    <row r="1723" spans="2:9">
      <c r="B1723" s="1">
        <v>1721</v>
      </c>
      <c r="C1723" s="41" t="s">
        <v>5702</v>
      </c>
      <c r="D1723" s="4" t="s">
        <v>5703</v>
      </c>
      <c r="E1723" s="41" t="s">
        <v>15</v>
      </c>
      <c r="F1723" s="3" t="s">
        <v>5704</v>
      </c>
      <c r="G1723" s="1" t="s">
        <v>16</v>
      </c>
      <c r="H1723" s="4" t="s">
        <v>680</v>
      </c>
      <c r="I1723" s="1" t="s">
        <v>38</v>
      </c>
    </row>
    <row r="1724" spans="2:9">
      <c r="B1724" s="1">
        <v>1722</v>
      </c>
      <c r="C1724" s="41" t="s">
        <v>5705</v>
      </c>
      <c r="D1724" s="4" t="s">
        <v>5706</v>
      </c>
      <c r="E1724" s="41" t="s">
        <v>15</v>
      </c>
      <c r="F1724" s="3" t="s">
        <v>5707</v>
      </c>
      <c r="G1724" s="1" t="s">
        <v>16</v>
      </c>
      <c r="H1724" s="4" t="s">
        <v>678</v>
      </c>
      <c r="I1724" s="1" t="s">
        <v>38</v>
      </c>
    </row>
    <row r="1725" spans="2:9">
      <c r="B1725" s="1">
        <v>1723</v>
      </c>
      <c r="C1725" s="41" t="s">
        <v>5708</v>
      </c>
      <c r="D1725" s="4" t="s">
        <v>5709</v>
      </c>
      <c r="E1725" s="41" t="s">
        <v>15</v>
      </c>
      <c r="F1725" s="3" t="s">
        <v>5710</v>
      </c>
      <c r="G1725" s="1" t="s">
        <v>16</v>
      </c>
      <c r="H1725" s="4" t="s">
        <v>436</v>
      </c>
      <c r="I1725" s="1" t="s">
        <v>38</v>
      </c>
    </row>
    <row r="1726" spans="2:9">
      <c r="B1726" s="1">
        <v>1724</v>
      </c>
      <c r="C1726" s="41" t="s">
        <v>5711</v>
      </c>
      <c r="D1726" s="4" t="s">
        <v>5712</v>
      </c>
      <c r="E1726" s="41" t="s">
        <v>15</v>
      </c>
      <c r="F1726" s="3" t="s">
        <v>5713</v>
      </c>
      <c r="G1726" s="1" t="s">
        <v>16</v>
      </c>
      <c r="H1726" s="4" t="s">
        <v>478</v>
      </c>
      <c r="I1726" s="1" t="s">
        <v>38</v>
      </c>
    </row>
    <row r="1727" spans="2:9">
      <c r="B1727" s="1">
        <v>1725</v>
      </c>
      <c r="C1727" s="41" t="s">
        <v>5714</v>
      </c>
      <c r="D1727" s="4" t="s">
        <v>5715</v>
      </c>
      <c r="E1727" s="41" t="s">
        <v>15</v>
      </c>
      <c r="F1727" s="3" t="s">
        <v>5716</v>
      </c>
      <c r="G1727" s="1" t="s">
        <v>16</v>
      </c>
      <c r="H1727" s="4" t="s">
        <v>680</v>
      </c>
      <c r="I1727" s="1" t="s">
        <v>38</v>
      </c>
    </row>
    <row r="1728" spans="2:9">
      <c r="B1728" s="1">
        <v>1726</v>
      </c>
      <c r="C1728" s="41" t="s">
        <v>5717</v>
      </c>
      <c r="D1728" s="4" t="s">
        <v>5718</v>
      </c>
      <c r="E1728" s="41" t="s">
        <v>15</v>
      </c>
      <c r="F1728" s="3" t="s">
        <v>5719</v>
      </c>
      <c r="G1728" s="1" t="s">
        <v>16</v>
      </c>
      <c r="H1728" s="4" t="s">
        <v>174</v>
      </c>
      <c r="I1728" s="1" t="s">
        <v>38</v>
      </c>
    </row>
    <row r="1729" spans="2:9">
      <c r="B1729" s="1">
        <v>1727</v>
      </c>
      <c r="C1729" s="41" t="s">
        <v>5720</v>
      </c>
      <c r="D1729" s="4" t="s">
        <v>5721</v>
      </c>
      <c r="E1729" s="41" t="s">
        <v>15</v>
      </c>
      <c r="F1729" s="3" t="s">
        <v>5722</v>
      </c>
      <c r="G1729" s="1" t="s">
        <v>16</v>
      </c>
      <c r="H1729" s="4" t="s">
        <v>484</v>
      </c>
      <c r="I1729" s="1" t="s">
        <v>38</v>
      </c>
    </row>
    <row r="1730" spans="2:9">
      <c r="B1730" s="1">
        <v>1728</v>
      </c>
      <c r="C1730" s="41" t="s">
        <v>5723</v>
      </c>
      <c r="D1730" s="4" t="s">
        <v>5724</v>
      </c>
      <c r="E1730" s="41" t="s">
        <v>15</v>
      </c>
      <c r="F1730" s="3" t="s">
        <v>5725</v>
      </c>
      <c r="G1730" s="1" t="s">
        <v>16</v>
      </c>
      <c r="H1730" s="4" t="s">
        <v>387</v>
      </c>
      <c r="I1730" s="1" t="s">
        <v>38</v>
      </c>
    </row>
    <row r="1731" spans="2:9">
      <c r="B1731" s="1">
        <v>1729</v>
      </c>
      <c r="C1731" s="41" t="s">
        <v>5726</v>
      </c>
      <c r="D1731" s="4" t="s">
        <v>5727</v>
      </c>
      <c r="E1731" s="41" t="s">
        <v>15</v>
      </c>
      <c r="F1731" s="3" t="s">
        <v>5728</v>
      </c>
      <c r="G1731" s="1" t="s">
        <v>16</v>
      </c>
      <c r="H1731" s="4" t="s">
        <v>678</v>
      </c>
      <c r="I1731" s="1" t="s">
        <v>38</v>
      </c>
    </row>
    <row r="1732" spans="2:9">
      <c r="B1732" s="1">
        <v>1730</v>
      </c>
      <c r="C1732" s="41" t="s">
        <v>5729</v>
      </c>
      <c r="D1732" s="4" t="s">
        <v>5730</v>
      </c>
      <c r="E1732" s="41" t="s">
        <v>15</v>
      </c>
      <c r="F1732" s="3" t="s">
        <v>5731</v>
      </c>
      <c r="G1732" s="1" t="s">
        <v>16</v>
      </c>
      <c r="H1732" s="4" t="s">
        <v>679</v>
      </c>
      <c r="I1732" s="1" t="s">
        <v>38</v>
      </c>
    </row>
    <row r="1733" spans="2:9">
      <c r="B1733" s="1">
        <v>1731</v>
      </c>
      <c r="C1733" s="41" t="s">
        <v>5732</v>
      </c>
      <c r="D1733" s="4" t="s">
        <v>3695</v>
      </c>
      <c r="E1733" s="41" t="s">
        <v>15</v>
      </c>
      <c r="F1733" s="3" t="s">
        <v>5733</v>
      </c>
      <c r="G1733" s="1" t="s">
        <v>16</v>
      </c>
      <c r="H1733" s="4" t="s">
        <v>387</v>
      </c>
      <c r="I1733" s="1" t="s">
        <v>38</v>
      </c>
    </row>
    <row r="1734" spans="2:9">
      <c r="B1734" s="1">
        <v>1732</v>
      </c>
      <c r="C1734" s="41" t="s">
        <v>5734</v>
      </c>
      <c r="D1734" s="4" t="s">
        <v>5735</v>
      </c>
      <c r="E1734" s="41" t="s">
        <v>15</v>
      </c>
      <c r="F1734" s="3" t="s">
        <v>5736</v>
      </c>
      <c r="G1734" s="1" t="s">
        <v>16</v>
      </c>
      <c r="H1734" s="4" t="s">
        <v>680</v>
      </c>
      <c r="I1734" s="1" t="s">
        <v>38</v>
      </c>
    </row>
    <row r="1735" spans="2:9">
      <c r="B1735" s="1">
        <v>1733</v>
      </c>
      <c r="C1735" s="41" t="s">
        <v>5737</v>
      </c>
      <c r="D1735" s="4" t="s">
        <v>2958</v>
      </c>
      <c r="E1735" s="41" t="s">
        <v>15</v>
      </c>
      <c r="F1735" s="3" t="s">
        <v>5738</v>
      </c>
      <c r="G1735" s="1" t="s">
        <v>16</v>
      </c>
      <c r="H1735" s="4" t="s">
        <v>387</v>
      </c>
      <c r="I1735" s="1" t="s">
        <v>38</v>
      </c>
    </row>
    <row r="1736" spans="2:9">
      <c r="B1736" s="1">
        <v>1734</v>
      </c>
      <c r="C1736" s="41" t="s">
        <v>5739</v>
      </c>
      <c r="D1736" s="4" t="s">
        <v>5740</v>
      </c>
      <c r="E1736" s="41" t="s">
        <v>15</v>
      </c>
      <c r="F1736" s="3" t="s">
        <v>5741</v>
      </c>
      <c r="G1736" s="1" t="s">
        <v>16</v>
      </c>
      <c r="H1736" s="4" t="s">
        <v>675</v>
      </c>
      <c r="I1736" s="1" t="s">
        <v>38</v>
      </c>
    </row>
    <row r="1737" spans="2:9">
      <c r="B1737" s="1">
        <v>1735</v>
      </c>
      <c r="C1737" s="41" t="s">
        <v>5742</v>
      </c>
      <c r="D1737" s="4" t="s">
        <v>5743</v>
      </c>
      <c r="E1737" s="41" t="s">
        <v>15</v>
      </c>
      <c r="F1737" s="3" t="s">
        <v>5744</v>
      </c>
      <c r="G1737" s="1" t="s">
        <v>16</v>
      </c>
      <c r="H1737" s="4" t="s">
        <v>387</v>
      </c>
      <c r="I1737" s="1" t="s">
        <v>38</v>
      </c>
    </row>
    <row r="1738" spans="2:9">
      <c r="B1738" s="1">
        <v>1736</v>
      </c>
      <c r="C1738" s="41" t="s">
        <v>5745</v>
      </c>
      <c r="D1738" s="4" t="s">
        <v>5746</v>
      </c>
      <c r="E1738" s="41" t="s">
        <v>15</v>
      </c>
      <c r="F1738" s="3" t="s">
        <v>5747</v>
      </c>
      <c r="G1738" s="1" t="s">
        <v>16</v>
      </c>
      <c r="H1738" s="4" t="s">
        <v>679</v>
      </c>
      <c r="I1738" s="1" t="s">
        <v>38</v>
      </c>
    </row>
    <row r="1739" spans="2:9">
      <c r="B1739" s="1">
        <v>1737</v>
      </c>
      <c r="C1739" s="41" t="s">
        <v>5748</v>
      </c>
      <c r="D1739" s="4" t="s">
        <v>5749</v>
      </c>
      <c r="E1739" s="41" t="s">
        <v>15</v>
      </c>
      <c r="F1739" s="3" t="s">
        <v>5750</v>
      </c>
      <c r="G1739" s="1" t="s">
        <v>16</v>
      </c>
      <c r="H1739" s="4" t="s">
        <v>679</v>
      </c>
      <c r="I1739" s="1" t="s">
        <v>38</v>
      </c>
    </row>
    <row r="1740" spans="2:9">
      <c r="B1740" s="1">
        <v>1738</v>
      </c>
      <c r="C1740" s="41" t="s">
        <v>5751</v>
      </c>
      <c r="D1740" s="4" t="s">
        <v>5752</v>
      </c>
      <c r="E1740" s="41" t="s">
        <v>15</v>
      </c>
      <c r="F1740" s="3" t="s">
        <v>5753</v>
      </c>
      <c r="G1740" s="1" t="s">
        <v>16</v>
      </c>
      <c r="H1740" s="4" t="s">
        <v>557</v>
      </c>
      <c r="I1740" s="1" t="s">
        <v>38</v>
      </c>
    </row>
    <row r="1741" spans="2:9">
      <c r="B1741" s="1">
        <v>1739</v>
      </c>
      <c r="C1741" s="41" t="s">
        <v>5754</v>
      </c>
      <c r="D1741" s="4" t="s">
        <v>5755</v>
      </c>
      <c r="E1741" s="41" t="s">
        <v>15</v>
      </c>
      <c r="F1741" s="3" t="s">
        <v>5756</v>
      </c>
      <c r="G1741" s="1" t="s">
        <v>16</v>
      </c>
      <c r="H1741" s="4" t="s">
        <v>478</v>
      </c>
      <c r="I1741" s="1" t="s">
        <v>38</v>
      </c>
    </row>
    <row r="1742" spans="2:9">
      <c r="B1742" s="1">
        <v>1740</v>
      </c>
      <c r="C1742" s="41" t="s">
        <v>5757</v>
      </c>
      <c r="D1742" s="4" t="s">
        <v>5758</v>
      </c>
      <c r="E1742" s="41" t="s">
        <v>15</v>
      </c>
      <c r="F1742" s="3" t="s">
        <v>5759</v>
      </c>
      <c r="G1742" s="1" t="s">
        <v>16</v>
      </c>
      <c r="H1742" s="4" t="s">
        <v>244</v>
      </c>
      <c r="I1742" s="1" t="s">
        <v>38</v>
      </c>
    </row>
    <row r="1743" spans="2:9">
      <c r="B1743" s="1">
        <v>1741</v>
      </c>
      <c r="C1743" s="41" t="s">
        <v>5760</v>
      </c>
      <c r="D1743" s="4" t="s">
        <v>5761</v>
      </c>
      <c r="E1743" s="41" t="s">
        <v>15</v>
      </c>
      <c r="F1743" s="3" t="s">
        <v>5762</v>
      </c>
      <c r="G1743" s="1" t="s">
        <v>16</v>
      </c>
      <c r="H1743" s="4" t="s">
        <v>680</v>
      </c>
      <c r="I1743" s="1" t="s">
        <v>38</v>
      </c>
    </row>
    <row r="1744" spans="2:9">
      <c r="B1744" s="1">
        <v>1742</v>
      </c>
      <c r="C1744" s="41" t="s">
        <v>5763</v>
      </c>
      <c r="D1744" s="4" t="s">
        <v>5764</v>
      </c>
      <c r="E1744" s="41" t="s">
        <v>15</v>
      </c>
      <c r="F1744" s="3" t="s">
        <v>5765</v>
      </c>
      <c r="G1744" s="1" t="s">
        <v>16</v>
      </c>
      <c r="H1744" s="4" t="s">
        <v>387</v>
      </c>
      <c r="I1744" s="1" t="s">
        <v>38</v>
      </c>
    </row>
    <row r="1745" spans="2:9">
      <c r="B1745" s="1">
        <v>1743</v>
      </c>
      <c r="C1745" s="41" t="s">
        <v>5766</v>
      </c>
      <c r="D1745" s="4" t="s">
        <v>58</v>
      </c>
      <c r="E1745" s="41" t="s">
        <v>15</v>
      </c>
      <c r="F1745" s="3" t="s">
        <v>5767</v>
      </c>
      <c r="G1745" s="1" t="s">
        <v>16</v>
      </c>
      <c r="H1745" s="4" t="s">
        <v>680</v>
      </c>
      <c r="I1745" s="1" t="s">
        <v>38</v>
      </c>
    </row>
    <row r="1746" spans="2:9">
      <c r="B1746" s="1">
        <v>1744</v>
      </c>
      <c r="C1746" s="41" t="s">
        <v>5768</v>
      </c>
      <c r="D1746" s="4" t="s">
        <v>5769</v>
      </c>
      <c r="E1746" s="41" t="s">
        <v>15</v>
      </c>
      <c r="F1746" s="3" t="s">
        <v>5176</v>
      </c>
      <c r="G1746" s="1" t="s">
        <v>16</v>
      </c>
      <c r="H1746" s="4" t="s">
        <v>680</v>
      </c>
      <c r="I1746" s="1" t="s">
        <v>38</v>
      </c>
    </row>
    <row r="1747" spans="2:9">
      <c r="B1747" s="1">
        <v>1745</v>
      </c>
      <c r="C1747" s="41" t="s">
        <v>5770</v>
      </c>
      <c r="D1747" s="4" t="s">
        <v>5771</v>
      </c>
      <c r="E1747" s="41" t="s">
        <v>15</v>
      </c>
      <c r="F1747" s="3" t="s">
        <v>5772</v>
      </c>
      <c r="G1747" s="1" t="s">
        <v>16</v>
      </c>
      <c r="H1747" s="4" t="s">
        <v>557</v>
      </c>
      <c r="I1747" s="1" t="s">
        <v>38</v>
      </c>
    </row>
    <row r="1748" spans="2:9">
      <c r="B1748" s="1">
        <v>1746</v>
      </c>
      <c r="C1748" s="41" t="s">
        <v>5773</v>
      </c>
      <c r="D1748" s="4" t="s">
        <v>5774</v>
      </c>
      <c r="E1748" s="41" t="s">
        <v>15</v>
      </c>
      <c r="F1748" s="3" t="s">
        <v>5775</v>
      </c>
      <c r="G1748" s="1" t="s">
        <v>16</v>
      </c>
      <c r="H1748" s="4" t="s">
        <v>387</v>
      </c>
      <c r="I1748" s="1" t="s">
        <v>38</v>
      </c>
    </row>
    <row r="1749" spans="2:9">
      <c r="B1749" s="1">
        <v>1747</v>
      </c>
      <c r="C1749" s="41" t="s">
        <v>5776</v>
      </c>
      <c r="D1749" s="4" t="s">
        <v>5777</v>
      </c>
      <c r="E1749" s="41" t="s">
        <v>15</v>
      </c>
      <c r="F1749" s="3" t="s">
        <v>5778</v>
      </c>
      <c r="G1749" s="1" t="s">
        <v>16</v>
      </c>
      <c r="H1749" s="4" t="s">
        <v>675</v>
      </c>
      <c r="I1749" s="1" t="s">
        <v>38</v>
      </c>
    </row>
    <row r="1750" spans="2:9">
      <c r="B1750" s="1">
        <v>1748</v>
      </c>
      <c r="C1750" s="41" t="s">
        <v>5779</v>
      </c>
      <c r="D1750" s="4" t="s">
        <v>5780</v>
      </c>
      <c r="E1750" s="41" t="s">
        <v>15</v>
      </c>
      <c r="F1750" s="3" t="s">
        <v>5781</v>
      </c>
      <c r="G1750" s="1" t="s">
        <v>16</v>
      </c>
      <c r="H1750" s="4" t="s">
        <v>387</v>
      </c>
      <c r="I1750" s="1" t="s">
        <v>38</v>
      </c>
    </row>
    <row r="1751" spans="2:9">
      <c r="B1751" s="1">
        <v>1749</v>
      </c>
      <c r="C1751" s="41" t="s">
        <v>5782</v>
      </c>
      <c r="D1751" s="4" t="s">
        <v>5783</v>
      </c>
      <c r="E1751" s="41" t="s">
        <v>15</v>
      </c>
      <c r="F1751" s="3" t="s">
        <v>5784</v>
      </c>
      <c r="G1751" s="1" t="s">
        <v>16</v>
      </c>
      <c r="H1751" s="4" t="s">
        <v>174</v>
      </c>
      <c r="I1751" s="1" t="s">
        <v>38</v>
      </c>
    </row>
    <row r="1752" spans="2:9">
      <c r="B1752" s="1">
        <v>1750</v>
      </c>
      <c r="C1752" s="41" t="s">
        <v>5785</v>
      </c>
      <c r="D1752" s="4" t="s">
        <v>5786</v>
      </c>
      <c r="E1752" s="41" t="s">
        <v>15</v>
      </c>
      <c r="F1752" s="3" t="s">
        <v>5787</v>
      </c>
      <c r="G1752" s="1" t="s">
        <v>16</v>
      </c>
      <c r="H1752" s="4" t="s">
        <v>387</v>
      </c>
      <c r="I1752" s="1" t="s">
        <v>38</v>
      </c>
    </row>
    <row r="1753" spans="2:9">
      <c r="B1753" s="1">
        <v>1751</v>
      </c>
      <c r="C1753" s="41" t="s">
        <v>5788</v>
      </c>
      <c r="D1753" s="4" t="s">
        <v>5789</v>
      </c>
      <c r="E1753" s="41" t="s">
        <v>15</v>
      </c>
      <c r="F1753" s="3" t="s">
        <v>5790</v>
      </c>
      <c r="G1753" s="1" t="s">
        <v>16</v>
      </c>
      <c r="H1753" s="4" t="s">
        <v>310</v>
      </c>
      <c r="I1753" s="1" t="s">
        <v>38</v>
      </c>
    </row>
    <row r="1754" spans="2:9">
      <c r="B1754" s="1">
        <v>1752</v>
      </c>
      <c r="C1754" s="41" t="s">
        <v>5791</v>
      </c>
      <c r="D1754" s="4" t="s">
        <v>5173</v>
      </c>
      <c r="E1754" s="41" t="s">
        <v>15</v>
      </c>
      <c r="F1754" s="3" t="s">
        <v>5792</v>
      </c>
      <c r="G1754" s="1" t="s">
        <v>16</v>
      </c>
      <c r="H1754" s="4" t="s">
        <v>174</v>
      </c>
      <c r="I1754" s="1" t="s">
        <v>38</v>
      </c>
    </row>
    <row r="1755" spans="2:9">
      <c r="B1755" s="1">
        <v>1753</v>
      </c>
      <c r="C1755" s="41" t="s">
        <v>5793</v>
      </c>
      <c r="D1755" s="4" t="s">
        <v>5794</v>
      </c>
      <c r="E1755" s="41" t="s">
        <v>15</v>
      </c>
      <c r="F1755" s="3" t="s">
        <v>5795</v>
      </c>
      <c r="G1755" s="1" t="s">
        <v>16</v>
      </c>
      <c r="H1755" s="4" t="s">
        <v>478</v>
      </c>
      <c r="I1755" s="1" t="s">
        <v>38</v>
      </c>
    </row>
    <row r="1756" spans="2:9">
      <c r="B1756" s="1">
        <v>1754</v>
      </c>
      <c r="C1756" s="41" t="s">
        <v>5796</v>
      </c>
      <c r="D1756" s="4" t="s">
        <v>5797</v>
      </c>
      <c r="E1756" s="41" t="s">
        <v>15</v>
      </c>
      <c r="F1756" s="3" t="s">
        <v>5798</v>
      </c>
      <c r="G1756" s="1" t="s">
        <v>16</v>
      </c>
      <c r="H1756" s="4" t="s">
        <v>557</v>
      </c>
      <c r="I1756" s="1" t="s">
        <v>38</v>
      </c>
    </row>
    <row r="1757" spans="2:9">
      <c r="B1757" s="1">
        <v>1755</v>
      </c>
      <c r="C1757" s="41" t="s">
        <v>5799</v>
      </c>
      <c r="D1757" s="4" t="s">
        <v>5800</v>
      </c>
      <c r="E1757" s="41" t="s">
        <v>15</v>
      </c>
      <c r="F1757" s="3" t="s">
        <v>5801</v>
      </c>
      <c r="G1757" s="1" t="s">
        <v>16</v>
      </c>
      <c r="H1757" s="4" t="s">
        <v>387</v>
      </c>
      <c r="I1757" s="1" t="s">
        <v>38</v>
      </c>
    </row>
    <row r="1758" spans="2:9">
      <c r="B1758" s="1">
        <v>1756</v>
      </c>
      <c r="C1758" s="41" t="s">
        <v>5802</v>
      </c>
      <c r="D1758" s="4" t="s">
        <v>5803</v>
      </c>
      <c r="E1758" s="41" t="s">
        <v>15</v>
      </c>
      <c r="F1758" s="3" t="s">
        <v>5804</v>
      </c>
      <c r="G1758" s="1" t="s">
        <v>16</v>
      </c>
      <c r="H1758" s="4" t="s">
        <v>675</v>
      </c>
      <c r="I1758" s="1" t="s">
        <v>38</v>
      </c>
    </row>
    <row r="1759" spans="2:9">
      <c r="B1759" s="1">
        <v>1757</v>
      </c>
      <c r="C1759" s="41" t="s">
        <v>5805</v>
      </c>
      <c r="D1759" s="4" t="s">
        <v>5806</v>
      </c>
      <c r="E1759" s="41" t="s">
        <v>15</v>
      </c>
      <c r="F1759" s="3" t="s">
        <v>5807</v>
      </c>
      <c r="G1759" s="1" t="s">
        <v>16</v>
      </c>
      <c r="H1759" s="4" t="s">
        <v>680</v>
      </c>
      <c r="I1759" s="1" t="s">
        <v>38</v>
      </c>
    </row>
    <row r="1760" spans="2:9">
      <c r="B1760" s="1">
        <v>1758</v>
      </c>
      <c r="C1760" s="41" t="s">
        <v>5808</v>
      </c>
      <c r="D1760" s="4" t="s">
        <v>5809</v>
      </c>
      <c r="E1760" s="41" t="s">
        <v>15</v>
      </c>
      <c r="F1760" s="3" t="s">
        <v>5359</v>
      </c>
      <c r="G1760" s="1" t="s">
        <v>16</v>
      </c>
      <c r="H1760" s="4" t="s">
        <v>387</v>
      </c>
      <c r="I1760" s="1" t="s">
        <v>38</v>
      </c>
    </row>
    <row r="1761" spans="2:9">
      <c r="B1761" s="1">
        <v>1759</v>
      </c>
      <c r="C1761" s="41" t="s">
        <v>5810</v>
      </c>
      <c r="D1761" s="4" t="s">
        <v>5811</v>
      </c>
      <c r="E1761" s="41" t="s">
        <v>15</v>
      </c>
      <c r="F1761" s="3" t="s">
        <v>5812</v>
      </c>
      <c r="G1761" s="1" t="s">
        <v>16</v>
      </c>
      <c r="H1761" s="4" t="s">
        <v>387</v>
      </c>
      <c r="I1761" s="1" t="s">
        <v>38</v>
      </c>
    </row>
    <row r="1762" spans="2:9">
      <c r="B1762" s="1">
        <v>1760</v>
      </c>
      <c r="C1762" s="41" t="s">
        <v>5813</v>
      </c>
      <c r="D1762" s="4" t="s">
        <v>5814</v>
      </c>
      <c r="E1762" s="41" t="s">
        <v>15</v>
      </c>
      <c r="F1762" s="3" t="s">
        <v>5815</v>
      </c>
      <c r="G1762" s="1" t="s">
        <v>16</v>
      </c>
      <c r="H1762" s="4" t="s">
        <v>484</v>
      </c>
      <c r="I1762" s="1" t="s">
        <v>38</v>
      </c>
    </row>
    <row r="1763" spans="2:9">
      <c r="B1763" s="1">
        <v>1761</v>
      </c>
      <c r="C1763" s="41" t="s">
        <v>5816</v>
      </c>
      <c r="D1763" s="4" t="s">
        <v>5817</v>
      </c>
      <c r="E1763" s="41" t="s">
        <v>15</v>
      </c>
      <c r="F1763" s="3" t="s">
        <v>5818</v>
      </c>
      <c r="G1763" s="1" t="s">
        <v>16</v>
      </c>
      <c r="H1763" s="4" t="s">
        <v>387</v>
      </c>
      <c r="I1763" s="1" t="s">
        <v>38</v>
      </c>
    </row>
    <row r="1764" spans="2:9">
      <c r="B1764" s="1">
        <v>1762</v>
      </c>
      <c r="C1764" s="41" t="s">
        <v>5819</v>
      </c>
      <c r="D1764" s="4" t="s">
        <v>5820</v>
      </c>
      <c r="E1764" s="41" t="s">
        <v>15</v>
      </c>
      <c r="F1764" s="3" t="s">
        <v>5821</v>
      </c>
      <c r="G1764" s="1" t="s">
        <v>16</v>
      </c>
      <c r="H1764" s="4" t="s">
        <v>678</v>
      </c>
      <c r="I1764" s="1" t="s">
        <v>38</v>
      </c>
    </row>
    <row r="1765" spans="2:9">
      <c r="B1765" s="1">
        <v>1763</v>
      </c>
      <c r="C1765" s="41" t="s">
        <v>5822</v>
      </c>
      <c r="D1765" s="4" t="s">
        <v>5823</v>
      </c>
      <c r="E1765" s="41" t="s">
        <v>15</v>
      </c>
      <c r="F1765" s="3" t="s">
        <v>5824</v>
      </c>
      <c r="G1765" s="1" t="s">
        <v>16</v>
      </c>
      <c r="H1765" s="4" t="s">
        <v>174</v>
      </c>
      <c r="I1765" s="1" t="s">
        <v>38</v>
      </c>
    </row>
    <row r="1766" spans="2:9">
      <c r="B1766" s="1">
        <v>1764</v>
      </c>
      <c r="C1766" s="41" t="s">
        <v>5825</v>
      </c>
      <c r="D1766" s="4" t="s">
        <v>5826</v>
      </c>
      <c r="E1766" s="41" t="s">
        <v>15</v>
      </c>
      <c r="F1766" s="3" t="s">
        <v>5827</v>
      </c>
      <c r="G1766" s="1" t="s">
        <v>16</v>
      </c>
      <c r="H1766" s="4" t="s">
        <v>174</v>
      </c>
      <c r="I1766" s="1" t="s">
        <v>38</v>
      </c>
    </row>
    <row r="1767" spans="2:9">
      <c r="B1767" s="1">
        <v>1765</v>
      </c>
      <c r="C1767" s="41" t="s">
        <v>5828</v>
      </c>
      <c r="D1767" s="4" t="s">
        <v>5829</v>
      </c>
      <c r="E1767" s="41" t="s">
        <v>15</v>
      </c>
      <c r="F1767" s="3" t="s">
        <v>5830</v>
      </c>
      <c r="G1767" s="1" t="s">
        <v>16</v>
      </c>
      <c r="H1767" s="4" t="s">
        <v>244</v>
      </c>
      <c r="I1767" s="1" t="s">
        <v>38</v>
      </c>
    </row>
    <row r="1768" spans="2:9">
      <c r="B1768" s="1">
        <v>1766</v>
      </c>
      <c r="C1768" s="41" t="s">
        <v>5831</v>
      </c>
      <c r="D1768" s="4" t="s">
        <v>5832</v>
      </c>
      <c r="E1768" s="41" t="s">
        <v>15</v>
      </c>
      <c r="F1768" s="3" t="s">
        <v>5833</v>
      </c>
      <c r="G1768" s="1" t="s">
        <v>16</v>
      </c>
      <c r="H1768" s="4" t="s">
        <v>387</v>
      </c>
      <c r="I1768" s="1" t="s">
        <v>38</v>
      </c>
    </row>
    <row r="1769" spans="2:9">
      <c r="B1769" s="1">
        <v>1767</v>
      </c>
      <c r="C1769" s="41" t="s">
        <v>5834</v>
      </c>
      <c r="D1769" s="4" t="s">
        <v>5835</v>
      </c>
      <c r="E1769" s="41" t="s">
        <v>15</v>
      </c>
      <c r="F1769" s="3" t="s">
        <v>5836</v>
      </c>
      <c r="G1769" s="1" t="s">
        <v>16</v>
      </c>
      <c r="H1769" s="4" t="s">
        <v>387</v>
      </c>
      <c r="I1769" s="1" t="s">
        <v>38</v>
      </c>
    </row>
    <row r="1770" spans="2:9">
      <c r="B1770" s="1">
        <v>1768</v>
      </c>
      <c r="C1770" s="41" t="s">
        <v>5837</v>
      </c>
      <c r="D1770" s="4" t="s">
        <v>5838</v>
      </c>
      <c r="E1770" s="41" t="s">
        <v>15</v>
      </c>
      <c r="F1770" s="3" t="s">
        <v>5839</v>
      </c>
      <c r="G1770" s="1" t="s">
        <v>16</v>
      </c>
      <c r="H1770" s="4" t="s">
        <v>174</v>
      </c>
      <c r="I1770" s="1" t="s">
        <v>38</v>
      </c>
    </row>
    <row r="1771" spans="2:9">
      <c r="B1771" s="1">
        <v>1769</v>
      </c>
      <c r="C1771" s="41" t="s">
        <v>5840</v>
      </c>
      <c r="D1771" s="4" t="s">
        <v>5841</v>
      </c>
      <c r="E1771" s="41" t="s">
        <v>15</v>
      </c>
      <c r="F1771" s="3" t="s">
        <v>5178</v>
      </c>
      <c r="G1771" s="1" t="s">
        <v>16</v>
      </c>
      <c r="H1771" s="4" t="s">
        <v>387</v>
      </c>
      <c r="I1771" s="1" t="s">
        <v>38</v>
      </c>
    </row>
    <row r="1772" spans="2:9">
      <c r="B1772" s="1">
        <v>1770</v>
      </c>
      <c r="C1772" s="41" t="s">
        <v>5842</v>
      </c>
      <c r="D1772" s="4" t="s">
        <v>5843</v>
      </c>
      <c r="E1772" s="41" t="s">
        <v>15</v>
      </c>
      <c r="F1772" s="3" t="s">
        <v>5844</v>
      </c>
      <c r="G1772" s="1" t="s">
        <v>16</v>
      </c>
      <c r="H1772" s="4" t="s">
        <v>387</v>
      </c>
      <c r="I1772" s="1" t="s">
        <v>38</v>
      </c>
    </row>
    <row r="1773" spans="2:9">
      <c r="B1773" s="1">
        <v>1771</v>
      </c>
      <c r="C1773" s="41" t="s">
        <v>5845</v>
      </c>
      <c r="D1773" s="4" t="s">
        <v>5846</v>
      </c>
      <c r="E1773" s="41" t="s">
        <v>15</v>
      </c>
      <c r="F1773" s="3" t="s">
        <v>5847</v>
      </c>
      <c r="G1773" s="1" t="s">
        <v>16</v>
      </c>
      <c r="H1773" s="4" t="s">
        <v>675</v>
      </c>
      <c r="I1773" s="1" t="s">
        <v>38</v>
      </c>
    </row>
    <row r="1774" spans="2:9">
      <c r="B1774" s="1">
        <v>1772</v>
      </c>
      <c r="C1774" s="41" t="s">
        <v>5848</v>
      </c>
      <c r="D1774" s="4" t="s">
        <v>5849</v>
      </c>
      <c r="E1774" s="41" t="s">
        <v>15</v>
      </c>
      <c r="F1774" s="3" t="s">
        <v>5850</v>
      </c>
      <c r="G1774" s="1" t="s">
        <v>16</v>
      </c>
      <c r="H1774" s="4" t="s">
        <v>387</v>
      </c>
      <c r="I1774" s="1" t="s">
        <v>38</v>
      </c>
    </row>
    <row r="1775" spans="2:9">
      <c r="B1775" s="1">
        <v>1773</v>
      </c>
      <c r="C1775" s="41" t="s">
        <v>5851</v>
      </c>
      <c r="D1775" s="4" t="s">
        <v>5852</v>
      </c>
      <c r="E1775" s="41" t="s">
        <v>15</v>
      </c>
      <c r="F1775" s="3" t="s">
        <v>5853</v>
      </c>
      <c r="G1775" s="1" t="s">
        <v>16</v>
      </c>
      <c r="H1775" s="4" t="s">
        <v>478</v>
      </c>
      <c r="I1775" s="1" t="s">
        <v>38</v>
      </c>
    </row>
    <row r="1776" spans="2:9">
      <c r="B1776" s="1">
        <v>1774</v>
      </c>
      <c r="C1776" s="41" t="s">
        <v>5854</v>
      </c>
      <c r="D1776" s="4" t="s">
        <v>235</v>
      </c>
      <c r="E1776" s="41" t="s">
        <v>15</v>
      </c>
      <c r="F1776" s="3" t="s">
        <v>5855</v>
      </c>
      <c r="G1776" s="1" t="s">
        <v>16</v>
      </c>
      <c r="H1776" s="4" t="s">
        <v>174</v>
      </c>
      <c r="I1776" s="1" t="s">
        <v>38</v>
      </c>
    </row>
    <row r="1777" spans="2:9">
      <c r="B1777" s="1">
        <v>1775</v>
      </c>
      <c r="C1777" s="41" t="s">
        <v>5856</v>
      </c>
      <c r="D1777" s="4" t="s">
        <v>5857</v>
      </c>
      <c r="E1777" s="41" t="s">
        <v>15</v>
      </c>
      <c r="F1777" s="3" t="s">
        <v>5858</v>
      </c>
      <c r="G1777" s="1" t="s">
        <v>16</v>
      </c>
      <c r="H1777" s="4" t="s">
        <v>679</v>
      </c>
      <c r="I1777" s="1" t="s">
        <v>38</v>
      </c>
    </row>
    <row r="1778" spans="2:9">
      <c r="B1778" s="1">
        <v>1776</v>
      </c>
      <c r="C1778" s="41" t="s">
        <v>5859</v>
      </c>
      <c r="D1778" s="4" t="s">
        <v>5860</v>
      </c>
      <c r="E1778" s="41" t="s">
        <v>15</v>
      </c>
      <c r="F1778" s="3" t="s">
        <v>5861</v>
      </c>
      <c r="G1778" s="1" t="s">
        <v>16</v>
      </c>
      <c r="H1778" s="4" t="s">
        <v>387</v>
      </c>
      <c r="I1778" s="1" t="s">
        <v>38</v>
      </c>
    </row>
    <row r="1779" spans="2:9">
      <c r="B1779" s="1">
        <v>1777</v>
      </c>
      <c r="C1779" s="41" t="s">
        <v>5862</v>
      </c>
      <c r="D1779" s="4" t="s">
        <v>5863</v>
      </c>
      <c r="E1779" s="41" t="s">
        <v>15</v>
      </c>
      <c r="F1779" s="3" t="s">
        <v>5864</v>
      </c>
      <c r="G1779" s="1" t="s">
        <v>16</v>
      </c>
      <c r="H1779" s="4" t="s">
        <v>679</v>
      </c>
      <c r="I1779" s="1" t="s">
        <v>38</v>
      </c>
    </row>
    <row r="1780" spans="2:9">
      <c r="B1780" s="1">
        <v>1778</v>
      </c>
      <c r="C1780" s="41" t="s">
        <v>5865</v>
      </c>
      <c r="D1780" s="4" t="s">
        <v>3144</v>
      </c>
      <c r="E1780" s="41" t="s">
        <v>15</v>
      </c>
      <c r="F1780" s="3" t="s">
        <v>5866</v>
      </c>
      <c r="G1780" s="1" t="s">
        <v>16</v>
      </c>
      <c r="H1780" s="4" t="s">
        <v>675</v>
      </c>
      <c r="I1780" s="1" t="s">
        <v>38</v>
      </c>
    </row>
    <row r="1781" spans="2:9">
      <c r="B1781" s="1">
        <v>1779</v>
      </c>
      <c r="C1781" s="41" t="s">
        <v>5867</v>
      </c>
      <c r="D1781" s="4" t="s">
        <v>5868</v>
      </c>
      <c r="E1781" s="41" t="s">
        <v>15</v>
      </c>
      <c r="F1781" s="3" t="s">
        <v>5869</v>
      </c>
      <c r="G1781" s="1" t="s">
        <v>16</v>
      </c>
      <c r="H1781" s="4" t="s">
        <v>174</v>
      </c>
      <c r="I1781" s="1" t="s">
        <v>38</v>
      </c>
    </row>
    <row r="1782" spans="2:9">
      <c r="B1782" s="1">
        <v>1780</v>
      </c>
      <c r="C1782" s="41" t="s">
        <v>5870</v>
      </c>
      <c r="D1782" s="4" t="s">
        <v>5871</v>
      </c>
      <c r="E1782" s="41" t="s">
        <v>15</v>
      </c>
      <c r="F1782" s="3" t="s">
        <v>5872</v>
      </c>
      <c r="G1782" s="1" t="s">
        <v>16</v>
      </c>
      <c r="H1782" s="4" t="s">
        <v>557</v>
      </c>
      <c r="I1782" s="1" t="s">
        <v>38</v>
      </c>
    </row>
    <row r="1783" spans="2:9">
      <c r="B1783" s="1">
        <v>1781</v>
      </c>
      <c r="C1783" s="41" t="s">
        <v>5873</v>
      </c>
      <c r="D1783" s="4" t="s">
        <v>55</v>
      </c>
      <c r="E1783" s="41" t="s">
        <v>15</v>
      </c>
      <c r="F1783" s="3" t="s">
        <v>5874</v>
      </c>
      <c r="G1783" s="1" t="s">
        <v>16</v>
      </c>
      <c r="H1783" s="4" t="s">
        <v>174</v>
      </c>
      <c r="I1783" s="1" t="s">
        <v>38</v>
      </c>
    </row>
    <row r="1784" spans="2:9">
      <c r="B1784" s="1">
        <v>1782</v>
      </c>
      <c r="C1784" s="41" t="s">
        <v>5875</v>
      </c>
      <c r="D1784" s="4" t="s">
        <v>5876</v>
      </c>
      <c r="E1784" s="41" t="s">
        <v>15</v>
      </c>
      <c r="F1784" s="3" t="s">
        <v>5877</v>
      </c>
      <c r="G1784" s="1" t="s">
        <v>16</v>
      </c>
      <c r="H1784" s="4" t="s">
        <v>387</v>
      </c>
      <c r="I1784" s="1" t="s">
        <v>38</v>
      </c>
    </row>
    <row r="1785" spans="2:9">
      <c r="B1785" s="1">
        <v>1783</v>
      </c>
      <c r="C1785" s="41" t="s">
        <v>5878</v>
      </c>
      <c r="D1785" s="4" t="s">
        <v>1744</v>
      </c>
      <c r="E1785" s="41" t="s">
        <v>15</v>
      </c>
      <c r="F1785" s="3" t="s">
        <v>5879</v>
      </c>
      <c r="G1785" s="1" t="s">
        <v>16</v>
      </c>
      <c r="H1785" s="4" t="s">
        <v>174</v>
      </c>
      <c r="I1785" s="1" t="s">
        <v>38</v>
      </c>
    </row>
    <row r="1786" spans="2:9">
      <c r="B1786" s="1">
        <v>1784</v>
      </c>
      <c r="C1786" s="41" t="s">
        <v>5880</v>
      </c>
      <c r="D1786" s="4" t="s">
        <v>5881</v>
      </c>
      <c r="E1786" s="41" t="s">
        <v>15</v>
      </c>
      <c r="F1786" s="3" t="s">
        <v>5882</v>
      </c>
      <c r="G1786" s="1" t="s">
        <v>16</v>
      </c>
      <c r="H1786" s="4" t="s">
        <v>318</v>
      </c>
      <c r="I1786" s="1" t="s">
        <v>38</v>
      </c>
    </row>
    <row r="1787" spans="2:9">
      <c r="B1787" s="1">
        <v>1785</v>
      </c>
      <c r="C1787" s="41" t="s">
        <v>5883</v>
      </c>
      <c r="D1787" s="4" t="s">
        <v>5884</v>
      </c>
      <c r="E1787" s="41" t="s">
        <v>15</v>
      </c>
      <c r="F1787" s="3" t="s">
        <v>5885</v>
      </c>
      <c r="G1787" s="1" t="s">
        <v>16</v>
      </c>
      <c r="H1787" s="4" t="s">
        <v>244</v>
      </c>
      <c r="I1787" s="1" t="s">
        <v>38</v>
      </c>
    </row>
    <row r="1788" spans="2:9">
      <c r="B1788" s="1">
        <v>1786</v>
      </c>
      <c r="C1788" s="41" t="s">
        <v>5886</v>
      </c>
      <c r="D1788" s="4" t="s">
        <v>5887</v>
      </c>
      <c r="E1788" s="41" t="s">
        <v>15</v>
      </c>
      <c r="F1788" s="3" t="s">
        <v>5888</v>
      </c>
      <c r="G1788" s="1" t="s">
        <v>16</v>
      </c>
      <c r="H1788" s="4" t="s">
        <v>174</v>
      </c>
      <c r="I1788" s="1" t="s">
        <v>38</v>
      </c>
    </row>
    <row r="1789" spans="2:9">
      <c r="B1789" s="1">
        <v>1787</v>
      </c>
      <c r="C1789" s="41" t="s">
        <v>5889</v>
      </c>
      <c r="D1789" s="4" t="s">
        <v>5890</v>
      </c>
      <c r="E1789" s="41" t="s">
        <v>15</v>
      </c>
      <c r="F1789" s="3" t="s">
        <v>5508</v>
      </c>
      <c r="G1789" s="1" t="s">
        <v>16</v>
      </c>
      <c r="H1789" s="4" t="s">
        <v>387</v>
      </c>
      <c r="I1789" s="1" t="s">
        <v>38</v>
      </c>
    </row>
    <row r="1790" spans="2:9">
      <c r="B1790" s="1">
        <v>1788</v>
      </c>
      <c r="C1790" s="41" t="s">
        <v>5891</v>
      </c>
      <c r="D1790" s="4" t="s">
        <v>5892</v>
      </c>
      <c r="E1790" s="41" t="s">
        <v>15</v>
      </c>
      <c r="F1790" s="3" t="s">
        <v>5605</v>
      </c>
      <c r="G1790" s="1" t="s">
        <v>16</v>
      </c>
      <c r="H1790" s="4" t="s">
        <v>478</v>
      </c>
      <c r="I1790" s="1" t="s">
        <v>38</v>
      </c>
    </row>
    <row r="1791" spans="2:9">
      <c r="B1791" s="1">
        <v>1789</v>
      </c>
      <c r="C1791" s="41" t="s">
        <v>5893</v>
      </c>
      <c r="D1791" s="4" t="s">
        <v>5894</v>
      </c>
      <c r="E1791" s="41" t="s">
        <v>15</v>
      </c>
      <c r="F1791" s="3" t="s">
        <v>5605</v>
      </c>
      <c r="G1791" s="1" t="s">
        <v>16</v>
      </c>
      <c r="H1791" s="4" t="s">
        <v>478</v>
      </c>
      <c r="I1791" s="1" t="s">
        <v>38</v>
      </c>
    </row>
    <row r="1792" spans="2:9">
      <c r="B1792" s="1">
        <v>1790</v>
      </c>
      <c r="C1792" s="41" t="s">
        <v>5895</v>
      </c>
      <c r="D1792" s="4" t="s">
        <v>5896</v>
      </c>
      <c r="E1792" s="41" t="s">
        <v>15</v>
      </c>
      <c r="F1792" s="3" t="s">
        <v>5897</v>
      </c>
      <c r="G1792" s="1" t="s">
        <v>16</v>
      </c>
      <c r="H1792" s="4" t="s">
        <v>478</v>
      </c>
      <c r="I1792" s="1" t="s">
        <v>38</v>
      </c>
    </row>
    <row r="1793" spans="2:9">
      <c r="B1793" s="1">
        <v>1791</v>
      </c>
      <c r="C1793" s="41" t="s">
        <v>5898</v>
      </c>
      <c r="D1793" s="4" t="s">
        <v>5899</v>
      </c>
      <c r="E1793" s="41" t="s">
        <v>15</v>
      </c>
      <c r="F1793" s="3" t="s">
        <v>5900</v>
      </c>
      <c r="G1793" s="1" t="s">
        <v>16</v>
      </c>
      <c r="H1793" s="4" t="s">
        <v>679</v>
      </c>
      <c r="I1793" s="1" t="s">
        <v>38</v>
      </c>
    </row>
    <row r="1794" spans="2:9">
      <c r="B1794" s="1">
        <v>1792</v>
      </c>
      <c r="C1794" s="41" t="s">
        <v>5901</v>
      </c>
      <c r="D1794" s="4" t="s">
        <v>5902</v>
      </c>
      <c r="E1794" s="41" t="s">
        <v>15</v>
      </c>
      <c r="F1794" s="3" t="s">
        <v>5903</v>
      </c>
      <c r="G1794" s="1" t="s">
        <v>16</v>
      </c>
      <c r="H1794" s="4" t="s">
        <v>244</v>
      </c>
      <c r="I1794" s="1" t="s">
        <v>38</v>
      </c>
    </row>
    <row r="1795" spans="2:9">
      <c r="B1795" s="1">
        <v>1793</v>
      </c>
      <c r="C1795" s="41" t="s">
        <v>5904</v>
      </c>
      <c r="D1795" s="4" t="s">
        <v>5905</v>
      </c>
      <c r="E1795" s="41" t="s">
        <v>15</v>
      </c>
      <c r="F1795" s="3" t="s">
        <v>5906</v>
      </c>
      <c r="G1795" s="1" t="s">
        <v>16</v>
      </c>
      <c r="H1795" s="4" t="s">
        <v>557</v>
      </c>
      <c r="I1795" s="1" t="s">
        <v>38</v>
      </c>
    </row>
    <row r="1796" spans="2:9">
      <c r="B1796" s="1">
        <v>1794</v>
      </c>
      <c r="C1796" s="41" t="s">
        <v>5907</v>
      </c>
      <c r="D1796" s="4" t="s">
        <v>5908</v>
      </c>
      <c r="E1796" s="41" t="s">
        <v>15</v>
      </c>
      <c r="F1796" s="3" t="s">
        <v>5909</v>
      </c>
      <c r="G1796" s="1" t="s">
        <v>16</v>
      </c>
      <c r="H1796" s="4" t="s">
        <v>675</v>
      </c>
      <c r="I1796" s="1" t="s">
        <v>38</v>
      </c>
    </row>
    <row r="1797" spans="2:9">
      <c r="B1797" s="1">
        <v>1795</v>
      </c>
      <c r="C1797" s="41" t="s">
        <v>5910</v>
      </c>
      <c r="D1797" s="4" t="s">
        <v>5911</v>
      </c>
      <c r="E1797" s="41" t="s">
        <v>15</v>
      </c>
      <c r="F1797" s="3" t="s">
        <v>5912</v>
      </c>
      <c r="G1797" s="1" t="s">
        <v>16</v>
      </c>
      <c r="H1797" s="4" t="s">
        <v>387</v>
      </c>
      <c r="I1797" s="1" t="s">
        <v>38</v>
      </c>
    </row>
    <row r="1798" spans="2:9">
      <c r="B1798" s="1">
        <v>1796</v>
      </c>
      <c r="C1798" s="41" t="s">
        <v>5913</v>
      </c>
      <c r="D1798" s="4" t="s">
        <v>5914</v>
      </c>
      <c r="E1798" s="41" t="s">
        <v>15</v>
      </c>
      <c r="F1798" s="3" t="s">
        <v>5915</v>
      </c>
      <c r="G1798" s="1" t="s">
        <v>16</v>
      </c>
      <c r="H1798" s="4" t="s">
        <v>675</v>
      </c>
      <c r="I1798" s="1" t="s">
        <v>38</v>
      </c>
    </row>
    <row r="1799" spans="2:9">
      <c r="B1799" s="1">
        <v>1797</v>
      </c>
      <c r="C1799" s="41" t="s">
        <v>5916</v>
      </c>
      <c r="D1799" s="4" t="s">
        <v>5917</v>
      </c>
      <c r="E1799" s="41" t="s">
        <v>15</v>
      </c>
      <c r="F1799" s="3" t="s">
        <v>5918</v>
      </c>
      <c r="G1799" s="1" t="s">
        <v>16</v>
      </c>
      <c r="H1799" s="4" t="s">
        <v>680</v>
      </c>
      <c r="I1799" s="1" t="s">
        <v>38</v>
      </c>
    </row>
    <row r="1800" spans="2:9">
      <c r="B1800" s="1">
        <v>1798</v>
      </c>
      <c r="C1800" s="41" t="s">
        <v>5919</v>
      </c>
      <c r="D1800" s="4" t="s">
        <v>5920</v>
      </c>
      <c r="E1800" s="41" t="s">
        <v>15</v>
      </c>
      <c r="F1800" s="3" t="s">
        <v>5921</v>
      </c>
      <c r="G1800" s="1" t="s">
        <v>16</v>
      </c>
      <c r="H1800" s="4" t="s">
        <v>174</v>
      </c>
      <c r="I1800" s="1" t="s">
        <v>38</v>
      </c>
    </row>
    <row r="1801" spans="2:9">
      <c r="B1801" s="1">
        <v>1799</v>
      </c>
      <c r="C1801" s="41" t="s">
        <v>5922</v>
      </c>
      <c r="D1801" s="4" t="s">
        <v>5923</v>
      </c>
      <c r="E1801" s="41" t="s">
        <v>15</v>
      </c>
      <c r="F1801" s="3" t="s">
        <v>5924</v>
      </c>
      <c r="G1801" s="1" t="s">
        <v>16</v>
      </c>
      <c r="H1801" s="4" t="s">
        <v>387</v>
      </c>
      <c r="I1801" s="1" t="s">
        <v>38</v>
      </c>
    </row>
    <row r="1802" spans="2:9">
      <c r="B1802" s="1">
        <v>1800</v>
      </c>
      <c r="C1802" s="41" t="s">
        <v>5925</v>
      </c>
      <c r="D1802" s="4" t="s">
        <v>5926</v>
      </c>
      <c r="E1802" s="41" t="s">
        <v>15</v>
      </c>
      <c r="F1802" s="3" t="s">
        <v>5927</v>
      </c>
      <c r="G1802" s="1" t="s">
        <v>16</v>
      </c>
      <c r="H1802" s="4" t="s">
        <v>436</v>
      </c>
      <c r="I1802" s="1" t="s">
        <v>38</v>
      </c>
    </row>
    <row r="1803" spans="2:9">
      <c r="B1803" s="1">
        <v>1801</v>
      </c>
      <c r="C1803" s="41" t="s">
        <v>5928</v>
      </c>
      <c r="D1803" s="4" t="s">
        <v>5929</v>
      </c>
      <c r="E1803" s="41" t="s">
        <v>15</v>
      </c>
      <c r="F1803" s="3" t="s">
        <v>5930</v>
      </c>
      <c r="G1803" s="1" t="s">
        <v>16</v>
      </c>
      <c r="H1803" s="4" t="s">
        <v>174</v>
      </c>
      <c r="I1803" s="1" t="s">
        <v>38</v>
      </c>
    </row>
    <row r="1804" spans="2:9">
      <c r="B1804" s="1">
        <v>1802</v>
      </c>
      <c r="C1804" s="41" t="s">
        <v>5931</v>
      </c>
      <c r="D1804" s="4" t="s">
        <v>5932</v>
      </c>
      <c r="E1804" s="41" t="s">
        <v>15</v>
      </c>
      <c r="F1804" s="3" t="s">
        <v>5933</v>
      </c>
      <c r="G1804" s="1" t="s">
        <v>16</v>
      </c>
      <c r="H1804" s="4" t="s">
        <v>326</v>
      </c>
      <c r="I1804" s="1" t="s">
        <v>38</v>
      </c>
    </row>
    <row r="1805" spans="2:9">
      <c r="B1805" s="1">
        <v>1803</v>
      </c>
      <c r="C1805" s="41" t="s">
        <v>5934</v>
      </c>
      <c r="D1805" s="4" t="s">
        <v>5935</v>
      </c>
      <c r="E1805" s="41" t="s">
        <v>15</v>
      </c>
      <c r="F1805" s="3" t="s">
        <v>5936</v>
      </c>
      <c r="G1805" s="1" t="s">
        <v>16</v>
      </c>
      <c r="H1805" s="4" t="s">
        <v>680</v>
      </c>
      <c r="I1805" s="1" t="s">
        <v>38</v>
      </c>
    </row>
    <row r="1806" spans="2:9">
      <c r="B1806" s="1">
        <v>1804</v>
      </c>
      <c r="C1806" s="41" t="s">
        <v>5937</v>
      </c>
      <c r="D1806" s="4" t="s">
        <v>5938</v>
      </c>
      <c r="E1806" s="41" t="s">
        <v>15</v>
      </c>
      <c r="F1806" s="3" t="s">
        <v>5939</v>
      </c>
      <c r="G1806" s="1" t="s">
        <v>16</v>
      </c>
      <c r="H1806" s="4" t="s">
        <v>436</v>
      </c>
      <c r="I1806" s="1" t="s">
        <v>38</v>
      </c>
    </row>
    <row r="1807" spans="2:9">
      <c r="B1807" s="1">
        <v>1805</v>
      </c>
      <c r="C1807" s="41" t="s">
        <v>5940</v>
      </c>
      <c r="D1807" s="4" t="s">
        <v>5941</v>
      </c>
      <c r="E1807" s="41" t="s">
        <v>15</v>
      </c>
      <c r="F1807" s="3" t="s">
        <v>5942</v>
      </c>
      <c r="G1807" s="1" t="s">
        <v>16</v>
      </c>
      <c r="H1807" s="4" t="s">
        <v>679</v>
      </c>
      <c r="I1807" s="1" t="s">
        <v>38</v>
      </c>
    </row>
    <row r="1808" spans="2:9">
      <c r="B1808" s="1">
        <v>1806</v>
      </c>
      <c r="C1808" s="41" t="s">
        <v>5943</v>
      </c>
      <c r="D1808" s="4" t="s">
        <v>5944</v>
      </c>
      <c r="E1808" s="41" t="s">
        <v>15</v>
      </c>
      <c r="F1808" s="3" t="s">
        <v>5945</v>
      </c>
      <c r="G1808" s="1" t="s">
        <v>16</v>
      </c>
      <c r="H1808" s="4" t="s">
        <v>680</v>
      </c>
      <c r="I1808" s="1" t="s">
        <v>38</v>
      </c>
    </row>
    <row r="1809" spans="2:9">
      <c r="B1809" s="1">
        <v>1807</v>
      </c>
      <c r="C1809" s="41" t="s">
        <v>5946</v>
      </c>
      <c r="D1809" s="4" t="s">
        <v>5947</v>
      </c>
      <c r="E1809" s="41" t="s">
        <v>15</v>
      </c>
      <c r="F1809" s="3" t="s">
        <v>5948</v>
      </c>
      <c r="G1809" s="1" t="s">
        <v>16</v>
      </c>
      <c r="H1809" s="4" t="s">
        <v>387</v>
      </c>
      <c r="I1809" s="1" t="s">
        <v>38</v>
      </c>
    </row>
    <row r="1810" spans="2:9">
      <c r="B1810" s="1">
        <v>1808</v>
      </c>
      <c r="C1810" s="41" t="s">
        <v>5949</v>
      </c>
      <c r="D1810" s="4" t="s">
        <v>5950</v>
      </c>
      <c r="E1810" s="41" t="s">
        <v>15</v>
      </c>
      <c r="F1810" s="3" t="s">
        <v>5951</v>
      </c>
      <c r="G1810" s="1" t="s">
        <v>16</v>
      </c>
      <c r="H1810" s="4" t="s">
        <v>436</v>
      </c>
      <c r="I1810" s="1" t="s">
        <v>38</v>
      </c>
    </row>
    <row r="1811" spans="2:9">
      <c r="B1811" s="1">
        <v>1809</v>
      </c>
      <c r="C1811" s="41" t="s">
        <v>5952</v>
      </c>
      <c r="D1811" s="4" t="s">
        <v>5953</v>
      </c>
      <c r="E1811" s="41" t="s">
        <v>15</v>
      </c>
      <c r="F1811" s="3" t="s">
        <v>5954</v>
      </c>
      <c r="G1811" s="1" t="s">
        <v>16</v>
      </c>
      <c r="H1811" s="4" t="s">
        <v>675</v>
      </c>
      <c r="I1811" s="1" t="s">
        <v>38</v>
      </c>
    </row>
    <row r="1812" spans="2:9">
      <c r="B1812" s="1">
        <v>1810</v>
      </c>
      <c r="C1812" s="41" t="s">
        <v>5955</v>
      </c>
      <c r="D1812" s="4" t="s">
        <v>5956</v>
      </c>
      <c r="E1812" s="41" t="s">
        <v>15</v>
      </c>
      <c r="F1812" s="3" t="s">
        <v>5957</v>
      </c>
      <c r="G1812" s="1" t="s">
        <v>16</v>
      </c>
      <c r="H1812" s="4" t="s">
        <v>174</v>
      </c>
      <c r="I1812" s="1" t="s">
        <v>38</v>
      </c>
    </row>
    <row r="1813" spans="2:9">
      <c r="B1813" s="1">
        <v>1811</v>
      </c>
      <c r="C1813" s="41" t="s">
        <v>5958</v>
      </c>
      <c r="D1813" s="4" t="s">
        <v>5959</v>
      </c>
      <c r="E1813" s="41" t="s">
        <v>15</v>
      </c>
      <c r="F1813" s="3" t="s">
        <v>5960</v>
      </c>
      <c r="G1813" s="1" t="s">
        <v>16</v>
      </c>
      <c r="H1813" s="4" t="s">
        <v>244</v>
      </c>
      <c r="I1813" s="1" t="s">
        <v>38</v>
      </c>
    </row>
    <row r="1814" spans="2:9">
      <c r="B1814" s="1">
        <v>1812</v>
      </c>
      <c r="C1814" s="41" t="s">
        <v>5961</v>
      </c>
      <c r="D1814" s="4" t="s">
        <v>5962</v>
      </c>
      <c r="E1814" s="41" t="s">
        <v>15</v>
      </c>
      <c r="F1814" s="3" t="s">
        <v>5963</v>
      </c>
      <c r="G1814" s="1" t="s">
        <v>16</v>
      </c>
      <c r="H1814" s="4" t="s">
        <v>244</v>
      </c>
      <c r="I1814" s="1" t="s">
        <v>38</v>
      </c>
    </row>
    <row r="1815" spans="2:9">
      <c r="B1815" s="1">
        <v>1813</v>
      </c>
      <c r="C1815" s="41" t="s">
        <v>5964</v>
      </c>
      <c r="D1815" s="4" t="s">
        <v>5965</v>
      </c>
      <c r="E1815" s="41" t="s">
        <v>15</v>
      </c>
      <c r="F1815" s="3" t="s">
        <v>5341</v>
      </c>
      <c r="G1815" s="1" t="s">
        <v>16</v>
      </c>
      <c r="H1815" s="4" t="s">
        <v>387</v>
      </c>
      <c r="I1815" s="1" t="s">
        <v>38</v>
      </c>
    </row>
    <row r="1816" spans="2:9">
      <c r="B1816" s="1">
        <v>1814</v>
      </c>
      <c r="C1816" s="41" t="s">
        <v>5966</v>
      </c>
      <c r="D1816" s="4" t="s">
        <v>5967</v>
      </c>
      <c r="E1816" s="41" t="s">
        <v>15</v>
      </c>
      <c r="F1816" s="3" t="s">
        <v>5968</v>
      </c>
      <c r="G1816" s="1" t="s">
        <v>16</v>
      </c>
      <c r="H1816" s="4" t="s">
        <v>484</v>
      </c>
      <c r="I1816" s="1" t="s">
        <v>38</v>
      </c>
    </row>
    <row r="1817" spans="2:9">
      <c r="B1817" s="1">
        <v>1815</v>
      </c>
      <c r="C1817" s="41" t="s">
        <v>5969</v>
      </c>
      <c r="D1817" s="4" t="s">
        <v>5970</v>
      </c>
      <c r="E1817" s="41" t="s">
        <v>15</v>
      </c>
      <c r="F1817" s="3" t="s">
        <v>5971</v>
      </c>
      <c r="G1817" s="1" t="s">
        <v>16</v>
      </c>
      <c r="H1817" s="4" t="s">
        <v>387</v>
      </c>
      <c r="I1817" s="1" t="s">
        <v>38</v>
      </c>
    </row>
    <row r="1818" spans="2:9">
      <c r="B1818" s="1">
        <v>1816</v>
      </c>
      <c r="C1818" s="41" t="s">
        <v>5972</v>
      </c>
      <c r="D1818" s="4" t="s">
        <v>5973</v>
      </c>
      <c r="E1818" s="41" t="s">
        <v>15</v>
      </c>
      <c r="F1818" s="3" t="s">
        <v>5359</v>
      </c>
      <c r="G1818" s="1" t="s">
        <v>16</v>
      </c>
      <c r="H1818" s="4" t="s">
        <v>387</v>
      </c>
      <c r="I1818" s="1" t="s">
        <v>38</v>
      </c>
    </row>
    <row r="1819" spans="2:9">
      <c r="B1819" s="1">
        <v>1817</v>
      </c>
      <c r="C1819" s="41" t="s">
        <v>5974</v>
      </c>
      <c r="D1819" s="4" t="s">
        <v>5975</v>
      </c>
      <c r="E1819" s="41" t="s">
        <v>15</v>
      </c>
      <c r="F1819" s="3" t="s">
        <v>5976</v>
      </c>
      <c r="G1819" s="1" t="s">
        <v>16</v>
      </c>
      <c r="H1819" s="4" t="s">
        <v>680</v>
      </c>
      <c r="I1819" s="1" t="s">
        <v>38</v>
      </c>
    </row>
    <row r="1820" spans="2:9">
      <c r="B1820" s="1">
        <v>1818</v>
      </c>
      <c r="C1820" s="41" t="s">
        <v>5977</v>
      </c>
      <c r="D1820" s="4" t="s">
        <v>5978</v>
      </c>
      <c r="E1820" s="41" t="s">
        <v>15</v>
      </c>
      <c r="F1820" s="3" t="s">
        <v>5979</v>
      </c>
      <c r="G1820" s="1" t="s">
        <v>16</v>
      </c>
      <c r="H1820" s="4" t="s">
        <v>680</v>
      </c>
      <c r="I1820" s="1" t="s">
        <v>38</v>
      </c>
    </row>
    <row r="1821" spans="2:9">
      <c r="B1821" s="1">
        <v>1819</v>
      </c>
      <c r="C1821" s="41" t="s">
        <v>5980</v>
      </c>
      <c r="D1821" s="4" t="s">
        <v>5981</v>
      </c>
      <c r="E1821" s="41" t="s">
        <v>15</v>
      </c>
      <c r="F1821" s="3" t="s">
        <v>5982</v>
      </c>
      <c r="G1821" s="1" t="s">
        <v>16</v>
      </c>
      <c r="H1821" s="4" t="s">
        <v>174</v>
      </c>
      <c r="I1821" s="1" t="s">
        <v>38</v>
      </c>
    </row>
    <row r="1822" spans="2:9">
      <c r="B1822" s="1">
        <v>1820</v>
      </c>
      <c r="C1822" s="41" t="s">
        <v>5983</v>
      </c>
      <c r="D1822" s="4" t="s">
        <v>5984</v>
      </c>
      <c r="E1822" s="41" t="s">
        <v>15</v>
      </c>
      <c r="F1822" s="3" t="s">
        <v>5985</v>
      </c>
      <c r="G1822" s="1" t="s">
        <v>16</v>
      </c>
      <c r="H1822" s="4" t="s">
        <v>387</v>
      </c>
      <c r="I1822" s="1" t="s">
        <v>38</v>
      </c>
    </row>
    <row r="1823" spans="2:9">
      <c r="B1823" s="1">
        <v>1821</v>
      </c>
      <c r="C1823" s="41" t="s">
        <v>5986</v>
      </c>
      <c r="D1823" s="4" t="s">
        <v>5987</v>
      </c>
      <c r="E1823" s="41" t="s">
        <v>15</v>
      </c>
      <c r="F1823" s="3" t="s">
        <v>5988</v>
      </c>
      <c r="G1823" s="1" t="s">
        <v>16</v>
      </c>
      <c r="H1823" s="4" t="s">
        <v>680</v>
      </c>
      <c r="I1823" s="1" t="s">
        <v>38</v>
      </c>
    </row>
    <row r="1824" spans="2:9">
      <c r="B1824" s="1">
        <v>1822</v>
      </c>
      <c r="C1824" s="41" t="s">
        <v>5989</v>
      </c>
      <c r="D1824" s="4" t="s">
        <v>5990</v>
      </c>
      <c r="E1824" s="41" t="s">
        <v>15</v>
      </c>
      <c r="F1824" s="3" t="s">
        <v>5991</v>
      </c>
      <c r="G1824" s="1" t="s">
        <v>16</v>
      </c>
      <c r="H1824" s="4" t="s">
        <v>478</v>
      </c>
      <c r="I1824" s="1" t="s">
        <v>38</v>
      </c>
    </row>
    <row r="1825" spans="2:9">
      <c r="B1825" s="1">
        <v>1823</v>
      </c>
      <c r="C1825" s="41" t="s">
        <v>5992</v>
      </c>
      <c r="D1825" s="4" t="s">
        <v>5993</v>
      </c>
      <c r="E1825" s="41" t="s">
        <v>15</v>
      </c>
      <c r="F1825" s="3" t="s">
        <v>5994</v>
      </c>
      <c r="G1825" s="1" t="s">
        <v>16</v>
      </c>
      <c r="H1825" s="4" t="s">
        <v>675</v>
      </c>
      <c r="I1825" s="1" t="s">
        <v>38</v>
      </c>
    </row>
    <row r="1826" spans="2:9">
      <c r="B1826" s="1">
        <v>1824</v>
      </c>
      <c r="C1826" s="41" t="s">
        <v>5995</v>
      </c>
      <c r="D1826" s="4" t="s">
        <v>5996</v>
      </c>
      <c r="E1826" s="41" t="s">
        <v>15</v>
      </c>
      <c r="F1826" s="3" t="s">
        <v>5997</v>
      </c>
      <c r="G1826" s="1" t="s">
        <v>16</v>
      </c>
      <c r="H1826" s="4" t="s">
        <v>387</v>
      </c>
      <c r="I1826" s="1" t="s">
        <v>38</v>
      </c>
    </row>
    <row r="1827" spans="2:9">
      <c r="B1827" s="1">
        <v>1825</v>
      </c>
      <c r="C1827" s="41" t="s">
        <v>5998</v>
      </c>
      <c r="D1827" s="4" t="s">
        <v>5999</v>
      </c>
      <c r="E1827" s="41" t="s">
        <v>15</v>
      </c>
      <c r="F1827" s="3" t="s">
        <v>6000</v>
      </c>
      <c r="G1827" s="1" t="s">
        <v>16</v>
      </c>
      <c r="H1827" s="4" t="s">
        <v>436</v>
      </c>
      <c r="I1827" s="1" t="s">
        <v>38</v>
      </c>
    </row>
    <row r="1828" spans="2:9">
      <c r="B1828" s="1">
        <v>1826</v>
      </c>
      <c r="C1828" s="41" t="s">
        <v>6001</v>
      </c>
      <c r="D1828" s="4" t="s">
        <v>6002</v>
      </c>
      <c r="E1828" s="41" t="s">
        <v>15</v>
      </c>
      <c r="F1828" s="3" t="s">
        <v>6003</v>
      </c>
      <c r="G1828" s="1" t="s">
        <v>16</v>
      </c>
      <c r="H1828" s="4" t="s">
        <v>174</v>
      </c>
      <c r="I1828" s="1" t="s">
        <v>38</v>
      </c>
    </row>
    <row r="1829" spans="2:9">
      <c r="B1829" s="1">
        <v>1827</v>
      </c>
      <c r="C1829" s="41" t="s">
        <v>6004</v>
      </c>
      <c r="D1829" s="4" t="s">
        <v>6005</v>
      </c>
      <c r="E1829" s="41" t="s">
        <v>15</v>
      </c>
      <c r="F1829" s="3" t="s">
        <v>6006</v>
      </c>
      <c r="G1829" s="1" t="s">
        <v>16</v>
      </c>
      <c r="H1829" s="4" t="s">
        <v>680</v>
      </c>
      <c r="I1829" s="1" t="s">
        <v>38</v>
      </c>
    </row>
    <row r="1830" spans="2:9">
      <c r="B1830" s="1">
        <v>1828</v>
      </c>
      <c r="C1830" s="41" t="s">
        <v>6007</v>
      </c>
      <c r="D1830" s="4" t="s">
        <v>6008</v>
      </c>
      <c r="E1830" s="41" t="s">
        <v>15</v>
      </c>
      <c r="F1830" s="3" t="s">
        <v>6009</v>
      </c>
      <c r="G1830" s="1" t="s">
        <v>16</v>
      </c>
      <c r="H1830" s="4" t="s">
        <v>679</v>
      </c>
      <c r="I1830" s="1" t="s">
        <v>38</v>
      </c>
    </row>
    <row r="1831" spans="2:9">
      <c r="B1831" s="1">
        <v>1829</v>
      </c>
      <c r="C1831" s="41" t="s">
        <v>6010</v>
      </c>
      <c r="D1831" s="4" t="s">
        <v>6011</v>
      </c>
      <c r="E1831" s="41" t="s">
        <v>15</v>
      </c>
      <c r="F1831" s="3" t="s">
        <v>6012</v>
      </c>
      <c r="G1831" s="1" t="s">
        <v>16</v>
      </c>
      <c r="H1831" s="4" t="s">
        <v>387</v>
      </c>
      <c r="I1831" s="1" t="s">
        <v>38</v>
      </c>
    </row>
    <row r="1832" spans="2:9">
      <c r="B1832" s="1">
        <v>1830</v>
      </c>
      <c r="C1832" s="41" t="s">
        <v>6013</v>
      </c>
      <c r="D1832" s="4" t="s">
        <v>6014</v>
      </c>
      <c r="E1832" s="41" t="s">
        <v>15</v>
      </c>
      <c r="F1832" s="3" t="s">
        <v>6015</v>
      </c>
      <c r="G1832" s="1" t="s">
        <v>16</v>
      </c>
      <c r="H1832" s="4" t="s">
        <v>387</v>
      </c>
      <c r="I1832" s="1" t="s">
        <v>38</v>
      </c>
    </row>
    <row r="1833" spans="2:9">
      <c r="B1833" s="1">
        <v>1831</v>
      </c>
      <c r="C1833" s="41" t="s">
        <v>6016</v>
      </c>
      <c r="D1833" s="4" t="s">
        <v>6017</v>
      </c>
      <c r="E1833" s="41" t="s">
        <v>15</v>
      </c>
      <c r="F1833" s="3" t="s">
        <v>6018</v>
      </c>
      <c r="G1833" s="1" t="s">
        <v>16</v>
      </c>
      <c r="H1833" s="4" t="s">
        <v>680</v>
      </c>
      <c r="I1833" s="1" t="s">
        <v>38</v>
      </c>
    </row>
    <row r="1834" spans="2:9">
      <c r="B1834" s="1">
        <v>1832</v>
      </c>
      <c r="C1834" s="41" t="s">
        <v>6019</v>
      </c>
      <c r="D1834" s="4" t="s">
        <v>6020</v>
      </c>
      <c r="E1834" s="41" t="s">
        <v>15</v>
      </c>
      <c r="F1834" s="3" t="s">
        <v>5738</v>
      </c>
      <c r="G1834" s="1" t="s">
        <v>16</v>
      </c>
      <c r="H1834" s="4" t="s">
        <v>387</v>
      </c>
      <c r="I1834" s="1" t="s">
        <v>38</v>
      </c>
    </row>
    <row r="1835" spans="2:9">
      <c r="B1835" s="1">
        <v>1833</v>
      </c>
      <c r="C1835" s="41" t="s">
        <v>6021</v>
      </c>
      <c r="D1835" s="4" t="s">
        <v>6022</v>
      </c>
      <c r="E1835" s="41" t="s">
        <v>15</v>
      </c>
      <c r="F1835" s="3" t="s">
        <v>6023</v>
      </c>
      <c r="G1835" s="1" t="s">
        <v>16</v>
      </c>
      <c r="H1835" s="4" t="s">
        <v>436</v>
      </c>
      <c r="I1835" s="1" t="s">
        <v>38</v>
      </c>
    </row>
    <row r="1836" spans="2:9">
      <c r="B1836" s="1">
        <v>1834</v>
      </c>
      <c r="C1836" s="41" t="s">
        <v>6024</v>
      </c>
      <c r="D1836" s="4" t="s">
        <v>6025</v>
      </c>
      <c r="E1836" s="41" t="s">
        <v>15</v>
      </c>
      <c r="F1836" s="3" t="s">
        <v>5323</v>
      </c>
      <c r="G1836" s="1" t="s">
        <v>16</v>
      </c>
      <c r="H1836" s="4" t="s">
        <v>244</v>
      </c>
      <c r="I1836" s="1" t="s">
        <v>38</v>
      </c>
    </row>
    <row r="1837" spans="2:9">
      <c r="B1837" s="1">
        <v>1835</v>
      </c>
      <c r="C1837" s="41" t="s">
        <v>6026</v>
      </c>
      <c r="D1837" s="4" t="s">
        <v>6027</v>
      </c>
      <c r="E1837" s="41" t="s">
        <v>15</v>
      </c>
      <c r="F1837" s="3" t="s">
        <v>6028</v>
      </c>
      <c r="G1837" s="1" t="s">
        <v>16</v>
      </c>
      <c r="H1837" s="4" t="s">
        <v>436</v>
      </c>
      <c r="I1837" s="1" t="s">
        <v>38</v>
      </c>
    </row>
    <row r="1838" spans="2:9">
      <c r="B1838" s="1">
        <v>1836</v>
      </c>
      <c r="C1838" s="41" t="s">
        <v>6029</v>
      </c>
      <c r="D1838" s="4" t="s">
        <v>6030</v>
      </c>
      <c r="E1838" s="41" t="s">
        <v>15</v>
      </c>
      <c r="F1838" s="3" t="s">
        <v>6031</v>
      </c>
      <c r="G1838" s="1" t="s">
        <v>16</v>
      </c>
      <c r="H1838" s="4" t="s">
        <v>557</v>
      </c>
      <c r="I1838" s="1" t="s">
        <v>38</v>
      </c>
    </row>
    <row r="1839" spans="2:9">
      <c r="B1839" s="1">
        <v>1837</v>
      </c>
      <c r="C1839" s="41" t="s">
        <v>6032</v>
      </c>
      <c r="D1839" s="4" t="s">
        <v>6033</v>
      </c>
      <c r="E1839" s="41" t="s">
        <v>15</v>
      </c>
      <c r="F1839" s="3" t="s">
        <v>6034</v>
      </c>
      <c r="G1839" s="1" t="s">
        <v>16</v>
      </c>
      <c r="H1839" s="4" t="s">
        <v>436</v>
      </c>
      <c r="I1839" s="1" t="s">
        <v>38</v>
      </c>
    </row>
    <row r="1840" spans="2:9">
      <c r="B1840" s="1">
        <v>1838</v>
      </c>
      <c r="C1840" s="41" t="s">
        <v>6035</v>
      </c>
      <c r="D1840" s="4" t="s">
        <v>6036</v>
      </c>
      <c r="E1840" s="41" t="s">
        <v>15</v>
      </c>
      <c r="F1840" s="3" t="s">
        <v>6037</v>
      </c>
      <c r="G1840" s="1" t="s">
        <v>16</v>
      </c>
      <c r="H1840" s="4" t="s">
        <v>387</v>
      </c>
      <c r="I1840" s="1" t="s">
        <v>38</v>
      </c>
    </row>
    <row r="1841" spans="2:9">
      <c r="B1841" s="1">
        <v>1839</v>
      </c>
      <c r="C1841" s="41" t="s">
        <v>6038</v>
      </c>
      <c r="D1841" s="4" t="s">
        <v>3821</v>
      </c>
      <c r="E1841" s="41" t="s">
        <v>15</v>
      </c>
      <c r="F1841" s="3" t="s">
        <v>6039</v>
      </c>
      <c r="G1841" s="1" t="s">
        <v>16</v>
      </c>
      <c r="H1841" s="4" t="s">
        <v>174</v>
      </c>
      <c r="I1841" s="1" t="s">
        <v>38</v>
      </c>
    </row>
    <row r="1842" spans="2:9">
      <c r="B1842" s="1">
        <v>1840</v>
      </c>
      <c r="C1842" s="41" t="s">
        <v>6040</v>
      </c>
      <c r="D1842" s="4" t="s">
        <v>6041</v>
      </c>
      <c r="E1842" s="41" t="s">
        <v>15</v>
      </c>
      <c r="F1842" s="3" t="s">
        <v>6042</v>
      </c>
      <c r="G1842" s="1" t="s">
        <v>16</v>
      </c>
      <c r="H1842" s="4" t="s">
        <v>557</v>
      </c>
      <c r="I1842" s="1" t="s">
        <v>38</v>
      </c>
    </row>
    <row r="1843" spans="2:9">
      <c r="B1843" s="1">
        <v>1841</v>
      </c>
      <c r="C1843" s="41" t="s">
        <v>6043</v>
      </c>
      <c r="D1843" s="4" t="s">
        <v>6044</v>
      </c>
      <c r="E1843" s="41" t="s">
        <v>15</v>
      </c>
      <c r="F1843" s="3" t="s">
        <v>6045</v>
      </c>
      <c r="G1843" s="1" t="s">
        <v>16</v>
      </c>
      <c r="H1843" s="4" t="s">
        <v>680</v>
      </c>
      <c r="I1843" s="1" t="s">
        <v>38</v>
      </c>
    </row>
    <row r="1844" spans="2:9">
      <c r="B1844" s="1">
        <v>1842</v>
      </c>
      <c r="C1844" s="41" t="s">
        <v>6046</v>
      </c>
      <c r="D1844" s="4" t="s">
        <v>6047</v>
      </c>
      <c r="E1844" s="41" t="s">
        <v>15</v>
      </c>
      <c r="F1844" s="3" t="s">
        <v>6048</v>
      </c>
      <c r="G1844" s="1" t="s">
        <v>16</v>
      </c>
      <c r="H1844" s="4" t="s">
        <v>671</v>
      </c>
      <c r="I1844" s="1" t="s">
        <v>38</v>
      </c>
    </row>
    <row r="1845" spans="2:9">
      <c r="B1845" s="1">
        <v>1843</v>
      </c>
      <c r="C1845" s="41" t="s">
        <v>6049</v>
      </c>
      <c r="D1845" s="4" t="s">
        <v>6050</v>
      </c>
      <c r="E1845" s="41" t="s">
        <v>15</v>
      </c>
      <c r="F1845" s="3" t="s">
        <v>6051</v>
      </c>
      <c r="G1845" s="1" t="s">
        <v>16</v>
      </c>
      <c r="H1845" s="4" t="s">
        <v>680</v>
      </c>
      <c r="I1845" s="1" t="s">
        <v>38</v>
      </c>
    </row>
    <row r="1846" spans="2:9">
      <c r="B1846" s="1">
        <v>1844</v>
      </c>
      <c r="C1846" s="41" t="s">
        <v>6052</v>
      </c>
      <c r="D1846" s="4" t="s">
        <v>6053</v>
      </c>
      <c r="E1846" s="41" t="s">
        <v>15</v>
      </c>
      <c r="F1846" s="3" t="s">
        <v>6054</v>
      </c>
      <c r="G1846" s="1" t="s">
        <v>16</v>
      </c>
      <c r="H1846" s="4" t="s">
        <v>478</v>
      </c>
      <c r="I1846" s="1" t="s">
        <v>38</v>
      </c>
    </row>
    <row r="1847" spans="2:9">
      <c r="B1847" s="1">
        <v>1845</v>
      </c>
      <c r="C1847" s="41" t="s">
        <v>6055</v>
      </c>
      <c r="D1847" s="4" t="s">
        <v>6056</v>
      </c>
      <c r="E1847" s="41" t="s">
        <v>15</v>
      </c>
      <c r="F1847" s="3" t="s">
        <v>6057</v>
      </c>
      <c r="G1847" s="1" t="s">
        <v>16</v>
      </c>
      <c r="H1847" s="4" t="s">
        <v>174</v>
      </c>
      <c r="I1847" s="1" t="s">
        <v>38</v>
      </c>
    </row>
    <row r="1848" spans="2:9">
      <c r="B1848" s="1">
        <v>1846</v>
      </c>
      <c r="C1848" s="41" t="s">
        <v>6058</v>
      </c>
      <c r="D1848" s="4" t="s">
        <v>6059</v>
      </c>
      <c r="E1848" s="41" t="s">
        <v>15</v>
      </c>
      <c r="F1848" s="3" t="s">
        <v>6060</v>
      </c>
      <c r="G1848" s="1" t="s">
        <v>16</v>
      </c>
      <c r="H1848" s="4" t="s">
        <v>387</v>
      </c>
      <c r="I1848" s="1" t="s">
        <v>38</v>
      </c>
    </row>
    <row r="1849" spans="2:9">
      <c r="B1849" s="1">
        <v>1847</v>
      </c>
      <c r="C1849" s="41" t="s">
        <v>6061</v>
      </c>
      <c r="D1849" s="4" t="s">
        <v>6062</v>
      </c>
      <c r="E1849" s="41" t="s">
        <v>15</v>
      </c>
      <c r="F1849" s="3" t="s">
        <v>6063</v>
      </c>
      <c r="G1849" s="1" t="s">
        <v>16</v>
      </c>
      <c r="H1849" s="4" t="s">
        <v>675</v>
      </c>
      <c r="I1849" s="1" t="s">
        <v>38</v>
      </c>
    </row>
    <row r="1850" spans="2:9">
      <c r="B1850" s="1">
        <v>1848</v>
      </c>
      <c r="C1850" s="41" t="s">
        <v>6064</v>
      </c>
      <c r="D1850" s="4" t="s">
        <v>6065</v>
      </c>
      <c r="E1850" s="41" t="s">
        <v>15</v>
      </c>
      <c r="F1850" s="3" t="s">
        <v>6066</v>
      </c>
      <c r="G1850" s="1" t="s">
        <v>16</v>
      </c>
      <c r="H1850" s="4" t="s">
        <v>478</v>
      </c>
      <c r="I1850" s="1" t="s">
        <v>38</v>
      </c>
    </row>
    <row r="1851" spans="2:9">
      <c r="B1851" s="1">
        <v>1849</v>
      </c>
      <c r="C1851" s="41" t="s">
        <v>6067</v>
      </c>
      <c r="D1851" s="4" t="s">
        <v>6068</v>
      </c>
      <c r="E1851" s="41" t="s">
        <v>15</v>
      </c>
      <c r="F1851" s="3" t="s">
        <v>6069</v>
      </c>
      <c r="G1851" s="1" t="s">
        <v>16</v>
      </c>
      <c r="H1851" s="4" t="s">
        <v>557</v>
      </c>
      <c r="I1851" s="1" t="s">
        <v>38</v>
      </c>
    </row>
    <row r="1852" spans="2:9">
      <c r="B1852" s="1">
        <v>1850</v>
      </c>
      <c r="C1852" s="41" t="s">
        <v>6070</v>
      </c>
      <c r="D1852" s="4" t="s">
        <v>6071</v>
      </c>
      <c r="E1852" s="41" t="s">
        <v>15</v>
      </c>
      <c r="F1852" s="3" t="s">
        <v>6072</v>
      </c>
      <c r="G1852" s="1" t="s">
        <v>16</v>
      </c>
      <c r="H1852" s="4" t="s">
        <v>387</v>
      </c>
      <c r="I1852" s="1" t="s">
        <v>38</v>
      </c>
    </row>
    <row r="1853" spans="2:9">
      <c r="B1853" s="1">
        <v>1851</v>
      </c>
      <c r="C1853" s="41" t="s">
        <v>6073</v>
      </c>
      <c r="D1853" s="4" t="s">
        <v>6074</v>
      </c>
      <c r="E1853" s="41" t="s">
        <v>15</v>
      </c>
      <c r="F1853" s="3" t="s">
        <v>6075</v>
      </c>
      <c r="G1853" s="1" t="s">
        <v>16</v>
      </c>
      <c r="H1853" s="4" t="s">
        <v>557</v>
      </c>
      <c r="I1853" s="1" t="s">
        <v>38</v>
      </c>
    </row>
    <row r="1854" spans="2:9">
      <c r="B1854" s="1">
        <v>1852</v>
      </c>
      <c r="C1854" s="41" t="s">
        <v>6076</v>
      </c>
      <c r="D1854" s="4" t="s">
        <v>6077</v>
      </c>
      <c r="E1854" s="41" t="s">
        <v>15</v>
      </c>
      <c r="F1854" s="3" t="s">
        <v>6078</v>
      </c>
      <c r="G1854" s="1" t="s">
        <v>16</v>
      </c>
      <c r="H1854" s="4" t="s">
        <v>680</v>
      </c>
      <c r="I1854" s="1" t="s">
        <v>38</v>
      </c>
    </row>
    <row r="1855" spans="2:9">
      <c r="B1855" s="1">
        <v>1853</v>
      </c>
      <c r="C1855" s="41" t="s">
        <v>6079</v>
      </c>
      <c r="D1855" s="4" t="s">
        <v>6080</v>
      </c>
      <c r="E1855" s="41" t="s">
        <v>15</v>
      </c>
      <c r="F1855" s="3" t="s">
        <v>6081</v>
      </c>
      <c r="G1855" s="1" t="s">
        <v>16</v>
      </c>
      <c r="H1855" s="4" t="s">
        <v>174</v>
      </c>
      <c r="I1855" s="1" t="s">
        <v>38</v>
      </c>
    </row>
    <row r="1856" spans="2:9">
      <c r="B1856" s="1">
        <v>1854</v>
      </c>
      <c r="C1856" s="41" t="s">
        <v>6082</v>
      </c>
      <c r="D1856" s="4" t="s">
        <v>6083</v>
      </c>
      <c r="E1856" s="41" t="s">
        <v>15</v>
      </c>
      <c r="F1856" s="3" t="s">
        <v>6084</v>
      </c>
      <c r="G1856" s="1" t="s">
        <v>16</v>
      </c>
      <c r="H1856" s="4" t="s">
        <v>174</v>
      </c>
      <c r="I1856" s="1" t="s">
        <v>38</v>
      </c>
    </row>
    <row r="1857" spans="2:9">
      <c r="B1857" s="1">
        <v>1855</v>
      </c>
      <c r="C1857" s="41" t="s">
        <v>6085</v>
      </c>
      <c r="D1857" s="4" t="s">
        <v>6086</v>
      </c>
      <c r="E1857" s="41" t="s">
        <v>15</v>
      </c>
      <c r="F1857" s="3" t="s">
        <v>6087</v>
      </c>
      <c r="G1857" s="1" t="s">
        <v>16</v>
      </c>
      <c r="H1857" s="4" t="s">
        <v>478</v>
      </c>
      <c r="I1857" s="1" t="s">
        <v>38</v>
      </c>
    </row>
    <row r="1858" spans="2:9">
      <c r="B1858" s="1">
        <v>1856</v>
      </c>
      <c r="C1858" s="41" t="s">
        <v>6088</v>
      </c>
      <c r="D1858" s="4" t="s">
        <v>6089</v>
      </c>
      <c r="E1858" s="41" t="s">
        <v>15</v>
      </c>
      <c r="F1858" s="3" t="s">
        <v>6090</v>
      </c>
      <c r="G1858" s="1" t="s">
        <v>16</v>
      </c>
      <c r="H1858" s="4" t="s">
        <v>557</v>
      </c>
      <c r="I1858" s="1" t="s">
        <v>38</v>
      </c>
    </row>
    <row r="1859" spans="2:9">
      <c r="B1859" s="1">
        <v>1857</v>
      </c>
      <c r="C1859" s="41" t="s">
        <v>6091</v>
      </c>
      <c r="D1859" s="4" t="s">
        <v>6092</v>
      </c>
      <c r="E1859" s="41" t="s">
        <v>15</v>
      </c>
      <c r="F1859" s="3" t="s">
        <v>6093</v>
      </c>
      <c r="G1859" s="1" t="s">
        <v>16</v>
      </c>
      <c r="H1859" s="4" t="s">
        <v>436</v>
      </c>
      <c r="I1859" s="1" t="s">
        <v>38</v>
      </c>
    </row>
    <row r="1860" spans="2:9">
      <c r="B1860" s="1">
        <v>1858</v>
      </c>
      <c r="C1860" s="41" t="s">
        <v>6094</v>
      </c>
      <c r="D1860" s="4" t="s">
        <v>6095</v>
      </c>
      <c r="E1860" s="41" t="s">
        <v>15</v>
      </c>
      <c r="F1860" s="3" t="s">
        <v>6096</v>
      </c>
      <c r="G1860" s="1" t="s">
        <v>16</v>
      </c>
      <c r="H1860" s="4" t="s">
        <v>310</v>
      </c>
      <c r="I1860" s="1" t="s">
        <v>38</v>
      </c>
    </row>
    <row r="1861" spans="2:9">
      <c r="B1861" s="1">
        <v>1859</v>
      </c>
      <c r="C1861" s="41" t="s">
        <v>6097</v>
      </c>
      <c r="D1861" s="4" t="s">
        <v>6098</v>
      </c>
      <c r="E1861" s="41" t="s">
        <v>15</v>
      </c>
      <c r="F1861" s="3" t="s">
        <v>6099</v>
      </c>
      <c r="G1861" s="1" t="s">
        <v>16</v>
      </c>
      <c r="H1861" s="4" t="s">
        <v>680</v>
      </c>
      <c r="I1861" s="1" t="s">
        <v>38</v>
      </c>
    </row>
    <row r="1862" spans="2:9">
      <c r="B1862" s="1">
        <v>1860</v>
      </c>
      <c r="C1862" s="41" t="s">
        <v>6100</v>
      </c>
      <c r="D1862" s="4" t="s">
        <v>6101</v>
      </c>
      <c r="E1862" s="41" t="s">
        <v>15</v>
      </c>
      <c r="F1862" s="3" t="s">
        <v>6102</v>
      </c>
      <c r="G1862" s="1" t="s">
        <v>16</v>
      </c>
      <c r="H1862" s="4" t="s">
        <v>174</v>
      </c>
      <c r="I1862" s="1" t="s">
        <v>38</v>
      </c>
    </row>
    <row r="1863" spans="2:9">
      <c r="B1863" s="1">
        <v>1861</v>
      </c>
      <c r="C1863" s="41" t="s">
        <v>6103</v>
      </c>
      <c r="D1863" s="4" t="s">
        <v>6104</v>
      </c>
      <c r="E1863" s="41" t="s">
        <v>15</v>
      </c>
      <c r="F1863" s="3" t="s">
        <v>6105</v>
      </c>
      <c r="G1863" s="1" t="s">
        <v>16</v>
      </c>
      <c r="H1863" s="4" t="s">
        <v>557</v>
      </c>
      <c r="I1863" s="1" t="s">
        <v>38</v>
      </c>
    </row>
    <row r="1864" spans="2:9">
      <c r="B1864" s="1">
        <v>1862</v>
      </c>
      <c r="C1864" s="41" t="s">
        <v>6106</v>
      </c>
      <c r="D1864" s="4" t="s">
        <v>6107</v>
      </c>
      <c r="E1864" s="41" t="s">
        <v>15</v>
      </c>
      <c r="F1864" s="3" t="s">
        <v>5168</v>
      </c>
      <c r="G1864" s="1" t="s">
        <v>16</v>
      </c>
      <c r="H1864" s="4" t="s">
        <v>252</v>
      </c>
      <c r="I1864" s="1" t="s">
        <v>38</v>
      </c>
    </row>
    <row r="1865" spans="2:9">
      <c r="B1865" s="1">
        <v>1863</v>
      </c>
      <c r="C1865" s="41" t="s">
        <v>6108</v>
      </c>
      <c r="D1865" s="4" t="s">
        <v>6109</v>
      </c>
      <c r="E1865" s="41" t="s">
        <v>15</v>
      </c>
      <c r="F1865" s="3" t="s">
        <v>6110</v>
      </c>
      <c r="G1865" s="1" t="s">
        <v>16</v>
      </c>
      <c r="H1865" s="4" t="s">
        <v>387</v>
      </c>
      <c r="I1865" s="1" t="s">
        <v>38</v>
      </c>
    </row>
    <row r="1866" spans="2:9">
      <c r="B1866" s="1">
        <v>1864</v>
      </c>
      <c r="C1866" s="41" t="s">
        <v>6111</v>
      </c>
      <c r="D1866" s="4" t="s">
        <v>6112</v>
      </c>
      <c r="E1866" s="41" t="s">
        <v>15</v>
      </c>
      <c r="F1866" s="3" t="s">
        <v>6113</v>
      </c>
      <c r="G1866" s="1" t="s">
        <v>16</v>
      </c>
      <c r="H1866" s="4" t="s">
        <v>679</v>
      </c>
      <c r="I1866" s="1" t="s">
        <v>38</v>
      </c>
    </row>
    <row r="1867" spans="2:9">
      <c r="B1867" s="1">
        <v>1865</v>
      </c>
      <c r="C1867" s="41" t="s">
        <v>6114</v>
      </c>
      <c r="D1867" s="4" t="s">
        <v>6115</v>
      </c>
      <c r="E1867" s="41" t="s">
        <v>15</v>
      </c>
      <c r="F1867" s="3" t="s">
        <v>6116</v>
      </c>
      <c r="G1867" s="1" t="s">
        <v>16</v>
      </c>
      <c r="H1867" s="4" t="s">
        <v>557</v>
      </c>
      <c r="I1867" s="1" t="s">
        <v>38</v>
      </c>
    </row>
    <row r="1868" spans="2:9">
      <c r="B1868" s="1">
        <v>1866</v>
      </c>
      <c r="C1868" s="41" t="s">
        <v>6117</v>
      </c>
      <c r="D1868" s="4" t="s">
        <v>6118</v>
      </c>
      <c r="E1868" s="41" t="s">
        <v>15</v>
      </c>
      <c r="F1868" s="3" t="s">
        <v>6119</v>
      </c>
      <c r="G1868" s="1" t="s">
        <v>16</v>
      </c>
      <c r="H1868" s="4" t="s">
        <v>174</v>
      </c>
      <c r="I1868" s="1" t="s">
        <v>38</v>
      </c>
    </row>
    <row r="1869" spans="2:9">
      <c r="B1869" s="1">
        <v>1867</v>
      </c>
      <c r="C1869" s="41" t="s">
        <v>6120</v>
      </c>
      <c r="D1869" s="4" t="s">
        <v>6121</v>
      </c>
      <c r="E1869" s="41" t="s">
        <v>15</v>
      </c>
      <c r="F1869" s="3" t="s">
        <v>6122</v>
      </c>
      <c r="G1869" s="1" t="s">
        <v>16</v>
      </c>
      <c r="H1869" s="4" t="s">
        <v>675</v>
      </c>
      <c r="I1869" s="1" t="s">
        <v>38</v>
      </c>
    </row>
    <row r="1870" spans="2:9">
      <c r="B1870" s="1">
        <v>1868</v>
      </c>
      <c r="C1870" s="41" t="s">
        <v>6123</v>
      </c>
      <c r="D1870" s="4" t="s">
        <v>6124</v>
      </c>
      <c r="E1870" s="41" t="s">
        <v>15</v>
      </c>
      <c r="F1870" s="3" t="s">
        <v>6125</v>
      </c>
      <c r="G1870" s="1" t="s">
        <v>16</v>
      </c>
      <c r="H1870" s="4" t="s">
        <v>436</v>
      </c>
      <c r="I1870" s="1" t="s">
        <v>38</v>
      </c>
    </row>
    <row r="1871" spans="2:9">
      <c r="B1871" s="1">
        <v>1869</v>
      </c>
      <c r="C1871" s="41" t="s">
        <v>6126</v>
      </c>
      <c r="D1871" s="4" t="s">
        <v>6127</v>
      </c>
      <c r="E1871" s="41" t="s">
        <v>15</v>
      </c>
      <c r="F1871" s="3" t="s">
        <v>6128</v>
      </c>
      <c r="G1871" s="1" t="s">
        <v>16</v>
      </c>
      <c r="H1871" s="4" t="s">
        <v>678</v>
      </c>
      <c r="I1871" s="1" t="s">
        <v>38</v>
      </c>
    </row>
    <row r="1872" spans="2:9">
      <c r="B1872" s="1">
        <v>1870</v>
      </c>
      <c r="C1872" s="41" t="s">
        <v>6129</v>
      </c>
      <c r="D1872" s="4" t="s">
        <v>6130</v>
      </c>
      <c r="E1872" s="41" t="s">
        <v>15</v>
      </c>
      <c r="F1872" s="3" t="s">
        <v>6131</v>
      </c>
      <c r="G1872" s="1" t="s">
        <v>16</v>
      </c>
      <c r="H1872" s="4" t="s">
        <v>678</v>
      </c>
      <c r="I1872" s="1" t="s">
        <v>38</v>
      </c>
    </row>
    <row r="1873" spans="2:9">
      <c r="B1873" s="1">
        <v>1871</v>
      </c>
      <c r="C1873" s="41" t="s">
        <v>6132</v>
      </c>
      <c r="D1873" s="4" t="s">
        <v>6133</v>
      </c>
      <c r="E1873" s="41" t="s">
        <v>15</v>
      </c>
      <c r="F1873" s="3" t="s">
        <v>6134</v>
      </c>
      <c r="G1873" s="1" t="s">
        <v>16</v>
      </c>
      <c r="H1873" s="4" t="s">
        <v>557</v>
      </c>
      <c r="I1873" s="1" t="s">
        <v>38</v>
      </c>
    </row>
    <row r="1874" spans="2:9">
      <c r="B1874" s="1">
        <v>1872</v>
      </c>
      <c r="C1874" s="41" t="s">
        <v>6135</v>
      </c>
      <c r="D1874" s="4" t="s">
        <v>6136</v>
      </c>
      <c r="E1874" s="41" t="s">
        <v>15</v>
      </c>
      <c r="F1874" s="3" t="s">
        <v>6137</v>
      </c>
      <c r="G1874" s="1" t="s">
        <v>16</v>
      </c>
      <c r="H1874" s="4" t="s">
        <v>557</v>
      </c>
      <c r="I1874" s="1" t="s">
        <v>38</v>
      </c>
    </row>
    <row r="1875" spans="2:9">
      <c r="B1875" s="1">
        <v>1873</v>
      </c>
      <c r="C1875" s="41" t="s">
        <v>6138</v>
      </c>
      <c r="D1875" s="4" t="s">
        <v>2382</v>
      </c>
      <c r="E1875" s="41" t="s">
        <v>15</v>
      </c>
      <c r="F1875" s="3" t="s">
        <v>6139</v>
      </c>
      <c r="G1875" s="1" t="s">
        <v>16</v>
      </c>
      <c r="H1875" s="4" t="s">
        <v>557</v>
      </c>
      <c r="I1875" s="1" t="s">
        <v>38</v>
      </c>
    </row>
    <row r="1876" spans="2:9">
      <c r="B1876" s="1">
        <v>1874</v>
      </c>
      <c r="C1876" s="41" t="s">
        <v>6140</v>
      </c>
      <c r="D1876" s="4" t="s">
        <v>6141</v>
      </c>
      <c r="E1876" s="41" t="s">
        <v>15</v>
      </c>
      <c r="F1876" s="3" t="s">
        <v>6142</v>
      </c>
      <c r="G1876" s="1" t="s">
        <v>16</v>
      </c>
      <c r="H1876" s="4" t="s">
        <v>679</v>
      </c>
      <c r="I1876" s="1" t="s">
        <v>38</v>
      </c>
    </row>
    <row r="1877" spans="2:9">
      <c r="B1877" s="1">
        <v>1875</v>
      </c>
      <c r="C1877" s="41" t="s">
        <v>6143</v>
      </c>
      <c r="D1877" s="4" t="s">
        <v>6144</v>
      </c>
      <c r="E1877" s="41" t="s">
        <v>15</v>
      </c>
      <c r="F1877" s="3" t="s">
        <v>6145</v>
      </c>
      <c r="G1877" s="1" t="s">
        <v>16</v>
      </c>
      <c r="H1877" s="4" t="s">
        <v>387</v>
      </c>
      <c r="I1877" s="1" t="s">
        <v>38</v>
      </c>
    </row>
    <row r="1878" spans="2:9">
      <c r="B1878" s="1">
        <v>1876</v>
      </c>
      <c r="C1878" s="41" t="s">
        <v>6146</v>
      </c>
      <c r="D1878" s="4" t="s">
        <v>6147</v>
      </c>
      <c r="E1878" s="41" t="s">
        <v>15</v>
      </c>
      <c r="F1878" s="3" t="s">
        <v>6148</v>
      </c>
      <c r="G1878" s="1" t="s">
        <v>16</v>
      </c>
      <c r="H1878" s="4" t="s">
        <v>680</v>
      </c>
      <c r="I1878" s="1" t="s">
        <v>38</v>
      </c>
    </row>
    <row r="1879" spans="2:9">
      <c r="B1879" s="1">
        <v>1877</v>
      </c>
      <c r="C1879" s="41" t="s">
        <v>6149</v>
      </c>
      <c r="D1879" s="4" t="s">
        <v>6150</v>
      </c>
      <c r="E1879" s="41" t="s">
        <v>15</v>
      </c>
      <c r="F1879" s="3" t="s">
        <v>5508</v>
      </c>
      <c r="G1879" s="1" t="s">
        <v>16</v>
      </c>
      <c r="H1879" s="4" t="s">
        <v>387</v>
      </c>
      <c r="I1879" s="1" t="s">
        <v>38</v>
      </c>
    </row>
    <row r="1880" spans="2:9">
      <c r="B1880" s="1">
        <v>1878</v>
      </c>
      <c r="C1880" s="41" t="s">
        <v>6151</v>
      </c>
      <c r="D1880" s="4" t="s">
        <v>6152</v>
      </c>
      <c r="E1880" s="41" t="s">
        <v>15</v>
      </c>
      <c r="F1880" s="3" t="s">
        <v>6153</v>
      </c>
      <c r="G1880" s="1" t="s">
        <v>16</v>
      </c>
      <c r="H1880" s="4" t="s">
        <v>194</v>
      </c>
      <c r="I1880" s="1" t="s">
        <v>38</v>
      </c>
    </row>
    <row r="1881" spans="2:9">
      <c r="B1881" s="1">
        <v>1879</v>
      </c>
      <c r="C1881" s="41" t="s">
        <v>6154</v>
      </c>
      <c r="D1881" s="4" t="s">
        <v>6155</v>
      </c>
      <c r="E1881" s="41" t="s">
        <v>15</v>
      </c>
      <c r="F1881" s="3" t="s">
        <v>6156</v>
      </c>
      <c r="G1881" s="1" t="s">
        <v>16</v>
      </c>
      <c r="H1881" s="4" t="s">
        <v>387</v>
      </c>
      <c r="I1881" s="1" t="s">
        <v>38</v>
      </c>
    </row>
    <row r="1882" spans="2:9">
      <c r="B1882" s="1">
        <v>1880</v>
      </c>
      <c r="C1882" s="41" t="s">
        <v>6157</v>
      </c>
      <c r="D1882" s="4" t="s">
        <v>6158</v>
      </c>
      <c r="E1882" s="41" t="s">
        <v>15</v>
      </c>
      <c r="F1882" s="3" t="s">
        <v>6159</v>
      </c>
      <c r="G1882" s="1" t="s">
        <v>16</v>
      </c>
      <c r="H1882" s="4" t="s">
        <v>387</v>
      </c>
      <c r="I1882" s="1" t="s">
        <v>38</v>
      </c>
    </row>
    <row r="1883" spans="2:9">
      <c r="B1883" s="1">
        <v>1881</v>
      </c>
      <c r="C1883" s="41" t="s">
        <v>6160</v>
      </c>
      <c r="D1883" s="4" t="s">
        <v>6161</v>
      </c>
      <c r="E1883" s="41" t="s">
        <v>15</v>
      </c>
      <c r="F1883" s="3" t="s">
        <v>6159</v>
      </c>
      <c r="G1883" s="1" t="s">
        <v>16</v>
      </c>
      <c r="H1883" s="4" t="s">
        <v>387</v>
      </c>
      <c r="I1883" s="1" t="s">
        <v>38</v>
      </c>
    </row>
    <row r="1884" spans="2:9">
      <c r="B1884" s="1">
        <v>1882</v>
      </c>
      <c r="C1884" s="41" t="s">
        <v>6162</v>
      </c>
      <c r="D1884" s="4" t="s">
        <v>6163</v>
      </c>
      <c r="E1884" s="41" t="s">
        <v>15</v>
      </c>
      <c r="F1884" s="3" t="s">
        <v>6164</v>
      </c>
      <c r="G1884" s="1" t="s">
        <v>16</v>
      </c>
      <c r="H1884" s="4" t="s">
        <v>478</v>
      </c>
      <c r="I1884" s="1" t="s">
        <v>38</v>
      </c>
    </row>
    <row r="1885" spans="2:9">
      <c r="B1885" s="1">
        <v>1883</v>
      </c>
      <c r="C1885" s="41" t="s">
        <v>6165</v>
      </c>
      <c r="D1885" s="4" t="s">
        <v>6166</v>
      </c>
      <c r="E1885" s="41" t="s">
        <v>15</v>
      </c>
      <c r="F1885" s="3" t="s">
        <v>6167</v>
      </c>
      <c r="G1885" s="1" t="s">
        <v>16</v>
      </c>
      <c r="H1885" s="4" t="s">
        <v>174</v>
      </c>
      <c r="I1885" s="1" t="s">
        <v>38</v>
      </c>
    </row>
    <row r="1886" spans="2:9">
      <c r="B1886" s="1">
        <v>1884</v>
      </c>
      <c r="C1886" s="41" t="s">
        <v>6168</v>
      </c>
      <c r="D1886" s="4" t="s">
        <v>6169</v>
      </c>
      <c r="E1886" s="41" t="s">
        <v>15</v>
      </c>
      <c r="F1886" s="3" t="s">
        <v>6170</v>
      </c>
      <c r="G1886" s="1" t="s">
        <v>16</v>
      </c>
      <c r="H1886" s="4" t="s">
        <v>387</v>
      </c>
      <c r="I1886" s="1" t="s">
        <v>38</v>
      </c>
    </row>
    <row r="1887" spans="2:9">
      <c r="B1887" s="1">
        <v>1885</v>
      </c>
      <c r="C1887" s="41" t="s">
        <v>6171</v>
      </c>
      <c r="D1887" s="4" t="s">
        <v>6172</v>
      </c>
      <c r="E1887" s="41" t="s">
        <v>15</v>
      </c>
      <c r="F1887" s="3" t="s">
        <v>5178</v>
      </c>
      <c r="G1887" s="1" t="s">
        <v>16</v>
      </c>
      <c r="H1887" s="4" t="s">
        <v>387</v>
      </c>
      <c r="I1887" s="1" t="s">
        <v>38</v>
      </c>
    </row>
    <row r="1888" spans="2:9">
      <c r="B1888" s="1">
        <v>1886</v>
      </c>
      <c r="C1888" s="41" t="s">
        <v>6173</v>
      </c>
      <c r="D1888" s="4" t="s">
        <v>6174</v>
      </c>
      <c r="E1888" s="41" t="s">
        <v>15</v>
      </c>
      <c r="F1888" s="3" t="s">
        <v>6175</v>
      </c>
      <c r="G1888" s="1" t="s">
        <v>16</v>
      </c>
      <c r="H1888" s="4" t="s">
        <v>680</v>
      </c>
      <c r="I1888" s="1" t="s">
        <v>38</v>
      </c>
    </row>
    <row r="1889" spans="2:9">
      <c r="B1889" s="1">
        <v>1887</v>
      </c>
      <c r="C1889" s="41" t="s">
        <v>6176</v>
      </c>
      <c r="D1889" s="4" t="s">
        <v>6177</v>
      </c>
      <c r="E1889" s="41" t="s">
        <v>15</v>
      </c>
      <c r="F1889" s="3" t="s">
        <v>6178</v>
      </c>
      <c r="G1889" s="1" t="s">
        <v>16</v>
      </c>
      <c r="H1889" s="4" t="s">
        <v>675</v>
      </c>
      <c r="I1889" s="1" t="s">
        <v>38</v>
      </c>
    </row>
    <row r="1890" spans="2:9">
      <c r="B1890" s="1">
        <v>1888</v>
      </c>
      <c r="C1890" s="41" t="s">
        <v>6179</v>
      </c>
      <c r="D1890" s="4" t="s">
        <v>6180</v>
      </c>
      <c r="E1890" s="41" t="s">
        <v>15</v>
      </c>
      <c r="F1890" s="3" t="s">
        <v>6181</v>
      </c>
      <c r="G1890" s="1" t="s">
        <v>16</v>
      </c>
      <c r="H1890" s="4" t="s">
        <v>244</v>
      </c>
      <c r="I1890" s="1" t="s">
        <v>38</v>
      </c>
    </row>
    <row r="1891" spans="2:9">
      <c r="B1891" s="1">
        <v>1889</v>
      </c>
      <c r="C1891" s="41" t="s">
        <v>6182</v>
      </c>
      <c r="D1891" s="4" t="s">
        <v>6183</v>
      </c>
      <c r="E1891" s="41" t="s">
        <v>15</v>
      </c>
      <c r="F1891" s="3" t="s">
        <v>6184</v>
      </c>
      <c r="G1891" s="1" t="s">
        <v>16</v>
      </c>
      <c r="H1891" s="4" t="s">
        <v>174</v>
      </c>
      <c r="I1891" s="1" t="s">
        <v>38</v>
      </c>
    </row>
    <row r="1892" spans="2:9">
      <c r="B1892" s="1">
        <v>1890</v>
      </c>
      <c r="C1892" s="41" t="s">
        <v>6185</v>
      </c>
      <c r="D1892" s="4" t="s">
        <v>6186</v>
      </c>
      <c r="E1892" s="41" t="s">
        <v>15</v>
      </c>
      <c r="F1892" s="3" t="s">
        <v>6187</v>
      </c>
      <c r="G1892" s="1" t="s">
        <v>16</v>
      </c>
      <c r="H1892" s="4" t="s">
        <v>557</v>
      </c>
      <c r="I1892" s="1" t="s">
        <v>38</v>
      </c>
    </row>
    <row r="1893" spans="2:9">
      <c r="B1893" s="1">
        <v>1891</v>
      </c>
      <c r="C1893" s="41" t="s">
        <v>6188</v>
      </c>
      <c r="D1893" s="4" t="s">
        <v>6189</v>
      </c>
      <c r="E1893" s="41" t="s">
        <v>15</v>
      </c>
      <c r="F1893" s="3" t="s">
        <v>6190</v>
      </c>
      <c r="G1893" s="1" t="s">
        <v>16</v>
      </c>
      <c r="H1893" s="4" t="s">
        <v>557</v>
      </c>
      <c r="I1893" s="1" t="s">
        <v>38</v>
      </c>
    </row>
    <row r="1894" spans="2:9">
      <c r="B1894" s="1">
        <v>1892</v>
      </c>
      <c r="C1894" s="41" t="s">
        <v>6191</v>
      </c>
      <c r="D1894" s="4" t="s">
        <v>6192</v>
      </c>
      <c r="E1894" s="41" t="s">
        <v>15</v>
      </c>
      <c r="F1894" s="3" t="s">
        <v>6193</v>
      </c>
      <c r="G1894" s="1" t="s">
        <v>16</v>
      </c>
      <c r="H1894" s="4" t="s">
        <v>174</v>
      </c>
      <c r="I1894" s="1" t="s">
        <v>38</v>
      </c>
    </row>
    <row r="1895" spans="2:9">
      <c r="B1895" s="1">
        <v>1893</v>
      </c>
      <c r="C1895" s="41" t="s">
        <v>6194</v>
      </c>
      <c r="D1895" s="4" t="s">
        <v>6195</v>
      </c>
      <c r="E1895" s="41" t="s">
        <v>15</v>
      </c>
      <c r="F1895" s="3" t="s">
        <v>6196</v>
      </c>
      <c r="G1895" s="1" t="s">
        <v>16</v>
      </c>
      <c r="H1895" s="4" t="s">
        <v>557</v>
      </c>
      <c r="I1895" s="1" t="s">
        <v>38</v>
      </c>
    </row>
    <row r="1896" spans="2:9">
      <c r="B1896" s="1">
        <v>1894</v>
      </c>
      <c r="C1896" s="41" t="s">
        <v>6197</v>
      </c>
      <c r="D1896" s="4" t="s">
        <v>6198</v>
      </c>
      <c r="E1896" s="41" t="s">
        <v>15</v>
      </c>
      <c r="F1896" s="3" t="s">
        <v>6199</v>
      </c>
      <c r="G1896" s="1" t="s">
        <v>16</v>
      </c>
      <c r="H1896" s="4" t="s">
        <v>675</v>
      </c>
      <c r="I1896" s="1" t="s">
        <v>38</v>
      </c>
    </row>
    <row r="1897" spans="2:9">
      <c r="B1897" s="1">
        <v>1895</v>
      </c>
      <c r="C1897" s="41" t="s">
        <v>6200</v>
      </c>
      <c r="D1897" s="4" t="s">
        <v>6201</v>
      </c>
      <c r="E1897" s="41" t="s">
        <v>15</v>
      </c>
      <c r="F1897" s="3" t="s">
        <v>6202</v>
      </c>
      <c r="G1897" s="1" t="s">
        <v>16</v>
      </c>
      <c r="H1897" s="4" t="s">
        <v>174</v>
      </c>
      <c r="I1897" s="1" t="s">
        <v>38</v>
      </c>
    </row>
    <row r="1898" spans="2:9">
      <c r="B1898" s="1">
        <v>1896</v>
      </c>
      <c r="C1898" s="41" t="s">
        <v>6203</v>
      </c>
      <c r="D1898" s="4" t="s">
        <v>6204</v>
      </c>
      <c r="E1898" s="41" t="s">
        <v>15</v>
      </c>
      <c r="F1898" s="3" t="s">
        <v>6205</v>
      </c>
      <c r="G1898" s="1" t="s">
        <v>16</v>
      </c>
      <c r="H1898" s="4" t="s">
        <v>387</v>
      </c>
      <c r="I1898" s="1" t="s">
        <v>38</v>
      </c>
    </row>
    <row r="1899" spans="2:9">
      <c r="B1899" s="1">
        <v>1897</v>
      </c>
      <c r="C1899" s="41" t="s">
        <v>6206</v>
      </c>
      <c r="D1899" s="4" t="s">
        <v>6207</v>
      </c>
      <c r="E1899" s="41" t="s">
        <v>15</v>
      </c>
      <c r="F1899" s="3" t="s">
        <v>6208</v>
      </c>
      <c r="G1899" s="1" t="s">
        <v>16</v>
      </c>
      <c r="H1899" s="4" t="s">
        <v>680</v>
      </c>
      <c r="I1899" s="1" t="s">
        <v>38</v>
      </c>
    </row>
    <row r="1900" spans="2:9">
      <c r="B1900" s="1">
        <v>1898</v>
      </c>
      <c r="C1900" s="41" t="s">
        <v>6209</v>
      </c>
      <c r="D1900" s="4" t="s">
        <v>6210</v>
      </c>
      <c r="E1900" s="41" t="s">
        <v>15</v>
      </c>
      <c r="F1900" s="3" t="s">
        <v>6211</v>
      </c>
      <c r="G1900" s="1" t="s">
        <v>16</v>
      </c>
      <c r="H1900" s="4" t="s">
        <v>680</v>
      </c>
      <c r="I1900" s="1" t="s">
        <v>38</v>
      </c>
    </row>
    <row r="1901" spans="2:9">
      <c r="B1901" s="1">
        <v>1899</v>
      </c>
      <c r="C1901" s="41" t="s">
        <v>6212</v>
      </c>
      <c r="D1901" s="4" t="s">
        <v>6213</v>
      </c>
      <c r="E1901" s="41" t="s">
        <v>15</v>
      </c>
      <c r="F1901" s="3" t="s">
        <v>5359</v>
      </c>
      <c r="G1901" s="1" t="s">
        <v>16</v>
      </c>
      <c r="H1901" s="4" t="s">
        <v>387</v>
      </c>
      <c r="I1901" s="1" t="s">
        <v>38</v>
      </c>
    </row>
    <row r="1902" spans="2:9">
      <c r="B1902" s="1">
        <v>1900</v>
      </c>
      <c r="C1902" s="41" t="s">
        <v>6214</v>
      </c>
      <c r="D1902" s="4" t="s">
        <v>6215</v>
      </c>
      <c r="E1902" s="41" t="s">
        <v>15</v>
      </c>
      <c r="F1902" s="3" t="s">
        <v>6216</v>
      </c>
      <c r="G1902" s="1" t="s">
        <v>16</v>
      </c>
      <c r="H1902" s="4" t="s">
        <v>680</v>
      </c>
      <c r="I1902" s="1" t="s">
        <v>38</v>
      </c>
    </row>
    <row r="1903" spans="2:9">
      <c r="B1903" s="1">
        <v>1901</v>
      </c>
      <c r="C1903" s="41" t="s">
        <v>6217</v>
      </c>
      <c r="D1903" s="4" t="s">
        <v>6218</v>
      </c>
      <c r="E1903" s="41" t="s">
        <v>15</v>
      </c>
      <c r="F1903" s="3" t="s">
        <v>6219</v>
      </c>
      <c r="G1903" s="1" t="s">
        <v>16</v>
      </c>
      <c r="H1903" s="4" t="s">
        <v>174</v>
      </c>
      <c r="I1903" s="1" t="s">
        <v>38</v>
      </c>
    </row>
    <row r="1904" spans="2:9">
      <c r="B1904" s="1">
        <v>1902</v>
      </c>
      <c r="C1904" s="41" t="s">
        <v>6220</v>
      </c>
      <c r="D1904" s="4" t="s">
        <v>6221</v>
      </c>
      <c r="E1904" s="41" t="s">
        <v>15</v>
      </c>
      <c r="F1904" s="3" t="s">
        <v>6222</v>
      </c>
      <c r="G1904" s="1" t="s">
        <v>16</v>
      </c>
      <c r="H1904" s="4" t="s">
        <v>387</v>
      </c>
      <c r="I1904" s="1" t="s">
        <v>38</v>
      </c>
    </row>
    <row r="1905" spans="2:9">
      <c r="B1905" s="1">
        <v>1903</v>
      </c>
      <c r="C1905" s="41" t="s">
        <v>6223</v>
      </c>
      <c r="D1905" s="4" t="s">
        <v>6224</v>
      </c>
      <c r="E1905" s="41" t="s">
        <v>15</v>
      </c>
      <c r="F1905" s="3" t="s">
        <v>6225</v>
      </c>
      <c r="G1905" s="1" t="s">
        <v>16</v>
      </c>
      <c r="H1905" s="4" t="s">
        <v>680</v>
      </c>
      <c r="I1905" s="1" t="s">
        <v>38</v>
      </c>
    </row>
    <row r="1906" spans="2:9">
      <c r="B1906" s="1">
        <v>1904</v>
      </c>
      <c r="C1906" s="41" t="s">
        <v>6226</v>
      </c>
      <c r="D1906" s="4" t="s">
        <v>6227</v>
      </c>
      <c r="E1906" s="41" t="s">
        <v>15</v>
      </c>
      <c r="F1906" s="3" t="s">
        <v>6228</v>
      </c>
      <c r="G1906" s="1" t="s">
        <v>16</v>
      </c>
      <c r="H1906" s="4" t="s">
        <v>326</v>
      </c>
      <c r="I1906" s="1" t="s">
        <v>38</v>
      </c>
    </row>
    <row r="1907" spans="2:9">
      <c r="B1907" s="1">
        <v>1905</v>
      </c>
      <c r="C1907" s="41" t="s">
        <v>6229</v>
      </c>
      <c r="D1907" s="4" t="s">
        <v>6230</v>
      </c>
      <c r="E1907" s="41" t="s">
        <v>15</v>
      </c>
      <c r="F1907" s="3" t="s">
        <v>6231</v>
      </c>
      <c r="G1907" s="1" t="s">
        <v>16</v>
      </c>
      <c r="H1907" s="4" t="s">
        <v>174</v>
      </c>
      <c r="I1907" s="1" t="s">
        <v>38</v>
      </c>
    </row>
    <row r="1908" spans="2:9">
      <c r="B1908" s="1">
        <v>1906</v>
      </c>
      <c r="C1908" s="41" t="s">
        <v>6232</v>
      </c>
      <c r="D1908" s="4" t="s">
        <v>3488</v>
      </c>
      <c r="E1908" s="41" t="s">
        <v>15</v>
      </c>
      <c r="F1908" s="3" t="s">
        <v>5178</v>
      </c>
      <c r="G1908" s="1" t="s">
        <v>16</v>
      </c>
      <c r="H1908" s="4" t="s">
        <v>387</v>
      </c>
      <c r="I1908" s="1" t="s">
        <v>38</v>
      </c>
    </row>
    <row r="1909" spans="2:9">
      <c r="B1909" s="1">
        <v>1907</v>
      </c>
      <c r="C1909" s="41" t="s">
        <v>6233</v>
      </c>
      <c r="D1909" s="4" t="s">
        <v>6234</v>
      </c>
      <c r="E1909" s="41" t="s">
        <v>15</v>
      </c>
      <c r="F1909" s="3" t="s">
        <v>6235</v>
      </c>
      <c r="G1909" s="1" t="s">
        <v>16</v>
      </c>
      <c r="H1909" s="4" t="s">
        <v>678</v>
      </c>
      <c r="I1909" s="1" t="s">
        <v>38</v>
      </c>
    </row>
    <row r="1910" spans="2:9">
      <c r="B1910" s="1">
        <v>1908</v>
      </c>
      <c r="C1910" s="41" t="s">
        <v>6236</v>
      </c>
      <c r="D1910" s="4" t="s">
        <v>6237</v>
      </c>
      <c r="E1910" s="41" t="s">
        <v>15</v>
      </c>
      <c r="F1910" s="3" t="s">
        <v>5341</v>
      </c>
      <c r="G1910" s="1" t="s">
        <v>16</v>
      </c>
      <c r="H1910" s="4" t="s">
        <v>387</v>
      </c>
      <c r="I1910" s="1" t="s">
        <v>38</v>
      </c>
    </row>
    <row r="1911" spans="2:9">
      <c r="B1911" s="1">
        <v>1909</v>
      </c>
      <c r="C1911" s="41" t="s">
        <v>6238</v>
      </c>
      <c r="D1911" s="4" t="s">
        <v>6239</v>
      </c>
      <c r="E1911" s="41" t="s">
        <v>15</v>
      </c>
      <c r="F1911" s="3" t="s">
        <v>6240</v>
      </c>
      <c r="G1911" s="1" t="s">
        <v>16</v>
      </c>
      <c r="H1911" s="4" t="s">
        <v>174</v>
      </c>
      <c r="I1911" s="1" t="s">
        <v>38</v>
      </c>
    </row>
    <row r="1912" spans="2:9">
      <c r="B1912" s="1">
        <v>1910</v>
      </c>
      <c r="C1912" s="41" t="s">
        <v>6241</v>
      </c>
      <c r="D1912" s="4" t="s">
        <v>6242</v>
      </c>
      <c r="E1912" s="41" t="s">
        <v>15</v>
      </c>
      <c r="F1912" s="3" t="s">
        <v>6243</v>
      </c>
      <c r="G1912" s="1" t="s">
        <v>16</v>
      </c>
      <c r="H1912" s="4" t="s">
        <v>387</v>
      </c>
      <c r="I1912" s="1" t="s">
        <v>38</v>
      </c>
    </row>
    <row r="1913" spans="2:9">
      <c r="B1913" s="1">
        <v>1911</v>
      </c>
      <c r="C1913" s="41" t="s">
        <v>6244</v>
      </c>
      <c r="D1913" s="4" t="s">
        <v>3123</v>
      </c>
      <c r="E1913" s="41" t="s">
        <v>15</v>
      </c>
      <c r="F1913" s="3" t="s">
        <v>6078</v>
      </c>
      <c r="G1913" s="1" t="s">
        <v>16</v>
      </c>
      <c r="H1913" s="4" t="s">
        <v>680</v>
      </c>
      <c r="I1913" s="1" t="s">
        <v>38</v>
      </c>
    </row>
    <row r="1914" spans="2:9">
      <c r="B1914" s="1">
        <v>1912</v>
      </c>
      <c r="C1914" s="41" t="s">
        <v>6245</v>
      </c>
      <c r="D1914" s="4" t="s">
        <v>1873</v>
      </c>
      <c r="E1914" s="41" t="s">
        <v>15</v>
      </c>
      <c r="F1914" s="3" t="s">
        <v>6246</v>
      </c>
      <c r="G1914" s="1" t="s">
        <v>16</v>
      </c>
      <c r="H1914" s="4" t="s">
        <v>436</v>
      </c>
      <c r="I1914" s="1" t="s">
        <v>38</v>
      </c>
    </row>
    <row r="1915" spans="2:9">
      <c r="B1915" s="1">
        <v>1913</v>
      </c>
      <c r="C1915" s="41" t="s">
        <v>6247</v>
      </c>
      <c r="D1915" s="4" t="s">
        <v>6248</v>
      </c>
      <c r="E1915" s="41" t="s">
        <v>15</v>
      </c>
      <c r="F1915" s="3" t="s">
        <v>6249</v>
      </c>
      <c r="G1915" s="1" t="s">
        <v>16</v>
      </c>
      <c r="H1915" s="4" t="s">
        <v>557</v>
      </c>
      <c r="I1915" s="1" t="s">
        <v>38</v>
      </c>
    </row>
    <row r="1916" spans="2:9">
      <c r="B1916" s="1">
        <v>1914</v>
      </c>
      <c r="C1916" s="41" t="s">
        <v>6250</v>
      </c>
      <c r="D1916" s="4" t="s">
        <v>5613</v>
      </c>
      <c r="E1916" s="41" t="s">
        <v>15</v>
      </c>
      <c r="F1916" s="3" t="s">
        <v>6251</v>
      </c>
      <c r="G1916" s="1" t="s">
        <v>16</v>
      </c>
      <c r="H1916" s="4" t="s">
        <v>174</v>
      </c>
      <c r="I1916" s="1" t="s">
        <v>38</v>
      </c>
    </row>
    <row r="1917" spans="2:9">
      <c r="B1917" s="1">
        <v>1915</v>
      </c>
      <c r="C1917" s="41" t="s">
        <v>6252</v>
      </c>
      <c r="D1917" s="4" t="s">
        <v>6253</v>
      </c>
      <c r="E1917" s="41" t="s">
        <v>15</v>
      </c>
      <c r="F1917" s="3" t="s">
        <v>6254</v>
      </c>
      <c r="G1917" s="1" t="s">
        <v>16</v>
      </c>
      <c r="H1917" s="4" t="s">
        <v>387</v>
      </c>
      <c r="I1917" s="1" t="s">
        <v>38</v>
      </c>
    </row>
    <row r="1918" spans="2:9">
      <c r="B1918" s="1">
        <v>1916</v>
      </c>
      <c r="C1918" s="41" t="s">
        <v>6255</v>
      </c>
      <c r="D1918" s="4" t="s">
        <v>6256</v>
      </c>
      <c r="E1918" s="41" t="s">
        <v>15</v>
      </c>
      <c r="F1918" s="3" t="s">
        <v>6257</v>
      </c>
      <c r="G1918" s="1" t="s">
        <v>16</v>
      </c>
      <c r="H1918" s="4" t="s">
        <v>174</v>
      </c>
      <c r="I1918" s="1" t="s">
        <v>38</v>
      </c>
    </row>
    <row r="1919" spans="2:9">
      <c r="B1919" s="1">
        <v>1917</v>
      </c>
      <c r="C1919" s="41" t="s">
        <v>6258</v>
      </c>
      <c r="D1919" s="4" t="s">
        <v>6259</v>
      </c>
      <c r="E1919" s="41" t="s">
        <v>15</v>
      </c>
      <c r="F1919" s="3" t="s">
        <v>6260</v>
      </c>
      <c r="G1919" s="1" t="s">
        <v>16</v>
      </c>
      <c r="H1919" s="4" t="s">
        <v>436</v>
      </c>
      <c r="I1919" s="1" t="s">
        <v>38</v>
      </c>
    </row>
    <row r="1920" spans="2:9">
      <c r="B1920" s="1">
        <v>1918</v>
      </c>
      <c r="C1920" s="41" t="s">
        <v>6261</v>
      </c>
      <c r="D1920" s="4" t="s">
        <v>6262</v>
      </c>
      <c r="E1920" s="41" t="s">
        <v>15</v>
      </c>
      <c r="F1920" s="3" t="s">
        <v>6263</v>
      </c>
      <c r="G1920" s="1" t="s">
        <v>16</v>
      </c>
      <c r="H1920" s="4" t="s">
        <v>679</v>
      </c>
      <c r="I1920" s="1" t="s">
        <v>38</v>
      </c>
    </row>
    <row r="1921" spans="2:9">
      <c r="B1921" s="1">
        <v>1919</v>
      </c>
      <c r="C1921" s="41" t="s">
        <v>6264</v>
      </c>
      <c r="D1921" s="4" t="s">
        <v>6265</v>
      </c>
      <c r="E1921" s="41" t="s">
        <v>15</v>
      </c>
      <c r="F1921" s="3" t="s">
        <v>6266</v>
      </c>
      <c r="G1921" s="1" t="s">
        <v>16</v>
      </c>
      <c r="H1921" s="4" t="s">
        <v>478</v>
      </c>
      <c r="I1921" s="1" t="s">
        <v>38</v>
      </c>
    </row>
    <row r="1922" spans="2:9">
      <c r="B1922" s="1">
        <v>1920</v>
      </c>
      <c r="C1922" s="41" t="s">
        <v>6267</v>
      </c>
      <c r="D1922" s="4" t="s">
        <v>6268</v>
      </c>
      <c r="E1922" s="41" t="s">
        <v>15</v>
      </c>
      <c r="F1922" s="3" t="s">
        <v>6269</v>
      </c>
      <c r="G1922" s="1" t="s">
        <v>16</v>
      </c>
      <c r="H1922" s="4" t="s">
        <v>174</v>
      </c>
      <c r="I1922" s="1" t="s">
        <v>38</v>
      </c>
    </row>
    <row r="1923" spans="2:9">
      <c r="B1923" s="1">
        <v>1921</v>
      </c>
      <c r="C1923" s="41" t="s">
        <v>6270</v>
      </c>
      <c r="D1923" s="4" t="s">
        <v>6271</v>
      </c>
      <c r="E1923" s="41" t="s">
        <v>15</v>
      </c>
      <c r="F1923" s="3" t="s">
        <v>5359</v>
      </c>
      <c r="G1923" s="1" t="s">
        <v>16</v>
      </c>
      <c r="H1923" s="4" t="s">
        <v>387</v>
      </c>
      <c r="I1923" s="1" t="s">
        <v>38</v>
      </c>
    </row>
    <row r="1924" spans="2:9">
      <c r="B1924" s="1">
        <v>1922</v>
      </c>
      <c r="C1924" s="41" t="s">
        <v>6272</v>
      </c>
      <c r="D1924" s="4" t="s">
        <v>6273</v>
      </c>
      <c r="E1924" s="41" t="s">
        <v>15</v>
      </c>
      <c r="F1924" s="3" t="s">
        <v>6274</v>
      </c>
      <c r="G1924" s="1" t="s">
        <v>16</v>
      </c>
      <c r="H1924" s="4" t="s">
        <v>557</v>
      </c>
      <c r="I1924" s="1" t="s">
        <v>38</v>
      </c>
    </row>
    <row r="1925" spans="2:9">
      <c r="B1925" s="1">
        <v>1923</v>
      </c>
      <c r="C1925" s="41" t="s">
        <v>6275</v>
      </c>
      <c r="D1925" s="4" t="s">
        <v>6276</v>
      </c>
      <c r="E1925" s="41" t="s">
        <v>15</v>
      </c>
      <c r="F1925" s="3" t="s">
        <v>6277</v>
      </c>
      <c r="G1925" s="1" t="s">
        <v>16</v>
      </c>
      <c r="H1925" s="4" t="s">
        <v>557</v>
      </c>
      <c r="I1925" s="1" t="s">
        <v>38</v>
      </c>
    </row>
    <row r="1926" spans="2:9">
      <c r="B1926" s="1">
        <v>1924</v>
      </c>
      <c r="C1926" s="41" t="s">
        <v>6278</v>
      </c>
      <c r="D1926" s="4" t="s">
        <v>6279</v>
      </c>
      <c r="E1926" s="41" t="s">
        <v>15</v>
      </c>
      <c r="F1926" s="3" t="s">
        <v>5177</v>
      </c>
      <c r="G1926" s="1" t="s">
        <v>16</v>
      </c>
      <c r="H1926" s="4" t="s">
        <v>387</v>
      </c>
      <c r="I1926" s="1" t="s">
        <v>38</v>
      </c>
    </row>
    <row r="1927" spans="2:9">
      <c r="B1927" s="1">
        <v>1925</v>
      </c>
      <c r="C1927" s="41" t="s">
        <v>6280</v>
      </c>
      <c r="D1927" s="4" t="s">
        <v>6281</v>
      </c>
      <c r="E1927" s="41" t="s">
        <v>15</v>
      </c>
      <c r="F1927" s="3" t="s">
        <v>6282</v>
      </c>
      <c r="G1927" s="1" t="s">
        <v>16</v>
      </c>
      <c r="H1927" s="4" t="s">
        <v>174</v>
      </c>
      <c r="I1927" s="1" t="s">
        <v>38</v>
      </c>
    </row>
    <row r="1928" spans="2:9">
      <c r="B1928" s="1">
        <v>1926</v>
      </c>
      <c r="C1928" s="41" t="s">
        <v>6283</v>
      </c>
      <c r="D1928" s="4" t="s">
        <v>6284</v>
      </c>
      <c r="E1928" s="41" t="s">
        <v>15</v>
      </c>
      <c r="F1928" s="3" t="s">
        <v>6285</v>
      </c>
      <c r="G1928" s="1" t="s">
        <v>16</v>
      </c>
      <c r="H1928" s="4" t="s">
        <v>387</v>
      </c>
      <c r="I1928" s="1" t="s">
        <v>38</v>
      </c>
    </row>
    <row r="1929" spans="2:9">
      <c r="B1929" s="1">
        <v>1927</v>
      </c>
      <c r="C1929" s="41" t="s">
        <v>6286</v>
      </c>
      <c r="D1929" s="4" t="s">
        <v>6287</v>
      </c>
      <c r="E1929" s="41" t="s">
        <v>15</v>
      </c>
      <c r="F1929" s="3" t="s">
        <v>6288</v>
      </c>
      <c r="G1929" s="1" t="s">
        <v>16</v>
      </c>
      <c r="H1929" s="4" t="s">
        <v>387</v>
      </c>
      <c r="I1929" s="1" t="s">
        <v>38</v>
      </c>
    </row>
    <row r="1930" spans="2:9">
      <c r="B1930" s="1">
        <v>1928</v>
      </c>
      <c r="C1930" s="41" t="s">
        <v>6289</v>
      </c>
      <c r="D1930" s="4" t="s">
        <v>6290</v>
      </c>
      <c r="E1930" s="41" t="s">
        <v>15</v>
      </c>
      <c r="F1930" s="3" t="s">
        <v>6291</v>
      </c>
      <c r="G1930" s="1" t="s">
        <v>16</v>
      </c>
      <c r="H1930" s="4" t="s">
        <v>557</v>
      </c>
      <c r="I1930" s="1" t="s">
        <v>38</v>
      </c>
    </row>
    <row r="1931" spans="2:9">
      <c r="B1931" s="1">
        <v>1929</v>
      </c>
      <c r="C1931" s="41" t="s">
        <v>6292</v>
      </c>
      <c r="D1931" s="4" t="s">
        <v>6293</v>
      </c>
      <c r="E1931" s="41" t="s">
        <v>15</v>
      </c>
      <c r="F1931" s="3" t="s">
        <v>6294</v>
      </c>
      <c r="G1931" s="1" t="s">
        <v>16</v>
      </c>
      <c r="H1931" s="4" t="s">
        <v>478</v>
      </c>
      <c r="I1931" s="1" t="s">
        <v>38</v>
      </c>
    </row>
    <row r="1932" spans="2:9">
      <c r="B1932" s="1">
        <v>1930</v>
      </c>
      <c r="C1932" s="41" t="s">
        <v>6295</v>
      </c>
      <c r="D1932" s="4" t="s">
        <v>6296</v>
      </c>
      <c r="E1932" s="41" t="s">
        <v>15</v>
      </c>
      <c r="F1932" s="3" t="s">
        <v>6297</v>
      </c>
      <c r="G1932" s="1" t="s">
        <v>16</v>
      </c>
      <c r="H1932" s="4" t="s">
        <v>478</v>
      </c>
      <c r="I1932" s="1" t="s">
        <v>38</v>
      </c>
    </row>
    <row r="1933" spans="2:9">
      <c r="B1933" s="1">
        <v>1931</v>
      </c>
      <c r="C1933" s="41" t="s">
        <v>6298</v>
      </c>
      <c r="D1933" s="4" t="s">
        <v>6299</v>
      </c>
      <c r="E1933" s="41" t="s">
        <v>15</v>
      </c>
      <c r="F1933" s="3" t="s">
        <v>6300</v>
      </c>
      <c r="G1933" s="1" t="s">
        <v>16</v>
      </c>
      <c r="H1933" s="4" t="s">
        <v>174</v>
      </c>
      <c r="I1933" s="1" t="s">
        <v>38</v>
      </c>
    </row>
    <row r="1934" spans="2:9">
      <c r="B1934" s="1">
        <v>1932</v>
      </c>
      <c r="C1934" s="41" t="s">
        <v>6301</v>
      </c>
      <c r="D1934" s="4" t="s">
        <v>6302</v>
      </c>
      <c r="E1934" s="41" t="s">
        <v>15</v>
      </c>
      <c r="F1934" s="3" t="s">
        <v>6303</v>
      </c>
      <c r="G1934" s="1" t="s">
        <v>16</v>
      </c>
      <c r="H1934" s="4" t="s">
        <v>174</v>
      </c>
      <c r="I1934" s="1" t="s">
        <v>38</v>
      </c>
    </row>
    <row r="1935" spans="2:9">
      <c r="B1935" s="1">
        <v>1933</v>
      </c>
      <c r="C1935" s="41" t="s">
        <v>6304</v>
      </c>
      <c r="D1935" s="4" t="s">
        <v>6305</v>
      </c>
      <c r="E1935" s="41" t="s">
        <v>15</v>
      </c>
      <c r="F1935" s="3" t="s">
        <v>6306</v>
      </c>
      <c r="G1935" s="1" t="s">
        <v>16</v>
      </c>
      <c r="H1935" s="4" t="s">
        <v>387</v>
      </c>
      <c r="I1935" s="1" t="s">
        <v>38</v>
      </c>
    </row>
    <row r="1936" spans="2:9">
      <c r="B1936" s="1">
        <v>1934</v>
      </c>
      <c r="C1936" s="41" t="s">
        <v>6307</v>
      </c>
      <c r="D1936" s="4" t="s">
        <v>6308</v>
      </c>
      <c r="E1936" s="41" t="s">
        <v>15</v>
      </c>
      <c r="F1936" s="3" t="s">
        <v>6309</v>
      </c>
      <c r="G1936" s="1" t="s">
        <v>16</v>
      </c>
      <c r="H1936" s="4" t="s">
        <v>680</v>
      </c>
      <c r="I1936" s="1" t="s">
        <v>38</v>
      </c>
    </row>
    <row r="1937" spans="2:9">
      <c r="B1937" s="1">
        <v>1935</v>
      </c>
      <c r="C1937" s="41" t="s">
        <v>6310</v>
      </c>
      <c r="D1937" s="4" t="s">
        <v>6311</v>
      </c>
      <c r="E1937" s="41" t="s">
        <v>15</v>
      </c>
      <c r="F1937" s="3" t="s">
        <v>6312</v>
      </c>
      <c r="G1937" s="1" t="s">
        <v>16</v>
      </c>
      <c r="H1937" s="4" t="s">
        <v>675</v>
      </c>
      <c r="I1937" s="1" t="s">
        <v>38</v>
      </c>
    </row>
    <row r="1938" spans="2:9">
      <c r="B1938" s="1">
        <v>1936</v>
      </c>
      <c r="C1938" s="41" t="s">
        <v>6313</v>
      </c>
      <c r="D1938" s="4" t="s">
        <v>6314</v>
      </c>
      <c r="E1938" s="41" t="s">
        <v>15</v>
      </c>
      <c r="F1938" s="3" t="s">
        <v>6315</v>
      </c>
      <c r="G1938" s="1" t="s">
        <v>16</v>
      </c>
      <c r="H1938" s="4" t="s">
        <v>387</v>
      </c>
      <c r="I1938" s="1" t="s">
        <v>38</v>
      </c>
    </row>
    <row r="1939" spans="2:9">
      <c r="B1939" s="1">
        <v>1937</v>
      </c>
      <c r="C1939" s="41" t="s">
        <v>6316</v>
      </c>
      <c r="D1939" s="4" t="s">
        <v>6317</v>
      </c>
      <c r="E1939" s="41" t="s">
        <v>15</v>
      </c>
      <c r="F1939" s="3" t="s">
        <v>6318</v>
      </c>
      <c r="G1939" s="1" t="s">
        <v>16</v>
      </c>
      <c r="H1939" s="4" t="s">
        <v>678</v>
      </c>
      <c r="I1939" s="1" t="s">
        <v>38</v>
      </c>
    </row>
    <row r="1940" spans="2:9">
      <c r="B1940" s="1">
        <v>1938</v>
      </c>
      <c r="C1940" s="41" t="s">
        <v>6319</v>
      </c>
      <c r="D1940" s="4" t="s">
        <v>6320</v>
      </c>
      <c r="E1940" s="41" t="s">
        <v>15</v>
      </c>
      <c r="F1940" s="3" t="s">
        <v>5991</v>
      </c>
      <c r="G1940" s="1" t="s">
        <v>16</v>
      </c>
      <c r="H1940" s="4" t="s">
        <v>478</v>
      </c>
      <c r="I1940" s="1" t="s">
        <v>38</v>
      </c>
    </row>
    <row r="1941" spans="2:9">
      <c r="B1941" s="1">
        <v>1939</v>
      </c>
      <c r="C1941" s="41" t="s">
        <v>6321</v>
      </c>
      <c r="D1941" s="4" t="s">
        <v>6322</v>
      </c>
      <c r="E1941" s="41" t="s">
        <v>15</v>
      </c>
      <c r="F1941" s="3" t="s">
        <v>6323</v>
      </c>
      <c r="G1941" s="1" t="s">
        <v>16</v>
      </c>
      <c r="H1941" s="4" t="s">
        <v>679</v>
      </c>
      <c r="I1941" s="1" t="s">
        <v>38</v>
      </c>
    </row>
    <row r="1942" spans="2:9">
      <c r="B1942" s="1">
        <v>1940</v>
      </c>
      <c r="C1942" s="41" t="s">
        <v>6324</v>
      </c>
      <c r="D1942" s="4" t="s">
        <v>6325</v>
      </c>
      <c r="E1942" s="41" t="s">
        <v>15</v>
      </c>
      <c r="F1942" s="3" t="s">
        <v>6326</v>
      </c>
      <c r="G1942" s="1" t="s">
        <v>16</v>
      </c>
      <c r="H1942" s="4" t="s">
        <v>557</v>
      </c>
      <c r="I1942" s="1" t="s">
        <v>38</v>
      </c>
    </row>
    <row r="1943" spans="2:9">
      <c r="B1943" s="1">
        <v>1941</v>
      </c>
      <c r="C1943" s="41" t="s">
        <v>6327</v>
      </c>
      <c r="D1943" s="4" t="s">
        <v>6328</v>
      </c>
      <c r="E1943" s="41" t="s">
        <v>15</v>
      </c>
      <c r="F1943" s="3" t="s">
        <v>6329</v>
      </c>
      <c r="G1943" s="1" t="s">
        <v>16</v>
      </c>
      <c r="H1943" s="4" t="s">
        <v>387</v>
      </c>
      <c r="I1943" s="1" t="s">
        <v>38</v>
      </c>
    </row>
    <row r="1944" spans="2:9">
      <c r="B1944" s="1">
        <v>1942</v>
      </c>
      <c r="C1944" s="41" t="s">
        <v>6330</v>
      </c>
      <c r="D1944" s="4" t="s">
        <v>6331</v>
      </c>
      <c r="E1944" s="41" t="s">
        <v>15</v>
      </c>
      <c r="F1944" s="3" t="s">
        <v>6332</v>
      </c>
      <c r="G1944" s="1" t="s">
        <v>16</v>
      </c>
      <c r="H1944" s="4" t="s">
        <v>675</v>
      </c>
      <c r="I1944" s="1" t="s">
        <v>38</v>
      </c>
    </row>
    <row r="1945" spans="2:9">
      <c r="B1945" s="1">
        <v>1943</v>
      </c>
      <c r="C1945" s="41" t="s">
        <v>6333</v>
      </c>
      <c r="D1945" s="4" t="s">
        <v>6334</v>
      </c>
      <c r="E1945" s="41" t="s">
        <v>15</v>
      </c>
      <c r="F1945" s="3" t="s">
        <v>6335</v>
      </c>
      <c r="G1945" s="1" t="s">
        <v>16</v>
      </c>
      <c r="H1945" s="4" t="s">
        <v>478</v>
      </c>
      <c r="I1945" s="1" t="s">
        <v>38</v>
      </c>
    </row>
    <row r="1946" spans="2:9">
      <c r="B1946" s="1">
        <v>1944</v>
      </c>
      <c r="C1946" s="41" t="s">
        <v>6336</v>
      </c>
      <c r="D1946" s="4" t="s">
        <v>6337</v>
      </c>
      <c r="E1946" s="41" t="s">
        <v>15</v>
      </c>
      <c r="F1946" s="3" t="s">
        <v>6338</v>
      </c>
      <c r="G1946" s="1" t="s">
        <v>16</v>
      </c>
      <c r="H1946" s="4" t="s">
        <v>484</v>
      </c>
      <c r="I1946" s="1" t="s">
        <v>38</v>
      </c>
    </row>
    <row r="1947" spans="2:9">
      <c r="B1947" s="1">
        <v>1945</v>
      </c>
      <c r="C1947" s="41" t="s">
        <v>6339</v>
      </c>
      <c r="D1947" s="4" t="s">
        <v>6340</v>
      </c>
      <c r="E1947" s="41" t="s">
        <v>15</v>
      </c>
      <c r="F1947" s="3" t="s">
        <v>6341</v>
      </c>
      <c r="G1947" s="1" t="s">
        <v>16</v>
      </c>
      <c r="H1947" s="4" t="s">
        <v>436</v>
      </c>
      <c r="I1947" s="1" t="s">
        <v>38</v>
      </c>
    </row>
    <row r="1948" spans="2:9">
      <c r="B1948" s="1">
        <v>1946</v>
      </c>
      <c r="C1948" s="41" t="s">
        <v>6342</v>
      </c>
      <c r="D1948" s="4" t="s">
        <v>6343</v>
      </c>
      <c r="E1948" s="41" t="s">
        <v>15</v>
      </c>
      <c r="F1948" s="3" t="s">
        <v>6344</v>
      </c>
      <c r="G1948" s="1" t="s">
        <v>16</v>
      </c>
      <c r="H1948" s="4" t="s">
        <v>387</v>
      </c>
      <c r="I1948" s="1" t="s">
        <v>38</v>
      </c>
    </row>
    <row r="1949" spans="2:9">
      <c r="B1949" s="1">
        <v>1947</v>
      </c>
      <c r="C1949" s="41" t="s">
        <v>6345</v>
      </c>
      <c r="D1949" s="4" t="s">
        <v>6346</v>
      </c>
      <c r="E1949" s="41" t="s">
        <v>15</v>
      </c>
      <c r="F1949" s="3" t="s">
        <v>6347</v>
      </c>
      <c r="G1949" s="1" t="s">
        <v>16</v>
      </c>
      <c r="H1949" s="4" t="s">
        <v>29551</v>
      </c>
      <c r="I1949" s="1" t="s">
        <v>38</v>
      </c>
    </row>
    <row r="1950" spans="2:9">
      <c r="B1950" s="1">
        <v>1948</v>
      </c>
      <c r="C1950" s="41" t="s">
        <v>6348</v>
      </c>
      <c r="D1950" s="4" t="s">
        <v>6349</v>
      </c>
      <c r="E1950" s="41" t="s">
        <v>15</v>
      </c>
      <c r="F1950" s="3" t="s">
        <v>5359</v>
      </c>
      <c r="G1950" s="1" t="s">
        <v>16</v>
      </c>
      <c r="H1950" s="4" t="s">
        <v>387</v>
      </c>
      <c r="I1950" s="1" t="s">
        <v>38</v>
      </c>
    </row>
    <row r="1951" spans="2:9">
      <c r="B1951" s="1">
        <v>1949</v>
      </c>
      <c r="C1951" s="41" t="s">
        <v>6350</v>
      </c>
      <c r="D1951" s="4" t="s">
        <v>6351</v>
      </c>
      <c r="E1951" s="41" t="s">
        <v>15</v>
      </c>
      <c r="F1951" s="3" t="s">
        <v>6352</v>
      </c>
      <c r="G1951" s="1" t="s">
        <v>16</v>
      </c>
      <c r="H1951" s="4" t="s">
        <v>557</v>
      </c>
      <c r="I1951" s="1" t="s">
        <v>38</v>
      </c>
    </row>
    <row r="1952" spans="2:9">
      <c r="B1952" s="1">
        <v>1950</v>
      </c>
      <c r="C1952" s="41" t="s">
        <v>6353</v>
      </c>
      <c r="D1952" s="4" t="s">
        <v>6354</v>
      </c>
      <c r="E1952" s="41" t="s">
        <v>15</v>
      </c>
      <c r="F1952" s="3" t="s">
        <v>6355</v>
      </c>
      <c r="G1952" s="1" t="s">
        <v>16</v>
      </c>
      <c r="H1952" s="4" t="s">
        <v>478</v>
      </c>
      <c r="I1952" s="1" t="s">
        <v>38</v>
      </c>
    </row>
    <row r="1953" spans="2:9">
      <c r="B1953" s="1">
        <v>1951</v>
      </c>
      <c r="C1953" s="41" t="s">
        <v>6356</v>
      </c>
      <c r="D1953" s="4" t="s">
        <v>6357</v>
      </c>
      <c r="E1953" s="41" t="s">
        <v>15</v>
      </c>
      <c r="F1953" s="3" t="s">
        <v>6358</v>
      </c>
      <c r="G1953" s="1" t="s">
        <v>16</v>
      </c>
      <c r="H1953" s="4" t="s">
        <v>680</v>
      </c>
      <c r="I1953" s="1" t="s">
        <v>38</v>
      </c>
    </row>
    <row r="1954" spans="2:9">
      <c r="B1954" s="1">
        <v>1952</v>
      </c>
      <c r="C1954" s="41" t="s">
        <v>6359</v>
      </c>
      <c r="D1954" s="4" t="s">
        <v>6360</v>
      </c>
      <c r="E1954" s="41" t="s">
        <v>15</v>
      </c>
      <c r="F1954" s="3" t="s">
        <v>6361</v>
      </c>
      <c r="G1954" s="1" t="s">
        <v>16</v>
      </c>
      <c r="H1954" s="4" t="s">
        <v>387</v>
      </c>
      <c r="I1954" s="1" t="s">
        <v>38</v>
      </c>
    </row>
    <row r="1955" spans="2:9">
      <c r="B1955" s="1">
        <v>1953</v>
      </c>
      <c r="C1955" s="41" t="s">
        <v>6362</v>
      </c>
      <c r="D1955" s="4" t="s">
        <v>6363</v>
      </c>
      <c r="E1955" s="41" t="s">
        <v>15</v>
      </c>
      <c r="F1955" s="3" t="s">
        <v>6364</v>
      </c>
      <c r="G1955" s="1" t="s">
        <v>16</v>
      </c>
      <c r="H1955" s="4" t="s">
        <v>478</v>
      </c>
      <c r="I1955" s="1" t="s">
        <v>38</v>
      </c>
    </row>
    <row r="1956" spans="2:9">
      <c r="B1956" s="1">
        <v>1954</v>
      </c>
      <c r="C1956" s="41" t="s">
        <v>6365</v>
      </c>
      <c r="D1956" s="4" t="s">
        <v>6366</v>
      </c>
      <c r="E1956" s="41" t="s">
        <v>15</v>
      </c>
      <c r="F1956" s="3" t="s">
        <v>6367</v>
      </c>
      <c r="G1956" s="1" t="s">
        <v>16</v>
      </c>
      <c r="H1956" s="4" t="s">
        <v>387</v>
      </c>
      <c r="I1956" s="1" t="s">
        <v>38</v>
      </c>
    </row>
    <row r="1957" spans="2:9">
      <c r="B1957" s="1">
        <v>1955</v>
      </c>
      <c r="C1957" s="41" t="s">
        <v>6368</v>
      </c>
      <c r="D1957" s="4" t="s">
        <v>6369</v>
      </c>
      <c r="E1957" s="41" t="s">
        <v>15</v>
      </c>
      <c r="F1957" s="3" t="s">
        <v>6370</v>
      </c>
      <c r="G1957" s="1" t="s">
        <v>16</v>
      </c>
      <c r="H1957" s="4" t="s">
        <v>680</v>
      </c>
      <c r="I1957" s="1" t="s">
        <v>38</v>
      </c>
    </row>
    <row r="1958" spans="2:9">
      <c r="B1958" s="1">
        <v>1956</v>
      </c>
      <c r="C1958" s="41" t="s">
        <v>6371</v>
      </c>
      <c r="D1958" s="4" t="s">
        <v>6372</v>
      </c>
      <c r="E1958" s="41" t="s">
        <v>15</v>
      </c>
      <c r="F1958" s="3" t="s">
        <v>6373</v>
      </c>
      <c r="G1958" s="1" t="s">
        <v>16</v>
      </c>
      <c r="H1958" s="4" t="s">
        <v>557</v>
      </c>
      <c r="I1958" s="1" t="s">
        <v>38</v>
      </c>
    </row>
    <row r="1959" spans="2:9">
      <c r="B1959" s="1">
        <v>1957</v>
      </c>
      <c r="C1959" s="41" t="s">
        <v>6374</v>
      </c>
      <c r="D1959" s="4" t="s">
        <v>2958</v>
      </c>
      <c r="E1959" s="41" t="s">
        <v>15</v>
      </c>
      <c r="F1959" s="3" t="s">
        <v>6375</v>
      </c>
      <c r="G1959" s="1" t="s">
        <v>16</v>
      </c>
      <c r="H1959" s="4" t="s">
        <v>174</v>
      </c>
      <c r="I1959" s="1" t="s">
        <v>38</v>
      </c>
    </row>
    <row r="1960" spans="2:9">
      <c r="B1960" s="1">
        <v>1958</v>
      </c>
      <c r="C1960" s="41" t="s">
        <v>6376</v>
      </c>
      <c r="D1960" s="4" t="s">
        <v>6377</v>
      </c>
      <c r="E1960" s="41" t="s">
        <v>15</v>
      </c>
      <c r="F1960" s="3" t="s">
        <v>6378</v>
      </c>
      <c r="G1960" s="1" t="s">
        <v>16</v>
      </c>
      <c r="H1960" s="4" t="s">
        <v>174</v>
      </c>
      <c r="I1960" s="1" t="s">
        <v>38</v>
      </c>
    </row>
    <row r="1961" spans="2:9">
      <c r="B1961" s="1">
        <v>1959</v>
      </c>
      <c r="C1961" s="41" t="s">
        <v>6379</v>
      </c>
      <c r="D1961" s="4" t="s">
        <v>6380</v>
      </c>
      <c r="E1961" s="41" t="s">
        <v>15</v>
      </c>
      <c r="F1961" s="3" t="s">
        <v>6381</v>
      </c>
      <c r="G1961" s="1" t="s">
        <v>16</v>
      </c>
      <c r="H1961" s="4" t="s">
        <v>680</v>
      </c>
      <c r="I1961" s="1" t="s">
        <v>38</v>
      </c>
    </row>
    <row r="1962" spans="2:9">
      <c r="B1962" s="1">
        <v>1960</v>
      </c>
      <c r="C1962" s="41" t="s">
        <v>6382</v>
      </c>
      <c r="D1962" s="4" t="s">
        <v>6383</v>
      </c>
      <c r="E1962" s="41" t="s">
        <v>15</v>
      </c>
      <c r="F1962" s="3" t="s">
        <v>6384</v>
      </c>
      <c r="G1962" s="1" t="s">
        <v>16</v>
      </c>
      <c r="H1962" s="4" t="s">
        <v>174</v>
      </c>
      <c r="I1962" s="1" t="s">
        <v>38</v>
      </c>
    </row>
    <row r="1963" spans="2:9">
      <c r="B1963" s="1">
        <v>1961</v>
      </c>
      <c r="C1963" s="41" t="s">
        <v>6385</v>
      </c>
      <c r="D1963" s="4" t="s">
        <v>6386</v>
      </c>
      <c r="E1963" s="41" t="s">
        <v>15</v>
      </c>
      <c r="F1963" s="3" t="s">
        <v>6387</v>
      </c>
      <c r="G1963" s="1" t="s">
        <v>16</v>
      </c>
      <c r="H1963" s="4" t="s">
        <v>310</v>
      </c>
      <c r="I1963" s="1" t="s">
        <v>38</v>
      </c>
    </row>
    <row r="1964" spans="2:9">
      <c r="B1964" s="1">
        <v>1962</v>
      </c>
      <c r="C1964" s="41" t="s">
        <v>6388</v>
      </c>
      <c r="D1964" s="4" t="s">
        <v>6389</v>
      </c>
      <c r="E1964" s="41" t="s">
        <v>15</v>
      </c>
      <c r="F1964" s="3" t="s">
        <v>6390</v>
      </c>
      <c r="G1964" s="1" t="s">
        <v>16</v>
      </c>
      <c r="H1964" s="4" t="s">
        <v>174</v>
      </c>
      <c r="I1964" s="1" t="s">
        <v>38</v>
      </c>
    </row>
    <row r="1965" spans="2:9">
      <c r="B1965" s="1">
        <v>1963</v>
      </c>
      <c r="C1965" s="41" t="s">
        <v>6391</v>
      </c>
      <c r="D1965" s="4" t="s">
        <v>6392</v>
      </c>
      <c r="E1965" s="41" t="s">
        <v>15</v>
      </c>
      <c r="F1965" s="3" t="s">
        <v>3771</v>
      </c>
      <c r="G1965" s="1" t="s">
        <v>16</v>
      </c>
      <c r="H1965" s="4" t="s">
        <v>387</v>
      </c>
      <c r="I1965" s="1" t="s">
        <v>38</v>
      </c>
    </row>
    <row r="1966" spans="2:9">
      <c r="B1966" s="1">
        <v>1964</v>
      </c>
      <c r="C1966" s="41" t="s">
        <v>6393</v>
      </c>
      <c r="D1966" s="4" t="s">
        <v>6394</v>
      </c>
      <c r="E1966" s="41" t="s">
        <v>15</v>
      </c>
      <c r="F1966" s="3" t="s">
        <v>6395</v>
      </c>
      <c r="G1966" s="1" t="s">
        <v>16</v>
      </c>
      <c r="H1966" s="4" t="s">
        <v>244</v>
      </c>
      <c r="I1966" s="1" t="s">
        <v>38</v>
      </c>
    </row>
    <row r="1967" spans="2:9">
      <c r="B1967" s="1">
        <v>1965</v>
      </c>
      <c r="C1967" s="41" t="s">
        <v>6396</v>
      </c>
      <c r="D1967" s="4" t="s">
        <v>6397</v>
      </c>
      <c r="E1967" s="41" t="s">
        <v>15</v>
      </c>
      <c r="F1967" s="3" t="s">
        <v>6398</v>
      </c>
      <c r="G1967" s="1" t="s">
        <v>16</v>
      </c>
      <c r="H1967" s="4" t="s">
        <v>680</v>
      </c>
      <c r="I1967" s="1" t="s">
        <v>38</v>
      </c>
    </row>
    <row r="1968" spans="2:9">
      <c r="B1968" s="1">
        <v>1966</v>
      </c>
      <c r="C1968" s="41" t="s">
        <v>6399</v>
      </c>
      <c r="D1968" s="4" t="s">
        <v>6400</v>
      </c>
      <c r="E1968" s="41" t="s">
        <v>15</v>
      </c>
      <c r="F1968" s="3" t="s">
        <v>6401</v>
      </c>
      <c r="G1968" s="1" t="s">
        <v>16</v>
      </c>
      <c r="H1968" s="4" t="s">
        <v>675</v>
      </c>
      <c r="I1968" s="1" t="s">
        <v>38</v>
      </c>
    </row>
    <row r="1969" spans="2:9">
      <c r="B1969" s="1">
        <v>1967</v>
      </c>
      <c r="C1969" s="41" t="s">
        <v>6402</v>
      </c>
      <c r="D1969" s="4" t="s">
        <v>6403</v>
      </c>
      <c r="E1969" s="41" t="s">
        <v>15</v>
      </c>
      <c r="F1969" s="3" t="s">
        <v>6404</v>
      </c>
      <c r="G1969" s="1" t="s">
        <v>16</v>
      </c>
      <c r="H1969" s="4" t="s">
        <v>671</v>
      </c>
      <c r="I1969" s="1" t="s">
        <v>38</v>
      </c>
    </row>
    <row r="1970" spans="2:9">
      <c r="B1970" s="1">
        <v>1968</v>
      </c>
      <c r="C1970" s="41" t="s">
        <v>6405</v>
      </c>
      <c r="D1970" s="4" t="s">
        <v>6406</v>
      </c>
      <c r="E1970" s="41" t="s">
        <v>15</v>
      </c>
      <c r="F1970" s="3" t="s">
        <v>6407</v>
      </c>
      <c r="G1970" s="1" t="s">
        <v>16</v>
      </c>
      <c r="H1970" s="4" t="s">
        <v>174</v>
      </c>
      <c r="I1970" s="1" t="s">
        <v>38</v>
      </c>
    </row>
    <row r="1971" spans="2:9">
      <c r="B1971" s="1">
        <v>1969</v>
      </c>
      <c r="C1971" s="41" t="s">
        <v>6408</v>
      </c>
      <c r="D1971" s="4" t="s">
        <v>6409</v>
      </c>
      <c r="E1971" s="41" t="s">
        <v>15</v>
      </c>
      <c r="F1971" s="3" t="s">
        <v>6410</v>
      </c>
      <c r="G1971" s="1" t="s">
        <v>16</v>
      </c>
      <c r="H1971" s="4" t="s">
        <v>244</v>
      </c>
      <c r="I1971" s="1" t="s">
        <v>38</v>
      </c>
    </row>
    <row r="1972" spans="2:9">
      <c r="B1972" s="1">
        <v>1970</v>
      </c>
      <c r="C1972" s="41" t="s">
        <v>6411</v>
      </c>
      <c r="D1972" s="4" t="s">
        <v>6412</v>
      </c>
      <c r="E1972" s="41" t="s">
        <v>15</v>
      </c>
      <c r="F1972" s="3" t="s">
        <v>6413</v>
      </c>
      <c r="G1972" s="1" t="s">
        <v>16</v>
      </c>
      <c r="H1972" s="4" t="s">
        <v>174</v>
      </c>
      <c r="I1972" s="1" t="s">
        <v>38</v>
      </c>
    </row>
    <row r="1973" spans="2:9">
      <c r="B1973" s="1">
        <v>1971</v>
      </c>
      <c r="C1973" s="41" t="s">
        <v>6414</v>
      </c>
      <c r="D1973" s="4" t="s">
        <v>6415</v>
      </c>
      <c r="E1973" s="41" t="s">
        <v>15</v>
      </c>
      <c r="F1973" s="3" t="s">
        <v>6416</v>
      </c>
      <c r="G1973" s="1" t="s">
        <v>16</v>
      </c>
      <c r="H1973" s="4" t="s">
        <v>174</v>
      </c>
      <c r="I1973" s="1" t="s">
        <v>38</v>
      </c>
    </row>
    <row r="1974" spans="2:9">
      <c r="B1974" s="1">
        <v>1972</v>
      </c>
      <c r="C1974" s="41" t="s">
        <v>6417</v>
      </c>
      <c r="D1974" s="4" t="s">
        <v>6418</v>
      </c>
      <c r="E1974" s="41" t="s">
        <v>15</v>
      </c>
      <c r="F1974" s="3" t="s">
        <v>6419</v>
      </c>
      <c r="G1974" s="1" t="s">
        <v>16</v>
      </c>
      <c r="H1974" s="4" t="s">
        <v>557</v>
      </c>
      <c r="I1974" s="1" t="s">
        <v>38</v>
      </c>
    </row>
    <row r="1975" spans="2:9">
      <c r="B1975" s="1">
        <v>1973</v>
      </c>
      <c r="C1975" s="41" t="s">
        <v>6420</v>
      </c>
      <c r="D1975" s="4" t="s">
        <v>5173</v>
      </c>
      <c r="E1975" s="41" t="s">
        <v>15</v>
      </c>
      <c r="F1975" s="3" t="s">
        <v>6421</v>
      </c>
      <c r="G1975" s="1" t="s">
        <v>16</v>
      </c>
      <c r="H1975" s="4" t="s">
        <v>680</v>
      </c>
      <c r="I1975" s="1" t="s">
        <v>38</v>
      </c>
    </row>
    <row r="1976" spans="2:9">
      <c r="B1976" s="1">
        <v>1974</v>
      </c>
      <c r="C1976" s="41" t="s">
        <v>6422</v>
      </c>
      <c r="D1976" s="4" t="s">
        <v>6423</v>
      </c>
      <c r="E1976" s="41" t="s">
        <v>15</v>
      </c>
      <c r="F1976" s="3" t="s">
        <v>6424</v>
      </c>
      <c r="G1976" s="1" t="s">
        <v>16</v>
      </c>
      <c r="H1976" s="4" t="s">
        <v>174</v>
      </c>
      <c r="I1976" s="1" t="s">
        <v>38</v>
      </c>
    </row>
    <row r="1977" spans="2:9">
      <c r="B1977" s="1">
        <v>1975</v>
      </c>
      <c r="C1977" s="41" t="s">
        <v>6425</v>
      </c>
      <c r="D1977" s="4" t="s">
        <v>6426</v>
      </c>
      <c r="E1977" s="41" t="s">
        <v>15</v>
      </c>
      <c r="F1977" s="3" t="s">
        <v>6427</v>
      </c>
      <c r="G1977" s="1" t="s">
        <v>16</v>
      </c>
      <c r="H1977" s="4" t="s">
        <v>436</v>
      </c>
      <c r="I1977" s="1" t="s">
        <v>38</v>
      </c>
    </row>
    <row r="1978" spans="2:9">
      <c r="B1978" s="1">
        <v>1976</v>
      </c>
      <c r="C1978" s="41" t="s">
        <v>6428</v>
      </c>
      <c r="D1978" s="4" t="s">
        <v>6429</v>
      </c>
      <c r="E1978" s="41" t="s">
        <v>15</v>
      </c>
      <c r="F1978" s="3" t="s">
        <v>6430</v>
      </c>
      <c r="G1978" s="1" t="s">
        <v>16</v>
      </c>
      <c r="H1978" s="4" t="s">
        <v>478</v>
      </c>
      <c r="I1978" s="1" t="s">
        <v>38</v>
      </c>
    </row>
    <row r="1979" spans="2:9">
      <c r="B1979" s="1">
        <v>1977</v>
      </c>
      <c r="C1979" s="41" t="s">
        <v>6431</v>
      </c>
      <c r="D1979" s="4" t="s">
        <v>6432</v>
      </c>
      <c r="E1979" s="41" t="s">
        <v>15</v>
      </c>
      <c r="F1979" s="3" t="s">
        <v>6433</v>
      </c>
      <c r="G1979" s="1" t="s">
        <v>16</v>
      </c>
      <c r="H1979" s="4" t="s">
        <v>326</v>
      </c>
      <c r="I1979" s="1" t="s">
        <v>38</v>
      </c>
    </row>
    <row r="1980" spans="2:9">
      <c r="B1980" s="1">
        <v>1978</v>
      </c>
      <c r="C1980" s="41" t="s">
        <v>6434</v>
      </c>
      <c r="D1980" s="4" t="s">
        <v>6435</v>
      </c>
      <c r="E1980" s="41" t="s">
        <v>15</v>
      </c>
      <c r="F1980" s="3" t="s">
        <v>6159</v>
      </c>
      <c r="G1980" s="1" t="s">
        <v>16</v>
      </c>
      <c r="H1980" s="4" t="s">
        <v>387</v>
      </c>
      <c r="I1980" s="1" t="s">
        <v>38</v>
      </c>
    </row>
    <row r="1981" spans="2:9">
      <c r="B1981" s="1">
        <v>1979</v>
      </c>
      <c r="C1981" s="41" t="s">
        <v>6436</v>
      </c>
      <c r="D1981" s="4" t="s">
        <v>6437</v>
      </c>
      <c r="E1981" s="41" t="s">
        <v>15</v>
      </c>
      <c r="F1981" s="3" t="s">
        <v>6438</v>
      </c>
      <c r="G1981" s="1" t="s">
        <v>16</v>
      </c>
      <c r="H1981" s="4" t="s">
        <v>675</v>
      </c>
      <c r="I1981" s="1" t="s">
        <v>38</v>
      </c>
    </row>
    <row r="1982" spans="2:9">
      <c r="B1982" s="1">
        <v>1980</v>
      </c>
      <c r="C1982" s="41" t="s">
        <v>6439</v>
      </c>
      <c r="D1982" s="4" t="s">
        <v>6440</v>
      </c>
      <c r="E1982" s="41" t="s">
        <v>15</v>
      </c>
      <c r="F1982" s="3" t="s">
        <v>6441</v>
      </c>
      <c r="G1982" s="1" t="s">
        <v>16</v>
      </c>
      <c r="H1982" s="4" t="s">
        <v>675</v>
      </c>
      <c r="I1982" s="1" t="s">
        <v>38</v>
      </c>
    </row>
    <row r="1983" spans="2:9">
      <c r="B1983" s="1">
        <v>1981</v>
      </c>
      <c r="C1983" s="41" t="s">
        <v>6442</v>
      </c>
      <c r="D1983" s="4" t="s">
        <v>6443</v>
      </c>
      <c r="E1983" s="41" t="s">
        <v>15</v>
      </c>
      <c r="F1983" s="3" t="s">
        <v>6444</v>
      </c>
      <c r="G1983" s="1" t="s">
        <v>16</v>
      </c>
      <c r="H1983" s="4" t="s">
        <v>680</v>
      </c>
      <c r="I1983" s="1" t="s">
        <v>38</v>
      </c>
    </row>
    <row r="1984" spans="2:9">
      <c r="B1984" s="1">
        <v>1982</v>
      </c>
      <c r="C1984" s="41" t="s">
        <v>6445</v>
      </c>
      <c r="D1984" s="4" t="s">
        <v>6446</v>
      </c>
      <c r="E1984" s="41" t="s">
        <v>15</v>
      </c>
      <c r="F1984" s="3" t="s">
        <v>6447</v>
      </c>
      <c r="G1984" s="1" t="s">
        <v>16</v>
      </c>
      <c r="H1984" s="4" t="s">
        <v>387</v>
      </c>
      <c r="I1984" s="1" t="s">
        <v>38</v>
      </c>
    </row>
    <row r="1985" spans="2:9">
      <c r="B1985" s="1">
        <v>1983</v>
      </c>
      <c r="C1985" s="41" t="s">
        <v>6448</v>
      </c>
      <c r="D1985" s="4" t="s">
        <v>6449</v>
      </c>
      <c r="E1985" s="41" t="s">
        <v>15</v>
      </c>
      <c r="F1985" s="3" t="s">
        <v>6450</v>
      </c>
      <c r="G1985" s="1" t="s">
        <v>16</v>
      </c>
      <c r="H1985" s="4" t="s">
        <v>675</v>
      </c>
      <c r="I1985" s="1" t="s">
        <v>38</v>
      </c>
    </row>
    <row r="1986" spans="2:9">
      <c r="B1986" s="1">
        <v>1984</v>
      </c>
      <c r="C1986" s="41" t="s">
        <v>6451</v>
      </c>
      <c r="D1986" s="4" t="s">
        <v>6452</v>
      </c>
      <c r="E1986" s="41" t="s">
        <v>15</v>
      </c>
      <c r="F1986" s="3" t="s">
        <v>6453</v>
      </c>
      <c r="G1986" s="1" t="s">
        <v>16</v>
      </c>
      <c r="H1986" s="4" t="s">
        <v>557</v>
      </c>
      <c r="I1986" s="1" t="s">
        <v>38</v>
      </c>
    </row>
    <row r="1987" spans="2:9">
      <c r="B1987" s="1">
        <v>1985</v>
      </c>
      <c r="C1987" s="41" t="s">
        <v>6454</v>
      </c>
      <c r="D1987" s="4" t="s">
        <v>6455</v>
      </c>
      <c r="E1987" s="41" t="s">
        <v>15</v>
      </c>
      <c r="F1987" s="3" t="s">
        <v>6456</v>
      </c>
      <c r="G1987" s="1" t="s">
        <v>16</v>
      </c>
      <c r="H1987" s="4" t="s">
        <v>557</v>
      </c>
      <c r="I1987" s="1" t="s">
        <v>38</v>
      </c>
    </row>
    <row r="1988" spans="2:9">
      <c r="B1988" s="1">
        <v>1986</v>
      </c>
      <c r="C1988" s="41" t="s">
        <v>6457</v>
      </c>
      <c r="D1988" s="4" t="s">
        <v>6458</v>
      </c>
      <c r="E1988" s="41" t="s">
        <v>15</v>
      </c>
      <c r="F1988" s="3" t="s">
        <v>6459</v>
      </c>
      <c r="G1988" s="1" t="s">
        <v>16</v>
      </c>
      <c r="H1988" s="4" t="s">
        <v>557</v>
      </c>
      <c r="I1988" s="1" t="s">
        <v>38</v>
      </c>
    </row>
    <row r="1989" spans="2:9">
      <c r="B1989" s="1">
        <v>1987</v>
      </c>
      <c r="C1989" s="41" t="s">
        <v>6460</v>
      </c>
      <c r="D1989" s="4" t="s">
        <v>1723</v>
      </c>
      <c r="E1989" s="41" t="s">
        <v>15</v>
      </c>
      <c r="F1989" s="3" t="s">
        <v>6461</v>
      </c>
      <c r="G1989" s="1" t="s">
        <v>16</v>
      </c>
      <c r="H1989" s="4" t="s">
        <v>436</v>
      </c>
      <c r="I1989" s="1" t="s">
        <v>38</v>
      </c>
    </row>
    <row r="1990" spans="2:9">
      <c r="B1990" s="1">
        <v>1988</v>
      </c>
      <c r="C1990" s="41" t="s">
        <v>6462</v>
      </c>
      <c r="D1990" s="4" t="s">
        <v>6463</v>
      </c>
      <c r="E1990" s="41" t="s">
        <v>15</v>
      </c>
      <c r="F1990" s="3" t="s">
        <v>6464</v>
      </c>
      <c r="G1990" s="1" t="s">
        <v>16</v>
      </c>
      <c r="H1990" s="4" t="s">
        <v>680</v>
      </c>
      <c r="I1990" s="1" t="s">
        <v>38</v>
      </c>
    </row>
    <row r="1991" spans="2:9">
      <c r="B1991" s="1">
        <v>1989</v>
      </c>
      <c r="C1991" s="41" t="s">
        <v>6465</v>
      </c>
      <c r="D1991" s="4" t="s">
        <v>6466</v>
      </c>
      <c r="E1991" s="41" t="s">
        <v>15</v>
      </c>
      <c r="F1991" s="3" t="s">
        <v>6467</v>
      </c>
      <c r="G1991" s="1" t="s">
        <v>16</v>
      </c>
      <c r="H1991" s="4" t="s">
        <v>174</v>
      </c>
      <c r="I1991" s="1" t="s">
        <v>38</v>
      </c>
    </row>
    <row r="1992" spans="2:9">
      <c r="B1992" s="1">
        <v>1990</v>
      </c>
      <c r="C1992" s="41" t="s">
        <v>6468</v>
      </c>
      <c r="D1992" s="4" t="s">
        <v>6469</v>
      </c>
      <c r="E1992" s="41" t="s">
        <v>15</v>
      </c>
      <c r="F1992" s="3" t="s">
        <v>6470</v>
      </c>
      <c r="G1992" s="1" t="s">
        <v>16</v>
      </c>
      <c r="H1992" s="4" t="s">
        <v>436</v>
      </c>
      <c r="I1992" s="1" t="s">
        <v>38</v>
      </c>
    </row>
    <row r="1993" spans="2:9">
      <c r="B1993" s="1">
        <v>1991</v>
      </c>
      <c r="C1993" s="41" t="s">
        <v>6471</v>
      </c>
      <c r="D1993" s="4" t="s">
        <v>6472</v>
      </c>
      <c r="E1993" s="41" t="s">
        <v>15</v>
      </c>
      <c r="F1993" s="3" t="s">
        <v>6473</v>
      </c>
      <c r="G1993" s="1" t="s">
        <v>16</v>
      </c>
      <c r="H1993" s="4" t="s">
        <v>680</v>
      </c>
      <c r="I1993" s="1" t="s">
        <v>38</v>
      </c>
    </row>
    <row r="1994" spans="2:9">
      <c r="B1994" s="1">
        <v>1992</v>
      </c>
      <c r="C1994" s="41" t="s">
        <v>6474</v>
      </c>
      <c r="D1994" s="4" t="s">
        <v>6475</v>
      </c>
      <c r="E1994" s="41" t="s">
        <v>15</v>
      </c>
      <c r="F1994" s="3" t="s">
        <v>6476</v>
      </c>
      <c r="G1994" s="1" t="s">
        <v>16</v>
      </c>
      <c r="H1994" s="4" t="s">
        <v>436</v>
      </c>
      <c r="I1994" s="1" t="s">
        <v>38</v>
      </c>
    </row>
    <row r="1995" spans="2:9">
      <c r="B1995" s="1">
        <v>1993</v>
      </c>
      <c r="C1995" s="41" t="s">
        <v>6477</v>
      </c>
      <c r="D1995" s="4" t="s">
        <v>6478</v>
      </c>
      <c r="E1995" s="41" t="s">
        <v>15</v>
      </c>
      <c r="F1995" s="3" t="s">
        <v>6479</v>
      </c>
      <c r="G1995" s="1" t="s">
        <v>16</v>
      </c>
      <c r="H1995" s="4" t="s">
        <v>436</v>
      </c>
      <c r="I1995" s="1" t="s">
        <v>38</v>
      </c>
    </row>
    <row r="1996" spans="2:9">
      <c r="B1996" s="1">
        <v>1994</v>
      </c>
      <c r="C1996" s="41" t="s">
        <v>6480</v>
      </c>
      <c r="D1996" s="4" t="s">
        <v>6481</v>
      </c>
      <c r="E1996" s="41" t="s">
        <v>15</v>
      </c>
      <c r="F1996" s="3" t="s">
        <v>6482</v>
      </c>
      <c r="G1996" s="1" t="s">
        <v>16</v>
      </c>
      <c r="H1996" s="4" t="s">
        <v>557</v>
      </c>
      <c r="I1996" s="1" t="s">
        <v>38</v>
      </c>
    </row>
    <row r="1997" spans="2:9">
      <c r="B1997" s="1">
        <v>1995</v>
      </c>
      <c r="C1997" s="41" t="s">
        <v>6483</v>
      </c>
      <c r="D1997" s="4" t="s">
        <v>6484</v>
      </c>
      <c r="E1997" s="41" t="s">
        <v>15</v>
      </c>
      <c r="F1997" s="3" t="s">
        <v>6485</v>
      </c>
      <c r="G1997" s="1" t="s">
        <v>16</v>
      </c>
      <c r="H1997" s="4" t="s">
        <v>174</v>
      </c>
      <c r="I1997" s="1" t="s">
        <v>38</v>
      </c>
    </row>
    <row r="1998" spans="2:9">
      <c r="B1998" s="1">
        <v>1996</v>
      </c>
      <c r="C1998" s="41" t="s">
        <v>6486</v>
      </c>
      <c r="D1998" s="4" t="s">
        <v>6487</v>
      </c>
      <c r="E1998" s="41" t="s">
        <v>15</v>
      </c>
      <c r="F1998" s="3" t="s">
        <v>6488</v>
      </c>
      <c r="G1998" s="1" t="s">
        <v>16</v>
      </c>
      <c r="H1998" s="4" t="s">
        <v>322</v>
      </c>
      <c r="I1998" s="1" t="s">
        <v>38</v>
      </c>
    </row>
    <row r="1999" spans="2:9">
      <c r="B1999" s="1">
        <v>1997</v>
      </c>
      <c r="C1999" s="41" t="s">
        <v>6489</v>
      </c>
      <c r="D1999" s="4" t="s">
        <v>6490</v>
      </c>
      <c r="E1999" s="41" t="s">
        <v>15</v>
      </c>
      <c r="F1999" s="3" t="s">
        <v>6491</v>
      </c>
      <c r="G1999" s="1" t="s">
        <v>16</v>
      </c>
      <c r="H1999" s="4" t="s">
        <v>387</v>
      </c>
      <c r="I1999" s="1" t="s">
        <v>38</v>
      </c>
    </row>
    <row r="2000" spans="2:9">
      <c r="B2000" s="1">
        <v>1998</v>
      </c>
      <c r="C2000" s="41" t="s">
        <v>6492</v>
      </c>
      <c r="D2000" s="4" t="s">
        <v>6493</v>
      </c>
      <c r="E2000" s="41" t="s">
        <v>15</v>
      </c>
      <c r="F2000" s="3" t="s">
        <v>6494</v>
      </c>
      <c r="G2000" s="1" t="s">
        <v>16</v>
      </c>
      <c r="H2000" s="4" t="s">
        <v>478</v>
      </c>
      <c r="I2000" s="1" t="s">
        <v>38</v>
      </c>
    </row>
    <row r="2001" spans="2:9">
      <c r="B2001" s="1">
        <v>1999</v>
      </c>
      <c r="C2001" s="41" t="s">
        <v>6495</v>
      </c>
      <c r="D2001" s="4" t="s">
        <v>6496</v>
      </c>
      <c r="E2001" s="41" t="s">
        <v>15</v>
      </c>
      <c r="F2001" s="3" t="s">
        <v>6497</v>
      </c>
      <c r="G2001" s="1" t="s">
        <v>16</v>
      </c>
      <c r="H2001" s="4" t="s">
        <v>436</v>
      </c>
      <c r="I2001" s="1" t="s">
        <v>38</v>
      </c>
    </row>
    <row r="2002" spans="2:9">
      <c r="B2002" s="1">
        <v>2000</v>
      </c>
      <c r="C2002" s="41" t="s">
        <v>6498</v>
      </c>
      <c r="D2002" s="4" t="s">
        <v>6499</v>
      </c>
      <c r="E2002" s="41" t="s">
        <v>15</v>
      </c>
      <c r="F2002" s="3" t="s">
        <v>6500</v>
      </c>
      <c r="G2002" s="1" t="s">
        <v>16</v>
      </c>
      <c r="H2002" s="4" t="s">
        <v>478</v>
      </c>
      <c r="I2002" s="1" t="s">
        <v>38</v>
      </c>
    </row>
    <row r="2003" spans="2:9">
      <c r="B2003" s="1">
        <v>2001</v>
      </c>
      <c r="C2003" s="41" t="s">
        <v>6501</v>
      </c>
      <c r="D2003" s="4" t="s">
        <v>6502</v>
      </c>
      <c r="E2003" s="41" t="s">
        <v>15</v>
      </c>
      <c r="F2003" s="3" t="s">
        <v>6503</v>
      </c>
      <c r="G2003" s="1" t="s">
        <v>16</v>
      </c>
      <c r="H2003" s="4" t="s">
        <v>680</v>
      </c>
      <c r="I2003" s="1" t="s">
        <v>38</v>
      </c>
    </row>
    <row r="2004" spans="2:9">
      <c r="B2004" s="1">
        <v>2002</v>
      </c>
      <c r="C2004" s="41" t="s">
        <v>6504</v>
      </c>
      <c r="D2004" s="4" t="s">
        <v>6505</v>
      </c>
      <c r="E2004" s="41" t="s">
        <v>15</v>
      </c>
      <c r="F2004" s="3" t="s">
        <v>6506</v>
      </c>
      <c r="G2004" s="1" t="s">
        <v>16</v>
      </c>
      <c r="H2004" s="4" t="s">
        <v>484</v>
      </c>
      <c r="I2004" s="1" t="s">
        <v>38</v>
      </c>
    </row>
    <row r="2005" spans="2:9">
      <c r="B2005" s="1">
        <v>2003</v>
      </c>
      <c r="C2005" s="41" t="s">
        <v>6507</v>
      </c>
      <c r="D2005" s="4" t="s">
        <v>6508</v>
      </c>
      <c r="E2005" s="41" t="s">
        <v>15</v>
      </c>
      <c r="F2005" s="3" t="s">
        <v>6509</v>
      </c>
      <c r="G2005" s="1" t="s">
        <v>16</v>
      </c>
      <c r="H2005" s="4" t="s">
        <v>387</v>
      </c>
      <c r="I2005" s="1" t="s">
        <v>38</v>
      </c>
    </row>
    <row r="2006" spans="2:9">
      <c r="B2006" s="1">
        <v>2004</v>
      </c>
      <c r="C2006" s="41" t="s">
        <v>6510</v>
      </c>
      <c r="D2006" s="4" t="s">
        <v>6511</v>
      </c>
      <c r="E2006" s="41" t="s">
        <v>15</v>
      </c>
      <c r="F2006" s="3" t="s">
        <v>6512</v>
      </c>
      <c r="G2006" s="1" t="s">
        <v>16</v>
      </c>
      <c r="H2006" s="4" t="s">
        <v>675</v>
      </c>
      <c r="I2006" s="1" t="s">
        <v>38</v>
      </c>
    </row>
    <row r="2007" spans="2:9">
      <c r="B2007" s="1">
        <v>2005</v>
      </c>
      <c r="C2007" s="41" t="s">
        <v>6513</v>
      </c>
      <c r="D2007" s="4" t="s">
        <v>6514</v>
      </c>
      <c r="E2007" s="41" t="s">
        <v>15</v>
      </c>
      <c r="F2007" s="3" t="s">
        <v>6515</v>
      </c>
      <c r="G2007" s="1" t="s">
        <v>16</v>
      </c>
      <c r="H2007" s="4" t="s">
        <v>680</v>
      </c>
      <c r="I2007" s="1" t="s">
        <v>38</v>
      </c>
    </row>
    <row r="2008" spans="2:9">
      <c r="B2008" s="1">
        <v>2006</v>
      </c>
      <c r="C2008" s="41" t="s">
        <v>6516</v>
      </c>
      <c r="D2008" s="4" t="s">
        <v>6517</v>
      </c>
      <c r="E2008" s="41" t="s">
        <v>15</v>
      </c>
      <c r="F2008" s="3" t="s">
        <v>6309</v>
      </c>
      <c r="G2008" s="1" t="s">
        <v>16</v>
      </c>
      <c r="H2008" s="4" t="s">
        <v>680</v>
      </c>
      <c r="I2008" s="1" t="s">
        <v>38</v>
      </c>
    </row>
    <row r="2009" spans="2:9">
      <c r="B2009" s="1">
        <v>2007</v>
      </c>
      <c r="C2009" s="41" t="s">
        <v>6518</v>
      </c>
      <c r="D2009" s="4" t="s">
        <v>6519</v>
      </c>
      <c r="E2009" s="41" t="s">
        <v>15</v>
      </c>
      <c r="F2009" s="3" t="s">
        <v>6520</v>
      </c>
      <c r="G2009" s="1" t="s">
        <v>16</v>
      </c>
      <c r="H2009" s="4" t="s">
        <v>387</v>
      </c>
      <c r="I2009" s="1" t="s">
        <v>38</v>
      </c>
    </row>
    <row r="2010" spans="2:9">
      <c r="B2010" s="1">
        <v>2008</v>
      </c>
      <c r="C2010" s="41" t="s">
        <v>6521</v>
      </c>
      <c r="D2010" s="4" t="s">
        <v>6522</v>
      </c>
      <c r="E2010" s="41" t="s">
        <v>15</v>
      </c>
      <c r="F2010" s="3" t="s">
        <v>6523</v>
      </c>
      <c r="G2010" s="1" t="s">
        <v>16</v>
      </c>
      <c r="H2010" s="4" t="s">
        <v>478</v>
      </c>
      <c r="I2010" s="1" t="s">
        <v>38</v>
      </c>
    </row>
    <row r="2011" spans="2:9">
      <c r="B2011" s="1">
        <v>2009</v>
      </c>
      <c r="C2011" s="41" t="s">
        <v>6524</v>
      </c>
      <c r="D2011" s="4" t="s">
        <v>6525</v>
      </c>
      <c r="E2011" s="41" t="s">
        <v>15</v>
      </c>
      <c r="F2011" s="3" t="s">
        <v>6526</v>
      </c>
      <c r="G2011" s="1" t="s">
        <v>16</v>
      </c>
      <c r="H2011" s="4" t="s">
        <v>174</v>
      </c>
      <c r="I2011" s="1" t="s">
        <v>38</v>
      </c>
    </row>
    <row r="2012" spans="2:9">
      <c r="B2012" s="1">
        <v>2010</v>
      </c>
      <c r="C2012" s="41" t="s">
        <v>6527</v>
      </c>
      <c r="D2012" s="4" t="s">
        <v>6528</v>
      </c>
      <c r="E2012" s="41" t="s">
        <v>15</v>
      </c>
      <c r="F2012" s="3" t="s">
        <v>6529</v>
      </c>
      <c r="G2012" s="1" t="s">
        <v>16</v>
      </c>
      <c r="H2012" s="4" t="s">
        <v>675</v>
      </c>
      <c r="I2012" s="1" t="s">
        <v>38</v>
      </c>
    </row>
    <row r="2013" spans="2:9">
      <c r="B2013" s="1">
        <v>2011</v>
      </c>
      <c r="C2013" s="41" t="s">
        <v>6530</v>
      </c>
      <c r="D2013" s="4" t="s">
        <v>6531</v>
      </c>
      <c r="E2013" s="41" t="s">
        <v>15</v>
      </c>
      <c r="F2013" s="3" t="s">
        <v>6532</v>
      </c>
      <c r="G2013" s="1" t="s">
        <v>16</v>
      </c>
      <c r="H2013" s="4" t="s">
        <v>174</v>
      </c>
      <c r="I2013" s="1" t="s">
        <v>38</v>
      </c>
    </row>
    <row r="2014" spans="2:9">
      <c r="B2014" s="1">
        <v>2012</v>
      </c>
      <c r="C2014" s="41" t="s">
        <v>6533</v>
      </c>
      <c r="D2014" s="4" t="s">
        <v>6534</v>
      </c>
      <c r="E2014" s="41" t="s">
        <v>15</v>
      </c>
      <c r="F2014" s="3" t="s">
        <v>6535</v>
      </c>
      <c r="G2014" s="1" t="s">
        <v>16</v>
      </c>
      <c r="H2014" s="4" t="s">
        <v>387</v>
      </c>
      <c r="I2014" s="1" t="s">
        <v>38</v>
      </c>
    </row>
    <row r="2015" spans="2:9">
      <c r="B2015" s="1">
        <v>2013</v>
      </c>
      <c r="C2015" s="41" t="s">
        <v>6536</v>
      </c>
      <c r="D2015" s="4" t="s">
        <v>6198</v>
      </c>
      <c r="E2015" s="41" t="s">
        <v>15</v>
      </c>
      <c r="F2015" s="3" t="s">
        <v>5359</v>
      </c>
      <c r="G2015" s="1" t="s">
        <v>16</v>
      </c>
      <c r="H2015" s="4" t="s">
        <v>387</v>
      </c>
      <c r="I2015" s="1" t="s">
        <v>38</v>
      </c>
    </row>
    <row r="2016" spans="2:9">
      <c r="B2016" s="1">
        <v>2014</v>
      </c>
      <c r="C2016" s="41" t="s">
        <v>6537</v>
      </c>
      <c r="D2016" s="4" t="s">
        <v>6538</v>
      </c>
      <c r="E2016" s="41" t="s">
        <v>15</v>
      </c>
      <c r="F2016" s="3" t="s">
        <v>6539</v>
      </c>
      <c r="G2016" s="1" t="s">
        <v>16</v>
      </c>
      <c r="H2016" s="4" t="s">
        <v>557</v>
      </c>
      <c r="I2016" s="1" t="s">
        <v>38</v>
      </c>
    </row>
    <row r="2017" spans="2:9">
      <c r="B2017" s="1">
        <v>2015</v>
      </c>
      <c r="C2017" s="41" t="s">
        <v>6540</v>
      </c>
      <c r="D2017" s="4" t="s">
        <v>6541</v>
      </c>
      <c r="E2017" s="41" t="s">
        <v>15</v>
      </c>
      <c r="F2017" s="3" t="s">
        <v>6542</v>
      </c>
      <c r="G2017" s="1" t="s">
        <v>16</v>
      </c>
      <c r="H2017" s="4" t="s">
        <v>557</v>
      </c>
      <c r="I2017" s="1" t="s">
        <v>38</v>
      </c>
    </row>
    <row r="2018" spans="2:9">
      <c r="B2018" s="1">
        <v>2016</v>
      </c>
      <c r="C2018" s="41" t="s">
        <v>6543</v>
      </c>
      <c r="D2018" s="4" t="s">
        <v>6544</v>
      </c>
      <c r="E2018" s="41" t="s">
        <v>15</v>
      </c>
      <c r="F2018" s="3" t="s">
        <v>6545</v>
      </c>
      <c r="G2018" s="1" t="s">
        <v>16</v>
      </c>
      <c r="H2018" s="4" t="s">
        <v>671</v>
      </c>
      <c r="I2018" s="1" t="s">
        <v>38</v>
      </c>
    </row>
    <row r="2019" spans="2:9">
      <c r="B2019" s="1">
        <v>2017</v>
      </c>
      <c r="C2019" s="41" t="s">
        <v>6546</v>
      </c>
      <c r="D2019" s="4" t="s">
        <v>2958</v>
      </c>
      <c r="E2019" s="41" t="s">
        <v>15</v>
      </c>
      <c r="F2019" s="3" t="s">
        <v>6547</v>
      </c>
      <c r="G2019" s="1" t="s">
        <v>16</v>
      </c>
      <c r="H2019" s="4" t="s">
        <v>678</v>
      </c>
      <c r="I2019" s="1" t="s">
        <v>38</v>
      </c>
    </row>
    <row r="2020" spans="2:9">
      <c r="B2020" s="1">
        <v>2018</v>
      </c>
      <c r="C2020" s="41" t="s">
        <v>6548</v>
      </c>
      <c r="D2020" s="4" t="s">
        <v>6549</v>
      </c>
      <c r="E2020" s="41" t="s">
        <v>15</v>
      </c>
      <c r="F2020" s="3" t="s">
        <v>6550</v>
      </c>
      <c r="G2020" s="1" t="s">
        <v>16</v>
      </c>
      <c r="H2020" s="4" t="s">
        <v>678</v>
      </c>
      <c r="I2020" s="1" t="s">
        <v>38</v>
      </c>
    </row>
    <row r="2021" spans="2:9">
      <c r="B2021" s="1">
        <v>2019</v>
      </c>
      <c r="C2021" s="41" t="s">
        <v>6551</v>
      </c>
      <c r="D2021" s="4" t="s">
        <v>6036</v>
      </c>
      <c r="E2021" s="41" t="s">
        <v>15</v>
      </c>
      <c r="F2021" s="3" t="s">
        <v>5988</v>
      </c>
      <c r="G2021" s="1" t="s">
        <v>16</v>
      </c>
      <c r="H2021" s="4" t="s">
        <v>680</v>
      </c>
      <c r="I2021" s="1" t="s">
        <v>38</v>
      </c>
    </row>
    <row r="2022" spans="2:9">
      <c r="B2022" s="1">
        <v>2020</v>
      </c>
      <c r="C2022" s="41" t="s">
        <v>6552</v>
      </c>
      <c r="D2022" s="4" t="s">
        <v>6553</v>
      </c>
      <c r="E2022" s="41" t="s">
        <v>15</v>
      </c>
      <c r="F2022" s="3" t="s">
        <v>6554</v>
      </c>
      <c r="G2022" s="1" t="s">
        <v>16</v>
      </c>
      <c r="H2022" s="4" t="s">
        <v>478</v>
      </c>
      <c r="I2022" s="1" t="s">
        <v>38</v>
      </c>
    </row>
    <row r="2023" spans="2:9">
      <c r="B2023" s="1">
        <v>2021</v>
      </c>
      <c r="C2023" s="41" t="s">
        <v>6555</v>
      </c>
      <c r="D2023" s="4" t="s">
        <v>6556</v>
      </c>
      <c r="E2023" s="41" t="s">
        <v>15</v>
      </c>
      <c r="F2023" s="3" t="s">
        <v>6557</v>
      </c>
      <c r="G2023" s="1" t="s">
        <v>16</v>
      </c>
      <c r="H2023" s="4" t="s">
        <v>678</v>
      </c>
      <c r="I2023" s="1" t="s">
        <v>38</v>
      </c>
    </row>
    <row r="2024" spans="2:9">
      <c r="B2024" s="1">
        <v>2022</v>
      </c>
      <c r="C2024" s="41" t="s">
        <v>6558</v>
      </c>
      <c r="D2024" s="4" t="s">
        <v>6559</v>
      </c>
      <c r="E2024" s="41" t="s">
        <v>15</v>
      </c>
      <c r="F2024" s="3" t="s">
        <v>5912</v>
      </c>
      <c r="G2024" s="1" t="s">
        <v>16</v>
      </c>
      <c r="H2024" s="4" t="s">
        <v>387</v>
      </c>
      <c r="I2024" s="1" t="s">
        <v>38</v>
      </c>
    </row>
    <row r="2025" spans="2:9">
      <c r="B2025" s="1">
        <v>2023</v>
      </c>
      <c r="C2025" s="41" t="s">
        <v>6560</v>
      </c>
      <c r="D2025" s="4" t="s">
        <v>6449</v>
      </c>
      <c r="E2025" s="41" t="s">
        <v>15</v>
      </c>
      <c r="F2025" s="3" t="s">
        <v>6561</v>
      </c>
      <c r="G2025" s="1" t="s">
        <v>16</v>
      </c>
      <c r="H2025" s="4" t="s">
        <v>680</v>
      </c>
      <c r="I2025" s="1" t="s">
        <v>38</v>
      </c>
    </row>
    <row r="2026" spans="2:9">
      <c r="B2026" s="1">
        <v>2024</v>
      </c>
      <c r="C2026" s="41" t="s">
        <v>6562</v>
      </c>
      <c r="D2026" s="4" t="s">
        <v>6563</v>
      </c>
      <c r="E2026" s="41" t="s">
        <v>15</v>
      </c>
      <c r="F2026" s="3" t="s">
        <v>6564</v>
      </c>
      <c r="G2026" s="1" t="s">
        <v>16</v>
      </c>
      <c r="H2026" s="4" t="s">
        <v>387</v>
      </c>
      <c r="I2026" s="1" t="s">
        <v>38</v>
      </c>
    </row>
    <row r="2027" spans="2:9">
      <c r="B2027" s="1">
        <v>2025</v>
      </c>
      <c r="C2027" s="41" t="s">
        <v>6565</v>
      </c>
      <c r="D2027" s="4" t="s">
        <v>6566</v>
      </c>
      <c r="E2027" s="41" t="s">
        <v>15</v>
      </c>
      <c r="F2027" s="3" t="s">
        <v>6567</v>
      </c>
      <c r="G2027" s="1" t="s">
        <v>16</v>
      </c>
      <c r="H2027" s="4" t="s">
        <v>29551</v>
      </c>
      <c r="I2027" s="1" t="s">
        <v>38</v>
      </c>
    </row>
    <row r="2028" spans="2:9">
      <c r="B2028" s="1">
        <v>2026</v>
      </c>
      <c r="C2028" s="41" t="s">
        <v>6568</v>
      </c>
      <c r="D2028" s="4" t="s">
        <v>6569</v>
      </c>
      <c r="E2028" s="41" t="s">
        <v>15</v>
      </c>
      <c r="F2028" s="3" t="s">
        <v>6570</v>
      </c>
      <c r="G2028" s="1" t="s">
        <v>16</v>
      </c>
      <c r="H2028" s="4" t="s">
        <v>310</v>
      </c>
      <c r="I2028" s="1" t="s">
        <v>38</v>
      </c>
    </row>
    <row r="2029" spans="2:9">
      <c r="B2029" s="1">
        <v>2027</v>
      </c>
      <c r="C2029" s="41" t="s">
        <v>6571</v>
      </c>
      <c r="D2029" s="4" t="s">
        <v>6572</v>
      </c>
      <c r="E2029" s="41" t="s">
        <v>15</v>
      </c>
      <c r="F2029" s="3" t="s">
        <v>6573</v>
      </c>
      <c r="G2029" s="1" t="s">
        <v>16</v>
      </c>
      <c r="H2029" s="4" t="s">
        <v>680</v>
      </c>
      <c r="I2029" s="1" t="s">
        <v>38</v>
      </c>
    </row>
    <row r="2030" spans="2:9">
      <c r="B2030" s="1">
        <v>2028</v>
      </c>
      <c r="C2030" s="41" t="s">
        <v>6574</v>
      </c>
      <c r="D2030" s="4" t="s">
        <v>6575</v>
      </c>
      <c r="E2030" s="41" t="s">
        <v>15</v>
      </c>
      <c r="F2030" s="3" t="s">
        <v>6576</v>
      </c>
      <c r="G2030" s="1" t="s">
        <v>16</v>
      </c>
      <c r="H2030" s="4" t="s">
        <v>244</v>
      </c>
      <c r="I2030" s="1" t="s">
        <v>38</v>
      </c>
    </row>
    <row r="2031" spans="2:9">
      <c r="B2031" s="1">
        <v>2029</v>
      </c>
      <c r="C2031" s="41" t="s">
        <v>6577</v>
      </c>
      <c r="D2031" s="4" t="s">
        <v>2747</v>
      </c>
      <c r="E2031" s="41" t="s">
        <v>15</v>
      </c>
      <c r="F2031" s="3" t="s">
        <v>6578</v>
      </c>
      <c r="G2031" s="1" t="s">
        <v>16</v>
      </c>
      <c r="H2031" s="4" t="s">
        <v>557</v>
      </c>
      <c r="I2031" s="1" t="s">
        <v>38</v>
      </c>
    </row>
    <row r="2032" spans="2:9">
      <c r="B2032" s="1">
        <v>2030</v>
      </c>
      <c r="C2032" s="41" t="s">
        <v>6579</v>
      </c>
      <c r="D2032" s="4" t="s">
        <v>6580</v>
      </c>
      <c r="E2032" s="41" t="s">
        <v>15</v>
      </c>
      <c r="F2032" s="3" t="s">
        <v>5988</v>
      </c>
      <c r="G2032" s="1" t="s">
        <v>16</v>
      </c>
      <c r="H2032" s="4" t="s">
        <v>680</v>
      </c>
      <c r="I2032" s="1" t="s">
        <v>38</v>
      </c>
    </row>
    <row r="2033" spans="2:9">
      <c r="B2033" s="1">
        <v>2031</v>
      </c>
      <c r="C2033" s="41" t="s">
        <v>6581</v>
      </c>
      <c r="D2033" s="4" t="s">
        <v>6582</v>
      </c>
      <c r="E2033" s="41" t="s">
        <v>15</v>
      </c>
      <c r="F2033" s="3" t="s">
        <v>6583</v>
      </c>
      <c r="G2033" s="1" t="s">
        <v>16</v>
      </c>
      <c r="H2033" s="4" t="s">
        <v>174</v>
      </c>
      <c r="I2033" s="1" t="s">
        <v>38</v>
      </c>
    </row>
    <row r="2034" spans="2:9">
      <c r="B2034" s="1">
        <v>2032</v>
      </c>
      <c r="C2034" s="41" t="s">
        <v>6584</v>
      </c>
      <c r="D2034" s="4" t="s">
        <v>6585</v>
      </c>
      <c r="E2034" s="41" t="s">
        <v>15</v>
      </c>
      <c r="F2034" s="3" t="s">
        <v>6586</v>
      </c>
      <c r="G2034" s="1" t="s">
        <v>16</v>
      </c>
      <c r="H2034" s="4" t="s">
        <v>387</v>
      </c>
      <c r="I2034" s="1" t="s">
        <v>38</v>
      </c>
    </row>
    <row r="2035" spans="2:9">
      <c r="B2035" s="1">
        <v>2033</v>
      </c>
      <c r="C2035" s="41" t="s">
        <v>6587</v>
      </c>
      <c r="D2035" s="4" t="s">
        <v>3368</v>
      </c>
      <c r="E2035" s="41" t="s">
        <v>15</v>
      </c>
      <c r="F2035" s="3" t="s">
        <v>6588</v>
      </c>
      <c r="G2035" s="1" t="s">
        <v>16</v>
      </c>
      <c r="H2035" s="4" t="s">
        <v>244</v>
      </c>
      <c r="I2035" s="1" t="s">
        <v>38</v>
      </c>
    </row>
    <row r="2036" spans="2:9">
      <c r="B2036" s="1">
        <v>2034</v>
      </c>
      <c r="C2036" s="41" t="s">
        <v>6589</v>
      </c>
      <c r="D2036" s="4" t="s">
        <v>6590</v>
      </c>
      <c r="E2036" s="41" t="s">
        <v>15</v>
      </c>
      <c r="F2036" s="3" t="s">
        <v>6591</v>
      </c>
      <c r="G2036" s="1" t="s">
        <v>16</v>
      </c>
      <c r="H2036" s="4" t="s">
        <v>484</v>
      </c>
      <c r="I2036" s="1" t="s">
        <v>38</v>
      </c>
    </row>
    <row r="2037" spans="2:9">
      <c r="B2037" s="1">
        <v>2035</v>
      </c>
      <c r="C2037" s="41" t="s">
        <v>6592</v>
      </c>
      <c r="D2037" s="4" t="s">
        <v>6593</v>
      </c>
      <c r="E2037" s="41" t="s">
        <v>15</v>
      </c>
      <c r="F2037" s="3" t="s">
        <v>6594</v>
      </c>
      <c r="G2037" s="1" t="s">
        <v>16</v>
      </c>
      <c r="H2037" s="4" t="s">
        <v>174</v>
      </c>
      <c r="I2037" s="1" t="s">
        <v>38</v>
      </c>
    </row>
    <row r="2038" spans="2:9">
      <c r="B2038" s="1">
        <v>2036</v>
      </c>
      <c r="C2038" s="41" t="s">
        <v>6595</v>
      </c>
      <c r="D2038" s="4" t="s">
        <v>6596</v>
      </c>
      <c r="E2038" s="41" t="s">
        <v>15</v>
      </c>
      <c r="F2038" s="3" t="s">
        <v>6597</v>
      </c>
      <c r="G2038" s="1" t="s">
        <v>16</v>
      </c>
      <c r="H2038" s="4" t="s">
        <v>462</v>
      </c>
      <c r="I2038" s="1" t="s">
        <v>38</v>
      </c>
    </row>
    <row r="2039" spans="2:9">
      <c r="B2039" s="1">
        <v>2037</v>
      </c>
      <c r="C2039" s="41" t="s">
        <v>6598</v>
      </c>
      <c r="D2039" s="4" t="s">
        <v>6599</v>
      </c>
      <c r="E2039" s="41" t="s">
        <v>15</v>
      </c>
      <c r="F2039" s="3" t="s">
        <v>6600</v>
      </c>
      <c r="G2039" s="1" t="s">
        <v>16</v>
      </c>
      <c r="H2039" s="4" t="s">
        <v>387</v>
      </c>
      <c r="I2039" s="1" t="s">
        <v>38</v>
      </c>
    </row>
    <row r="2040" spans="2:9">
      <c r="B2040" s="1">
        <v>2038</v>
      </c>
      <c r="C2040" s="41" t="s">
        <v>6601</v>
      </c>
      <c r="D2040" s="4" t="s">
        <v>6602</v>
      </c>
      <c r="E2040" s="41" t="s">
        <v>15</v>
      </c>
      <c r="F2040" s="3" t="s">
        <v>6603</v>
      </c>
      <c r="G2040" s="1" t="s">
        <v>16</v>
      </c>
      <c r="H2040" s="4" t="s">
        <v>387</v>
      </c>
      <c r="I2040" s="1" t="s">
        <v>38</v>
      </c>
    </row>
    <row r="2041" spans="2:9">
      <c r="B2041" s="1">
        <v>2039</v>
      </c>
      <c r="C2041" s="41" t="s">
        <v>6604</v>
      </c>
      <c r="D2041" s="4" t="s">
        <v>6605</v>
      </c>
      <c r="E2041" s="41" t="s">
        <v>15</v>
      </c>
      <c r="F2041" s="3" t="s">
        <v>5178</v>
      </c>
      <c r="G2041" s="1" t="s">
        <v>16</v>
      </c>
      <c r="H2041" s="4" t="s">
        <v>387</v>
      </c>
      <c r="I2041" s="1" t="s">
        <v>38</v>
      </c>
    </row>
    <row r="2042" spans="2:9">
      <c r="B2042" s="1">
        <v>2040</v>
      </c>
      <c r="C2042" s="41" t="s">
        <v>6606</v>
      </c>
      <c r="D2042" s="4" t="s">
        <v>6607</v>
      </c>
      <c r="E2042" s="41" t="s">
        <v>15</v>
      </c>
      <c r="F2042" s="3" t="s">
        <v>6608</v>
      </c>
      <c r="G2042" s="1" t="s">
        <v>16</v>
      </c>
      <c r="H2042" s="4" t="s">
        <v>436</v>
      </c>
      <c r="I2042" s="1" t="s">
        <v>38</v>
      </c>
    </row>
    <row r="2043" spans="2:9">
      <c r="B2043" s="1">
        <v>2041</v>
      </c>
      <c r="C2043" s="41" t="s">
        <v>6609</v>
      </c>
      <c r="D2043" s="4" t="s">
        <v>6610</v>
      </c>
      <c r="E2043" s="41" t="s">
        <v>15</v>
      </c>
      <c r="F2043" s="3" t="s">
        <v>6611</v>
      </c>
      <c r="G2043" s="1" t="s">
        <v>16</v>
      </c>
      <c r="H2043" s="4" t="s">
        <v>678</v>
      </c>
      <c r="I2043" s="1" t="s">
        <v>38</v>
      </c>
    </row>
    <row r="2044" spans="2:9">
      <c r="B2044" s="1">
        <v>2042</v>
      </c>
      <c r="C2044" s="41" t="s">
        <v>6612</v>
      </c>
      <c r="D2044" s="4" t="s">
        <v>6613</v>
      </c>
      <c r="E2044" s="41" t="s">
        <v>15</v>
      </c>
      <c r="F2044" s="3" t="s">
        <v>6614</v>
      </c>
      <c r="G2044" s="1" t="s">
        <v>16</v>
      </c>
      <c r="H2044" s="4" t="s">
        <v>387</v>
      </c>
      <c r="I2044" s="1" t="s">
        <v>38</v>
      </c>
    </row>
    <row r="2045" spans="2:9">
      <c r="B2045" s="1">
        <v>2043</v>
      </c>
      <c r="C2045" s="41" t="s">
        <v>6615</v>
      </c>
      <c r="D2045" s="4" t="s">
        <v>6616</v>
      </c>
      <c r="E2045" s="41" t="s">
        <v>15</v>
      </c>
      <c r="F2045" s="3" t="s">
        <v>6617</v>
      </c>
      <c r="G2045" s="1" t="s">
        <v>16</v>
      </c>
      <c r="H2045" s="4" t="s">
        <v>680</v>
      </c>
      <c r="I2045" s="1" t="s">
        <v>38</v>
      </c>
    </row>
    <row r="2046" spans="2:9">
      <c r="B2046" s="1">
        <v>2044</v>
      </c>
      <c r="C2046" s="41" t="s">
        <v>6618</v>
      </c>
      <c r="D2046" s="4" t="s">
        <v>6619</v>
      </c>
      <c r="E2046" s="41" t="s">
        <v>15</v>
      </c>
      <c r="F2046" s="3" t="s">
        <v>6620</v>
      </c>
      <c r="G2046" s="1" t="s">
        <v>16</v>
      </c>
      <c r="H2046" s="4" t="s">
        <v>679</v>
      </c>
      <c r="I2046" s="1" t="s">
        <v>38</v>
      </c>
    </row>
    <row r="2047" spans="2:9">
      <c r="B2047" s="1">
        <v>2045</v>
      </c>
      <c r="C2047" s="41" t="s">
        <v>6621</v>
      </c>
      <c r="D2047" s="4" t="s">
        <v>6622</v>
      </c>
      <c r="E2047" s="41" t="s">
        <v>15</v>
      </c>
      <c r="F2047" s="3" t="s">
        <v>6623</v>
      </c>
      <c r="G2047" s="1" t="s">
        <v>16</v>
      </c>
      <c r="H2047" s="4" t="s">
        <v>680</v>
      </c>
      <c r="I2047" s="1" t="s">
        <v>38</v>
      </c>
    </row>
    <row r="2048" spans="2:9">
      <c r="B2048" s="1">
        <v>2046</v>
      </c>
      <c r="C2048" s="41" t="s">
        <v>6624</v>
      </c>
      <c r="D2048" s="4" t="s">
        <v>6625</v>
      </c>
      <c r="E2048" s="41" t="s">
        <v>15</v>
      </c>
      <c r="F2048" s="3" t="s">
        <v>6626</v>
      </c>
      <c r="G2048" s="1" t="s">
        <v>16</v>
      </c>
      <c r="H2048" s="4" t="s">
        <v>557</v>
      </c>
      <c r="I2048" s="1" t="s">
        <v>38</v>
      </c>
    </row>
    <row r="2049" spans="2:9">
      <c r="B2049" s="1">
        <v>2047</v>
      </c>
      <c r="C2049" s="41" t="s">
        <v>6627</v>
      </c>
      <c r="D2049" s="4" t="s">
        <v>6628</v>
      </c>
      <c r="E2049" s="41" t="s">
        <v>15</v>
      </c>
      <c r="F2049" s="3" t="s">
        <v>6629</v>
      </c>
      <c r="G2049" s="1" t="s">
        <v>16</v>
      </c>
      <c r="H2049" s="4" t="s">
        <v>675</v>
      </c>
      <c r="I2049" s="1" t="s">
        <v>38</v>
      </c>
    </row>
    <row r="2050" spans="2:9">
      <c r="B2050" s="1">
        <v>2048</v>
      </c>
      <c r="C2050" s="41" t="s">
        <v>6630</v>
      </c>
      <c r="D2050" s="4" t="s">
        <v>6631</v>
      </c>
      <c r="E2050" s="41" t="s">
        <v>15</v>
      </c>
      <c r="F2050" s="3" t="s">
        <v>6632</v>
      </c>
      <c r="G2050" s="1" t="s">
        <v>16</v>
      </c>
      <c r="H2050" s="4" t="s">
        <v>675</v>
      </c>
      <c r="I2050" s="1" t="s">
        <v>38</v>
      </c>
    </row>
    <row r="2051" spans="2:9">
      <c r="B2051" s="1">
        <v>2049</v>
      </c>
      <c r="C2051" s="41" t="s">
        <v>6633</v>
      </c>
      <c r="D2051" s="4" t="s">
        <v>6634</v>
      </c>
      <c r="E2051" s="41" t="s">
        <v>15</v>
      </c>
      <c r="F2051" s="3" t="s">
        <v>6635</v>
      </c>
      <c r="G2051" s="1" t="s">
        <v>16</v>
      </c>
      <c r="H2051" s="4" t="s">
        <v>244</v>
      </c>
      <c r="I2051" s="1" t="s">
        <v>38</v>
      </c>
    </row>
    <row r="2052" spans="2:9">
      <c r="B2052" s="1">
        <v>2050</v>
      </c>
      <c r="C2052" s="41" t="s">
        <v>6636</v>
      </c>
      <c r="D2052" s="4" t="s">
        <v>6637</v>
      </c>
      <c r="E2052" s="41" t="s">
        <v>15</v>
      </c>
      <c r="F2052" s="3" t="s">
        <v>6638</v>
      </c>
      <c r="G2052" s="1" t="s">
        <v>16</v>
      </c>
      <c r="H2052" s="4" t="s">
        <v>675</v>
      </c>
      <c r="I2052" s="1" t="s">
        <v>38</v>
      </c>
    </row>
    <row r="2053" spans="2:9">
      <c r="B2053" s="1">
        <v>2051</v>
      </c>
      <c r="C2053" s="41" t="s">
        <v>6639</v>
      </c>
      <c r="D2053" s="4" t="s">
        <v>6640</v>
      </c>
      <c r="E2053" s="41" t="s">
        <v>15</v>
      </c>
      <c r="F2053" s="3" t="s">
        <v>6641</v>
      </c>
      <c r="G2053" s="1" t="s">
        <v>16</v>
      </c>
      <c r="H2053" s="4" t="s">
        <v>310</v>
      </c>
      <c r="I2053" s="1" t="s">
        <v>38</v>
      </c>
    </row>
    <row r="2054" spans="2:9">
      <c r="B2054" s="1">
        <v>2052</v>
      </c>
      <c r="C2054" s="41" t="s">
        <v>6642</v>
      </c>
      <c r="D2054" s="4" t="s">
        <v>6643</v>
      </c>
      <c r="E2054" s="41" t="s">
        <v>15</v>
      </c>
      <c r="F2054" s="3" t="s">
        <v>6644</v>
      </c>
      <c r="G2054" s="1" t="s">
        <v>16</v>
      </c>
      <c r="H2054" s="4" t="s">
        <v>174</v>
      </c>
      <c r="I2054" s="1" t="s">
        <v>38</v>
      </c>
    </row>
    <row r="2055" spans="2:9">
      <c r="B2055" s="1">
        <v>2053</v>
      </c>
      <c r="C2055" s="41" t="s">
        <v>6645</v>
      </c>
      <c r="D2055" s="4" t="s">
        <v>6646</v>
      </c>
      <c r="E2055" s="41" t="s">
        <v>15</v>
      </c>
      <c r="F2055" s="3" t="s">
        <v>6647</v>
      </c>
      <c r="G2055" s="1" t="s">
        <v>16</v>
      </c>
      <c r="H2055" s="4" t="s">
        <v>462</v>
      </c>
      <c r="I2055" s="1" t="s">
        <v>38</v>
      </c>
    </row>
    <row r="2056" spans="2:9">
      <c r="B2056" s="1">
        <v>2054</v>
      </c>
      <c r="C2056" s="41" t="s">
        <v>6648</v>
      </c>
      <c r="D2056" s="4" t="s">
        <v>6649</v>
      </c>
      <c r="E2056" s="41" t="s">
        <v>15</v>
      </c>
      <c r="F2056" s="3" t="s">
        <v>5177</v>
      </c>
      <c r="G2056" s="1" t="s">
        <v>16</v>
      </c>
      <c r="H2056" s="4" t="s">
        <v>387</v>
      </c>
      <c r="I2056" s="1" t="s">
        <v>38</v>
      </c>
    </row>
    <row r="2057" spans="2:9">
      <c r="B2057" s="1">
        <v>2055</v>
      </c>
      <c r="C2057" s="41" t="s">
        <v>6650</v>
      </c>
      <c r="D2057" s="4" t="s">
        <v>6651</v>
      </c>
      <c r="E2057" s="41" t="s">
        <v>15</v>
      </c>
      <c r="F2057" s="3" t="s">
        <v>6652</v>
      </c>
      <c r="G2057" s="1" t="s">
        <v>16</v>
      </c>
      <c r="H2057" s="4" t="s">
        <v>478</v>
      </c>
      <c r="I2057" s="1" t="s">
        <v>38</v>
      </c>
    </row>
    <row r="2058" spans="2:9">
      <c r="B2058" s="1">
        <v>2056</v>
      </c>
      <c r="C2058" s="41" t="s">
        <v>6653</v>
      </c>
      <c r="D2058" s="4" t="s">
        <v>636</v>
      </c>
      <c r="E2058" s="41" t="s">
        <v>15</v>
      </c>
      <c r="F2058" s="3" t="s">
        <v>6654</v>
      </c>
      <c r="G2058" s="1" t="s">
        <v>16</v>
      </c>
      <c r="H2058" s="4" t="s">
        <v>174</v>
      </c>
      <c r="I2058" s="1" t="s">
        <v>38</v>
      </c>
    </row>
    <row r="2059" spans="2:9">
      <c r="B2059" s="1">
        <v>2057</v>
      </c>
      <c r="C2059" s="41" t="s">
        <v>6655</v>
      </c>
      <c r="D2059" s="4" t="s">
        <v>2499</v>
      </c>
      <c r="E2059" s="41" t="s">
        <v>15</v>
      </c>
      <c r="F2059" s="3" t="s">
        <v>5359</v>
      </c>
      <c r="G2059" s="1" t="s">
        <v>16</v>
      </c>
      <c r="H2059" s="4" t="s">
        <v>387</v>
      </c>
      <c r="I2059" s="1" t="s">
        <v>38</v>
      </c>
    </row>
    <row r="2060" spans="2:9">
      <c r="B2060" s="1">
        <v>2058</v>
      </c>
      <c r="C2060" s="41" t="s">
        <v>6656</v>
      </c>
      <c r="D2060" s="4" t="s">
        <v>6657</v>
      </c>
      <c r="E2060" s="41" t="s">
        <v>15</v>
      </c>
      <c r="F2060" s="3" t="s">
        <v>6658</v>
      </c>
      <c r="G2060" s="1" t="s">
        <v>16</v>
      </c>
      <c r="H2060" s="4" t="s">
        <v>478</v>
      </c>
      <c r="I2060" s="1" t="s">
        <v>38</v>
      </c>
    </row>
    <row r="2061" spans="2:9">
      <c r="B2061" s="1">
        <v>2059</v>
      </c>
      <c r="C2061" s="41" t="s">
        <v>6659</v>
      </c>
      <c r="D2061" s="4" t="s">
        <v>6660</v>
      </c>
      <c r="E2061" s="41" t="s">
        <v>15</v>
      </c>
      <c r="F2061" s="3" t="s">
        <v>6661</v>
      </c>
      <c r="G2061" s="1" t="s">
        <v>16</v>
      </c>
      <c r="H2061" s="4" t="s">
        <v>29551</v>
      </c>
      <c r="I2061" s="1" t="s">
        <v>38</v>
      </c>
    </row>
    <row r="2062" spans="2:9">
      <c r="B2062" s="1">
        <v>2060</v>
      </c>
      <c r="C2062" s="41" t="s">
        <v>6662</v>
      </c>
      <c r="D2062" s="4" t="s">
        <v>6663</v>
      </c>
      <c r="E2062" s="41" t="s">
        <v>15</v>
      </c>
      <c r="F2062" s="3" t="s">
        <v>6664</v>
      </c>
      <c r="G2062" s="1" t="s">
        <v>16</v>
      </c>
      <c r="H2062" s="4" t="s">
        <v>244</v>
      </c>
      <c r="I2062" s="1" t="s">
        <v>38</v>
      </c>
    </row>
    <row r="2063" spans="2:9">
      <c r="B2063" s="1">
        <v>2061</v>
      </c>
      <c r="C2063" s="41" t="s">
        <v>6665</v>
      </c>
      <c r="D2063" s="4" t="s">
        <v>6666</v>
      </c>
      <c r="E2063" s="41" t="s">
        <v>15</v>
      </c>
      <c r="F2063" s="3" t="s">
        <v>6667</v>
      </c>
      <c r="G2063" s="1" t="s">
        <v>16</v>
      </c>
      <c r="H2063" s="4" t="s">
        <v>387</v>
      </c>
      <c r="I2063" s="1" t="s">
        <v>38</v>
      </c>
    </row>
    <row r="2064" spans="2:9">
      <c r="B2064" s="1">
        <v>2062</v>
      </c>
      <c r="C2064" s="41" t="s">
        <v>6668</v>
      </c>
      <c r="D2064" s="4" t="s">
        <v>6669</v>
      </c>
      <c r="E2064" s="41" t="s">
        <v>15</v>
      </c>
      <c r="F2064" s="3" t="s">
        <v>5991</v>
      </c>
      <c r="G2064" s="1" t="s">
        <v>16</v>
      </c>
      <c r="H2064" s="4" t="s">
        <v>478</v>
      </c>
      <c r="I2064" s="1" t="s">
        <v>38</v>
      </c>
    </row>
    <row r="2065" spans="2:9">
      <c r="B2065" s="1">
        <v>2063</v>
      </c>
      <c r="C2065" s="41" t="s">
        <v>6670</v>
      </c>
      <c r="D2065" s="4" t="s">
        <v>6671</v>
      </c>
      <c r="E2065" s="41" t="s">
        <v>15</v>
      </c>
      <c r="F2065" s="3" t="s">
        <v>6672</v>
      </c>
      <c r="G2065" s="1" t="s">
        <v>16</v>
      </c>
      <c r="H2065" s="4" t="s">
        <v>174</v>
      </c>
      <c r="I2065" s="1" t="s">
        <v>38</v>
      </c>
    </row>
    <row r="2066" spans="2:9">
      <c r="B2066" s="1">
        <v>2064</v>
      </c>
      <c r="C2066" s="41" t="s">
        <v>6673</v>
      </c>
      <c r="D2066" s="4" t="s">
        <v>6674</v>
      </c>
      <c r="E2066" s="41" t="s">
        <v>15</v>
      </c>
      <c r="F2066" s="3" t="s">
        <v>6675</v>
      </c>
      <c r="G2066" s="1" t="s">
        <v>16</v>
      </c>
      <c r="H2066" s="4" t="s">
        <v>174</v>
      </c>
      <c r="I2066" s="1" t="s">
        <v>38</v>
      </c>
    </row>
    <row r="2067" spans="2:9">
      <c r="B2067" s="1">
        <v>2065</v>
      </c>
      <c r="C2067" s="41" t="s">
        <v>6676</v>
      </c>
      <c r="D2067" s="4" t="s">
        <v>6677</v>
      </c>
      <c r="E2067" s="41" t="s">
        <v>15</v>
      </c>
      <c r="F2067" s="3" t="s">
        <v>6678</v>
      </c>
      <c r="G2067" s="1" t="s">
        <v>16</v>
      </c>
      <c r="H2067" s="4" t="s">
        <v>478</v>
      </c>
      <c r="I2067" s="1" t="s">
        <v>38</v>
      </c>
    </row>
    <row r="2068" spans="2:9">
      <c r="B2068" s="1">
        <v>2066</v>
      </c>
      <c r="C2068" s="41" t="s">
        <v>6679</v>
      </c>
      <c r="D2068" s="4" t="s">
        <v>6680</v>
      </c>
      <c r="E2068" s="41" t="s">
        <v>15</v>
      </c>
      <c r="F2068" s="3" t="s">
        <v>6681</v>
      </c>
      <c r="G2068" s="1" t="s">
        <v>16</v>
      </c>
      <c r="H2068" s="4" t="s">
        <v>557</v>
      </c>
      <c r="I2068" s="1" t="s">
        <v>38</v>
      </c>
    </row>
    <row r="2069" spans="2:9">
      <c r="B2069" s="1">
        <v>2067</v>
      </c>
      <c r="C2069" s="41" t="s">
        <v>6682</v>
      </c>
      <c r="D2069" s="4" t="s">
        <v>6683</v>
      </c>
      <c r="E2069" s="41" t="s">
        <v>15</v>
      </c>
      <c r="F2069" s="3" t="s">
        <v>6684</v>
      </c>
      <c r="G2069" s="1" t="s">
        <v>16</v>
      </c>
      <c r="H2069" s="4" t="s">
        <v>436</v>
      </c>
      <c r="I2069" s="1" t="s">
        <v>38</v>
      </c>
    </row>
    <row r="2070" spans="2:9">
      <c r="B2070" s="1">
        <v>2068</v>
      </c>
      <c r="C2070" s="41" t="s">
        <v>6685</v>
      </c>
      <c r="D2070" s="4" t="s">
        <v>6686</v>
      </c>
      <c r="E2070" s="41" t="s">
        <v>15</v>
      </c>
      <c r="F2070" s="3" t="s">
        <v>6687</v>
      </c>
      <c r="G2070" s="1" t="s">
        <v>16</v>
      </c>
      <c r="H2070" s="4" t="s">
        <v>387</v>
      </c>
      <c r="I2070" s="1" t="s">
        <v>38</v>
      </c>
    </row>
    <row r="2071" spans="2:9">
      <c r="B2071" s="1">
        <v>2069</v>
      </c>
      <c r="C2071" s="41" t="s">
        <v>6688</v>
      </c>
      <c r="D2071" s="4" t="s">
        <v>6689</v>
      </c>
      <c r="E2071" s="41" t="s">
        <v>15</v>
      </c>
      <c r="F2071" s="3" t="s">
        <v>6690</v>
      </c>
      <c r="G2071" s="1" t="s">
        <v>16</v>
      </c>
      <c r="H2071" s="4" t="s">
        <v>680</v>
      </c>
      <c r="I2071" s="1" t="s">
        <v>38</v>
      </c>
    </row>
    <row r="2072" spans="2:9">
      <c r="B2072" s="1">
        <v>2070</v>
      </c>
      <c r="C2072" s="41" t="s">
        <v>6691</v>
      </c>
      <c r="D2072" s="4" t="s">
        <v>6692</v>
      </c>
      <c r="E2072" s="41" t="s">
        <v>15</v>
      </c>
      <c r="F2072" s="3" t="s">
        <v>6693</v>
      </c>
      <c r="G2072" s="1" t="s">
        <v>16</v>
      </c>
      <c r="H2072" s="4" t="s">
        <v>387</v>
      </c>
      <c r="I2072" s="1" t="s">
        <v>38</v>
      </c>
    </row>
    <row r="2073" spans="2:9">
      <c r="B2073" s="1">
        <v>2071</v>
      </c>
      <c r="C2073" s="41" t="s">
        <v>6694</v>
      </c>
      <c r="D2073" s="4" t="s">
        <v>6695</v>
      </c>
      <c r="E2073" s="41" t="s">
        <v>15</v>
      </c>
      <c r="F2073" s="3" t="s">
        <v>6696</v>
      </c>
      <c r="G2073" s="1" t="s">
        <v>16</v>
      </c>
      <c r="H2073" s="4" t="s">
        <v>387</v>
      </c>
      <c r="I2073" s="1" t="s">
        <v>38</v>
      </c>
    </row>
    <row r="2074" spans="2:9">
      <c r="B2074" s="1">
        <v>2072</v>
      </c>
      <c r="C2074" s="41" t="s">
        <v>6697</v>
      </c>
      <c r="D2074" s="4" t="s">
        <v>6698</v>
      </c>
      <c r="E2074" s="41" t="s">
        <v>15</v>
      </c>
      <c r="F2074" s="3" t="s">
        <v>6699</v>
      </c>
      <c r="G2074" s="1" t="s">
        <v>16</v>
      </c>
      <c r="H2074" s="4" t="s">
        <v>678</v>
      </c>
      <c r="I2074" s="1" t="s">
        <v>38</v>
      </c>
    </row>
    <row r="2075" spans="2:9">
      <c r="B2075" s="1">
        <v>2073</v>
      </c>
      <c r="C2075" s="41" t="s">
        <v>6700</v>
      </c>
      <c r="D2075" s="4" t="s">
        <v>6701</v>
      </c>
      <c r="E2075" s="41" t="s">
        <v>15</v>
      </c>
      <c r="F2075" s="3" t="s">
        <v>6702</v>
      </c>
      <c r="G2075" s="1" t="s">
        <v>16</v>
      </c>
      <c r="H2075" s="4" t="s">
        <v>679</v>
      </c>
      <c r="I2075" s="1" t="s">
        <v>38</v>
      </c>
    </row>
    <row r="2076" spans="2:9">
      <c r="B2076" s="1">
        <v>2074</v>
      </c>
      <c r="C2076" s="41" t="s">
        <v>6703</v>
      </c>
      <c r="D2076" s="4" t="s">
        <v>6704</v>
      </c>
      <c r="E2076" s="41" t="s">
        <v>15</v>
      </c>
      <c r="F2076" s="3" t="s">
        <v>6705</v>
      </c>
      <c r="G2076" s="1" t="s">
        <v>16</v>
      </c>
      <c r="H2076" s="4" t="s">
        <v>680</v>
      </c>
      <c r="I2076" s="1" t="s">
        <v>38</v>
      </c>
    </row>
    <row r="2077" spans="2:9">
      <c r="B2077" s="1">
        <v>2075</v>
      </c>
      <c r="C2077" s="41" t="s">
        <v>6706</v>
      </c>
      <c r="D2077" s="4" t="s">
        <v>6707</v>
      </c>
      <c r="E2077" s="41" t="s">
        <v>15</v>
      </c>
      <c r="F2077" s="3" t="s">
        <v>6708</v>
      </c>
      <c r="G2077" s="1" t="s">
        <v>16</v>
      </c>
      <c r="H2077" s="4" t="s">
        <v>174</v>
      </c>
      <c r="I2077" s="1" t="s">
        <v>38</v>
      </c>
    </row>
    <row r="2078" spans="2:9">
      <c r="B2078" s="1">
        <v>2076</v>
      </c>
      <c r="C2078" s="41" t="s">
        <v>6709</v>
      </c>
      <c r="D2078" s="4" t="s">
        <v>6710</v>
      </c>
      <c r="E2078" s="41" t="s">
        <v>15</v>
      </c>
      <c r="F2078" s="3" t="s">
        <v>6711</v>
      </c>
      <c r="G2078" s="1" t="s">
        <v>16</v>
      </c>
      <c r="H2078" s="4" t="s">
        <v>387</v>
      </c>
      <c r="I2078" s="1" t="s">
        <v>38</v>
      </c>
    </row>
    <row r="2079" spans="2:9">
      <c r="B2079" s="1">
        <v>2077</v>
      </c>
      <c r="C2079" s="41" t="s">
        <v>6712</v>
      </c>
      <c r="D2079" s="4" t="s">
        <v>6713</v>
      </c>
      <c r="E2079" s="41" t="s">
        <v>15</v>
      </c>
      <c r="F2079" s="3" t="s">
        <v>6714</v>
      </c>
      <c r="G2079" s="1" t="s">
        <v>16</v>
      </c>
      <c r="H2079" s="4" t="s">
        <v>680</v>
      </c>
      <c r="I2079" s="1" t="s">
        <v>38</v>
      </c>
    </row>
    <row r="2080" spans="2:9">
      <c r="B2080" s="1">
        <v>2078</v>
      </c>
      <c r="C2080" s="41" t="s">
        <v>6715</v>
      </c>
      <c r="D2080" s="4" t="s">
        <v>6716</v>
      </c>
      <c r="E2080" s="41" t="s">
        <v>15</v>
      </c>
      <c r="F2080" s="3" t="s">
        <v>6717</v>
      </c>
      <c r="G2080" s="1" t="s">
        <v>16</v>
      </c>
      <c r="H2080" s="4" t="s">
        <v>557</v>
      </c>
      <c r="I2080" s="1" t="s">
        <v>38</v>
      </c>
    </row>
    <row r="2081" spans="2:9">
      <c r="B2081" s="1">
        <v>2079</v>
      </c>
      <c r="C2081" s="41" t="s">
        <v>6718</v>
      </c>
      <c r="D2081" s="4" t="s">
        <v>6719</v>
      </c>
      <c r="E2081" s="41" t="s">
        <v>15</v>
      </c>
      <c r="F2081" s="3" t="s">
        <v>6720</v>
      </c>
      <c r="G2081" s="1" t="s">
        <v>16</v>
      </c>
      <c r="H2081" s="4" t="s">
        <v>679</v>
      </c>
      <c r="I2081" s="1" t="s">
        <v>38</v>
      </c>
    </row>
    <row r="2082" spans="2:9">
      <c r="B2082" s="1">
        <v>2080</v>
      </c>
      <c r="C2082" s="41" t="s">
        <v>6721</v>
      </c>
      <c r="D2082" s="4" t="s">
        <v>6722</v>
      </c>
      <c r="E2082" s="41" t="s">
        <v>15</v>
      </c>
      <c r="F2082" s="3" t="s">
        <v>6723</v>
      </c>
      <c r="G2082" s="1" t="s">
        <v>16</v>
      </c>
      <c r="H2082" s="4" t="s">
        <v>436</v>
      </c>
      <c r="I2082" s="1" t="s">
        <v>38</v>
      </c>
    </row>
    <row r="2083" spans="2:9">
      <c r="B2083" s="1">
        <v>2081</v>
      </c>
      <c r="C2083" s="41" t="s">
        <v>6724</v>
      </c>
      <c r="D2083" s="4" t="s">
        <v>6725</v>
      </c>
      <c r="E2083" s="41" t="s">
        <v>15</v>
      </c>
      <c r="F2083" s="3" t="s">
        <v>6726</v>
      </c>
      <c r="G2083" s="1" t="s">
        <v>16</v>
      </c>
      <c r="H2083" s="4" t="s">
        <v>174</v>
      </c>
      <c r="I2083" s="1" t="s">
        <v>38</v>
      </c>
    </row>
    <row r="2084" spans="2:9">
      <c r="B2084" s="1">
        <v>2082</v>
      </c>
      <c r="C2084" s="41" t="s">
        <v>6727</v>
      </c>
      <c r="D2084" s="4" t="s">
        <v>6728</v>
      </c>
      <c r="E2084" s="41" t="s">
        <v>15</v>
      </c>
      <c r="F2084" s="3" t="s">
        <v>6729</v>
      </c>
      <c r="G2084" s="1" t="s">
        <v>16</v>
      </c>
      <c r="H2084" s="4" t="s">
        <v>679</v>
      </c>
      <c r="I2084" s="1" t="s">
        <v>38</v>
      </c>
    </row>
    <row r="2085" spans="2:9">
      <c r="B2085" s="1">
        <v>2083</v>
      </c>
      <c r="C2085" s="41" t="s">
        <v>6730</v>
      </c>
      <c r="D2085" s="4" t="s">
        <v>6731</v>
      </c>
      <c r="E2085" s="41" t="s">
        <v>15</v>
      </c>
      <c r="F2085" s="3" t="s">
        <v>6732</v>
      </c>
      <c r="G2085" s="1" t="s">
        <v>16</v>
      </c>
      <c r="H2085" s="4" t="s">
        <v>244</v>
      </c>
      <c r="I2085" s="1" t="s">
        <v>38</v>
      </c>
    </row>
    <row r="2086" spans="2:9">
      <c r="B2086" s="1">
        <v>2084</v>
      </c>
      <c r="C2086" s="41" t="s">
        <v>6733</v>
      </c>
      <c r="D2086" s="4" t="s">
        <v>6734</v>
      </c>
      <c r="E2086" s="41" t="s">
        <v>15</v>
      </c>
      <c r="F2086" s="3" t="s">
        <v>6735</v>
      </c>
      <c r="G2086" s="1" t="s">
        <v>16</v>
      </c>
      <c r="H2086" s="4" t="s">
        <v>680</v>
      </c>
      <c r="I2086" s="1" t="s">
        <v>38</v>
      </c>
    </row>
    <row r="2087" spans="2:9">
      <c r="B2087" s="1">
        <v>2085</v>
      </c>
      <c r="C2087" s="41" t="s">
        <v>6736</v>
      </c>
      <c r="D2087" s="4" t="s">
        <v>6737</v>
      </c>
      <c r="E2087" s="41" t="s">
        <v>15</v>
      </c>
      <c r="F2087" s="3" t="s">
        <v>6738</v>
      </c>
      <c r="G2087" s="1" t="s">
        <v>16</v>
      </c>
      <c r="H2087" s="4" t="s">
        <v>680</v>
      </c>
      <c r="I2087" s="1" t="s">
        <v>38</v>
      </c>
    </row>
    <row r="2088" spans="2:9">
      <c r="B2088" s="1">
        <v>2086</v>
      </c>
      <c r="C2088" s="41" t="s">
        <v>6739</v>
      </c>
      <c r="D2088" s="4" t="s">
        <v>6740</v>
      </c>
      <c r="E2088" s="41" t="s">
        <v>15</v>
      </c>
      <c r="F2088" s="3" t="s">
        <v>6741</v>
      </c>
      <c r="G2088" s="1" t="s">
        <v>16</v>
      </c>
      <c r="H2088" s="4" t="s">
        <v>387</v>
      </c>
      <c r="I2088" s="1" t="s">
        <v>38</v>
      </c>
    </row>
    <row r="2089" spans="2:9">
      <c r="B2089" s="1">
        <v>2087</v>
      </c>
      <c r="C2089" s="41" t="s">
        <v>6742</v>
      </c>
      <c r="D2089" s="4" t="s">
        <v>6743</v>
      </c>
      <c r="E2089" s="41" t="s">
        <v>15</v>
      </c>
      <c r="F2089" s="3" t="s">
        <v>6744</v>
      </c>
      <c r="G2089" s="1" t="s">
        <v>16</v>
      </c>
      <c r="H2089" s="4" t="s">
        <v>318</v>
      </c>
      <c r="I2089" s="1" t="s">
        <v>38</v>
      </c>
    </row>
    <row r="2090" spans="2:9">
      <c r="B2090" s="1">
        <v>2088</v>
      </c>
      <c r="C2090" s="41" t="s">
        <v>6745</v>
      </c>
      <c r="D2090" s="4" t="s">
        <v>6746</v>
      </c>
      <c r="E2090" s="41" t="s">
        <v>15</v>
      </c>
      <c r="F2090" s="3" t="s">
        <v>6747</v>
      </c>
      <c r="G2090" s="1" t="s">
        <v>16</v>
      </c>
      <c r="H2090" s="4" t="s">
        <v>318</v>
      </c>
      <c r="I2090" s="1" t="s">
        <v>38</v>
      </c>
    </row>
    <row r="2091" spans="2:9">
      <c r="B2091" s="1">
        <v>2089</v>
      </c>
      <c r="C2091" s="41" t="s">
        <v>6748</v>
      </c>
      <c r="D2091" s="4" t="s">
        <v>6749</v>
      </c>
      <c r="E2091" s="41" t="s">
        <v>15</v>
      </c>
      <c r="F2091" s="3" t="s">
        <v>6750</v>
      </c>
      <c r="G2091" s="1" t="s">
        <v>16</v>
      </c>
      <c r="H2091" s="4" t="s">
        <v>680</v>
      </c>
      <c r="I2091" s="1" t="s">
        <v>38</v>
      </c>
    </row>
    <row r="2092" spans="2:9">
      <c r="B2092" s="1">
        <v>2090</v>
      </c>
      <c r="C2092" s="41" t="s">
        <v>6751</v>
      </c>
      <c r="D2092" s="4" t="s">
        <v>6752</v>
      </c>
      <c r="E2092" s="41" t="s">
        <v>15</v>
      </c>
      <c r="F2092" s="3" t="s">
        <v>6753</v>
      </c>
      <c r="G2092" s="1" t="s">
        <v>16</v>
      </c>
      <c r="H2092" s="4" t="s">
        <v>198</v>
      </c>
      <c r="I2092" s="1" t="s">
        <v>38</v>
      </c>
    </row>
    <row r="2093" spans="2:9">
      <c r="B2093" s="1">
        <v>2091</v>
      </c>
      <c r="C2093" s="41" t="s">
        <v>6754</v>
      </c>
      <c r="D2093" s="4" t="s">
        <v>6755</v>
      </c>
      <c r="E2093" s="41" t="s">
        <v>15</v>
      </c>
      <c r="F2093" s="3" t="s">
        <v>6756</v>
      </c>
      <c r="G2093" s="1" t="s">
        <v>16</v>
      </c>
      <c r="H2093" s="4" t="s">
        <v>387</v>
      </c>
      <c r="I2093" s="1" t="s">
        <v>38</v>
      </c>
    </row>
    <row r="2094" spans="2:9">
      <c r="B2094" s="1">
        <v>2092</v>
      </c>
      <c r="C2094" s="41" t="s">
        <v>6757</v>
      </c>
      <c r="D2094" s="4" t="s">
        <v>6036</v>
      </c>
      <c r="E2094" s="41" t="s">
        <v>15</v>
      </c>
      <c r="F2094" s="3" t="s">
        <v>6758</v>
      </c>
      <c r="G2094" s="1" t="s">
        <v>16</v>
      </c>
      <c r="H2094" s="4" t="s">
        <v>675</v>
      </c>
      <c r="I2094" s="1" t="s">
        <v>38</v>
      </c>
    </row>
    <row r="2095" spans="2:9">
      <c r="B2095" s="1">
        <v>2093</v>
      </c>
      <c r="C2095" s="41" t="s">
        <v>6759</v>
      </c>
      <c r="D2095" s="4" t="s">
        <v>6760</v>
      </c>
      <c r="E2095" s="41" t="s">
        <v>15</v>
      </c>
      <c r="F2095" s="3" t="s">
        <v>6761</v>
      </c>
      <c r="G2095" s="1" t="s">
        <v>16</v>
      </c>
      <c r="H2095" s="4" t="s">
        <v>436</v>
      </c>
      <c r="I2095" s="1" t="s">
        <v>38</v>
      </c>
    </row>
    <row r="2096" spans="2:9">
      <c r="B2096" s="1">
        <v>2094</v>
      </c>
      <c r="C2096" s="41" t="s">
        <v>6762</v>
      </c>
      <c r="D2096" s="4" t="s">
        <v>6763</v>
      </c>
      <c r="E2096" s="41" t="s">
        <v>15</v>
      </c>
      <c r="F2096" s="3" t="s">
        <v>6764</v>
      </c>
      <c r="G2096" s="1" t="s">
        <v>16</v>
      </c>
      <c r="H2096" s="4" t="s">
        <v>678</v>
      </c>
      <c r="I2096" s="1" t="s">
        <v>38</v>
      </c>
    </row>
    <row r="2097" spans="2:9">
      <c r="B2097" s="1">
        <v>2095</v>
      </c>
      <c r="C2097" s="41" t="s">
        <v>6765</v>
      </c>
      <c r="D2097" s="4" t="s">
        <v>6766</v>
      </c>
      <c r="E2097" s="41" t="s">
        <v>15</v>
      </c>
      <c r="F2097" s="3" t="s">
        <v>6767</v>
      </c>
      <c r="G2097" s="1" t="s">
        <v>16</v>
      </c>
      <c r="H2097" s="4" t="s">
        <v>680</v>
      </c>
      <c r="I2097" s="1" t="s">
        <v>38</v>
      </c>
    </row>
    <row r="2098" spans="2:9">
      <c r="B2098" s="1">
        <v>2096</v>
      </c>
      <c r="C2098" s="41" t="s">
        <v>6768</v>
      </c>
      <c r="D2098" s="4" t="s">
        <v>6769</v>
      </c>
      <c r="E2098" s="41" t="s">
        <v>15</v>
      </c>
      <c r="F2098" s="3" t="s">
        <v>5177</v>
      </c>
      <c r="G2098" s="1" t="s">
        <v>16</v>
      </c>
      <c r="H2098" s="4" t="s">
        <v>387</v>
      </c>
      <c r="I2098" s="1" t="s">
        <v>38</v>
      </c>
    </row>
    <row r="2099" spans="2:9">
      <c r="B2099" s="1">
        <v>2097</v>
      </c>
      <c r="C2099" s="41" t="s">
        <v>6770</v>
      </c>
      <c r="D2099" s="4" t="s">
        <v>6771</v>
      </c>
      <c r="E2099" s="41" t="s">
        <v>15</v>
      </c>
      <c r="F2099" s="3" t="s">
        <v>6772</v>
      </c>
      <c r="G2099" s="1" t="s">
        <v>16</v>
      </c>
      <c r="H2099" s="4" t="s">
        <v>387</v>
      </c>
      <c r="I2099" s="1" t="s">
        <v>38</v>
      </c>
    </row>
    <row r="2100" spans="2:9">
      <c r="B2100" s="1">
        <v>2098</v>
      </c>
      <c r="C2100" s="41" t="s">
        <v>6773</v>
      </c>
      <c r="D2100" s="4" t="s">
        <v>6774</v>
      </c>
      <c r="E2100" s="41" t="s">
        <v>15</v>
      </c>
      <c r="F2100" s="3" t="s">
        <v>6775</v>
      </c>
      <c r="G2100" s="1" t="s">
        <v>16</v>
      </c>
      <c r="H2100" s="4" t="s">
        <v>174</v>
      </c>
      <c r="I2100" s="1" t="s">
        <v>38</v>
      </c>
    </row>
    <row r="2101" spans="2:9">
      <c r="B2101" s="1">
        <v>2099</v>
      </c>
      <c r="C2101" s="41" t="s">
        <v>6776</v>
      </c>
      <c r="D2101" s="4" t="s">
        <v>6777</v>
      </c>
      <c r="E2101" s="41" t="s">
        <v>15</v>
      </c>
      <c r="F2101" s="3" t="s">
        <v>5218</v>
      </c>
      <c r="G2101" s="1" t="s">
        <v>16</v>
      </c>
      <c r="H2101" s="4" t="s">
        <v>478</v>
      </c>
      <c r="I2101" s="1" t="s">
        <v>38</v>
      </c>
    </row>
    <row r="2102" spans="2:9">
      <c r="B2102" s="1">
        <v>2100</v>
      </c>
      <c r="C2102" s="41" t="s">
        <v>6778</v>
      </c>
      <c r="D2102" s="4" t="s">
        <v>6779</v>
      </c>
      <c r="E2102" s="41" t="s">
        <v>15</v>
      </c>
      <c r="F2102" s="3" t="s">
        <v>6780</v>
      </c>
      <c r="G2102" s="1" t="s">
        <v>16</v>
      </c>
      <c r="H2102" s="4" t="s">
        <v>387</v>
      </c>
      <c r="I2102" s="1" t="s">
        <v>38</v>
      </c>
    </row>
    <row r="2103" spans="2:9">
      <c r="B2103" s="1">
        <v>2101</v>
      </c>
      <c r="C2103" s="41" t="s">
        <v>6781</v>
      </c>
      <c r="D2103" s="4" t="s">
        <v>6782</v>
      </c>
      <c r="E2103" s="41" t="s">
        <v>15</v>
      </c>
      <c r="F2103" s="3" t="s">
        <v>6783</v>
      </c>
      <c r="G2103" s="1" t="s">
        <v>16</v>
      </c>
      <c r="H2103" s="4" t="s">
        <v>680</v>
      </c>
      <c r="I2103" s="1" t="s">
        <v>38</v>
      </c>
    </row>
    <row r="2104" spans="2:9">
      <c r="B2104" s="1">
        <v>2102</v>
      </c>
      <c r="C2104" s="41" t="s">
        <v>6784</v>
      </c>
      <c r="D2104" s="4" t="s">
        <v>6785</v>
      </c>
      <c r="E2104" s="41" t="s">
        <v>15</v>
      </c>
      <c r="F2104" s="3" t="s">
        <v>6786</v>
      </c>
      <c r="G2104" s="1" t="s">
        <v>16</v>
      </c>
      <c r="H2104" s="4" t="s">
        <v>680</v>
      </c>
      <c r="I2104" s="1" t="s">
        <v>38</v>
      </c>
    </row>
    <row r="2105" spans="2:9">
      <c r="B2105" s="1">
        <v>2103</v>
      </c>
      <c r="C2105" s="41" t="s">
        <v>6787</v>
      </c>
      <c r="D2105" s="4" t="s">
        <v>6788</v>
      </c>
      <c r="E2105" s="41" t="s">
        <v>15</v>
      </c>
      <c r="F2105" s="3" t="s">
        <v>6789</v>
      </c>
      <c r="G2105" s="1" t="s">
        <v>16</v>
      </c>
      <c r="H2105" s="4" t="s">
        <v>675</v>
      </c>
      <c r="I2105" s="1" t="s">
        <v>38</v>
      </c>
    </row>
    <row r="2106" spans="2:9">
      <c r="B2106" s="1">
        <v>2104</v>
      </c>
      <c r="C2106" s="41" t="s">
        <v>6790</v>
      </c>
      <c r="D2106" s="4" t="s">
        <v>6791</v>
      </c>
      <c r="E2106" s="41" t="s">
        <v>15</v>
      </c>
      <c r="F2106" s="3" t="s">
        <v>6652</v>
      </c>
      <c r="G2106" s="1" t="s">
        <v>16</v>
      </c>
      <c r="H2106" s="4" t="s">
        <v>478</v>
      </c>
      <c r="I2106" s="1" t="s">
        <v>38</v>
      </c>
    </row>
    <row r="2107" spans="2:9">
      <c r="B2107" s="1">
        <v>2105</v>
      </c>
      <c r="C2107" s="41" t="s">
        <v>6792</v>
      </c>
      <c r="D2107" s="4" t="s">
        <v>6793</v>
      </c>
      <c r="E2107" s="41" t="s">
        <v>15</v>
      </c>
      <c r="F2107" s="3" t="s">
        <v>6794</v>
      </c>
      <c r="G2107" s="1" t="s">
        <v>16</v>
      </c>
      <c r="H2107" s="4" t="s">
        <v>174</v>
      </c>
      <c r="I2107" s="1" t="s">
        <v>38</v>
      </c>
    </row>
    <row r="2108" spans="2:9">
      <c r="B2108" s="1">
        <v>2106</v>
      </c>
      <c r="C2108" s="41" t="s">
        <v>6795</v>
      </c>
      <c r="D2108" s="4" t="s">
        <v>6796</v>
      </c>
      <c r="E2108" s="41" t="s">
        <v>15</v>
      </c>
      <c r="F2108" s="3" t="s">
        <v>6797</v>
      </c>
      <c r="G2108" s="1" t="s">
        <v>16</v>
      </c>
      <c r="H2108" s="4" t="s">
        <v>387</v>
      </c>
      <c r="I2108" s="1" t="s">
        <v>38</v>
      </c>
    </row>
    <row r="2109" spans="2:9">
      <c r="B2109" s="1">
        <v>2107</v>
      </c>
      <c r="C2109" s="41" t="s">
        <v>6798</v>
      </c>
      <c r="D2109" s="4" t="s">
        <v>6799</v>
      </c>
      <c r="E2109" s="41" t="s">
        <v>15</v>
      </c>
      <c r="F2109" s="3" t="s">
        <v>6800</v>
      </c>
      <c r="G2109" s="1" t="s">
        <v>16</v>
      </c>
      <c r="H2109" s="4" t="s">
        <v>680</v>
      </c>
      <c r="I2109" s="1" t="s">
        <v>38</v>
      </c>
    </row>
    <row r="2110" spans="2:9">
      <c r="B2110" s="1">
        <v>2108</v>
      </c>
      <c r="C2110" s="41" t="s">
        <v>6801</v>
      </c>
      <c r="D2110" s="4" t="s">
        <v>6802</v>
      </c>
      <c r="E2110" s="41" t="s">
        <v>15</v>
      </c>
      <c r="F2110" s="3" t="s">
        <v>6803</v>
      </c>
      <c r="G2110" s="1" t="s">
        <v>16</v>
      </c>
      <c r="H2110" s="4" t="s">
        <v>675</v>
      </c>
      <c r="I2110" s="1" t="s">
        <v>38</v>
      </c>
    </row>
    <row r="2111" spans="2:9">
      <c r="B2111" s="1">
        <v>2109</v>
      </c>
      <c r="C2111" s="41" t="s">
        <v>6804</v>
      </c>
      <c r="D2111" s="4" t="s">
        <v>6669</v>
      </c>
      <c r="E2111" s="41" t="s">
        <v>15</v>
      </c>
      <c r="F2111" s="3" t="s">
        <v>6805</v>
      </c>
      <c r="G2111" s="1" t="s">
        <v>16</v>
      </c>
      <c r="H2111" s="4" t="s">
        <v>436</v>
      </c>
      <c r="I2111" s="1" t="s">
        <v>38</v>
      </c>
    </row>
    <row r="2112" spans="2:9">
      <c r="B2112" s="1">
        <v>2110</v>
      </c>
      <c r="C2112" s="41" t="s">
        <v>6806</v>
      </c>
      <c r="D2112" s="4" t="s">
        <v>6807</v>
      </c>
      <c r="E2112" s="41" t="s">
        <v>15</v>
      </c>
      <c r="F2112" s="3" t="s">
        <v>6808</v>
      </c>
      <c r="G2112" s="1" t="s">
        <v>16</v>
      </c>
      <c r="H2112" s="4" t="s">
        <v>174</v>
      </c>
      <c r="I2112" s="1" t="s">
        <v>38</v>
      </c>
    </row>
    <row r="2113" spans="2:9">
      <c r="B2113" s="1">
        <v>2111</v>
      </c>
      <c r="C2113" s="41" t="s">
        <v>6809</v>
      </c>
      <c r="D2113" s="4" t="s">
        <v>6810</v>
      </c>
      <c r="E2113" s="41" t="s">
        <v>15</v>
      </c>
      <c r="F2113" s="3" t="s">
        <v>6811</v>
      </c>
      <c r="G2113" s="1" t="s">
        <v>16</v>
      </c>
      <c r="H2113" s="4" t="s">
        <v>680</v>
      </c>
      <c r="I2113" s="1" t="s">
        <v>38</v>
      </c>
    </row>
    <row r="2114" spans="2:9">
      <c r="B2114" s="1">
        <v>2112</v>
      </c>
      <c r="C2114" s="41" t="s">
        <v>6812</v>
      </c>
      <c r="D2114" s="4" t="s">
        <v>6813</v>
      </c>
      <c r="E2114" s="41" t="s">
        <v>15</v>
      </c>
      <c r="F2114" s="3" t="s">
        <v>6814</v>
      </c>
      <c r="G2114" s="1" t="s">
        <v>16</v>
      </c>
      <c r="H2114" s="4" t="s">
        <v>557</v>
      </c>
      <c r="I2114" s="1" t="s">
        <v>38</v>
      </c>
    </row>
    <row r="2115" spans="2:9">
      <c r="B2115" s="1">
        <v>2113</v>
      </c>
      <c r="C2115" s="41" t="s">
        <v>6815</v>
      </c>
      <c r="D2115" s="4" t="s">
        <v>6816</v>
      </c>
      <c r="E2115" s="41" t="s">
        <v>15</v>
      </c>
      <c r="F2115" s="3" t="s">
        <v>6817</v>
      </c>
      <c r="G2115" s="1" t="s">
        <v>16</v>
      </c>
      <c r="H2115" s="4" t="s">
        <v>174</v>
      </c>
      <c r="I2115" s="1" t="s">
        <v>38</v>
      </c>
    </row>
    <row r="2116" spans="2:9">
      <c r="B2116" s="1">
        <v>2114</v>
      </c>
      <c r="C2116" s="41" t="s">
        <v>6818</v>
      </c>
      <c r="D2116" s="4" t="s">
        <v>6819</v>
      </c>
      <c r="E2116" s="41" t="s">
        <v>15</v>
      </c>
      <c r="F2116" s="3" t="s">
        <v>6820</v>
      </c>
      <c r="G2116" s="1" t="s">
        <v>16</v>
      </c>
      <c r="H2116" s="4" t="s">
        <v>310</v>
      </c>
      <c r="I2116" s="1" t="s">
        <v>38</v>
      </c>
    </row>
    <row r="2117" spans="2:9">
      <c r="B2117" s="1">
        <v>2115</v>
      </c>
      <c r="C2117" s="41" t="s">
        <v>6821</v>
      </c>
      <c r="D2117" s="4" t="s">
        <v>6822</v>
      </c>
      <c r="E2117" s="41" t="s">
        <v>15</v>
      </c>
      <c r="F2117" s="3" t="s">
        <v>6078</v>
      </c>
      <c r="G2117" s="1" t="s">
        <v>16</v>
      </c>
      <c r="H2117" s="4" t="s">
        <v>680</v>
      </c>
      <c r="I2117" s="1" t="s">
        <v>38</v>
      </c>
    </row>
    <row r="2118" spans="2:9">
      <c r="B2118" s="1">
        <v>2116</v>
      </c>
      <c r="C2118" s="41" t="s">
        <v>6823</v>
      </c>
      <c r="D2118" s="4" t="s">
        <v>6824</v>
      </c>
      <c r="E2118" s="41" t="s">
        <v>15</v>
      </c>
      <c r="F2118" s="3" t="s">
        <v>6825</v>
      </c>
      <c r="G2118" s="1" t="s">
        <v>16</v>
      </c>
      <c r="H2118" s="4" t="s">
        <v>387</v>
      </c>
      <c r="I2118" s="1" t="s">
        <v>38</v>
      </c>
    </row>
    <row r="2119" spans="2:9">
      <c r="B2119" s="1">
        <v>2117</v>
      </c>
      <c r="C2119" s="41" t="s">
        <v>6826</v>
      </c>
      <c r="D2119" s="4" t="s">
        <v>6827</v>
      </c>
      <c r="E2119" s="41" t="s">
        <v>15</v>
      </c>
      <c r="F2119" s="3" t="s">
        <v>6828</v>
      </c>
      <c r="G2119" s="1" t="s">
        <v>16</v>
      </c>
      <c r="H2119" s="4" t="s">
        <v>478</v>
      </c>
      <c r="I2119" s="1" t="s">
        <v>38</v>
      </c>
    </row>
    <row r="2120" spans="2:9">
      <c r="B2120" s="1">
        <v>2118</v>
      </c>
      <c r="C2120" s="41" t="s">
        <v>6829</v>
      </c>
      <c r="D2120" s="4" t="s">
        <v>6830</v>
      </c>
      <c r="E2120" s="41" t="s">
        <v>15</v>
      </c>
      <c r="F2120" s="3" t="s">
        <v>6831</v>
      </c>
      <c r="G2120" s="1" t="s">
        <v>16</v>
      </c>
      <c r="H2120" s="4" t="s">
        <v>387</v>
      </c>
      <c r="I2120" s="1" t="s">
        <v>38</v>
      </c>
    </row>
    <row r="2121" spans="2:9">
      <c r="B2121" s="1">
        <v>2119</v>
      </c>
      <c r="C2121" s="41" t="s">
        <v>6832</v>
      </c>
      <c r="D2121" s="4" t="s">
        <v>6833</v>
      </c>
      <c r="E2121" s="41" t="s">
        <v>15</v>
      </c>
      <c r="F2121" s="3" t="s">
        <v>6834</v>
      </c>
      <c r="G2121" s="1" t="s">
        <v>16</v>
      </c>
      <c r="H2121" s="4" t="s">
        <v>174</v>
      </c>
      <c r="I2121" s="1" t="s">
        <v>38</v>
      </c>
    </row>
    <row r="2122" spans="2:9">
      <c r="B2122" s="1">
        <v>2120</v>
      </c>
      <c r="C2122" s="41" t="s">
        <v>6835</v>
      </c>
      <c r="D2122" s="4" t="s">
        <v>6836</v>
      </c>
      <c r="E2122" s="41" t="s">
        <v>15</v>
      </c>
      <c r="F2122" s="3" t="s">
        <v>6837</v>
      </c>
      <c r="G2122" s="1" t="s">
        <v>16</v>
      </c>
      <c r="H2122" s="4" t="s">
        <v>436</v>
      </c>
      <c r="I2122" s="1" t="s">
        <v>38</v>
      </c>
    </row>
    <row r="2123" spans="2:9">
      <c r="B2123" s="1">
        <v>2121</v>
      </c>
      <c r="C2123" s="41" t="s">
        <v>6838</v>
      </c>
      <c r="D2123" s="4" t="s">
        <v>6839</v>
      </c>
      <c r="E2123" s="41" t="s">
        <v>15</v>
      </c>
      <c r="F2123" s="3" t="s">
        <v>6840</v>
      </c>
      <c r="G2123" s="1" t="s">
        <v>16</v>
      </c>
      <c r="H2123" s="4" t="s">
        <v>387</v>
      </c>
      <c r="I2123" s="1" t="s">
        <v>38</v>
      </c>
    </row>
    <row r="2124" spans="2:9">
      <c r="B2124" s="1">
        <v>2122</v>
      </c>
      <c r="C2124" s="41" t="s">
        <v>6841</v>
      </c>
      <c r="D2124" s="4" t="s">
        <v>6842</v>
      </c>
      <c r="E2124" s="41" t="s">
        <v>15</v>
      </c>
      <c r="F2124" s="3" t="s">
        <v>6843</v>
      </c>
      <c r="G2124" s="1" t="s">
        <v>16</v>
      </c>
      <c r="H2124" s="4" t="s">
        <v>436</v>
      </c>
      <c r="I2124" s="1" t="s">
        <v>38</v>
      </c>
    </row>
    <row r="2125" spans="2:9">
      <c r="B2125" s="1">
        <v>2123</v>
      </c>
      <c r="C2125" s="41" t="s">
        <v>6844</v>
      </c>
      <c r="D2125" s="4" t="s">
        <v>5172</v>
      </c>
      <c r="E2125" s="41" t="s">
        <v>15</v>
      </c>
      <c r="F2125" s="3" t="s">
        <v>5175</v>
      </c>
      <c r="G2125" s="1" t="s">
        <v>16</v>
      </c>
      <c r="H2125" s="4" t="s">
        <v>387</v>
      </c>
      <c r="I2125" s="1" t="s">
        <v>38</v>
      </c>
    </row>
    <row r="2126" spans="2:9">
      <c r="B2126" s="1">
        <v>2124</v>
      </c>
      <c r="C2126" s="41" t="s">
        <v>6845</v>
      </c>
      <c r="D2126" s="4" t="s">
        <v>6846</v>
      </c>
      <c r="E2126" s="41" t="s">
        <v>15</v>
      </c>
      <c r="F2126" s="3" t="s">
        <v>6847</v>
      </c>
      <c r="G2126" s="1" t="s">
        <v>16</v>
      </c>
      <c r="H2126" s="4" t="s">
        <v>326</v>
      </c>
      <c r="I2126" s="1" t="s">
        <v>38</v>
      </c>
    </row>
    <row r="2127" spans="2:9">
      <c r="B2127" s="1">
        <v>2125</v>
      </c>
      <c r="C2127" s="41" t="s">
        <v>6848</v>
      </c>
      <c r="D2127" s="4" t="s">
        <v>5852</v>
      </c>
      <c r="E2127" s="41" t="s">
        <v>15</v>
      </c>
      <c r="F2127" s="3" t="s">
        <v>6849</v>
      </c>
      <c r="G2127" s="1" t="s">
        <v>16</v>
      </c>
      <c r="H2127" s="4" t="s">
        <v>680</v>
      </c>
      <c r="I2127" s="1" t="s">
        <v>38</v>
      </c>
    </row>
    <row r="2128" spans="2:9">
      <c r="B2128" s="1">
        <v>2126</v>
      </c>
      <c r="C2128" s="41" t="s">
        <v>6850</v>
      </c>
      <c r="D2128" s="4" t="s">
        <v>6851</v>
      </c>
      <c r="E2128" s="41" t="s">
        <v>15</v>
      </c>
      <c r="F2128" s="3" t="s">
        <v>6852</v>
      </c>
      <c r="G2128" s="1" t="s">
        <v>16</v>
      </c>
      <c r="H2128" s="4" t="s">
        <v>387</v>
      </c>
      <c r="I2128" s="1" t="s">
        <v>38</v>
      </c>
    </row>
    <row r="2129" spans="2:9">
      <c r="B2129" s="1">
        <v>2127</v>
      </c>
      <c r="C2129" s="41" t="s">
        <v>6853</v>
      </c>
      <c r="D2129" s="4" t="s">
        <v>6854</v>
      </c>
      <c r="E2129" s="41" t="s">
        <v>15</v>
      </c>
      <c r="F2129" s="3" t="s">
        <v>6855</v>
      </c>
      <c r="G2129" s="1" t="s">
        <v>16</v>
      </c>
      <c r="H2129" s="4" t="s">
        <v>680</v>
      </c>
      <c r="I2129" s="1" t="s">
        <v>38</v>
      </c>
    </row>
    <row r="2130" spans="2:9">
      <c r="B2130" s="1">
        <v>2128</v>
      </c>
      <c r="C2130" s="41" t="s">
        <v>6856</v>
      </c>
      <c r="D2130" s="4" t="s">
        <v>3682</v>
      </c>
      <c r="E2130" s="41" t="s">
        <v>15</v>
      </c>
      <c r="F2130" s="3" t="s">
        <v>6857</v>
      </c>
      <c r="G2130" s="1" t="s">
        <v>16</v>
      </c>
      <c r="H2130" s="4" t="s">
        <v>387</v>
      </c>
      <c r="I2130" s="1" t="s">
        <v>38</v>
      </c>
    </row>
    <row r="2131" spans="2:9">
      <c r="B2131" s="1">
        <v>2129</v>
      </c>
      <c r="C2131" s="41" t="s">
        <v>6858</v>
      </c>
      <c r="D2131" s="4" t="s">
        <v>6859</v>
      </c>
      <c r="E2131" s="41" t="s">
        <v>15</v>
      </c>
      <c r="F2131" s="3" t="s">
        <v>5888</v>
      </c>
      <c r="G2131" s="1" t="s">
        <v>16</v>
      </c>
      <c r="H2131" s="4" t="s">
        <v>174</v>
      </c>
      <c r="I2131" s="1" t="s">
        <v>38</v>
      </c>
    </row>
    <row r="2132" spans="2:9">
      <c r="B2132" s="1">
        <v>2130</v>
      </c>
      <c r="C2132" s="41" t="s">
        <v>6860</v>
      </c>
      <c r="D2132" s="4" t="s">
        <v>5370</v>
      </c>
      <c r="E2132" s="41" t="s">
        <v>15</v>
      </c>
      <c r="F2132" s="3" t="s">
        <v>6861</v>
      </c>
      <c r="G2132" s="1" t="s">
        <v>16</v>
      </c>
      <c r="H2132" s="4" t="s">
        <v>675</v>
      </c>
      <c r="I2132" s="1" t="s">
        <v>38</v>
      </c>
    </row>
    <row r="2133" spans="2:9">
      <c r="B2133" s="1">
        <v>2131</v>
      </c>
      <c r="C2133" s="41" t="s">
        <v>6862</v>
      </c>
      <c r="D2133" s="4" t="s">
        <v>6863</v>
      </c>
      <c r="E2133" s="41" t="s">
        <v>15</v>
      </c>
      <c r="F2133" s="3" t="s">
        <v>6864</v>
      </c>
      <c r="G2133" s="1" t="s">
        <v>16</v>
      </c>
      <c r="H2133" s="4" t="s">
        <v>174</v>
      </c>
      <c r="I2133" s="1" t="s">
        <v>38</v>
      </c>
    </row>
    <row r="2134" spans="2:9">
      <c r="B2134" s="1">
        <v>2132</v>
      </c>
      <c r="C2134" s="41" t="s">
        <v>6865</v>
      </c>
      <c r="D2134" s="4" t="s">
        <v>6866</v>
      </c>
      <c r="E2134" s="41" t="s">
        <v>15</v>
      </c>
      <c r="F2134" s="3" t="s">
        <v>5341</v>
      </c>
      <c r="G2134" s="1" t="s">
        <v>16</v>
      </c>
      <c r="H2134" s="4" t="s">
        <v>387</v>
      </c>
      <c r="I2134" s="1" t="s">
        <v>38</v>
      </c>
    </row>
    <row r="2135" spans="2:9">
      <c r="B2135" s="1">
        <v>2133</v>
      </c>
      <c r="C2135" s="41" t="s">
        <v>6867</v>
      </c>
      <c r="D2135" s="4" t="s">
        <v>6868</v>
      </c>
      <c r="E2135" s="41" t="s">
        <v>15</v>
      </c>
      <c r="F2135" s="3" t="s">
        <v>6869</v>
      </c>
      <c r="G2135" s="1" t="s">
        <v>16</v>
      </c>
      <c r="H2135" s="4" t="s">
        <v>387</v>
      </c>
      <c r="I2135" s="1" t="s">
        <v>38</v>
      </c>
    </row>
    <row r="2136" spans="2:9">
      <c r="B2136" s="1">
        <v>2134</v>
      </c>
      <c r="C2136" s="41" t="s">
        <v>6870</v>
      </c>
      <c r="D2136" s="4" t="s">
        <v>6871</v>
      </c>
      <c r="E2136" s="41" t="s">
        <v>15</v>
      </c>
      <c r="F2136" s="3" t="s">
        <v>6872</v>
      </c>
      <c r="G2136" s="1" t="s">
        <v>16</v>
      </c>
      <c r="H2136" s="4" t="s">
        <v>387</v>
      </c>
      <c r="I2136" s="1" t="s">
        <v>38</v>
      </c>
    </row>
    <row r="2137" spans="2:9">
      <c r="B2137" s="1">
        <v>2135</v>
      </c>
      <c r="C2137" s="41" t="s">
        <v>6873</v>
      </c>
      <c r="D2137" s="4" t="s">
        <v>6874</v>
      </c>
      <c r="E2137" s="41" t="s">
        <v>15</v>
      </c>
      <c r="F2137" s="3" t="s">
        <v>6875</v>
      </c>
      <c r="G2137" s="1" t="s">
        <v>16</v>
      </c>
      <c r="H2137" s="4" t="s">
        <v>680</v>
      </c>
      <c r="I2137" s="1" t="s">
        <v>38</v>
      </c>
    </row>
    <row r="2138" spans="2:9">
      <c r="B2138" s="1">
        <v>2136</v>
      </c>
      <c r="C2138" s="41" t="s">
        <v>6876</v>
      </c>
      <c r="D2138" s="4" t="s">
        <v>6877</v>
      </c>
      <c r="E2138" s="41" t="s">
        <v>15</v>
      </c>
      <c r="F2138" s="3" t="s">
        <v>6878</v>
      </c>
      <c r="G2138" s="1" t="s">
        <v>16</v>
      </c>
      <c r="H2138" s="4" t="s">
        <v>387</v>
      </c>
      <c r="I2138" s="1" t="s">
        <v>38</v>
      </c>
    </row>
    <row r="2139" spans="2:9">
      <c r="B2139" s="1">
        <v>2137</v>
      </c>
      <c r="C2139" s="41" t="s">
        <v>6879</v>
      </c>
      <c r="D2139" s="4" t="s">
        <v>6880</v>
      </c>
      <c r="E2139" s="41" t="s">
        <v>15</v>
      </c>
      <c r="F2139" s="3" t="s">
        <v>6881</v>
      </c>
      <c r="G2139" s="1" t="s">
        <v>16</v>
      </c>
      <c r="H2139" s="4" t="s">
        <v>557</v>
      </c>
      <c r="I2139" s="1" t="s">
        <v>38</v>
      </c>
    </row>
    <row r="2140" spans="2:9">
      <c r="B2140" s="1">
        <v>2138</v>
      </c>
      <c r="C2140" s="41" t="s">
        <v>6882</v>
      </c>
      <c r="D2140" s="4" t="s">
        <v>6883</v>
      </c>
      <c r="E2140" s="41" t="s">
        <v>15</v>
      </c>
      <c r="F2140" s="3" t="s">
        <v>6884</v>
      </c>
      <c r="G2140" s="1" t="s">
        <v>16</v>
      </c>
      <c r="H2140" s="4" t="s">
        <v>478</v>
      </c>
      <c r="I2140" s="1" t="s">
        <v>38</v>
      </c>
    </row>
    <row r="2141" spans="2:9">
      <c r="B2141" s="1">
        <v>2139</v>
      </c>
      <c r="C2141" s="41" t="s">
        <v>6885</v>
      </c>
      <c r="D2141" s="4" t="s">
        <v>6886</v>
      </c>
      <c r="E2141" s="41" t="s">
        <v>15</v>
      </c>
      <c r="F2141" s="3" t="s">
        <v>6887</v>
      </c>
      <c r="G2141" s="1" t="s">
        <v>16</v>
      </c>
      <c r="H2141" s="4" t="s">
        <v>174</v>
      </c>
      <c r="I2141" s="1" t="s">
        <v>38</v>
      </c>
    </row>
    <row r="2142" spans="2:9">
      <c r="B2142" s="1">
        <v>2140</v>
      </c>
      <c r="C2142" s="41" t="s">
        <v>6888</v>
      </c>
      <c r="D2142" s="4" t="s">
        <v>6889</v>
      </c>
      <c r="E2142" s="41" t="s">
        <v>15</v>
      </c>
      <c r="F2142" s="3" t="s">
        <v>6890</v>
      </c>
      <c r="G2142" s="1" t="s">
        <v>16</v>
      </c>
      <c r="H2142" s="4" t="s">
        <v>387</v>
      </c>
      <c r="I2142" s="1" t="s">
        <v>38</v>
      </c>
    </row>
    <row r="2143" spans="2:9">
      <c r="B2143" s="1">
        <v>2141</v>
      </c>
      <c r="C2143" s="41" t="s">
        <v>6891</v>
      </c>
      <c r="D2143" s="4" t="s">
        <v>6892</v>
      </c>
      <c r="E2143" s="41" t="s">
        <v>15</v>
      </c>
      <c r="F2143" s="3" t="s">
        <v>6893</v>
      </c>
      <c r="G2143" s="1" t="s">
        <v>16</v>
      </c>
      <c r="H2143" s="4" t="s">
        <v>174</v>
      </c>
      <c r="I2143" s="1" t="s">
        <v>38</v>
      </c>
    </row>
    <row r="2144" spans="2:9">
      <c r="B2144" s="1">
        <v>2142</v>
      </c>
      <c r="C2144" s="41" t="s">
        <v>6894</v>
      </c>
      <c r="D2144" s="4" t="s">
        <v>6895</v>
      </c>
      <c r="E2144" s="41" t="s">
        <v>15</v>
      </c>
      <c r="F2144" s="3" t="s">
        <v>6896</v>
      </c>
      <c r="G2144" s="1" t="s">
        <v>16</v>
      </c>
      <c r="H2144" s="4" t="s">
        <v>502</v>
      </c>
      <c r="I2144" s="1" t="s">
        <v>38</v>
      </c>
    </row>
    <row r="2145" spans="2:9">
      <c r="B2145" s="1">
        <v>2143</v>
      </c>
      <c r="C2145" s="41" t="s">
        <v>6897</v>
      </c>
      <c r="D2145" s="4" t="s">
        <v>6766</v>
      </c>
      <c r="E2145" s="41" t="s">
        <v>15</v>
      </c>
      <c r="F2145" s="3" t="s">
        <v>6898</v>
      </c>
      <c r="G2145" s="1" t="s">
        <v>16</v>
      </c>
      <c r="H2145" s="4" t="s">
        <v>387</v>
      </c>
      <c r="I2145" s="1" t="s">
        <v>38</v>
      </c>
    </row>
    <row r="2146" spans="2:9">
      <c r="B2146" s="1">
        <v>2144</v>
      </c>
      <c r="C2146" s="41" t="s">
        <v>6899</v>
      </c>
      <c r="D2146" s="4" t="s">
        <v>6900</v>
      </c>
      <c r="E2146" s="41" t="s">
        <v>15</v>
      </c>
      <c r="F2146" s="3" t="s">
        <v>6901</v>
      </c>
      <c r="G2146" s="1" t="s">
        <v>16</v>
      </c>
      <c r="H2146" s="4" t="s">
        <v>387</v>
      </c>
      <c r="I2146" s="1" t="s">
        <v>38</v>
      </c>
    </row>
    <row r="2147" spans="2:9">
      <c r="B2147" s="1">
        <v>2145</v>
      </c>
      <c r="C2147" s="41" t="s">
        <v>6902</v>
      </c>
      <c r="D2147" s="4" t="s">
        <v>2487</v>
      </c>
      <c r="E2147" s="41" t="s">
        <v>15</v>
      </c>
      <c r="F2147" s="3" t="s">
        <v>6903</v>
      </c>
      <c r="G2147" s="1" t="s">
        <v>16</v>
      </c>
      <c r="H2147" s="4" t="s">
        <v>387</v>
      </c>
      <c r="I2147" s="1" t="s">
        <v>38</v>
      </c>
    </row>
    <row r="2148" spans="2:9">
      <c r="B2148" s="1">
        <v>2146</v>
      </c>
      <c r="C2148" s="41" t="s">
        <v>6904</v>
      </c>
      <c r="D2148" s="4" t="s">
        <v>6302</v>
      </c>
      <c r="E2148" s="41" t="s">
        <v>15</v>
      </c>
      <c r="F2148" s="3" t="s">
        <v>6905</v>
      </c>
      <c r="G2148" s="1" t="s">
        <v>16</v>
      </c>
      <c r="H2148" s="4" t="s">
        <v>244</v>
      </c>
      <c r="I2148" s="1" t="s">
        <v>38</v>
      </c>
    </row>
    <row r="2149" spans="2:9">
      <c r="B2149" s="1">
        <v>2147</v>
      </c>
      <c r="C2149" s="41" t="s">
        <v>6906</v>
      </c>
      <c r="D2149" s="4" t="s">
        <v>6907</v>
      </c>
      <c r="E2149" s="41" t="s">
        <v>15</v>
      </c>
      <c r="F2149" s="3" t="s">
        <v>6096</v>
      </c>
      <c r="G2149" s="1" t="s">
        <v>16</v>
      </c>
      <c r="H2149" s="4" t="s">
        <v>310</v>
      </c>
      <c r="I2149" s="1" t="s">
        <v>38</v>
      </c>
    </row>
    <row r="2150" spans="2:9">
      <c r="B2150" s="1">
        <v>2148</v>
      </c>
      <c r="C2150" s="41" t="s">
        <v>6908</v>
      </c>
      <c r="D2150" s="4" t="s">
        <v>6909</v>
      </c>
      <c r="E2150" s="41" t="s">
        <v>15</v>
      </c>
      <c r="F2150" s="3" t="s">
        <v>6910</v>
      </c>
      <c r="G2150" s="1" t="s">
        <v>16</v>
      </c>
      <c r="H2150" s="4" t="s">
        <v>678</v>
      </c>
      <c r="I2150" s="1" t="s">
        <v>38</v>
      </c>
    </row>
    <row r="2151" spans="2:9">
      <c r="B2151" s="1">
        <v>2149</v>
      </c>
      <c r="C2151" s="41" t="s">
        <v>6911</v>
      </c>
      <c r="D2151" s="4" t="s">
        <v>6912</v>
      </c>
      <c r="E2151" s="41" t="s">
        <v>15</v>
      </c>
      <c r="F2151" s="3" t="s">
        <v>6913</v>
      </c>
      <c r="G2151" s="1" t="s">
        <v>16</v>
      </c>
      <c r="H2151" s="4" t="s">
        <v>675</v>
      </c>
      <c r="I2151" s="1" t="s">
        <v>38</v>
      </c>
    </row>
    <row r="2152" spans="2:9">
      <c r="B2152" s="1">
        <v>2150</v>
      </c>
      <c r="C2152" s="41" t="s">
        <v>6914</v>
      </c>
      <c r="D2152" s="4" t="s">
        <v>6915</v>
      </c>
      <c r="E2152" s="41" t="s">
        <v>15</v>
      </c>
      <c r="F2152" s="3" t="s">
        <v>6916</v>
      </c>
      <c r="G2152" s="1" t="s">
        <v>16</v>
      </c>
      <c r="H2152" s="4" t="s">
        <v>436</v>
      </c>
      <c r="I2152" s="1" t="s">
        <v>38</v>
      </c>
    </row>
    <row r="2153" spans="2:9">
      <c r="B2153" s="1">
        <v>2151</v>
      </c>
      <c r="C2153" s="41" t="s">
        <v>6917</v>
      </c>
      <c r="D2153" s="4" t="s">
        <v>5481</v>
      </c>
      <c r="E2153" s="41" t="s">
        <v>15</v>
      </c>
      <c r="F2153" s="3" t="s">
        <v>5988</v>
      </c>
      <c r="G2153" s="1" t="s">
        <v>16</v>
      </c>
      <c r="H2153" s="4" t="s">
        <v>680</v>
      </c>
      <c r="I2153" s="1" t="s">
        <v>38</v>
      </c>
    </row>
    <row r="2154" spans="2:9">
      <c r="B2154" s="1">
        <v>2152</v>
      </c>
      <c r="C2154" s="41" t="s">
        <v>6918</v>
      </c>
      <c r="D2154" s="4" t="s">
        <v>6919</v>
      </c>
      <c r="E2154" s="41" t="s">
        <v>15</v>
      </c>
      <c r="F2154" s="3" t="s">
        <v>6920</v>
      </c>
      <c r="G2154" s="1" t="s">
        <v>16</v>
      </c>
      <c r="H2154" s="4" t="s">
        <v>680</v>
      </c>
      <c r="I2154" s="1" t="s">
        <v>38</v>
      </c>
    </row>
    <row r="2155" spans="2:9">
      <c r="B2155" s="1">
        <v>2153</v>
      </c>
      <c r="C2155" s="41" t="s">
        <v>6921</v>
      </c>
      <c r="D2155" s="4" t="s">
        <v>6922</v>
      </c>
      <c r="E2155" s="41" t="s">
        <v>15</v>
      </c>
      <c r="F2155" s="3" t="s">
        <v>6923</v>
      </c>
      <c r="G2155" s="1" t="s">
        <v>16</v>
      </c>
      <c r="H2155" s="4" t="s">
        <v>478</v>
      </c>
      <c r="I2155" s="1" t="s">
        <v>38</v>
      </c>
    </row>
    <row r="2156" spans="2:9">
      <c r="B2156" s="1">
        <v>2154</v>
      </c>
      <c r="C2156" s="41" t="s">
        <v>6924</v>
      </c>
      <c r="D2156" s="4" t="s">
        <v>6925</v>
      </c>
      <c r="E2156" s="41" t="s">
        <v>15</v>
      </c>
      <c r="F2156" s="3" t="s">
        <v>6926</v>
      </c>
      <c r="G2156" s="1" t="s">
        <v>16</v>
      </c>
      <c r="H2156" s="4" t="s">
        <v>387</v>
      </c>
      <c r="I2156" s="1" t="s">
        <v>38</v>
      </c>
    </row>
    <row r="2157" spans="2:9">
      <c r="B2157" s="1">
        <v>2155</v>
      </c>
      <c r="C2157" s="41" t="s">
        <v>6927</v>
      </c>
      <c r="D2157" s="4" t="s">
        <v>6928</v>
      </c>
      <c r="E2157" s="41" t="s">
        <v>15</v>
      </c>
      <c r="F2157" s="3" t="s">
        <v>6929</v>
      </c>
      <c r="G2157" s="1" t="s">
        <v>16</v>
      </c>
      <c r="H2157" s="4" t="s">
        <v>387</v>
      </c>
      <c r="I2157" s="1" t="s">
        <v>38</v>
      </c>
    </row>
    <row r="2158" spans="2:9">
      <c r="B2158" s="1">
        <v>2156</v>
      </c>
      <c r="C2158" s="41" t="s">
        <v>6930</v>
      </c>
      <c r="D2158" s="4" t="s">
        <v>6931</v>
      </c>
      <c r="E2158" s="41" t="s">
        <v>15</v>
      </c>
      <c r="F2158" s="3" t="s">
        <v>6932</v>
      </c>
      <c r="G2158" s="1" t="s">
        <v>16</v>
      </c>
      <c r="H2158" s="4" t="s">
        <v>387</v>
      </c>
      <c r="I2158" s="1" t="s">
        <v>38</v>
      </c>
    </row>
    <row r="2159" spans="2:9">
      <c r="B2159" s="1">
        <v>2157</v>
      </c>
      <c r="C2159" s="41" t="s">
        <v>6933</v>
      </c>
      <c r="D2159" s="4" t="s">
        <v>6934</v>
      </c>
      <c r="E2159" s="41" t="s">
        <v>15</v>
      </c>
      <c r="F2159" s="3" t="s">
        <v>6935</v>
      </c>
      <c r="G2159" s="1" t="s">
        <v>16</v>
      </c>
      <c r="H2159" s="4" t="s">
        <v>387</v>
      </c>
      <c r="I2159" s="1" t="s">
        <v>38</v>
      </c>
    </row>
    <row r="2160" spans="2:9">
      <c r="B2160" s="1">
        <v>2158</v>
      </c>
      <c r="C2160" s="41" t="s">
        <v>6936</v>
      </c>
      <c r="D2160" s="4" t="s">
        <v>6937</v>
      </c>
      <c r="E2160" s="41" t="s">
        <v>15</v>
      </c>
      <c r="F2160" s="3" t="s">
        <v>6938</v>
      </c>
      <c r="G2160" s="1" t="s">
        <v>16</v>
      </c>
      <c r="H2160" s="4" t="s">
        <v>436</v>
      </c>
      <c r="I2160" s="1" t="s">
        <v>38</v>
      </c>
    </row>
    <row r="2161" spans="2:9">
      <c r="B2161" s="1">
        <v>2159</v>
      </c>
      <c r="C2161" s="41" t="s">
        <v>6939</v>
      </c>
      <c r="D2161" s="4" t="s">
        <v>6940</v>
      </c>
      <c r="E2161" s="41" t="s">
        <v>15</v>
      </c>
      <c r="F2161" s="3" t="s">
        <v>6941</v>
      </c>
      <c r="G2161" s="1" t="s">
        <v>16</v>
      </c>
      <c r="H2161" s="4" t="s">
        <v>436</v>
      </c>
      <c r="I2161" s="1" t="s">
        <v>38</v>
      </c>
    </row>
    <row r="2162" spans="2:9">
      <c r="B2162" s="1">
        <v>2160</v>
      </c>
      <c r="C2162" s="41" t="s">
        <v>6942</v>
      </c>
      <c r="D2162" s="4" t="s">
        <v>6943</v>
      </c>
      <c r="E2162" s="41" t="s">
        <v>15</v>
      </c>
      <c r="F2162" s="3" t="s">
        <v>6944</v>
      </c>
      <c r="G2162" s="1" t="s">
        <v>16</v>
      </c>
      <c r="H2162" s="4" t="s">
        <v>680</v>
      </c>
      <c r="I2162" s="1" t="s">
        <v>38</v>
      </c>
    </row>
    <row r="2163" spans="2:9">
      <c r="B2163" s="1">
        <v>2161</v>
      </c>
      <c r="C2163" s="41" t="s">
        <v>6945</v>
      </c>
      <c r="D2163" s="4" t="s">
        <v>6946</v>
      </c>
      <c r="E2163" s="41" t="s">
        <v>15</v>
      </c>
      <c r="F2163" s="3" t="s">
        <v>6078</v>
      </c>
      <c r="G2163" s="1" t="s">
        <v>16</v>
      </c>
      <c r="H2163" s="4" t="s">
        <v>680</v>
      </c>
      <c r="I2163" s="1" t="s">
        <v>38</v>
      </c>
    </row>
    <row r="2164" spans="2:9">
      <c r="B2164" s="1">
        <v>2162</v>
      </c>
      <c r="C2164" s="41" t="s">
        <v>6947</v>
      </c>
      <c r="D2164" s="4" t="s">
        <v>6948</v>
      </c>
      <c r="E2164" s="41" t="s">
        <v>15</v>
      </c>
      <c r="F2164" s="3" t="s">
        <v>6949</v>
      </c>
      <c r="G2164" s="1" t="s">
        <v>16</v>
      </c>
      <c r="H2164" s="4" t="s">
        <v>244</v>
      </c>
      <c r="I2164" s="1" t="s">
        <v>38</v>
      </c>
    </row>
    <row r="2165" spans="2:9">
      <c r="B2165" s="1">
        <v>2163</v>
      </c>
      <c r="C2165" s="41" t="s">
        <v>6950</v>
      </c>
      <c r="D2165" s="4" t="s">
        <v>6951</v>
      </c>
      <c r="E2165" s="41" t="s">
        <v>15</v>
      </c>
      <c r="F2165" s="3" t="s">
        <v>6952</v>
      </c>
      <c r="G2165" s="1" t="s">
        <v>16</v>
      </c>
      <c r="H2165" s="4" t="s">
        <v>310</v>
      </c>
      <c r="I2165" s="1" t="s">
        <v>38</v>
      </c>
    </row>
    <row r="2166" spans="2:9">
      <c r="B2166" s="1">
        <v>2164</v>
      </c>
      <c r="C2166" s="41" t="s">
        <v>6953</v>
      </c>
      <c r="D2166" s="4" t="s">
        <v>6954</v>
      </c>
      <c r="E2166" s="41" t="s">
        <v>15</v>
      </c>
      <c r="F2166" s="3" t="s">
        <v>6955</v>
      </c>
      <c r="G2166" s="1" t="s">
        <v>16</v>
      </c>
      <c r="H2166" s="4" t="s">
        <v>680</v>
      </c>
      <c r="I2166" s="1" t="s">
        <v>38</v>
      </c>
    </row>
    <row r="2167" spans="2:9">
      <c r="B2167" s="1">
        <v>2165</v>
      </c>
      <c r="C2167" s="41" t="s">
        <v>6956</v>
      </c>
      <c r="D2167" s="4" t="s">
        <v>5631</v>
      </c>
      <c r="E2167" s="41" t="s">
        <v>15</v>
      </c>
      <c r="F2167" s="3" t="s">
        <v>5359</v>
      </c>
      <c r="G2167" s="1" t="s">
        <v>16</v>
      </c>
      <c r="H2167" s="4" t="s">
        <v>387</v>
      </c>
      <c r="I2167" s="1" t="s">
        <v>38</v>
      </c>
    </row>
    <row r="2168" spans="2:9">
      <c r="B2168" s="1">
        <v>2166</v>
      </c>
      <c r="C2168" s="41" t="s">
        <v>6957</v>
      </c>
      <c r="D2168" s="4" t="s">
        <v>6958</v>
      </c>
      <c r="E2168" s="41" t="s">
        <v>15</v>
      </c>
      <c r="F2168" s="3" t="s">
        <v>6959</v>
      </c>
      <c r="G2168" s="1" t="s">
        <v>16</v>
      </c>
      <c r="H2168" s="4" t="s">
        <v>478</v>
      </c>
      <c r="I2168" s="1" t="s">
        <v>38</v>
      </c>
    </row>
    <row r="2169" spans="2:9">
      <c r="B2169" s="1">
        <v>2167</v>
      </c>
      <c r="C2169" s="41" t="s">
        <v>6960</v>
      </c>
      <c r="D2169" s="4" t="s">
        <v>6961</v>
      </c>
      <c r="E2169" s="41" t="s">
        <v>15</v>
      </c>
      <c r="F2169" s="3" t="s">
        <v>6962</v>
      </c>
      <c r="G2169" s="1" t="s">
        <v>16</v>
      </c>
      <c r="H2169" s="4" t="s">
        <v>680</v>
      </c>
      <c r="I2169" s="1" t="s">
        <v>38</v>
      </c>
    </row>
    <row r="2170" spans="2:9">
      <c r="B2170" s="1">
        <v>2168</v>
      </c>
      <c r="C2170" s="41" t="s">
        <v>6963</v>
      </c>
      <c r="D2170" s="4" t="s">
        <v>6964</v>
      </c>
      <c r="E2170" s="41" t="s">
        <v>15</v>
      </c>
      <c r="F2170" s="3" t="s">
        <v>6965</v>
      </c>
      <c r="G2170" s="1" t="s">
        <v>16</v>
      </c>
      <c r="H2170" s="4" t="s">
        <v>675</v>
      </c>
      <c r="I2170" s="1" t="s">
        <v>38</v>
      </c>
    </row>
    <row r="2171" spans="2:9">
      <c r="B2171" s="1">
        <v>2169</v>
      </c>
      <c r="C2171" s="41" t="s">
        <v>6966</v>
      </c>
      <c r="D2171" s="4" t="s">
        <v>6967</v>
      </c>
      <c r="E2171" s="41" t="s">
        <v>15</v>
      </c>
      <c r="F2171" s="3" t="s">
        <v>6968</v>
      </c>
      <c r="G2171" s="1" t="s">
        <v>16</v>
      </c>
      <c r="H2171" s="4" t="s">
        <v>675</v>
      </c>
      <c r="I2171" s="1" t="s">
        <v>38</v>
      </c>
    </row>
    <row r="2172" spans="2:9">
      <c r="B2172" s="1">
        <v>2170</v>
      </c>
      <c r="C2172" s="41" t="s">
        <v>6969</v>
      </c>
      <c r="D2172" s="4" t="s">
        <v>6970</v>
      </c>
      <c r="E2172" s="41" t="s">
        <v>15</v>
      </c>
      <c r="F2172" s="3" t="s">
        <v>6567</v>
      </c>
      <c r="G2172" s="1" t="s">
        <v>16</v>
      </c>
      <c r="H2172" s="4" t="s">
        <v>29551</v>
      </c>
      <c r="I2172" s="1" t="s">
        <v>38</v>
      </c>
    </row>
    <row r="2173" spans="2:9">
      <c r="B2173" s="1">
        <v>2171</v>
      </c>
      <c r="C2173" s="41" t="s">
        <v>6971</v>
      </c>
      <c r="D2173" s="4" t="s">
        <v>6972</v>
      </c>
      <c r="E2173" s="41" t="s">
        <v>15</v>
      </c>
      <c r="F2173" s="3" t="s">
        <v>6973</v>
      </c>
      <c r="G2173" s="1" t="s">
        <v>16</v>
      </c>
      <c r="H2173" s="4" t="s">
        <v>557</v>
      </c>
      <c r="I2173" s="1" t="s">
        <v>38</v>
      </c>
    </row>
    <row r="2174" spans="2:9">
      <c r="B2174" s="1">
        <v>2172</v>
      </c>
      <c r="C2174" s="41" t="s">
        <v>6974</v>
      </c>
      <c r="D2174" s="4" t="s">
        <v>6975</v>
      </c>
      <c r="E2174" s="41" t="s">
        <v>15</v>
      </c>
      <c r="F2174" s="3" t="s">
        <v>6976</v>
      </c>
      <c r="G2174" s="1" t="s">
        <v>16</v>
      </c>
      <c r="H2174" s="4" t="s">
        <v>680</v>
      </c>
      <c r="I2174" s="1" t="s">
        <v>38</v>
      </c>
    </row>
    <row r="2175" spans="2:9">
      <c r="B2175" s="1">
        <v>2173</v>
      </c>
      <c r="C2175" s="41" t="s">
        <v>6977</v>
      </c>
      <c r="D2175" s="4" t="s">
        <v>6978</v>
      </c>
      <c r="E2175" s="41" t="s">
        <v>15</v>
      </c>
      <c r="F2175" s="3" t="s">
        <v>6979</v>
      </c>
      <c r="G2175" s="1" t="s">
        <v>16</v>
      </c>
      <c r="H2175" s="4" t="s">
        <v>387</v>
      </c>
      <c r="I2175" s="1" t="s">
        <v>38</v>
      </c>
    </row>
    <row r="2176" spans="2:9">
      <c r="B2176" s="1">
        <v>2174</v>
      </c>
      <c r="C2176" s="41" t="s">
        <v>6980</v>
      </c>
      <c r="D2176" s="4" t="s">
        <v>6981</v>
      </c>
      <c r="E2176" s="41" t="s">
        <v>15</v>
      </c>
      <c r="F2176" s="3" t="s">
        <v>6982</v>
      </c>
      <c r="G2176" s="1" t="s">
        <v>16</v>
      </c>
      <c r="H2176" s="4" t="s">
        <v>174</v>
      </c>
      <c r="I2176" s="1" t="s">
        <v>38</v>
      </c>
    </row>
    <row r="2177" spans="2:9">
      <c r="B2177" s="1">
        <v>2175</v>
      </c>
      <c r="C2177" s="41" t="s">
        <v>6983</v>
      </c>
      <c r="D2177" s="4" t="s">
        <v>6984</v>
      </c>
      <c r="E2177" s="41" t="s">
        <v>15</v>
      </c>
      <c r="F2177" s="3" t="s">
        <v>6985</v>
      </c>
      <c r="G2177" s="1" t="s">
        <v>16</v>
      </c>
      <c r="H2177" s="4" t="s">
        <v>174</v>
      </c>
      <c r="I2177" s="1" t="s">
        <v>38</v>
      </c>
    </row>
    <row r="2178" spans="2:9">
      <c r="B2178" s="1">
        <v>2176</v>
      </c>
      <c r="C2178" s="41" t="s">
        <v>6986</v>
      </c>
      <c r="D2178" s="4" t="s">
        <v>6987</v>
      </c>
      <c r="E2178" s="41" t="s">
        <v>15</v>
      </c>
      <c r="F2178" s="3" t="s">
        <v>6988</v>
      </c>
      <c r="G2178" s="1" t="s">
        <v>16</v>
      </c>
      <c r="H2178" s="4" t="s">
        <v>478</v>
      </c>
      <c r="I2178" s="1" t="s">
        <v>38</v>
      </c>
    </row>
    <row r="2179" spans="2:9">
      <c r="B2179" s="1">
        <v>2177</v>
      </c>
      <c r="C2179" s="41" t="s">
        <v>6989</v>
      </c>
      <c r="D2179" s="4" t="s">
        <v>6990</v>
      </c>
      <c r="E2179" s="41" t="s">
        <v>15</v>
      </c>
      <c r="F2179" s="3" t="s">
        <v>6991</v>
      </c>
      <c r="G2179" s="1" t="s">
        <v>16</v>
      </c>
      <c r="H2179" s="4" t="s">
        <v>174</v>
      </c>
      <c r="I2179" s="1" t="s">
        <v>38</v>
      </c>
    </row>
    <row r="2180" spans="2:9">
      <c r="B2180" s="1">
        <v>2178</v>
      </c>
      <c r="C2180" s="41" t="s">
        <v>6992</v>
      </c>
      <c r="D2180" s="4" t="s">
        <v>6993</v>
      </c>
      <c r="E2180" s="41" t="s">
        <v>15</v>
      </c>
      <c r="F2180" s="3" t="s">
        <v>6994</v>
      </c>
      <c r="G2180" s="1" t="s">
        <v>16</v>
      </c>
      <c r="H2180" s="4" t="s">
        <v>557</v>
      </c>
      <c r="I2180" s="1" t="s">
        <v>38</v>
      </c>
    </row>
    <row r="2181" spans="2:9">
      <c r="B2181" s="1">
        <v>2179</v>
      </c>
      <c r="C2181" s="41" t="s">
        <v>6995</v>
      </c>
      <c r="D2181" s="4" t="s">
        <v>6996</v>
      </c>
      <c r="E2181" s="41" t="s">
        <v>15</v>
      </c>
      <c r="F2181" s="3" t="s">
        <v>6997</v>
      </c>
      <c r="G2181" s="1" t="s">
        <v>16</v>
      </c>
      <c r="H2181" s="4" t="s">
        <v>387</v>
      </c>
      <c r="I2181" s="1" t="s">
        <v>38</v>
      </c>
    </row>
    <row r="2182" spans="2:9">
      <c r="B2182" s="1">
        <v>2180</v>
      </c>
      <c r="C2182" s="41" t="s">
        <v>6998</v>
      </c>
      <c r="D2182" s="4" t="s">
        <v>5419</v>
      </c>
      <c r="E2182" s="41" t="s">
        <v>15</v>
      </c>
      <c r="F2182" s="3" t="s">
        <v>6999</v>
      </c>
      <c r="G2182" s="1" t="s">
        <v>16</v>
      </c>
      <c r="H2182" s="4" t="s">
        <v>557</v>
      </c>
      <c r="I2182" s="1" t="s">
        <v>38</v>
      </c>
    </row>
    <row r="2183" spans="2:9">
      <c r="B2183" s="1">
        <v>2181</v>
      </c>
      <c r="C2183" s="41" t="s">
        <v>7000</v>
      </c>
      <c r="D2183" s="4" t="s">
        <v>7001</v>
      </c>
      <c r="E2183" s="41" t="s">
        <v>15</v>
      </c>
      <c r="F2183" s="3" t="s">
        <v>7002</v>
      </c>
      <c r="G2183" s="1" t="s">
        <v>16</v>
      </c>
      <c r="H2183" s="4" t="s">
        <v>174</v>
      </c>
      <c r="I2183" s="1" t="s">
        <v>38</v>
      </c>
    </row>
    <row r="2184" spans="2:9">
      <c r="B2184" s="1">
        <v>2182</v>
      </c>
      <c r="C2184" s="41" t="s">
        <v>7003</v>
      </c>
      <c r="D2184" s="4" t="s">
        <v>7004</v>
      </c>
      <c r="E2184" s="41" t="s">
        <v>15</v>
      </c>
      <c r="F2184" s="3" t="s">
        <v>7005</v>
      </c>
      <c r="G2184" s="1" t="s">
        <v>16</v>
      </c>
      <c r="H2184" s="4" t="s">
        <v>678</v>
      </c>
      <c r="I2184" s="1" t="s">
        <v>38</v>
      </c>
    </row>
    <row r="2185" spans="2:9">
      <c r="B2185" s="1">
        <v>2183</v>
      </c>
      <c r="C2185" s="41" t="s">
        <v>7006</v>
      </c>
      <c r="D2185" s="4" t="s">
        <v>6538</v>
      </c>
      <c r="E2185" s="41" t="s">
        <v>15</v>
      </c>
      <c r="F2185" s="3" t="s">
        <v>7007</v>
      </c>
      <c r="G2185" s="1" t="s">
        <v>16</v>
      </c>
      <c r="H2185" s="4" t="s">
        <v>680</v>
      </c>
      <c r="I2185" s="1" t="s">
        <v>38</v>
      </c>
    </row>
    <row r="2186" spans="2:9">
      <c r="B2186" s="1">
        <v>2184</v>
      </c>
      <c r="C2186" s="41" t="s">
        <v>7008</v>
      </c>
      <c r="D2186" s="4" t="s">
        <v>7009</v>
      </c>
      <c r="E2186" s="41" t="s">
        <v>15</v>
      </c>
      <c r="F2186" s="3" t="s">
        <v>5168</v>
      </c>
      <c r="G2186" s="1" t="s">
        <v>16</v>
      </c>
      <c r="H2186" s="4" t="s">
        <v>252</v>
      </c>
      <c r="I2186" s="1" t="s">
        <v>38</v>
      </c>
    </row>
    <row r="2187" spans="2:9">
      <c r="B2187" s="1">
        <v>2185</v>
      </c>
      <c r="C2187" s="41" t="s">
        <v>7010</v>
      </c>
      <c r="D2187" s="4" t="s">
        <v>7011</v>
      </c>
      <c r="E2187" s="41" t="s">
        <v>15</v>
      </c>
      <c r="F2187" s="3" t="s">
        <v>7012</v>
      </c>
      <c r="G2187" s="1" t="s">
        <v>16</v>
      </c>
      <c r="H2187" s="4" t="s">
        <v>387</v>
      </c>
      <c r="I2187" s="1" t="s">
        <v>38</v>
      </c>
    </row>
    <row r="2188" spans="2:9">
      <c r="B2188" s="1">
        <v>2186</v>
      </c>
      <c r="C2188" s="41" t="s">
        <v>7013</v>
      </c>
      <c r="D2188" s="4" t="s">
        <v>6643</v>
      </c>
      <c r="E2188" s="41" t="s">
        <v>15</v>
      </c>
      <c r="F2188" s="3" t="s">
        <v>7014</v>
      </c>
      <c r="G2188" s="1" t="s">
        <v>16</v>
      </c>
      <c r="H2188" s="4" t="s">
        <v>387</v>
      </c>
      <c r="I2188" s="1" t="s">
        <v>38</v>
      </c>
    </row>
    <row r="2189" spans="2:9">
      <c r="B2189" s="1">
        <v>2187</v>
      </c>
      <c r="C2189" s="41" t="s">
        <v>7015</v>
      </c>
      <c r="D2189" s="4" t="s">
        <v>7016</v>
      </c>
      <c r="E2189" s="41" t="s">
        <v>15</v>
      </c>
      <c r="F2189" s="3" t="s">
        <v>5177</v>
      </c>
      <c r="G2189" s="1" t="s">
        <v>16</v>
      </c>
      <c r="H2189" s="4" t="s">
        <v>387</v>
      </c>
      <c r="I2189" s="1" t="s">
        <v>38</v>
      </c>
    </row>
    <row r="2190" spans="2:9">
      <c r="B2190" s="1">
        <v>2188</v>
      </c>
      <c r="C2190" s="41" t="s">
        <v>7017</v>
      </c>
      <c r="D2190" s="4" t="s">
        <v>7018</v>
      </c>
      <c r="E2190" s="41" t="s">
        <v>15</v>
      </c>
      <c r="F2190" s="3" t="s">
        <v>7019</v>
      </c>
      <c r="G2190" s="1" t="s">
        <v>16</v>
      </c>
      <c r="H2190" s="4" t="s">
        <v>557</v>
      </c>
      <c r="I2190" s="1" t="s">
        <v>38</v>
      </c>
    </row>
    <row r="2191" spans="2:9">
      <c r="B2191" s="1">
        <v>2189</v>
      </c>
      <c r="C2191" s="41" t="s">
        <v>7020</v>
      </c>
      <c r="D2191" s="4" t="s">
        <v>7021</v>
      </c>
      <c r="E2191" s="41" t="s">
        <v>15</v>
      </c>
      <c r="F2191" s="3" t="s">
        <v>5341</v>
      </c>
      <c r="G2191" s="1" t="s">
        <v>16</v>
      </c>
      <c r="H2191" s="4" t="s">
        <v>387</v>
      </c>
      <c r="I2191" s="1" t="s">
        <v>38</v>
      </c>
    </row>
    <row r="2192" spans="2:9">
      <c r="B2192" s="1">
        <v>2190</v>
      </c>
      <c r="C2192" s="41" t="s">
        <v>7022</v>
      </c>
      <c r="D2192" s="4" t="s">
        <v>7023</v>
      </c>
      <c r="E2192" s="41" t="s">
        <v>15</v>
      </c>
      <c r="F2192" s="3" t="s">
        <v>7024</v>
      </c>
      <c r="G2192" s="1" t="s">
        <v>16</v>
      </c>
      <c r="H2192" s="4" t="s">
        <v>174</v>
      </c>
      <c r="I2192" s="1" t="s">
        <v>38</v>
      </c>
    </row>
    <row r="2193" spans="2:9">
      <c r="B2193" s="1">
        <v>2191</v>
      </c>
      <c r="C2193" s="41" t="s">
        <v>7025</v>
      </c>
      <c r="D2193" s="4" t="s">
        <v>7026</v>
      </c>
      <c r="E2193" s="41" t="s">
        <v>15</v>
      </c>
      <c r="F2193" s="3" t="s">
        <v>7027</v>
      </c>
      <c r="G2193" s="1" t="s">
        <v>16</v>
      </c>
      <c r="H2193" s="4" t="s">
        <v>174</v>
      </c>
      <c r="I2193" s="1" t="s">
        <v>38</v>
      </c>
    </row>
    <row r="2194" spans="2:9">
      <c r="B2194" s="1">
        <v>2192</v>
      </c>
      <c r="C2194" s="41" t="s">
        <v>7028</v>
      </c>
      <c r="D2194" s="4" t="s">
        <v>7029</v>
      </c>
      <c r="E2194" s="41" t="s">
        <v>15</v>
      </c>
      <c r="F2194" s="3" t="s">
        <v>7030</v>
      </c>
      <c r="G2194" s="1" t="s">
        <v>16</v>
      </c>
      <c r="H2194" s="4" t="s">
        <v>244</v>
      </c>
      <c r="I2194" s="1" t="s">
        <v>38</v>
      </c>
    </row>
    <row r="2195" spans="2:9">
      <c r="B2195" s="1">
        <v>2193</v>
      </c>
      <c r="C2195" s="41" t="s">
        <v>7031</v>
      </c>
      <c r="D2195" s="4" t="s">
        <v>7032</v>
      </c>
      <c r="E2195" s="41" t="s">
        <v>15</v>
      </c>
      <c r="F2195" s="3" t="s">
        <v>5257</v>
      </c>
      <c r="G2195" s="1" t="s">
        <v>16</v>
      </c>
      <c r="H2195" s="4" t="s">
        <v>680</v>
      </c>
      <c r="I2195" s="1" t="s">
        <v>38</v>
      </c>
    </row>
    <row r="2196" spans="2:9">
      <c r="B2196" s="1">
        <v>2194</v>
      </c>
      <c r="C2196" s="41" t="s">
        <v>7033</v>
      </c>
      <c r="D2196" s="4" t="s">
        <v>7034</v>
      </c>
      <c r="E2196" s="41" t="s">
        <v>15</v>
      </c>
      <c r="F2196" s="3" t="s">
        <v>7035</v>
      </c>
      <c r="G2196" s="1" t="s">
        <v>16</v>
      </c>
      <c r="H2196" s="4" t="s">
        <v>680</v>
      </c>
      <c r="I2196" s="1" t="s">
        <v>38</v>
      </c>
    </row>
    <row r="2197" spans="2:9">
      <c r="B2197" s="1">
        <v>2195</v>
      </c>
      <c r="C2197" s="41" t="s">
        <v>7036</v>
      </c>
      <c r="D2197" s="4" t="s">
        <v>7037</v>
      </c>
      <c r="E2197" s="41" t="s">
        <v>15</v>
      </c>
      <c r="F2197" s="3" t="s">
        <v>7038</v>
      </c>
      <c r="G2197" s="1" t="s">
        <v>16</v>
      </c>
      <c r="H2197" s="4" t="s">
        <v>679</v>
      </c>
      <c r="I2197" s="1" t="s">
        <v>38</v>
      </c>
    </row>
    <row r="2198" spans="2:9">
      <c r="B2198" s="1">
        <v>2196</v>
      </c>
      <c r="C2198" s="41" t="s">
        <v>7039</v>
      </c>
      <c r="D2198" s="4" t="s">
        <v>7040</v>
      </c>
      <c r="E2198" s="41" t="s">
        <v>15</v>
      </c>
      <c r="F2198" s="3" t="s">
        <v>7041</v>
      </c>
      <c r="G2198" s="1" t="s">
        <v>16</v>
      </c>
      <c r="H2198" s="4" t="s">
        <v>387</v>
      </c>
      <c r="I2198" s="1" t="s">
        <v>38</v>
      </c>
    </row>
    <row r="2199" spans="2:9">
      <c r="B2199" s="1">
        <v>2197</v>
      </c>
      <c r="C2199" s="41" t="s">
        <v>7042</v>
      </c>
      <c r="D2199" s="4" t="s">
        <v>7043</v>
      </c>
      <c r="E2199" s="41" t="s">
        <v>15</v>
      </c>
      <c r="F2199" s="3" t="s">
        <v>7044</v>
      </c>
      <c r="G2199" s="1" t="s">
        <v>16</v>
      </c>
      <c r="H2199" s="4" t="s">
        <v>557</v>
      </c>
      <c r="I2199" s="1" t="s">
        <v>38</v>
      </c>
    </row>
    <row r="2200" spans="2:9">
      <c r="B2200" s="1">
        <v>2198</v>
      </c>
      <c r="C2200" s="41" t="s">
        <v>7045</v>
      </c>
      <c r="D2200" s="4" t="s">
        <v>7046</v>
      </c>
      <c r="E2200" s="41" t="s">
        <v>15</v>
      </c>
      <c r="F2200" s="3" t="s">
        <v>7047</v>
      </c>
      <c r="G2200" s="1" t="s">
        <v>16</v>
      </c>
      <c r="H2200" s="4" t="s">
        <v>387</v>
      </c>
      <c r="I2200" s="1" t="s">
        <v>38</v>
      </c>
    </row>
    <row r="2201" spans="2:9">
      <c r="B2201" s="1">
        <v>2199</v>
      </c>
      <c r="C2201" s="41" t="s">
        <v>7048</v>
      </c>
      <c r="D2201" s="4" t="s">
        <v>7049</v>
      </c>
      <c r="E2201" s="41" t="s">
        <v>15</v>
      </c>
      <c r="F2201" s="3" t="s">
        <v>7050</v>
      </c>
      <c r="G2201" s="1" t="s">
        <v>16</v>
      </c>
      <c r="H2201" s="4" t="s">
        <v>244</v>
      </c>
      <c r="I2201" s="1" t="s">
        <v>38</v>
      </c>
    </row>
    <row r="2202" spans="2:9">
      <c r="B2202" s="1">
        <v>2200</v>
      </c>
      <c r="C2202" s="41" t="s">
        <v>7051</v>
      </c>
      <c r="D2202" s="4" t="s">
        <v>7052</v>
      </c>
      <c r="E2202" s="41" t="s">
        <v>15</v>
      </c>
      <c r="F2202" s="3" t="s">
        <v>7053</v>
      </c>
      <c r="G2202" s="1" t="s">
        <v>16</v>
      </c>
      <c r="H2202" s="4" t="s">
        <v>387</v>
      </c>
      <c r="I2202" s="1" t="s">
        <v>38</v>
      </c>
    </row>
    <row r="2203" spans="2:9">
      <c r="B2203" s="1">
        <v>2201</v>
      </c>
      <c r="C2203" s="41" t="s">
        <v>7054</v>
      </c>
      <c r="D2203" s="4" t="s">
        <v>7055</v>
      </c>
      <c r="E2203" s="41" t="s">
        <v>15</v>
      </c>
      <c r="F2203" s="3" t="s">
        <v>7056</v>
      </c>
      <c r="G2203" s="1" t="s">
        <v>16</v>
      </c>
      <c r="H2203" s="4" t="s">
        <v>679</v>
      </c>
      <c r="I2203" s="1" t="s">
        <v>38</v>
      </c>
    </row>
    <row r="2204" spans="2:9">
      <c r="B2204" s="1">
        <v>2202</v>
      </c>
      <c r="C2204" s="41" t="s">
        <v>7057</v>
      </c>
      <c r="D2204" s="4" t="s">
        <v>7058</v>
      </c>
      <c r="E2204" s="41" t="s">
        <v>15</v>
      </c>
      <c r="F2204" s="3" t="s">
        <v>7059</v>
      </c>
      <c r="G2204" s="1" t="s">
        <v>16</v>
      </c>
      <c r="H2204" s="4" t="s">
        <v>557</v>
      </c>
      <c r="I2204" s="1" t="s">
        <v>38</v>
      </c>
    </row>
    <row r="2205" spans="2:9">
      <c r="B2205" s="1">
        <v>2203</v>
      </c>
      <c r="C2205" s="41" t="s">
        <v>7060</v>
      </c>
      <c r="D2205" s="4" t="s">
        <v>7061</v>
      </c>
      <c r="E2205" s="41" t="s">
        <v>15</v>
      </c>
      <c r="F2205" s="3" t="s">
        <v>7062</v>
      </c>
      <c r="G2205" s="1" t="s">
        <v>16</v>
      </c>
      <c r="H2205" s="4" t="s">
        <v>680</v>
      </c>
      <c r="I2205" s="1" t="s">
        <v>38</v>
      </c>
    </row>
    <row r="2206" spans="2:9">
      <c r="B2206" s="1">
        <v>2204</v>
      </c>
      <c r="C2206" s="41" t="s">
        <v>7063</v>
      </c>
      <c r="D2206" s="4" t="s">
        <v>7064</v>
      </c>
      <c r="E2206" s="41" t="s">
        <v>15</v>
      </c>
      <c r="F2206" s="3" t="s">
        <v>7065</v>
      </c>
      <c r="G2206" s="1" t="s">
        <v>16</v>
      </c>
      <c r="H2206" s="4" t="s">
        <v>387</v>
      </c>
      <c r="I2206" s="1" t="s">
        <v>38</v>
      </c>
    </row>
    <row r="2207" spans="2:9">
      <c r="B2207" s="1">
        <v>2205</v>
      </c>
      <c r="C2207" s="41" t="s">
        <v>7066</v>
      </c>
      <c r="D2207" s="4" t="s">
        <v>7067</v>
      </c>
      <c r="E2207" s="41" t="s">
        <v>15</v>
      </c>
      <c r="F2207" s="3" t="s">
        <v>7068</v>
      </c>
      <c r="G2207" s="1" t="s">
        <v>16</v>
      </c>
      <c r="H2207" s="4" t="s">
        <v>675</v>
      </c>
      <c r="I2207" s="1" t="s">
        <v>38</v>
      </c>
    </row>
    <row r="2208" spans="2:9">
      <c r="B2208" s="1">
        <v>2206</v>
      </c>
      <c r="C2208" s="41" t="s">
        <v>7069</v>
      </c>
      <c r="D2208" s="4" t="s">
        <v>7070</v>
      </c>
      <c r="E2208" s="41" t="s">
        <v>15</v>
      </c>
      <c r="F2208" s="3" t="s">
        <v>7071</v>
      </c>
      <c r="G2208" s="1" t="s">
        <v>16</v>
      </c>
      <c r="H2208" s="4" t="s">
        <v>680</v>
      </c>
      <c r="I2208" s="1" t="s">
        <v>38</v>
      </c>
    </row>
    <row r="2209" spans="2:9">
      <c r="B2209" s="1">
        <v>2207</v>
      </c>
      <c r="C2209" s="41" t="s">
        <v>7072</v>
      </c>
      <c r="D2209" s="4" t="s">
        <v>7073</v>
      </c>
      <c r="E2209" s="41" t="s">
        <v>15</v>
      </c>
      <c r="F2209" s="3" t="s">
        <v>5175</v>
      </c>
      <c r="G2209" s="1" t="s">
        <v>16</v>
      </c>
      <c r="H2209" s="4" t="s">
        <v>387</v>
      </c>
      <c r="I2209" s="1" t="s">
        <v>38</v>
      </c>
    </row>
    <row r="2210" spans="2:9">
      <c r="B2210" s="1">
        <v>2208</v>
      </c>
      <c r="C2210" s="41" t="s">
        <v>7074</v>
      </c>
      <c r="D2210" s="4" t="s">
        <v>7075</v>
      </c>
      <c r="E2210" s="41" t="s">
        <v>15</v>
      </c>
      <c r="F2210" s="3" t="s">
        <v>7076</v>
      </c>
      <c r="G2210" s="1" t="s">
        <v>16</v>
      </c>
      <c r="H2210" s="4" t="s">
        <v>174</v>
      </c>
      <c r="I2210" s="1" t="s">
        <v>38</v>
      </c>
    </row>
    <row r="2211" spans="2:9">
      <c r="B2211" s="1">
        <v>2209</v>
      </c>
      <c r="C2211" s="41" t="s">
        <v>7077</v>
      </c>
      <c r="D2211" s="4" t="s">
        <v>7078</v>
      </c>
      <c r="E2211" s="41" t="s">
        <v>15</v>
      </c>
      <c r="F2211" s="3" t="s">
        <v>7079</v>
      </c>
      <c r="G2211" s="1" t="s">
        <v>16</v>
      </c>
      <c r="H2211" s="4" t="s">
        <v>557</v>
      </c>
      <c r="I2211" s="1" t="s">
        <v>38</v>
      </c>
    </row>
    <row r="2212" spans="2:9">
      <c r="B2212" s="1">
        <v>2210</v>
      </c>
      <c r="C2212" s="41" t="s">
        <v>7080</v>
      </c>
      <c r="D2212" s="4" t="s">
        <v>3958</v>
      </c>
      <c r="E2212" s="41" t="s">
        <v>15</v>
      </c>
      <c r="F2212" s="3" t="s">
        <v>7081</v>
      </c>
      <c r="G2212" s="1" t="s">
        <v>16</v>
      </c>
      <c r="H2212" s="4" t="s">
        <v>244</v>
      </c>
      <c r="I2212" s="1" t="s">
        <v>38</v>
      </c>
    </row>
    <row r="2213" spans="2:9">
      <c r="B2213" s="1">
        <v>2211</v>
      </c>
      <c r="C2213" s="41" t="s">
        <v>7082</v>
      </c>
      <c r="D2213" s="4" t="s">
        <v>7083</v>
      </c>
      <c r="E2213" s="41" t="s">
        <v>15</v>
      </c>
      <c r="F2213" s="3" t="s">
        <v>7084</v>
      </c>
      <c r="G2213" s="1" t="s">
        <v>16</v>
      </c>
      <c r="H2213" s="4" t="s">
        <v>387</v>
      </c>
      <c r="I2213" s="1" t="s">
        <v>38</v>
      </c>
    </row>
    <row r="2214" spans="2:9">
      <c r="B2214" s="1">
        <v>2212</v>
      </c>
      <c r="C2214" s="41" t="s">
        <v>7085</v>
      </c>
      <c r="D2214" s="4" t="s">
        <v>4437</v>
      </c>
      <c r="E2214" s="41" t="s">
        <v>15</v>
      </c>
      <c r="F2214" s="3" t="s">
        <v>5888</v>
      </c>
      <c r="G2214" s="1" t="s">
        <v>16</v>
      </c>
      <c r="H2214" s="4" t="s">
        <v>174</v>
      </c>
      <c r="I2214" s="1" t="s">
        <v>38</v>
      </c>
    </row>
    <row r="2215" spans="2:9">
      <c r="B2215" s="1">
        <v>2213</v>
      </c>
      <c r="C2215" s="41" t="s">
        <v>7086</v>
      </c>
      <c r="D2215" s="4" t="s">
        <v>7087</v>
      </c>
      <c r="E2215" s="41" t="s">
        <v>15</v>
      </c>
      <c r="F2215" s="3" t="s">
        <v>7088</v>
      </c>
      <c r="G2215" s="1" t="s">
        <v>16</v>
      </c>
      <c r="H2215" s="4" t="s">
        <v>387</v>
      </c>
      <c r="I2215" s="1" t="s">
        <v>38</v>
      </c>
    </row>
    <row r="2216" spans="2:9">
      <c r="B2216" s="1">
        <v>2214</v>
      </c>
      <c r="C2216" s="41" t="s">
        <v>7089</v>
      </c>
      <c r="D2216" s="4" t="s">
        <v>7090</v>
      </c>
      <c r="E2216" s="41" t="s">
        <v>15</v>
      </c>
      <c r="F2216" s="3" t="s">
        <v>5359</v>
      </c>
      <c r="G2216" s="1" t="s">
        <v>16</v>
      </c>
      <c r="H2216" s="4" t="s">
        <v>387</v>
      </c>
      <c r="I2216" s="1" t="s">
        <v>38</v>
      </c>
    </row>
    <row r="2217" spans="2:9">
      <c r="B2217" s="1">
        <v>2215</v>
      </c>
      <c r="C2217" s="41" t="s">
        <v>7091</v>
      </c>
      <c r="D2217" s="4" t="s">
        <v>7092</v>
      </c>
      <c r="E2217" s="41" t="s">
        <v>15</v>
      </c>
      <c r="F2217" s="3" t="s">
        <v>5177</v>
      </c>
      <c r="G2217" s="1" t="s">
        <v>16</v>
      </c>
      <c r="H2217" s="4" t="s">
        <v>387</v>
      </c>
      <c r="I2217" s="1" t="s">
        <v>38</v>
      </c>
    </row>
    <row r="2218" spans="2:9">
      <c r="B2218" s="1">
        <v>2216</v>
      </c>
      <c r="C2218" s="41" t="s">
        <v>7093</v>
      </c>
      <c r="D2218" s="4" t="s">
        <v>7094</v>
      </c>
      <c r="E2218" s="41" t="s">
        <v>15</v>
      </c>
      <c r="F2218" s="3" t="s">
        <v>5991</v>
      </c>
      <c r="G2218" s="1" t="s">
        <v>16</v>
      </c>
      <c r="H2218" s="4" t="s">
        <v>478</v>
      </c>
      <c r="I2218" s="1" t="s">
        <v>38</v>
      </c>
    </row>
    <row r="2219" spans="2:9">
      <c r="B2219" s="1">
        <v>2217</v>
      </c>
      <c r="C2219" s="41" t="s">
        <v>7095</v>
      </c>
      <c r="D2219" s="4" t="s">
        <v>7096</v>
      </c>
      <c r="E2219" s="41" t="s">
        <v>15</v>
      </c>
      <c r="F2219" s="3" t="s">
        <v>7097</v>
      </c>
      <c r="G2219" s="1" t="s">
        <v>16</v>
      </c>
      <c r="H2219" s="4" t="s">
        <v>174</v>
      </c>
      <c r="I2219" s="1" t="s">
        <v>38</v>
      </c>
    </row>
    <row r="2220" spans="2:9">
      <c r="B2220" s="1">
        <v>2218</v>
      </c>
      <c r="C2220" s="41" t="s">
        <v>7098</v>
      </c>
      <c r="D2220" s="4" t="s">
        <v>7099</v>
      </c>
      <c r="E2220" s="41" t="s">
        <v>15</v>
      </c>
      <c r="F2220" s="3" t="s">
        <v>7100</v>
      </c>
      <c r="G2220" s="1" t="s">
        <v>16</v>
      </c>
      <c r="H2220" s="4" t="s">
        <v>436</v>
      </c>
      <c r="I2220" s="1" t="s">
        <v>38</v>
      </c>
    </row>
    <row r="2221" spans="2:9">
      <c r="B2221" s="1">
        <v>2219</v>
      </c>
      <c r="C2221" s="41" t="s">
        <v>7101</v>
      </c>
      <c r="D2221" s="4" t="s">
        <v>7102</v>
      </c>
      <c r="E2221" s="41" t="s">
        <v>15</v>
      </c>
      <c r="F2221" s="3" t="s">
        <v>7103</v>
      </c>
      <c r="G2221" s="1" t="s">
        <v>16</v>
      </c>
      <c r="H2221" s="4" t="s">
        <v>679</v>
      </c>
      <c r="I2221" s="1" t="s">
        <v>38</v>
      </c>
    </row>
    <row r="2222" spans="2:9">
      <c r="B2222" s="1">
        <v>2220</v>
      </c>
      <c r="C2222" s="41" t="s">
        <v>7104</v>
      </c>
      <c r="D2222" s="4" t="s">
        <v>7105</v>
      </c>
      <c r="E2222" s="41" t="s">
        <v>15</v>
      </c>
      <c r="F2222" s="3" t="s">
        <v>7106</v>
      </c>
      <c r="G2222" s="1" t="s">
        <v>16</v>
      </c>
      <c r="H2222" s="4" t="s">
        <v>387</v>
      </c>
      <c r="I2222" s="1" t="s">
        <v>38</v>
      </c>
    </row>
    <row r="2223" spans="2:9">
      <c r="B2223" s="1">
        <v>2221</v>
      </c>
      <c r="C2223" s="41" t="s">
        <v>7107</v>
      </c>
      <c r="D2223" s="4" t="s">
        <v>4112</v>
      </c>
      <c r="E2223" s="41" t="s">
        <v>15</v>
      </c>
      <c r="F2223" s="3" t="s">
        <v>7108</v>
      </c>
      <c r="G2223" s="1" t="s">
        <v>16</v>
      </c>
      <c r="H2223" s="4" t="s">
        <v>436</v>
      </c>
      <c r="I2223" s="1" t="s">
        <v>38</v>
      </c>
    </row>
    <row r="2224" spans="2:9">
      <c r="B2224" s="1">
        <v>2222</v>
      </c>
      <c r="C2224" s="41" t="s">
        <v>7109</v>
      </c>
      <c r="D2224" s="4" t="s">
        <v>7110</v>
      </c>
      <c r="E2224" s="41" t="s">
        <v>15</v>
      </c>
      <c r="F2224" s="3" t="s">
        <v>7111</v>
      </c>
      <c r="G2224" s="1" t="s">
        <v>16</v>
      </c>
      <c r="H2224" s="4" t="s">
        <v>478</v>
      </c>
      <c r="I2224" s="1" t="s">
        <v>38</v>
      </c>
    </row>
    <row r="2225" spans="2:9">
      <c r="B2225" s="1">
        <v>2223</v>
      </c>
      <c r="C2225" s="41" t="s">
        <v>7112</v>
      </c>
      <c r="D2225" s="4" t="s">
        <v>7113</v>
      </c>
      <c r="E2225" s="41" t="s">
        <v>15</v>
      </c>
      <c r="F2225" s="3" t="s">
        <v>7114</v>
      </c>
      <c r="G2225" s="1" t="s">
        <v>16</v>
      </c>
      <c r="H2225" s="4" t="s">
        <v>436</v>
      </c>
      <c r="I2225" s="1" t="s">
        <v>38</v>
      </c>
    </row>
    <row r="2226" spans="2:9">
      <c r="B2226" s="1">
        <v>2224</v>
      </c>
      <c r="C2226" s="41" t="s">
        <v>7115</v>
      </c>
      <c r="D2226" s="4" t="s">
        <v>7116</v>
      </c>
      <c r="E2226" s="41" t="s">
        <v>15</v>
      </c>
      <c r="F2226" s="3" t="s">
        <v>7117</v>
      </c>
      <c r="G2226" s="1" t="s">
        <v>16</v>
      </c>
      <c r="H2226" s="4" t="s">
        <v>436</v>
      </c>
      <c r="I2226" s="1" t="s">
        <v>38</v>
      </c>
    </row>
    <row r="2227" spans="2:9">
      <c r="B2227" s="1">
        <v>2225</v>
      </c>
      <c r="C2227" s="41" t="s">
        <v>7118</v>
      </c>
      <c r="D2227" s="4" t="s">
        <v>7119</v>
      </c>
      <c r="E2227" s="41" t="s">
        <v>15</v>
      </c>
      <c r="F2227" s="3" t="s">
        <v>7120</v>
      </c>
      <c r="G2227" s="1" t="s">
        <v>16</v>
      </c>
      <c r="H2227" s="4" t="s">
        <v>436</v>
      </c>
      <c r="I2227" s="1" t="s">
        <v>38</v>
      </c>
    </row>
    <row r="2228" spans="2:9">
      <c r="B2228" s="1">
        <v>2226</v>
      </c>
      <c r="C2228" s="41" t="s">
        <v>7121</v>
      </c>
      <c r="D2228" s="4" t="s">
        <v>6317</v>
      </c>
      <c r="E2228" s="41" t="s">
        <v>15</v>
      </c>
      <c r="F2228" s="3" t="s">
        <v>6410</v>
      </c>
      <c r="G2228" s="1" t="s">
        <v>16</v>
      </c>
      <c r="H2228" s="4" t="s">
        <v>244</v>
      </c>
      <c r="I2228" s="1" t="s">
        <v>38</v>
      </c>
    </row>
    <row r="2229" spans="2:9">
      <c r="B2229" s="1">
        <v>2227</v>
      </c>
      <c r="C2229" s="41" t="s">
        <v>7122</v>
      </c>
      <c r="D2229" s="4" t="s">
        <v>7123</v>
      </c>
      <c r="E2229" s="41" t="s">
        <v>15</v>
      </c>
      <c r="F2229" s="3" t="s">
        <v>7124</v>
      </c>
      <c r="G2229" s="1" t="s">
        <v>16</v>
      </c>
      <c r="H2229" s="4" t="s">
        <v>174</v>
      </c>
      <c r="I2229" s="1" t="s">
        <v>38</v>
      </c>
    </row>
    <row r="2230" spans="2:9">
      <c r="B2230" s="1">
        <v>2228</v>
      </c>
      <c r="C2230" s="41" t="s">
        <v>7125</v>
      </c>
      <c r="D2230" s="4" t="s">
        <v>7126</v>
      </c>
      <c r="E2230" s="41" t="s">
        <v>15</v>
      </c>
      <c r="F2230" s="3" t="s">
        <v>7127</v>
      </c>
      <c r="G2230" s="1" t="s">
        <v>16</v>
      </c>
      <c r="H2230" s="4" t="s">
        <v>680</v>
      </c>
      <c r="I2230" s="1" t="s">
        <v>38</v>
      </c>
    </row>
    <row r="2231" spans="2:9">
      <c r="B2231" s="1">
        <v>2229</v>
      </c>
      <c r="C2231" s="41" t="s">
        <v>7128</v>
      </c>
      <c r="D2231" s="4" t="s">
        <v>7129</v>
      </c>
      <c r="E2231" s="41" t="s">
        <v>15</v>
      </c>
      <c r="F2231" s="3" t="s">
        <v>7130</v>
      </c>
      <c r="G2231" s="1" t="s">
        <v>16</v>
      </c>
      <c r="H2231" s="4" t="s">
        <v>675</v>
      </c>
      <c r="I2231" s="1" t="s">
        <v>38</v>
      </c>
    </row>
    <row r="2232" spans="2:9">
      <c r="B2232" s="1">
        <v>2230</v>
      </c>
      <c r="C2232" s="41" t="s">
        <v>7131</v>
      </c>
      <c r="D2232" s="4" t="s">
        <v>7132</v>
      </c>
      <c r="E2232" s="41" t="s">
        <v>15</v>
      </c>
      <c r="F2232" s="3" t="s">
        <v>7133</v>
      </c>
      <c r="G2232" s="1" t="s">
        <v>16</v>
      </c>
      <c r="H2232" s="4" t="s">
        <v>387</v>
      </c>
      <c r="I2232" s="1" t="s">
        <v>38</v>
      </c>
    </row>
    <row r="2233" spans="2:9">
      <c r="B2233" s="1">
        <v>2231</v>
      </c>
      <c r="C2233" s="41" t="s">
        <v>7134</v>
      </c>
      <c r="D2233" s="4" t="s">
        <v>7135</v>
      </c>
      <c r="E2233" s="41" t="s">
        <v>15</v>
      </c>
      <c r="F2233" s="3" t="s">
        <v>7136</v>
      </c>
      <c r="G2233" s="1" t="s">
        <v>16</v>
      </c>
      <c r="H2233" s="4" t="s">
        <v>675</v>
      </c>
      <c r="I2233" s="1" t="s">
        <v>38</v>
      </c>
    </row>
    <row r="2234" spans="2:9">
      <c r="B2234" s="1">
        <v>2232</v>
      </c>
      <c r="C2234" s="41" t="s">
        <v>7137</v>
      </c>
      <c r="D2234" s="4" t="s">
        <v>7138</v>
      </c>
      <c r="E2234" s="41" t="s">
        <v>15</v>
      </c>
      <c r="F2234" s="3" t="s">
        <v>7139</v>
      </c>
      <c r="G2234" s="1" t="s">
        <v>16</v>
      </c>
      <c r="H2234" s="4" t="s">
        <v>678</v>
      </c>
      <c r="I2234" s="1" t="s">
        <v>38</v>
      </c>
    </row>
    <row r="2235" spans="2:9">
      <c r="B2235" s="1">
        <v>2233</v>
      </c>
      <c r="C2235" s="41" t="s">
        <v>7140</v>
      </c>
      <c r="D2235" s="4" t="s">
        <v>7141</v>
      </c>
      <c r="E2235" s="41" t="s">
        <v>15</v>
      </c>
      <c r="F2235" s="3" t="s">
        <v>7142</v>
      </c>
      <c r="G2235" s="1" t="s">
        <v>16</v>
      </c>
      <c r="H2235" s="4" t="s">
        <v>244</v>
      </c>
      <c r="I2235" s="1" t="s">
        <v>38</v>
      </c>
    </row>
    <row r="2236" spans="2:9">
      <c r="B2236" s="1">
        <v>2234</v>
      </c>
      <c r="C2236" s="41" t="s">
        <v>7143</v>
      </c>
      <c r="D2236" s="4" t="s">
        <v>7144</v>
      </c>
      <c r="E2236" s="41" t="s">
        <v>15</v>
      </c>
      <c r="F2236" s="3" t="s">
        <v>5175</v>
      </c>
      <c r="G2236" s="1" t="s">
        <v>16</v>
      </c>
      <c r="H2236" s="4" t="s">
        <v>387</v>
      </c>
      <c r="I2236" s="1" t="s">
        <v>38</v>
      </c>
    </row>
    <row r="2237" spans="2:9">
      <c r="B2237" s="1">
        <v>2235</v>
      </c>
      <c r="C2237" s="41" t="s">
        <v>7145</v>
      </c>
      <c r="D2237" s="4" t="s">
        <v>7146</v>
      </c>
      <c r="E2237" s="41" t="s">
        <v>15</v>
      </c>
      <c r="F2237" s="3" t="s">
        <v>7147</v>
      </c>
      <c r="G2237" s="1" t="s">
        <v>16</v>
      </c>
      <c r="H2237" s="4" t="s">
        <v>557</v>
      </c>
      <c r="I2237" s="1" t="s">
        <v>38</v>
      </c>
    </row>
    <row r="2238" spans="2:9">
      <c r="B2238" s="1">
        <v>2236</v>
      </c>
      <c r="C2238" s="41" t="s">
        <v>7148</v>
      </c>
      <c r="D2238" s="4" t="s">
        <v>6637</v>
      </c>
      <c r="E2238" s="41" t="s">
        <v>15</v>
      </c>
      <c r="F2238" s="3" t="s">
        <v>7149</v>
      </c>
      <c r="G2238" s="1" t="s">
        <v>16</v>
      </c>
      <c r="H2238" s="4" t="s">
        <v>680</v>
      </c>
      <c r="I2238" s="1" t="s">
        <v>38</v>
      </c>
    </row>
    <row r="2239" spans="2:9">
      <c r="B2239" s="1">
        <v>2237</v>
      </c>
      <c r="C2239" s="41" t="s">
        <v>7150</v>
      </c>
      <c r="D2239" s="4" t="s">
        <v>7151</v>
      </c>
      <c r="E2239" s="41" t="s">
        <v>15</v>
      </c>
      <c r="F2239" s="3" t="s">
        <v>7152</v>
      </c>
      <c r="G2239" s="1" t="s">
        <v>16</v>
      </c>
      <c r="H2239" s="4" t="s">
        <v>680</v>
      </c>
      <c r="I2239" s="1" t="s">
        <v>38</v>
      </c>
    </row>
    <row r="2240" spans="2:9">
      <c r="B2240" s="1">
        <v>2238</v>
      </c>
      <c r="C2240" s="41" t="s">
        <v>7153</v>
      </c>
      <c r="D2240" s="4" t="s">
        <v>7154</v>
      </c>
      <c r="E2240" s="41" t="s">
        <v>15</v>
      </c>
      <c r="F2240" s="3" t="s">
        <v>30223</v>
      </c>
      <c r="G2240" s="1" t="s">
        <v>16</v>
      </c>
      <c r="H2240" s="4" t="s">
        <v>387</v>
      </c>
      <c r="I2240" s="1" t="s">
        <v>38</v>
      </c>
    </row>
    <row r="2241" spans="2:9">
      <c r="B2241" s="1">
        <v>2239</v>
      </c>
      <c r="C2241" s="41" t="s">
        <v>7155</v>
      </c>
      <c r="D2241" s="4" t="s">
        <v>2592</v>
      </c>
      <c r="E2241" s="41" t="s">
        <v>15</v>
      </c>
      <c r="F2241" s="3" t="s">
        <v>7156</v>
      </c>
      <c r="G2241" s="1" t="s">
        <v>16</v>
      </c>
      <c r="H2241" s="4" t="s">
        <v>194</v>
      </c>
      <c r="I2241" s="1" t="s">
        <v>38</v>
      </c>
    </row>
    <row r="2242" spans="2:9">
      <c r="B2242" s="1">
        <v>2240</v>
      </c>
      <c r="C2242" s="41" t="s">
        <v>7157</v>
      </c>
      <c r="D2242" s="4" t="s">
        <v>7158</v>
      </c>
      <c r="E2242" s="41" t="s">
        <v>15</v>
      </c>
      <c r="F2242" s="3" t="s">
        <v>7159</v>
      </c>
      <c r="G2242" s="1" t="s">
        <v>16</v>
      </c>
      <c r="H2242" s="4" t="s">
        <v>675</v>
      </c>
      <c r="I2242" s="1" t="s">
        <v>38</v>
      </c>
    </row>
    <row r="2243" spans="2:9">
      <c r="B2243" s="1">
        <v>2241</v>
      </c>
      <c r="C2243" s="41" t="s">
        <v>7160</v>
      </c>
      <c r="D2243" s="4" t="s">
        <v>7161</v>
      </c>
      <c r="E2243" s="41" t="s">
        <v>15</v>
      </c>
      <c r="F2243" s="3" t="s">
        <v>7162</v>
      </c>
      <c r="G2243" s="1" t="s">
        <v>16</v>
      </c>
      <c r="H2243" s="4" t="s">
        <v>680</v>
      </c>
      <c r="I2243" s="1" t="s">
        <v>38</v>
      </c>
    </row>
    <row r="2244" spans="2:9">
      <c r="B2244" s="1">
        <v>2242</v>
      </c>
      <c r="C2244" s="41" t="s">
        <v>7163</v>
      </c>
      <c r="D2244" s="4" t="s">
        <v>7164</v>
      </c>
      <c r="E2244" s="41" t="s">
        <v>15</v>
      </c>
      <c r="F2244" s="3" t="s">
        <v>7165</v>
      </c>
      <c r="G2244" s="1" t="s">
        <v>16</v>
      </c>
      <c r="H2244" s="4" t="s">
        <v>387</v>
      </c>
      <c r="I2244" s="1" t="s">
        <v>38</v>
      </c>
    </row>
    <row r="2245" spans="2:9">
      <c r="B2245" s="1">
        <v>2243</v>
      </c>
      <c r="C2245" s="41" t="s">
        <v>7166</v>
      </c>
      <c r="D2245" s="4" t="s">
        <v>7167</v>
      </c>
      <c r="E2245" s="41" t="s">
        <v>15</v>
      </c>
      <c r="F2245" s="3" t="s">
        <v>7168</v>
      </c>
      <c r="G2245" s="1" t="s">
        <v>16</v>
      </c>
      <c r="H2245" s="4" t="s">
        <v>174</v>
      </c>
      <c r="I2245" s="1" t="s">
        <v>38</v>
      </c>
    </row>
    <row r="2246" spans="2:9">
      <c r="B2246" s="1">
        <v>2244</v>
      </c>
      <c r="C2246" s="41" t="s">
        <v>7169</v>
      </c>
      <c r="D2246" s="4" t="s">
        <v>7170</v>
      </c>
      <c r="E2246" s="41" t="s">
        <v>15</v>
      </c>
      <c r="F2246" s="3" t="s">
        <v>7171</v>
      </c>
      <c r="G2246" s="1" t="s">
        <v>16</v>
      </c>
      <c r="H2246" s="4" t="s">
        <v>680</v>
      </c>
      <c r="I2246" s="1" t="s">
        <v>38</v>
      </c>
    </row>
    <row r="2247" spans="2:9">
      <c r="B2247" s="1">
        <v>2245</v>
      </c>
      <c r="C2247" s="41" t="s">
        <v>7172</v>
      </c>
      <c r="D2247" s="4" t="s">
        <v>6833</v>
      </c>
      <c r="E2247" s="41" t="s">
        <v>15</v>
      </c>
      <c r="F2247" s="3" t="s">
        <v>7173</v>
      </c>
      <c r="G2247" s="1" t="s">
        <v>16</v>
      </c>
      <c r="H2247" s="4" t="s">
        <v>478</v>
      </c>
      <c r="I2247" s="1" t="s">
        <v>38</v>
      </c>
    </row>
    <row r="2248" spans="2:9">
      <c r="B2248" s="1">
        <v>2246</v>
      </c>
      <c r="C2248" s="41" t="s">
        <v>7174</v>
      </c>
      <c r="D2248" s="4" t="s">
        <v>7175</v>
      </c>
      <c r="E2248" s="41" t="s">
        <v>15</v>
      </c>
      <c r="F2248" s="3" t="s">
        <v>7176</v>
      </c>
      <c r="G2248" s="1" t="s">
        <v>16</v>
      </c>
      <c r="H2248" s="4" t="s">
        <v>387</v>
      </c>
      <c r="I2248" s="1" t="s">
        <v>38</v>
      </c>
    </row>
    <row r="2249" spans="2:9">
      <c r="B2249" s="1">
        <v>2247</v>
      </c>
      <c r="C2249" s="41" t="s">
        <v>7177</v>
      </c>
      <c r="D2249" s="4" t="s">
        <v>7178</v>
      </c>
      <c r="E2249" s="41" t="s">
        <v>15</v>
      </c>
      <c r="F2249" s="3" t="s">
        <v>7179</v>
      </c>
      <c r="G2249" s="1" t="s">
        <v>16</v>
      </c>
      <c r="H2249" s="4" t="s">
        <v>174</v>
      </c>
      <c r="I2249" s="1" t="s">
        <v>38</v>
      </c>
    </row>
    <row r="2250" spans="2:9">
      <c r="B2250" s="1">
        <v>2248</v>
      </c>
      <c r="C2250" s="41" t="s">
        <v>7180</v>
      </c>
      <c r="D2250" s="4" t="s">
        <v>7181</v>
      </c>
      <c r="E2250" s="41" t="s">
        <v>15</v>
      </c>
      <c r="F2250" s="3" t="s">
        <v>7182</v>
      </c>
      <c r="G2250" s="1" t="s">
        <v>16</v>
      </c>
      <c r="H2250" s="4" t="s">
        <v>174</v>
      </c>
      <c r="I2250" s="1" t="s">
        <v>38</v>
      </c>
    </row>
    <row r="2251" spans="2:9">
      <c r="B2251" s="1">
        <v>2249</v>
      </c>
      <c r="C2251" s="41" t="s">
        <v>7183</v>
      </c>
      <c r="D2251" s="4" t="s">
        <v>7184</v>
      </c>
      <c r="E2251" s="41" t="s">
        <v>15</v>
      </c>
      <c r="F2251" s="3" t="s">
        <v>7185</v>
      </c>
      <c r="G2251" s="1" t="s">
        <v>16</v>
      </c>
      <c r="H2251" s="4" t="s">
        <v>387</v>
      </c>
      <c r="I2251" s="1" t="s">
        <v>38</v>
      </c>
    </row>
    <row r="2252" spans="2:9">
      <c r="B2252" s="1">
        <v>2250</v>
      </c>
      <c r="C2252" s="41" t="s">
        <v>7186</v>
      </c>
      <c r="D2252" s="4" t="s">
        <v>7187</v>
      </c>
      <c r="E2252" s="41" t="s">
        <v>15</v>
      </c>
      <c r="F2252" s="3" t="s">
        <v>7188</v>
      </c>
      <c r="G2252" s="1" t="s">
        <v>16</v>
      </c>
      <c r="H2252" s="4" t="s">
        <v>436</v>
      </c>
      <c r="I2252" s="1" t="s">
        <v>38</v>
      </c>
    </row>
    <row r="2253" spans="2:9">
      <c r="B2253" s="1">
        <v>2251</v>
      </c>
      <c r="C2253" s="41" t="s">
        <v>7189</v>
      </c>
      <c r="D2253" s="4" t="s">
        <v>7190</v>
      </c>
      <c r="E2253" s="41" t="s">
        <v>15</v>
      </c>
      <c r="F2253" s="3" t="s">
        <v>7191</v>
      </c>
      <c r="G2253" s="1" t="s">
        <v>16</v>
      </c>
      <c r="H2253" s="4" t="s">
        <v>678</v>
      </c>
      <c r="I2253" s="1" t="s">
        <v>38</v>
      </c>
    </row>
    <row r="2254" spans="2:9">
      <c r="B2254" s="1">
        <v>2252</v>
      </c>
      <c r="C2254" s="41" t="s">
        <v>7192</v>
      </c>
      <c r="D2254" s="4" t="s">
        <v>7193</v>
      </c>
      <c r="E2254" s="41" t="s">
        <v>15</v>
      </c>
      <c r="F2254" s="3" t="s">
        <v>7194</v>
      </c>
      <c r="G2254" s="1" t="s">
        <v>16</v>
      </c>
      <c r="H2254" s="4" t="s">
        <v>174</v>
      </c>
      <c r="I2254" s="1" t="s">
        <v>38</v>
      </c>
    </row>
    <row r="2255" spans="2:9">
      <c r="B2255" s="1">
        <v>2253</v>
      </c>
      <c r="C2255" s="41" t="s">
        <v>7195</v>
      </c>
      <c r="D2255" s="4" t="s">
        <v>7196</v>
      </c>
      <c r="E2255" s="41" t="s">
        <v>15</v>
      </c>
      <c r="F2255" s="3" t="s">
        <v>7197</v>
      </c>
      <c r="G2255" s="1" t="s">
        <v>16</v>
      </c>
      <c r="H2255" s="4" t="s">
        <v>678</v>
      </c>
      <c r="I2255" s="1" t="s">
        <v>38</v>
      </c>
    </row>
    <row r="2256" spans="2:9">
      <c r="B2256" s="1">
        <v>2254</v>
      </c>
      <c r="C2256" s="41" t="s">
        <v>7198</v>
      </c>
      <c r="D2256" s="4" t="s">
        <v>7199</v>
      </c>
      <c r="E2256" s="41" t="s">
        <v>15</v>
      </c>
      <c r="F2256" s="3" t="s">
        <v>7200</v>
      </c>
      <c r="G2256" s="1" t="s">
        <v>16</v>
      </c>
      <c r="H2256" s="4" t="s">
        <v>678</v>
      </c>
      <c r="I2256" s="1" t="s">
        <v>38</v>
      </c>
    </row>
    <row r="2257" spans="2:9">
      <c r="B2257" s="1">
        <v>2255</v>
      </c>
      <c r="C2257" s="41" t="s">
        <v>7201</v>
      </c>
      <c r="D2257" s="4" t="s">
        <v>7202</v>
      </c>
      <c r="E2257" s="41" t="s">
        <v>15</v>
      </c>
      <c r="F2257" s="3" t="s">
        <v>7203</v>
      </c>
      <c r="G2257" s="1" t="s">
        <v>16</v>
      </c>
      <c r="H2257" s="4" t="s">
        <v>387</v>
      </c>
      <c r="I2257" s="1" t="s">
        <v>38</v>
      </c>
    </row>
    <row r="2258" spans="2:9">
      <c r="B2258" s="1">
        <v>2256</v>
      </c>
      <c r="C2258" s="41" t="s">
        <v>7204</v>
      </c>
      <c r="D2258" s="4" t="s">
        <v>7205</v>
      </c>
      <c r="E2258" s="41" t="s">
        <v>15</v>
      </c>
      <c r="F2258" s="3" t="s">
        <v>7206</v>
      </c>
      <c r="G2258" s="1" t="s">
        <v>16</v>
      </c>
      <c r="H2258" s="4" t="s">
        <v>174</v>
      </c>
      <c r="I2258" s="1" t="s">
        <v>38</v>
      </c>
    </row>
    <row r="2259" spans="2:9">
      <c r="B2259" s="1">
        <v>2257</v>
      </c>
      <c r="C2259" s="41" t="s">
        <v>7207</v>
      </c>
      <c r="D2259" s="4" t="s">
        <v>7208</v>
      </c>
      <c r="E2259" s="41" t="s">
        <v>15</v>
      </c>
      <c r="F2259" s="3" t="s">
        <v>7209</v>
      </c>
      <c r="G2259" s="1" t="s">
        <v>16</v>
      </c>
      <c r="H2259" s="4" t="s">
        <v>436</v>
      </c>
      <c r="I2259" s="1" t="s">
        <v>38</v>
      </c>
    </row>
    <row r="2260" spans="2:9">
      <c r="B2260" s="1">
        <v>2258</v>
      </c>
      <c r="C2260" s="41" t="s">
        <v>7210</v>
      </c>
      <c r="D2260" s="4" t="s">
        <v>7211</v>
      </c>
      <c r="E2260" s="41" t="s">
        <v>15</v>
      </c>
      <c r="F2260" s="3" t="s">
        <v>7212</v>
      </c>
      <c r="G2260" s="1" t="s">
        <v>16</v>
      </c>
      <c r="H2260" s="4" t="s">
        <v>671</v>
      </c>
      <c r="I2260" s="1" t="s">
        <v>38</v>
      </c>
    </row>
    <row r="2261" spans="2:9">
      <c r="B2261" s="1">
        <v>2259</v>
      </c>
      <c r="C2261" s="41" t="s">
        <v>7213</v>
      </c>
      <c r="D2261" s="4" t="s">
        <v>7214</v>
      </c>
      <c r="E2261" s="41" t="s">
        <v>15</v>
      </c>
      <c r="F2261" s="3" t="s">
        <v>7215</v>
      </c>
      <c r="G2261" s="1" t="s">
        <v>16</v>
      </c>
      <c r="H2261" s="4" t="s">
        <v>387</v>
      </c>
      <c r="I2261" s="1" t="s">
        <v>38</v>
      </c>
    </row>
    <row r="2262" spans="2:9">
      <c r="B2262" s="1">
        <v>2260</v>
      </c>
      <c r="C2262" s="41" t="s">
        <v>7216</v>
      </c>
      <c r="D2262" s="4" t="s">
        <v>7217</v>
      </c>
      <c r="E2262" s="41" t="s">
        <v>15</v>
      </c>
      <c r="F2262" s="3" t="s">
        <v>7218</v>
      </c>
      <c r="G2262" s="1" t="s">
        <v>16</v>
      </c>
      <c r="H2262" s="4" t="s">
        <v>174</v>
      </c>
      <c r="I2262" s="1" t="s">
        <v>38</v>
      </c>
    </row>
    <row r="2263" spans="2:9">
      <c r="B2263" s="1">
        <v>2261</v>
      </c>
      <c r="C2263" s="41" t="s">
        <v>7219</v>
      </c>
      <c r="D2263" s="4" t="s">
        <v>7220</v>
      </c>
      <c r="E2263" s="41" t="s">
        <v>15</v>
      </c>
      <c r="F2263" s="3" t="s">
        <v>7221</v>
      </c>
      <c r="G2263" s="1" t="s">
        <v>16</v>
      </c>
      <c r="H2263" s="4" t="s">
        <v>680</v>
      </c>
      <c r="I2263" s="1" t="s">
        <v>38</v>
      </c>
    </row>
    <row r="2264" spans="2:9">
      <c r="B2264" s="1">
        <v>2262</v>
      </c>
      <c r="C2264" s="41" t="s">
        <v>7222</v>
      </c>
      <c r="D2264" s="4" t="s">
        <v>7223</v>
      </c>
      <c r="E2264" s="41" t="s">
        <v>15</v>
      </c>
      <c r="F2264" s="3" t="s">
        <v>7224</v>
      </c>
      <c r="G2264" s="1" t="s">
        <v>16</v>
      </c>
      <c r="H2264" s="4" t="s">
        <v>678</v>
      </c>
      <c r="I2264" s="1" t="s">
        <v>38</v>
      </c>
    </row>
    <row r="2265" spans="2:9">
      <c r="B2265" s="1">
        <v>2263</v>
      </c>
      <c r="C2265" s="41" t="s">
        <v>7225</v>
      </c>
      <c r="D2265" s="4" t="s">
        <v>7226</v>
      </c>
      <c r="E2265" s="41" t="s">
        <v>15</v>
      </c>
      <c r="F2265" s="3" t="s">
        <v>7227</v>
      </c>
      <c r="G2265" s="1" t="s">
        <v>16</v>
      </c>
      <c r="H2265" s="4" t="s">
        <v>310</v>
      </c>
      <c r="I2265" s="1" t="s">
        <v>38</v>
      </c>
    </row>
    <row r="2266" spans="2:9">
      <c r="B2266" s="1">
        <v>2264</v>
      </c>
      <c r="C2266" s="41" t="s">
        <v>7228</v>
      </c>
      <c r="D2266" s="4" t="s">
        <v>7229</v>
      </c>
      <c r="E2266" s="41" t="s">
        <v>15</v>
      </c>
      <c r="F2266" s="3" t="s">
        <v>7230</v>
      </c>
      <c r="G2266" s="1" t="s">
        <v>16</v>
      </c>
      <c r="H2266" s="4" t="s">
        <v>680</v>
      </c>
      <c r="I2266" s="1" t="s">
        <v>38</v>
      </c>
    </row>
    <row r="2267" spans="2:9">
      <c r="B2267" s="1">
        <v>2265</v>
      </c>
      <c r="C2267" s="41" t="s">
        <v>7231</v>
      </c>
      <c r="D2267" s="4" t="s">
        <v>7232</v>
      </c>
      <c r="E2267" s="41" t="s">
        <v>15</v>
      </c>
      <c r="F2267" s="3" t="s">
        <v>7233</v>
      </c>
      <c r="G2267" s="1" t="s">
        <v>16</v>
      </c>
      <c r="H2267" s="4" t="s">
        <v>680</v>
      </c>
      <c r="I2267" s="1" t="s">
        <v>38</v>
      </c>
    </row>
    <row r="2268" spans="2:9">
      <c r="B2268" s="1">
        <v>2266</v>
      </c>
      <c r="C2268" s="41" t="s">
        <v>7234</v>
      </c>
      <c r="D2268" s="4" t="s">
        <v>7235</v>
      </c>
      <c r="E2268" s="41" t="s">
        <v>15</v>
      </c>
      <c r="F2268" s="3" t="s">
        <v>7236</v>
      </c>
      <c r="G2268" s="1" t="s">
        <v>16</v>
      </c>
      <c r="H2268" s="4" t="s">
        <v>387</v>
      </c>
      <c r="I2268" s="1" t="s">
        <v>38</v>
      </c>
    </row>
    <row r="2269" spans="2:9">
      <c r="B2269" s="1">
        <v>2267</v>
      </c>
      <c r="C2269" s="41" t="s">
        <v>7237</v>
      </c>
      <c r="D2269" s="4" t="s">
        <v>7238</v>
      </c>
      <c r="E2269" s="41" t="s">
        <v>15</v>
      </c>
      <c r="F2269" s="3" t="s">
        <v>7239</v>
      </c>
      <c r="G2269" s="1" t="s">
        <v>16</v>
      </c>
      <c r="H2269" s="4" t="s">
        <v>557</v>
      </c>
      <c r="I2269" s="1" t="s">
        <v>38</v>
      </c>
    </row>
    <row r="2270" spans="2:9">
      <c r="B2270" s="1">
        <v>2268</v>
      </c>
      <c r="C2270" s="41" t="s">
        <v>7240</v>
      </c>
      <c r="D2270" s="4" t="s">
        <v>2379</v>
      </c>
      <c r="E2270" s="41" t="s">
        <v>15</v>
      </c>
      <c r="F2270" s="3" t="s">
        <v>6045</v>
      </c>
      <c r="G2270" s="1" t="s">
        <v>16</v>
      </c>
      <c r="H2270" s="4" t="s">
        <v>680</v>
      </c>
      <c r="I2270" s="1" t="s">
        <v>38</v>
      </c>
    </row>
    <row r="2271" spans="2:9">
      <c r="B2271" s="1">
        <v>2269</v>
      </c>
      <c r="C2271" s="41" t="s">
        <v>7241</v>
      </c>
      <c r="D2271" s="4" t="s">
        <v>7242</v>
      </c>
      <c r="E2271" s="41" t="s">
        <v>15</v>
      </c>
      <c r="F2271" s="3" t="s">
        <v>7243</v>
      </c>
      <c r="G2271" s="1" t="s">
        <v>16</v>
      </c>
      <c r="H2271" s="4" t="s">
        <v>679</v>
      </c>
      <c r="I2271" s="1" t="s">
        <v>38</v>
      </c>
    </row>
    <row r="2272" spans="2:9">
      <c r="B2272" s="1">
        <v>2270</v>
      </c>
      <c r="C2272" s="41" t="s">
        <v>7244</v>
      </c>
      <c r="D2272" s="4" t="s">
        <v>7245</v>
      </c>
      <c r="E2272" s="41" t="s">
        <v>15</v>
      </c>
      <c r="F2272" s="3" t="s">
        <v>7246</v>
      </c>
      <c r="G2272" s="1" t="s">
        <v>16</v>
      </c>
      <c r="H2272" s="4" t="s">
        <v>680</v>
      </c>
      <c r="I2272" s="1" t="s">
        <v>38</v>
      </c>
    </row>
    <row r="2273" spans="2:9">
      <c r="B2273" s="1">
        <v>2271</v>
      </c>
      <c r="C2273" s="41" t="s">
        <v>7247</v>
      </c>
      <c r="D2273" s="4" t="s">
        <v>7248</v>
      </c>
      <c r="E2273" s="41" t="s">
        <v>15</v>
      </c>
      <c r="F2273" s="3" t="s">
        <v>7249</v>
      </c>
      <c r="G2273" s="1" t="s">
        <v>16</v>
      </c>
      <c r="H2273" s="4" t="s">
        <v>436</v>
      </c>
      <c r="I2273" s="1" t="s">
        <v>38</v>
      </c>
    </row>
    <row r="2274" spans="2:9">
      <c r="B2274" s="1">
        <v>2272</v>
      </c>
      <c r="C2274" s="41" t="s">
        <v>7250</v>
      </c>
      <c r="D2274" s="4" t="s">
        <v>7251</v>
      </c>
      <c r="E2274" s="41" t="s">
        <v>15</v>
      </c>
      <c r="F2274" s="3" t="s">
        <v>7252</v>
      </c>
      <c r="G2274" s="1" t="s">
        <v>16</v>
      </c>
      <c r="H2274" s="4" t="s">
        <v>387</v>
      </c>
      <c r="I2274" s="1" t="s">
        <v>38</v>
      </c>
    </row>
    <row r="2275" spans="2:9">
      <c r="B2275" s="1">
        <v>2273</v>
      </c>
      <c r="C2275" s="41" t="s">
        <v>7253</v>
      </c>
      <c r="D2275" s="4" t="s">
        <v>7254</v>
      </c>
      <c r="E2275" s="41" t="s">
        <v>15</v>
      </c>
      <c r="F2275" s="3" t="s">
        <v>7255</v>
      </c>
      <c r="G2275" s="1" t="s">
        <v>16</v>
      </c>
      <c r="H2275" s="4" t="s">
        <v>387</v>
      </c>
      <c r="I2275" s="1" t="s">
        <v>38</v>
      </c>
    </row>
    <row r="2276" spans="2:9">
      <c r="B2276" s="1">
        <v>2274</v>
      </c>
      <c r="C2276" s="41" t="s">
        <v>7256</v>
      </c>
      <c r="D2276" s="4" t="s">
        <v>7257</v>
      </c>
      <c r="E2276" s="41" t="s">
        <v>15</v>
      </c>
      <c r="F2276" s="3" t="s">
        <v>7258</v>
      </c>
      <c r="G2276" s="1" t="s">
        <v>16</v>
      </c>
      <c r="H2276" s="4" t="s">
        <v>387</v>
      </c>
      <c r="I2276" s="1" t="s">
        <v>38</v>
      </c>
    </row>
    <row r="2277" spans="2:9">
      <c r="B2277" s="1">
        <v>2275</v>
      </c>
      <c r="C2277" s="41" t="s">
        <v>7259</v>
      </c>
      <c r="D2277" s="4" t="s">
        <v>7260</v>
      </c>
      <c r="E2277" s="41" t="s">
        <v>15</v>
      </c>
      <c r="F2277" s="3" t="s">
        <v>7261</v>
      </c>
      <c r="G2277" s="1" t="s">
        <v>16</v>
      </c>
      <c r="H2277" s="4" t="s">
        <v>387</v>
      </c>
      <c r="I2277" s="1" t="s">
        <v>38</v>
      </c>
    </row>
    <row r="2278" spans="2:9">
      <c r="B2278" s="1">
        <v>2276</v>
      </c>
      <c r="C2278" s="41" t="s">
        <v>7262</v>
      </c>
      <c r="D2278" s="4" t="s">
        <v>7263</v>
      </c>
      <c r="E2278" s="41" t="s">
        <v>15</v>
      </c>
      <c r="F2278" s="3" t="s">
        <v>7264</v>
      </c>
      <c r="G2278" s="1" t="s">
        <v>16</v>
      </c>
      <c r="H2278" s="4" t="s">
        <v>174</v>
      </c>
      <c r="I2278" s="1" t="s">
        <v>38</v>
      </c>
    </row>
    <row r="2279" spans="2:9">
      <c r="B2279" s="1">
        <v>2277</v>
      </c>
      <c r="C2279" s="41" t="s">
        <v>7265</v>
      </c>
      <c r="D2279" s="4" t="s">
        <v>7266</v>
      </c>
      <c r="E2279" s="41" t="s">
        <v>15</v>
      </c>
      <c r="F2279" s="3" t="s">
        <v>30154</v>
      </c>
      <c r="G2279" s="1" t="s">
        <v>16</v>
      </c>
      <c r="H2279" s="4" t="s">
        <v>387</v>
      </c>
      <c r="I2279" s="1" t="s">
        <v>38</v>
      </c>
    </row>
    <row r="2280" spans="2:9">
      <c r="B2280" s="1">
        <v>2278</v>
      </c>
      <c r="C2280" s="41" t="s">
        <v>7267</v>
      </c>
      <c r="D2280" s="4" t="s">
        <v>4300</v>
      </c>
      <c r="E2280" s="41" t="s">
        <v>15</v>
      </c>
      <c r="F2280" s="3" t="s">
        <v>7268</v>
      </c>
      <c r="G2280" s="1" t="s">
        <v>16</v>
      </c>
      <c r="H2280" s="4" t="s">
        <v>387</v>
      </c>
      <c r="I2280" s="1" t="s">
        <v>38</v>
      </c>
    </row>
    <row r="2281" spans="2:9">
      <c r="B2281" s="1">
        <v>2279</v>
      </c>
      <c r="C2281" s="41" t="s">
        <v>7269</v>
      </c>
      <c r="D2281" s="4" t="s">
        <v>7270</v>
      </c>
      <c r="E2281" s="41" t="s">
        <v>15</v>
      </c>
      <c r="F2281" s="3" t="s">
        <v>7271</v>
      </c>
      <c r="G2281" s="1" t="s">
        <v>16</v>
      </c>
      <c r="H2281" s="4" t="s">
        <v>680</v>
      </c>
      <c r="I2281" s="1" t="s">
        <v>38</v>
      </c>
    </row>
    <row r="2282" spans="2:9">
      <c r="B2282" s="1">
        <v>2280</v>
      </c>
      <c r="C2282" s="41" t="s">
        <v>7272</v>
      </c>
      <c r="D2282" s="4" t="s">
        <v>7273</v>
      </c>
      <c r="E2282" s="41" t="s">
        <v>15</v>
      </c>
      <c r="F2282" s="3" t="s">
        <v>7274</v>
      </c>
      <c r="G2282" s="1" t="s">
        <v>16</v>
      </c>
      <c r="H2282" s="4" t="s">
        <v>174</v>
      </c>
      <c r="I2282" s="1" t="s">
        <v>38</v>
      </c>
    </row>
    <row r="2283" spans="2:9">
      <c r="B2283" s="1">
        <v>2281</v>
      </c>
      <c r="C2283" s="41" t="s">
        <v>7275</v>
      </c>
      <c r="D2283" s="4" t="s">
        <v>3682</v>
      </c>
      <c r="E2283" s="41" t="s">
        <v>15</v>
      </c>
      <c r="F2283" s="3" t="s">
        <v>7276</v>
      </c>
      <c r="G2283" s="1" t="s">
        <v>16</v>
      </c>
      <c r="H2283" s="4" t="s">
        <v>675</v>
      </c>
      <c r="I2283" s="1" t="s">
        <v>38</v>
      </c>
    </row>
    <row r="2284" spans="2:9">
      <c r="B2284" s="1">
        <v>2282</v>
      </c>
      <c r="C2284" s="41" t="s">
        <v>7277</v>
      </c>
      <c r="D2284" s="4" t="s">
        <v>7278</v>
      </c>
      <c r="E2284" s="41" t="s">
        <v>15</v>
      </c>
      <c r="F2284" s="3" t="s">
        <v>7279</v>
      </c>
      <c r="G2284" s="1" t="s">
        <v>16</v>
      </c>
      <c r="H2284" s="4" t="s">
        <v>244</v>
      </c>
      <c r="I2284" s="1" t="s">
        <v>38</v>
      </c>
    </row>
    <row r="2285" spans="2:9">
      <c r="B2285" s="1">
        <v>2283</v>
      </c>
      <c r="C2285" s="41" t="s">
        <v>7280</v>
      </c>
      <c r="D2285" s="4" t="s">
        <v>6166</v>
      </c>
      <c r="E2285" s="41" t="s">
        <v>15</v>
      </c>
      <c r="F2285" s="3" t="s">
        <v>7281</v>
      </c>
      <c r="G2285" s="1" t="s">
        <v>16</v>
      </c>
      <c r="H2285" s="4" t="s">
        <v>675</v>
      </c>
      <c r="I2285" s="1" t="s">
        <v>38</v>
      </c>
    </row>
    <row r="2286" spans="2:9">
      <c r="B2286" s="1">
        <v>2284</v>
      </c>
      <c r="C2286" s="41" t="s">
        <v>7282</v>
      </c>
      <c r="D2286" s="4" t="s">
        <v>7283</v>
      </c>
      <c r="E2286" s="41" t="s">
        <v>15</v>
      </c>
      <c r="F2286" s="3" t="s">
        <v>7284</v>
      </c>
      <c r="G2286" s="1" t="s">
        <v>16</v>
      </c>
      <c r="H2286" s="4" t="s">
        <v>387</v>
      </c>
      <c r="I2286" s="1" t="s">
        <v>38</v>
      </c>
    </row>
    <row r="2287" spans="2:9">
      <c r="B2287" s="1">
        <v>2285</v>
      </c>
      <c r="C2287" s="41" t="s">
        <v>7285</v>
      </c>
      <c r="D2287" s="4" t="s">
        <v>1744</v>
      </c>
      <c r="E2287" s="41" t="s">
        <v>15</v>
      </c>
      <c r="F2287" s="3" t="s">
        <v>7286</v>
      </c>
      <c r="G2287" s="1" t="s">
        <v>16</v>
      </c>
      <c r="H2287" s="4" t="s">
        <v>675</v>
      </c>
      <c r="I2287" s="1" t="s">
        <v>38</v>
      </c>
    </row>
    <row r="2288" spans="2:9">
      <c r="B2288" s="1">
        <v>2286</v>
      </c>
      <c r="C2288" s="41" t="s">
        <v>7287</v>
      </c>
      <c r="D2288" s="4" t="s">
        <v>7288</v>
      </c>
      <c r="E2288" s="41" t="s">
        <v>15</v>
      </c>
      <c r="F2288" s="3" t="s">
        <v>7289</v>
      </c>
      <c r="G2288" s="1" t="s">
        <v>16</v>
      </c>
      <c r="H2288" s="4" t="s">
        <v>478</v>
      </c>
      <c r="I2288" s="1" t="s">
        <v>38</v>
      </c>
    </row>
    <row r="2289" spans="2:9">
      <c r="B2289" s="1">
        <v>2287</v>
      </c>
      <c r="C2289" s="41" t="s">
        <v>7290</v>
      </c>
      <c r="D2289" s="4" t="s">
        <v>7291</v>
      </c>
      <c r="E2289" s="41" t="s">
        <v>15</v>
      </c>
      <c r="F2289" s="3" t="s">
        <v>7292</v>
      </c>
      <c r="G2289" s="1" t="s">
        <v>16</v>
      </c>
      <c r="H2289" s="4" t="s">
        <v>387</v>
      </c>
      <c r="I2289" s="1" t="s">
        <v>38</v>
      </c>
    </row>
    <row r="2290" spans="2:9">
      <c r="B2290" s="1">
        <v>2288</v>
      </c>
      <c r="C2290" s="41" t="s">
        <v>7293</v>
      </c>
      <c r="D2290" s="4" t="s">
        <v>5173</v>
      </c>
      <c r="E2290" s="41" t="s">
        <v>15</v>
      </c>
      <c r="F2290" s="3" t="s">
        <v>5178</v>
      </c>
      <c r="G2290" s="1" t="s">
        <v>16</v>
      </c>
      <c r="H2290" s="4" t="s">
        <v>387</v>
      </c>
      <c r="I2290" s="1" t="s">
        <v>38</v>
      </c>
    </row>
    <row r="2291" spans="2:9">
      <c r="B2291" s="1">
        <v>2289</v>
      </c>
      <c r="C2291" s="41" t="s">
        <v>7294</v>
      </c>
      <c r="D2291" s="4" t="s">
        <v>7295</v>
      </c>
      <c r="E2291" s="41" t="s">
        <v>15</v>
      </c>
      <c r="F2291" s="3" t="s">
        <v>7296</v>
      </c>
      <c r="G2291" s="1" t="s">
        <v>16</v>
      </c>
      <c r="H2291" s="4" t="s">
        <v>478</v>
      </c>
      <c r="I2291" s="1" t="s">
        <v>38</v>
      </c>
    </row>
    <row r="2292" spans="2:9">
      <c r="B2292" s="1">
        <v>2290</v>
      </c>
      <c r="C2292" s="41" t="s">
        <v>7297</v>
      </c>
      <c r="D2292" s="4" t="s">
        <v>7298</v>
      </c>
      <c r="E2292" s="41" t="s">
        <v>15</v>
      </c>
      <c r="F2292" s="3" t="s">
        <v>7299</v>
      </c>
      <c r="G2292" s="1" t="s">
        <v>16</v>
      </c>
      <c r="H2292" s="4" t="s">
        <v>675</v>
      </c>
      <c r="I2292" s="1" t="s">
        <v>38</v>
      </c>
    </row>
    <row r="2293" spans="2:9">
      <c r="B2293" s="1">
        <v>2291</v>
      </c>
      <c r="C2293" s="41" t="s">
        <v>7300</v>
      </c>
      <c r="D2293" s="4" t="s">
        <v>7301</v>
      </c>
      <c r="E2293" s="41" t="s">
        <v>15</v>
      </c>
      <c r="F2293" s="3" t="s">
        <v>7302</v>
      </c>
      <c r="G2293" s="1" t="s">
        <v>16</v>
      </c>
      <c r="H2293" s="4" t="s">
        <v>680</v>
      </c>
      <c r="I2293" s="1" t="s">
        <v>38</v>
      </c>
    </row>
    <row r="2294" spans="2:9">
      <c r="B2294" s="1">
        <v>2292</v>
      </c>
      <c r="C2294" s="41" t="s">
        <v>7303</v>
      </c>
      <c r="D2294" s="4" t="s">
        <v>7304</v>
      </c>
      <c r="E2294" s="41" t="s">
        <v>15</v>
      </c>
      <c r="F2294" s="3" t="s">
        <v>7305</v>
      </c>
      <c r="G2294" s="1" t="s">
        <v>16</v>
      </c>
      <c r="H2294" s="4" t="s">
        <v>680</v>
      </c>
      <c r="I2294" s="1" t="s">
        <v>38</v>
      </c>
    </row>
    <row r="2295" spans="2:9">
      <c r="B2295" s="1">
        <v>2293</v>
      </c>
      <c r="C2295" s="41" t="s">
        <v>7306</v>
      </c>
      <c r="D2295" s="4" t="s">
        <v>7307</v>
      </c>
      <c r="E2295" s="41" t="s">
        <v>15</v>
      </c>
      <c r="F2295" s="3" t="s">
        <v>7308</v>
      </c>
      <c r="G2295" s="1" t="s">
        <v>16</v>
      </c>
      <c r="H2295" s="4" t="s">
        <v>678</v>
      </c>
      <c r="I2295" s="1" t="s">
        <v>38</v>
      </c>
    </row>
    <row r="2296" spans="2:9">
      <c r="B2296" s="1">
        <v>2294</v>
      </c>
      <c r="C2296" s="41" t="s">
        <v>7309</v>
      </c>
      <c r="D2296" s="4" t="s">
        <v>7310</v>
      </c>
      <c r="E2296" s="41" t="s">
        <v>15</v>
      </c>
      <c r="F2296" s="3" t="s">
        <v>7311</v>
      </c>
      <c r="G2296" s="1" t="s">
        <v>16</v>
      </c>
      <c r="H2296" s="4" t="s">
        <v>387</v>
      </c>
      <c r="I2296" s="1" t="s">
        <v>38</v>
      </c>
    </row>
    <row r="2297" spans="2:9">
      <c r="B2297" s="1">
        <v>2295</v>
      </c>
      <c r="C2297" s="41" t="s">
        <v>7312</v>
      </c>
      <c r="D2297" s="4" t="s">
        <v>7144</v>
      </c>
      <c r="E2297" s="41" t="s">
        <v>15</v>
      </c>
      <c r="F2297" s="3" t="s">
        <v>7313</v>
      </c>
      <c r="G2297" s="1" t="s">
        <v>16</v>
      </c>
      <c r="H2297" s="4" t="s">
        <v>387</v>
      </c>
      <c r="I2297" s="1" t="s">
        <v>38</v>
      </c>
    </row>
    <row r="2298" spans="2:9">
      <c r="B2298" s="1">
        <v>2296</v>
      </c>
      <c r="C2298" s="41" t="s">
        <v>7314</v>
      </c>
      <c r="D2298" s="4" t="s">
        <v>7315</v>
      </c>
      <c r="E2298" s="41" t="s">
        <v>15</v>
      </c>
      <c r="F2298" s="3" t="s">
        <v>7316</v>
      </c>
      <c r="G2298" s="1" t="s">
        <v>16</v>
      </c>
      <c r="H2298" s="4" t="s">
        <v>678</v>
      </c>
      <c r="I2298" s="1" t="s">
        <v>38</v>
      </c>
    </row>
    <row r="2299" spans="2:9">
      <c r="B2299" s="1">
        <v>2297</v>
      </c>
      <c r="C2299" s="41" t="s">
        <v>7317</v>
      </c>
      <c r="D2299" s="4" t="s">
        <v>7318</v>
      </c>
      <c r="E2299" s="41" t="s">
        <v>15</v>
      </c>
      <c r="F2299" s="3" t="s">
        <v>7319</v>
      </c>
      <c r="G2299" s="1" t="s">
        <v>16</v>
      </c>
      <c r="H2299" s="4" t="s">
        <v>678</v>
      </c>
      <c r="I2299" s="1" t="s">
        <v>38</v>
      </c>
    </row>
    <row r="2300" spans="2:9">
      <c r="B2300" s="1">
        <v>2298</v>
      </c>
      <c r="C2300" s="41" t="s">
        <v>7320</v>
      </c>
      <c r="D2300" s="4" t="s">
        <v>7321</v>
      </c>
      <c r="E2300" s="41" t="s">
        <v>15</v>
      </c>
      <c r="F2300" s="3" t="s">
        <v>7322</v>
      </c>
      <c r="G2300" s="1" t="s">
        <v>16</v>
      </c>
      <c r="H2300" s="4" t="s">
        <v>680</v>
      </c>
      <c r="I2300" s="1" t="s">
        <v>38</v>
      </c>
    </row>
    <row r="2301" spans="2:9">
      <c r="B2301" s="1">
        <v>2299</v>
      </c>
      <c r="C2301" s="41" t="s">
        <v>7323</v>
      </c>
      <c r="D2301" s="4" t="s">
        <v>7324</v>
      </c>
      <c r="E2301" s="41" t="s">
        <v>15</v>
      </c>
      <c r="F2301" s="3" t="s">
        <v>7325</v>
      </c>
      <c r="G2301" s="1" t="s">
        <v>16</v>
      </c>
      <c r="H2301" s="4" t="s">
        <v>678</v>
      </c>
      <c r="I2301" s="1" t="s">
        <v>38</v>
      </c>
    </row>
    <row r="2302" spans="2:9">
      <c r="B2302" s="1">
        <v>2300</v>
      </c>
      <c r="C2302" s="41" t="s">
        <v>7326</v>
      </c>
      <c r="D2302" s="4" t="s">
        <v>7327</v>
      </c>
      <c r="E2302" s="41" t="s">
        <v>15</v>
      </c>
      <c r="F2302" s="3" t="s">
        <v>7328</v>
      </c>
      <c r="G2302" s="1" t="s">
        <v>16</v>
      </c>
      <c r="H2302" s="4" t="s">
        <v>478</v>
      </c>
      <c r="I2302" s="1" t="s">
        <v>38</v>
      </c>
    </row>
    <row r="2303" spans="2:9">
      <c r="B2303" s="1">
        <v>2301</v>
      </c>
      <c r="C2303" s="41" t="s">
        <v>7329</v>
      </c>
      <c r="D2303" s="4" t="s">
        <v>7090</v>
      </c>
      <c r="E2303" s="41" t="s">
        <v>15</v>
      </c>
      <c r="F2303" s="3" t="s">
        <v>7330</v>
      </c>
      <c r="G2303" s="1" t="s">
        <v>16</v>
      </c>
      <c r="H2303" s="4" t="s">
        <v>678</v>
      </c>
      <c r="I2303" s="1" t="s">
        <v>38</v>
      </c>
    </row>
    <row r="2304" spans="2:9">
      <c r="B2304" s="1">
        <v>2302</v>
      </c>
      <c r="C2304" s="41" t="s">
        <v>7331</v>
      </c>
      <c r="D2304" s="4" t="s">
        <v>7332</v>
      </c>
      <c r="E2304" s="41" t="s">
        <v>15</v>
      </c>
      <c r="F2304" s="3" t="s">
        <v>7333</v>
      </c>
      <c r="G2304" s="1" t="s">
        <v>16</v>
      </c>
      <c r="H2304" s="4" t="s">
        <v>557</v>
      </c>
      <c r="I2304" s="1" t="s">
        <v>38</v>
      </c>
    </row>
    <row r="2305" spans="2:9">
      <c r="B2305" s="1">
        <v>2303</v>
      </c>
      <c r="C2305" s="41" t="s">
        <v>7334</v>
      </c>
      <c r="D2305" s="4" t="s">
        <v>3791</v>
      </c>
      <c r="E2305" s="41" t="s">
        <v>15</v>
      </c>
      <c r="F2305" s="3" t="s">
        <v>5801</v>
      </c>
      <c r="G2305" s="1" t="s">
        <v>16</v>
      </c>
      <c r="H2305" s="4" t="s">
        <v>387</v>
      </c>
      <c r="I2305" s="1" t="s">
        <v>38</v>
      </c>
    </row>
    <row r="2306" spans="2:9">
      <c r="B2306" s="1">
        <v>2304</v>
      </c>
      <c r="C2306" s="41" t="s">
        <v>7335</v>
      </c>
      <c r="D2306" s="4" t="s">
        <v>5172</v>
      </c>
      <c r="E2306" s="41" t="s">
        <v>15</v>
      </c>
      <c r="F2306" s="3" t="s">
        <v>7336</v>
      </c>
      <c r="G2306" s="1" t="s">
        <v>16</v>
      </c>
      <c r="H2306" s="4" t="s">
        <v>174</v>
      </c>
      <c r="I2306" s="1" t="s">
        <v>38</v>
      </c>
    </row>
    <row r="2307" spans="2:9">
      <c r="B2307" s="1">
        <v>2305</v>
      </c>
      <c r="C2307" s="41" t="s">
        <v>7337</v>
      </c>
      <c r="D2307" s="4" t="s">
        <v>7338</v>
      </c>
      <c r="E2307" s="41" t="s">
        <v>15</v>
      </c>
      <c r="F2307" s="3" t="s">
        <v>7339</v>
      </c>
      <c r="G2307" s="1" t="s">
        <v>16</v>
      </c>
      <c r="H2307" s="4" t="s">
        <v>675</v>
      </c>
      <c r="I2307" s="1" t="s">
        <v>38</v>
      </c>
    </row>
    <row r="2308" spans="2:9">
      <c r="B2308" s="1">
        <v>2306</v>
      </c>
      <c r="C2308" s="41" t="s">
        <v>7340</v>
      </c>
      <c r="D2308" s="4" t="s">
        <v>7341</v>
      </c>
      <c r="E2308" s="41" t="s">
        <v>15</v>
      </c>
      <c r="F2308" s="3" t="s">
        <v>7342</v>
      </c>
      <c r="G2308" s="1" t="s">
        <v>16</v>
      </c>
      <c r="H2308" s="4" t="s">
        <v>387</v>
      </c>
      <c r="I2308" s="1" t="s">
        <v>38</v>
      </c>
    </row>
    <row r="2309" spans="2:9">
      <c r="B2309" s="1">
        <v>2307</v>
      </c>
      <c r="C2309" s="41" t="s">
        <v>7343</v>
      </c>
      <c r="D2309" s="4" t="s">
        <v>7344</v>
      </c>
      <c r="E2309" s="41" t="s">
        <v>15</v>
      </c>
      <c r="F2309" s="3" t="s">
        <v>7345</v>
      </c>
      <c r="G2309" s="1" t="s">
        <v>16</v>
      </c>
      <c r="H2309" s="4" t="s">
        <v>557</v>
      </c>
      <c r="I2309" s="1" t="s">
        <v>38</v>
      </c>
    </row>
    <row r="2310" spans="2:9">
      <c r="B2310" s="1">
        <v>2308</v>
      </c>
      <c r="C2310" s="41" t="s">
        <v>7346</v>
      </c>
      <c r="D2310" s="4" t="s">
        <v>7347</v>
      </c>
      <c r="E2310" s="41" t="s">
        <v>15</v>
      </c>
      <c r="F2310" s="3" t="s">
        <v>7348</v>
      </c>
      <c r="G2310" s="1" t="s">
        <v>16</v>
      </c>
      <c r="H2310" s="4" t="s">
        <v>680</v>
      </c>
      <c r="I2310" s="1" t="s">
        <v>38</v>
      </c>
    </row>
    <row r="2311" spans="2:9">
      <c r="B2311" s="1">
        <v>2309</v>
      </c>
      <c r="C2311" s="41" t="s">
        <v>7349</v>
      </c>
      <c r="D2311" s="4" t="s">
        <v>7350</v>
      </c>
      <c r="E2311" s="41" t="s">
        <v>15</v>
      </c>
      <c r="F2311" s="3" t="s">
        <v>7351</v>
      </c>
      <c r="G2311" s="1" t="s">
        <v>16</v>
      </c>
      <c r="H2311" s="4" t="s">
        <v>29551</v>
      </c>
      <c r="I2311" s="1" t="s">
        <v>38</v>
      </c>
    </row>
    <row r="2312" spans="2:9">
      <c r="B2312" s="1">
        <v>2310</v>
      </c>
      <c r="C2312" s="41" t="s">
        <v>7352</v>
      </c>
      <c r="D2312" s="4" t="s">
        <v>1792</v>
      </c>
      <c r="E2312" s="41" t="s">
        <v>15</v>
      </c>
      <c r="F2312" s="3" t="s">
        <v>7353</v>
      </c>
      <c r="G2312" s="1" t="s">
        <v>16</v>
      </c>
      <c r="H2312" s="4" t="s">
        <v>174</v>
      </c>
      <c r="I2312" s="1" t="s">
        <v>38</v>
      </c>
    </row>
    <row r="2313" spans="2:9">
      <c r="B2313" s="1">
        <v>2311</v>
      </c>
      <c r="C2313" s="41" t="s">
        <v>7354</v>
      </c>
      <c r="D2313" s="4" t="s">
        <v>7355</v>
      </c>
      <c r="E2313" s="41" t="s">
        <v>15</v>
      </c>
      <c r="F2313" s="3" t="s">
        <v>7356</v>
      </c>
      <c r="G2313" s="1" t="s">
        <v>16</v>
      </c>
      <c r="H2313" s="4" t="s">
        <v>679</v>
      </c>
      <c r="I2313" s="1" t="s">
        <v>38</v>
      </c>
    </row>
    <row r="2314" spans="2:9">
      <c r="B2314" s="1">
        <v>2312</v>
      </c>
      <c r="C2314" s="41" t="s">
        <v>7357</v>
      </c>
      <c r="D2314" s="4" t="s">
        <v>7358</v>
      </c>
      <c r="E2314" s="41" t="s">
        <v>15</v>
      </c>
      <c r="F2314" s="3" t="s">
        <v>7359</v>
      </c>
      <c r="G2314" s="1" t="s">
        <v>16</v>
      </c>
      <c r="H2314" s="4" t="s">
        <v>387</v>
      </c>
      <c r="I2314" s="1" t="s">
        <v>38</v>
      </c>
    </row>
    <row r="2315" spans="2:9">
      <c r="B2315" s="1">
        <v>2313</v>
      </c>
      <c r="C2315" s="41" t="s">
        <v>7360</v>
      </c>
      <c r="D2315" s="4" t="s">
        <v>7361</v>
      </c>
      <c r="E2315" s="41" t="s">
        <v>15</v>
      </c>
      <c r="F2315" s="3" t="s">
        <v>7362</v>
      </c>
      <c r="G2315" s="1" t="s">
        <v>16</v>
      </c>
      <c r="H2315" s="4" t="s">
        <v>174</v>
      </c>
      <c r="I2315" s="1" t="s">
        <v>38</v>
      </c>
    </row>
    <row r="2316" spans="2:9">
      <c r="B2316" s="1">
        <v>2314</v>
      </c>
      <c r="C2316" s="41" t="s">
        <v>7363</v>
      </c>
      <c r="D2316" s="4" t="s">
        <v>7364</v>
      </c>
      <c r="E2316" s="41" t="s">
        <v>15</v>
      </c>
      <c r="F2316" s="3" t="s">
        <v>7365</v>
      </c>
      <c r="G2316" s="1" t="s">
        <v>16</v>
      </c>
      <c r="H2316" s="4" t="s">
        <v>174</v>
      </c>
      <c r="I2316" s="1" t="s">
        <v>38</v>
      </c>
    </row>
    <row r="2317" spans="2:9">
      <c r="B2317" s="1">
        <v>2315</v>
      </c>
      <c r="C2317" s="41" t="s">
        <v>7366</v>
      </c>
      <c r="D2317" s="4" t="s">
        <v>7367</v>
      </c>
      <c r="E2317" s="41" t="s">
        <v>15</v>
      </c>
      <c r="F2317" s="3" t="s">
        <v>7368</v>
      </c>
      <c r="G2317" s="1" t="s">
        <v>16</v>
      </c>
      <c r="H2317" s="4" t="s">
        <v>557</v>
      </c>
      <c r="I2317" s="1" t="s">
        <v>38</v>
      </c>
    </row>
    <row r="2318" spans="2:9">
      <c r="B2318" s="1">
        <v>2316</v>
      </c>
      <c r="C2318" s="41" t="s">
        <v>7369</v>
      </c>
      <c r="D2318" s="4" t="s">
        <v>7370</v>
      </c>
      <c r="E2318" s="41" t="s">
        <v>15</v>
      </c>
      <c r="F2318" s="3" t="s">
        <v>7371</v>
      </c>
      <c r="G2318" s="1" t="s">
        <v>16</v>
      </c>
      <c r="H2318" s="4" t="s">
        <v>387</v>
      </c>
      <c r="I2318" s="1" t="s">
        <v>38</v>
      </c>
    </row>
    <row r="2319" spans="2:9">
      <c r="B2319" s="1">
        <v>2317</v>
      </c>
      <c r="C2319" s="41" t="s">
        <v>7372</v>
      </c>
      <c r="D2319" s="4" t="s">
        <v>7373</v>
      </c>
      <c r="E2319" s="41" t="s">
        <v>15</v>
      </c>
      <c r="F2319" s="3" t="s">
        <v>7374</v>
      </c>
      <c r="G2319" s="1" t="s">
        <v>16</v>
      </c>
      <c r="H2319" s="4" t="s">
        <v>174</v>
      </c>
      <c r="I2319" s="1" t="s">
        <v>38</v>
      </c>
    </row>
    <row r="2320" spans="2:9">
      <c r="B2320" s="1">
        <v>2318</v>
      </c>
      <c r="C2320" s="41" t="s">
        <v>7375</v>
      </c>
      <c r="D2320" s="4" t="s">
        <v>7376</v>
      </c>
      <c r="E2320" s="41" t="s">
        <v>15</v>
      </c>
      <c r="F2320" s="3" t="s">
        <v>7377</v>
      </c>
      <c r="G2320" s="1" t="s">
        <v>16</v>
      </c>
      <c r="H2320" s="4" t="s">
        <v>387</v>
      </c>
      <c r="I2320" s="1" t="s">
        <v>38</v>
      </c>
    </row>
    <row r="2321" spans="2:9">
      <c r="B2321" s="1">
        <v>2319</v>
      </c>
      <c r="C2321" s="41" t="s">
        <v>7378</v>
      </c>
      <c r="D2321" s="4" t="s">
        <v>6158</v>
      </c>
      <c r="E2321" s="41" t="s">
        <v>15</v>
      </c>
      <c r="F2321" s="3" t="s">
        <v>7379</v>
      </c>
      <c r="G2321" s="1" t="s">
        <v>16</v>
      </c>
      <c r="H2321" s="4" t="s">
        <v>326</v>
      </c>
      <c r="I2321" s="1" t="s">
        <v>38</v>
      </c>
    </row>
    <row r="2322" spans="2:9">
      <c r="B2322" s="1">
        <v>2320</v>
      </c>
      <c r="C2322" s="41" t="s">
        <v>7380</v>
      </c>
      <c r="D2322" s="4" t="s">
        <v>7381</v>
      </c>
      <c r="E2322" s="41" t="s">
        <v>15</v>
      </c>
      <c r="F2322" s="3" t="s">
        <v>5341</v>
      </c>
      <c r="G2322" s="1" t="s">
        <v>16</v>
      </c>
      <c r="H2322" s="4" t="s">
        <v>387</v>
      </c>
      <c r="I2322" s="1" t="s">
        <v>38</v>
      </c>
    </row>
    <row r="2323" spans="2:9">
      <c r="B2323" s="1">
        <v>2321</v>
      </c>
      <c r="C2323" s="41" t="s">
        <v>7382</v>
      </c>
      <c r="D2323" s="4" t="s">
        <v>7383</v>
      </c>
      <c r="E2323" s="41" t="s">
        <v>15</v>
      </c>
      <c r="F2323" s="3" t="s">
        <v>7384</v>
      </c>
      <c r="G2323" s="1" t="s">
        <v>16</v>
      </c>
      <c r="H2323" s="4" t="s">
        <v>502</v>
      </c>
      <c r="I2323" s="1" t="s">
        <v>38</v>
      </c>
    </row>
    <row r="2324" spans="2:9">
      <c r="B2324" s="1">
        <v>2322</v>
      </c>
      <c r="C2324" s="41" t="s">
        <v>7385</v>
      </c>
      <c r="D2324" s="4" t="s">
        <v>7386</v>
      </c>
      <c r="E2324" s="41" t="s">
        <v>15</v>
      </c>
      <c r="F2324" s="3" t="s">
        <v>7387</v>
      </c>
      <c r="G2324" s="1" t="s">
        <v>16</v>
      </c>
      <c r="H2324" s="4" t="s">
        <v>478</v>
      </c>
      <c r="I2324" s="1" t="s">
        <v>38</v>
      </c>
    </row>
    <row r="2325" spans="2:9">
      <c r="B2325" s="1">
        <v>2323</v>
      </c>
      <c r="C2325" s="41" t="s">
        <v>7388</v>
      </c>
      <c r="D2325" s="4" t="s">
        <v>7389</v>
      </c>
      <c r="E2325" s="41" t="s">
        <v>15</v>
      </c>
      <c r="F2325" s="3" t="s">
        <v>7390</v>
      </c>
      <c r="G2325" s="1" t="s">
        <v>16</v>
      </c>
      <c r="H2325" s="4" t="s">
        <v>387</v>
      </c>
      <c r="I2325" s="1" t="s">
        <v>38</v>
      </c>
    </row>
    <row r="2326" spans="2:9">
      <c r="B2326" s="1">
        <v>2324</v>
      </c>
      <c r="C2326" s="41" t="s">
        <v>7391</v>
      </c>
      <c r="D2326" s="4" t="s">
        <v>2982</v>
      </c>
      <c r="E2326" s="41" t="s">
        <v>15</v>
      </c>
      <c r="F2326" s="3" t="s">
        <v>7392</v>
      </c>
      <c r="G2326" s="1" t="s">
        <v>16</v>
      </c>
      <c r="H2326" s="4" t="s">
        <v>680</v>
      </c>
      <c r="I2326" s="1" t="s">
        <v>38</v>
      </c>
    </row>
    <row r="2327" spans="2:9">
      <c r="B2327" s="1">
        <v>2325</v>
      </c>
      <c r="C2327" s="41" t="s">
        <v>7393</v>
      </c>
      <c r="D2327" s="4" t="s">
        <v>7242</v>
      </c>
      <c r="E2327" s="41" t="s">
        <v>15</v>
      </c>
      <c r="F2327" s="3" t="s">
        <v>5738</v>
      </c>
      <c r="G2327" s="1" t="s">
        <v>16</v>
      </c>
      <c r="H2327" s="4" t="s">
        <v>387</v>
      </c>
      <c r="I2327" s="1" t="s">
        <v>38</v>
      </c>
    </row>
    <row r="2328" spans="2:9">
      <c r="B2328" s="1">
        <v>2326</v>
      </c>
      <c r="C2328" s="41" t="s">
        <v>7394</v>
      </c>
      <c r="D2328" s="4" t="s">
        <v>7395</v>
      </c>
      <c r="E2328" s="41" t="s">
        <v>15</v>
      </c>
      <c r="F2328" s="3" t="s">
        <v>5359</v>
      </c>
      <c r="G2328" s="1" t="s">
        <v>16</v>
      </c>
      <c r="H2328" s="4" t="s">
        <v>387</v>
      </c>
      <c r="I2328" s="1" t="s">
        <v>38</v>
      </c>
    </row>
    <row r="2329" spans="2:9">
      <c r="B2329" s="1">
        <v>2327</v>
      </c>
      <c r="C2329" s="41" t="s">
        <v>7396</v>
      </c>
      <c r="D2329" s="4" t="s">
        <v>7397</v>
      </c>
      <c r="E2329" s="41" t="s">
        <v>15</v>
      </c>
      <c r="F2329" s="3" t="s">
        <v>7398</v>
      </c>
      <c r="G2329" s="1" t="s">
        <v>16</v>
      </c>
      <c r="H2329" s="4" t="s">
        <v>244</v>
      </c>
      <c r="I2329" s="1" t="s">
        <v>38</v>
      </c>
    </row>
    <row r="2330" spans="2:9">
      <c r="B2330" s="1">
        <v>2328</v>
      </c>
      <c r="C2330" s="41" t="s">
        <v>7399</v>
      </c>
      <c r="D2330" s="4" t="s">
        <v>7400</v>
      </c>
      <c r="E2330" s="41" t="s">
        <v>15</v>
      </c>
      <c r="F2330" s="3" t="s">
        <v>5644</v>
      </c>
      <c r="G2330" s="1" t="s">
        <v>16</v>
      </c>
      <c r="H2330" s="4" t="s">
        <v>680</v>
      </c>
      <c r="I2330" s="1" t="s">
        <v>38</v>
      </c>
    </row>
    <row r="2331" spans="2:9">
      <c r="B2331" s="1">
        <v>2329</v>
      </c>
      <c r="C2331" s="41" t="s">
        <v>7401</v>
      </c>
      <c r="D2331" s="4" t="s">
        <v>7402</v>
      </c>
      <c r="E2331" s="41" t="s">
        <v>15</v>
      </c>
      <c r="F2331" s="3" t="s">
        <v>7403</v>
      </c>
      <c r="G2331" s="1" t="s">
        <v>16</v>
      </c>
      <c r="H2331" s="4" t="s">
        <v>387</v>
      </c>
      <c r="I2331" s="1" t="s">
        <v>38</v>
      </c>
    </row>
    <row r="2332" spans="2:9">
      <c r="B2332" s="1">
        <v>2330</v>
      </c>
      <c r="C2332" s="41" t="s">
        <v>7404</v>
      </c>
      <c r="D2332" s="4" t="s">
        <v>7405</v>
      </c>
      <c r="E2332" s="41" t="s">
        <v>15</v>
      </c>
      <c r="F2332" s="3" t="s">
        <v>7406</v>
      </c>
      <c r="G2332" s="1" t="s">
        <v>16</v>
      </c>
      <c r="H2332" s="4" t="s">
        <v>174</v>
      </c>
      <c r="I2332" s="1" t="s">
        <v>38</v>
      </c>
    </row>
    <row r="2333" spans="2:9">
      <c r="B2333" s="1">
        <v>2331</v>
      </c>
      <c r="C2333" s="41" t="s">
        <v>7407</v>
      </c>
      <c r="D2333" s="4" t="s">
        <v>7408</v>
      </c>
      <c r="E2333" s="41" t="s">
        <v>15</v>
      </c>
      <c r="F2333" s="3" t="s">
        <v>7409</v>
      </c>
      <c r="G2333" s="1" t="s">
        <v>16</v>
      </c>
      <c r="H2333" s="4" t="s">
        <v>387</v>
      </c>
      <c r="I2333" s="1" t="s">
        <v>38</v>
      </c>
    </row>
    <row r="2334" spans="2:9">
      <c r="B2334" s="1">
        <v>2332</v>
      </c>
      <c r="C2334" s="41" t="s">
        <v>7410</v>
      </c>
      <c r="D2334" s="4" t="s">
        <v>6449</v>
      </c>
      <c r="E2334" s="41" t="s">
        <v>15</v>
      </c>
      <c r="F2334" s="3" t="s">
        <v>7411</v>
      </c>
      <c r="G2334" s="1" t="s">
        <v>16</v>
      </c>
      <c r="H2334" s="4" t="s">
        <v>174</v>
      </c>
      <c r="I2334" s="1" t="s">
        <v>38</v>
      </c>
    </row>
    <row r="2335" spans="2:9">
      <c r="B2335" s="1">
        <v>2333</v>
      </c>
      <c r="C2335" s="41" t="s">
        <v>7412</v>
      </c>
      <c r="D2335" s="4" t="s">
        <v>7413</v>
      </c>
      <c r="E2335" s="41" t="s">
        <v>15</v>
      </c>
      <c r="F2335" s="3" t="s">
        <v>5508</v>
      </c>
      <c r="G2335" s="1" t="s">
        <v>16</v>
      </c>
      <c r="H2335" s="4" t="s">
        <v>387</v>
      </c>
      <c r="I2335" s="1" t="s">
        <v>38</v>
      </c>
    </row>
    <row r="2336" spans="2:9">
      <c r="B2336" s="1">
        <v>2334</v>
      </c>
      <c r="C2336" s="41" t="s">
        <v>7414</v>
      </c>
      <c r="D2336" s="4" t="s">
        <v>7415</v>
      </c>
      <c r="E2336" s="41" t="s">
        <v>15</v>
      </c>
      <c r="F2336" s="3" t="s">
        <v>7416</v>
      </c>
      <c r="G2336" s="1" t="s">
        <v>16</v>
      </c>
      <c r="H2336" s="4" t="s">
        <v>387</v>
      </c>
      <c r="I2336" s="1" t="s">
        <v>38</v>
      </c>
    </row>
    <row r="2337" spans="2:9">
      <c r="B2337" s="1">
        <v>2335</v>
      </c>
      <c r="C2337" s="41" t="s">
        <v>7417</v>
      </c>
      <c r="D2337" s="4" t="s">
        <v>7418</v>
      </c>
      <c r="E2337" s="41" t="s">
        <v>15</v>
      </c>
      <c r="F2337" s="3" t="s">
        <v>7419</v>
      </c>
      <c r="G2337" s="1" t="s">
        <v>16</v>
      </c>
      <c r="H2337" s="4" t="s">
        <v>244</v>
      </c>
      <c r="I2337" s="1" t="s">
        <v>38</v>
      </c>
    </row>
    <row r="2338" spans="2:9">
      <c r="B2338" s="1">
        <v>2336</v>
      </c>
      <c r="C2338" s="41" t="s">
        <v>7420</v>
      </c>
      <c r="D2338" s="4" t="s">
        <v>7421</v>
      </c>
      <c r="E2338" s="41" t="s">
        <v>15</v>
      </c>
      <c r="F2338" s="3" t="s">
        <v>5177</v>
      </c>
      <c r="G2338" s="1" t="s">
        <v>16</v>
      </c>
      <c r="H2338" s="4" t="s">
        <v>387</v>
      </c>
      <c r="I2338" s="1" t="s">
        <v>38</v>
      </c>
    </row>
    <row r="2339" spans="2:9">
      <c r="B2339" s="1">
        <v>2337</v>
      </c>
      <c r="C2339" s="41" t="s">
        <v>7422</v>
      </c>
      <c r="D2339" s="4" t="s">
        <v>7423</v>
      </c>
      <c r="E2339" s="41" t="s">
        <v>15</v>
      </c>
      <c r="F2339" s="3" t="s">
        <v>5508</v>
      </c>
      <c r="G2339" s="1" t="s">
        <v>16</v>
      </c>
      <c r="H2339" s="4" t="s">
        <v>387</v>
      </c>
      <c r="I2339" s="1" t="s">
        <v>38</v>
      </c>
    </row>
    <row r="2340" spans="2:9">
      <c r="B2340" s="1">
        <v>2338</v>
      </c>
      <c r="C2340" s="41" t="s">
        <v>7424</v>
      </c>
      <c r="D2340" s="4" t="s">
        <v>7425</v>
      </c>
      <c r="E2340" s="41" t="s">
        <v>15</v>
      </c>
      <c r="F2340" s="3" t="s">
        <v>7426</v>
      </c>
      <c r="G2340" s="1" t="s">
        <v>16</v>
      </c>
      <c r="H2340" s="4" t="s">
        <v>484</v>
      </c>
      <c r="I2340" s="1" t="s">
        <v>38</v>
      </c>
    </row>
    <row r="2341" spans="2:9">
      <c r="B2341" s="1">
        <v>2339</v>
      </c>
      <c r="C2341" s="41" t="s">
        <v>7427</v>
      </c>
      <c r="D2341" s="4" t="s">
        <v>7428</v>
      </c>
      <c r="E2341" s="41" t="s">
        <v>15</v>
      </c>
      <c r="F2341" s="3" t="s">
        <v>7429</v>
      </c>
      <c r="G2341" s="1" t="s">
        <v>16</v>
      </c>
      <c r="H2341" s="4" t="s">
        <v>387</v>
      </c>
      <c r="I2341" s="1" t="s">
        <v>38</v>
      </c>
    </row>
    <row r="2342" spans="2:9">
      <c r="B2342" s="1">
        <v>2340</v>
      </c>
      <c r="C2342" s="41" t="s">
        <v>7430</v>
      </c>
      <c r="D2342" s="4" t="s">
        <v>7431</v>
      </c>
      <c r="E2342" s="41" t="s">
        <v>15</v>
      </c>
      <c r="F2342" s="3" t="s">
        <v>7432</v>
      </c>
      <c r="G2342" s="1" t="s">
        <v>16</v>
      </c>
      <c r="H2342" s="4" t="s">
        <v>387</v>
      </c>
      <c r="I2342" s="1" t="s">
        <v>38</v>
      </c>
    </row>
    <row r="2343" spans="2:9">
      <c r="B2343" s="1">
        <v>2341</v>
      </c>
      <c r="C2343" s="41" t="s">
        <v>7433</v>
      </c>
      <c r="D2343" s="4" t="s">
        <v>7434</v>
      </c>
      <c r="E2343" s="41" t="s">
        <v>15</v>
      </c>
      <c r="F2343" s="3" t="s">
        <v>7435</v>
      </c>
      <c r="G2343" s="1" t="s">
        <v>16</v>
      </c>
      <c r="H2343" s="4" t="s">
        <v>310</v>
      </c>
      <c r="I2343" s="1" t="s">
        <v>38</v>
      </c>
    </row>
    <row r="2344" spans="2:9">
      <c r="B2344" s="1">
        <v>2342</v>
      </c>
      <c r="C2344" s="41" t="s">
        <v>7436</v>
      </c>
      <c r="D2344" s="4" t="s">
        <v>4475</v>
      </c>
      <c r="E2344" s="41" t="s">
        <v>15</v>
      </c>
      <c r="F2344" s="3" t="s">
        <v>7437</v>
      </c>
      <c r="G2344" s="1" t="s">
        <v>16</v>
      </c>
      <c r="H2344" s="4" t="s">
        <v>680</v>
      </c>
      <c r="I2344" s="1" t="s">
        <v>38</v>
      </c>
    </row>
    <row r="2345" spans="2:9">
      <c r="B2345" s="1">
        <v>2343</v>
      </c>
      <c r="C2345" s="41" t="s">
        <v>7438</v>
      </c>
      <c r="D2345" s="4" t="s">
        <v>7439</v>
      </c>
      <c r="E2345" s="41" t="s">
        <v>15</v>
      </c>
      <c r="F2345" s="3" t="s">
        <v>7440</v>
      </c>
      <c r="G2345" s="1" t="s">
        <v>16</v>
      </c>
      <c r="H2345" s="4" t="s">
        <v>557</v>
      </c>
      <c r="I2345" s="1" t="s">
        <v>38</v>
      </c>
    </row>
    <row r="2346" spans="2:9">
      <c r="B2346" s="1">
        <v>2344</v>
      </c>
      <c r="C2346" s="41" t="s">
        <v>7441</v>
      </c>
      <c r="D2346" s="4" t="s">
        <v>7442</v>
      </c>
      <c r="E2346" s="41" t="s">
        <v>15</v>
      </c>
      <c r="F2346" s="3" t="s">
        <v>7443</v>
      </c>
      <c r="G2346" s="1" t="s">
        <v>16</v>
      </c>
      <c r="H2346" s="4" t="s">
        <v>244</v>
      </c>
      <c r="I2346" s="1" t="s">
        <v>38</v>
      </c>
    </row>
    <row r="2347" spans="2:9">
      <c r="B2347" s="1">
        <v>2345</v>
      </c>
      <c r="C2347" s="41" t="s">
        <v>7444</v>
      </c>
      <c r="D2347" s="4" t="s">
        <v>6317</v>
      </c>
      <c r="E2347" s="41" t="s">
        <v>15</v>
      </c>
      <c r="F2347" s="3" t="s">
        <v>7445</v>
      </c>
      <c r="G2347" s="1" t="s">
        <v>16</v>
      </c>
      <c r="H2347" s="4" t="s">
        <v>322</v>
      </c>
      <c r="I2347" s="1" t="s">
        <v>38</v>
      </c>
    </row>
    <row r="2348" spans="2:9">
      <c r="B2348" s="1">
        <v>2346</v>
      </c>
      <c r="C2348" s="41" t="s">
        <v>7446</v>
      </c>
      <c r="D2348" s="4" t="s">
        <v>7447</v>
      </c>
      <c r="E2348" s="41" t="s">
        <v>15</v>
      </c>
      <c r="F2348" s="3" t="s">
        <v>7448</v>
      </c>
      <c r="G2348" s="1" t="s">
        <v>16</v>
      </c>
      <c r="H2348" s="4" t="s">
        <v>436</v>
      </c>
      <c r="I2348" s="1" t="s">
        <v>38</v>
      </c>
    </row>
    <row r="2349" spans="2:9">
      <c r="B2349" s="1">
        <v>2347</v>
      </c>
      <c r="C2349" s="41" t="s">
        <v>7449</v>
      </c>
      <c r="D2349" s="4" t="s">
        <v>7450</v>
      </c>
      <c r="E2349" s="41" t="s">
        <v>15</v>
      </c>
      <c r="F2349" s="3" t="s">
        <v>7451</v>
      </c>
      <c r="G2349" s="1" t="s">
        <v>16</v>
      </c>
      <c r="H2349" s="4" t="s">
        <v>680</v>
      </c>
      <c r="I2349" s="1" t="s">
        <v>38</v>
      </c>
    </row>
    <row r="2350" spans="2:9">
      <c r="B2350" s="1">
        <v>2348</v>
      </c>
      <c r="C2350" s="41" t="s">
        <v>7452</v>
      </c>
      <c r="D2350" s="4" t="s">
        <v>7453</v>
      </c>
      <c r="E2350" s="41" t="s">
        <v>15</v>
      </c>
      <c r="F2350" s="3" t="s">
        <v>7454</v>
      </c>
      <c r="G2350" s="1" t="s">
        <v>16</v>
      </c>
      <c r="H2350" s="4" t="s">
        <v>557</v>
      </c>
      <c r="I2350" s="1" t="s">
        <v>38</v>
      </c>
    </row>
    <row r="2351" spans="2:9">
      <c r="B2351" s="1">
        <v>2349</v>
      </c>
      <c r="C2351" s="41" t="s">
        <v>7455</v>
      </c>
      <c r="D2351" s="4" t="s">
        <v>7456</v>
      </c>
      <c r="E2351" s="41" t="s">
        <v>15</v>
      </c>
      <c r="F2351" s="3" t="s">
        <v>7457</v>
      </c>
      <c r="G2351" s="1" t="s">
        <v>16</v>
      </c>
      <c r="H2351" s="4" t="s">
        <v>174</v>
      </c>
      <c r="I2351" s="1" t="s">
        <v>38</v>
      </c>
    </row>
    <row r="2352" spans="2:9">
      <c r="B2352" s="1">
        <v>2350</v>
      </c>
      <c r="C2352" s="41" t="s">
        <v>7458</v>
      </c>
      <c r="D2352" s="4" t="s">
        <v>7459</v>
      </c>
      <c r="E2352" s="41" t="s">
        <v>15</v>
      </c>
      <c r="F2352" s="3" t="s">
        <v>7460</v>
      </c>
      <c r="G2352" s="1" t="s">
        <v>16</v>
      </c>
      <c r="H2352" s="4" t="s">
        <v>680</v>
      </c>
      <c r="I2352" s="1" t="s">
        <v>38</v>
      </c>
    </row>
    <row r="2353" spans="2:9">
      <c r="B2353" s="1">
        <v>2351</v>
      </c>
      <c r="C2353" s="41" t="s">
        <v>7461</v>
      </c>
      <c r="D2353" s="4" t="s">
        <v>7462</v>
      </c>
      <c r="E2353" s="41" t="s">
        <v>15</v>
      </c>
      <c r="F2353" s="3" t="s">
        <v>5341</v>
      </c>
      <c r="G2353" s="1" t="s">
        <v>16</v>
      </c>
      <c r="H2353" s="4" t="s">
        <v>387</v>
      </c>
      <c r="I2353" s="1" t="s">
        <v>38</v>
      </c>
    </row>
    <row r="2354" spans="2:9">
      <c r="B2354" s="1">
        <v>2352</v>
      </c>
      <c r="C2354" s="41" t="s">
        <v>7463</v>
      </c>
      <c r="D2354" s="4" t="s">
        <v>7464</v>
      </c>
      <c r="E2354" s="41" t="s">
        <v>15</v>
      </c>
      <c r="F2354" s="3" t="s">
        <v>7465</v>
      </c>
      <c r="G2354" s="1" t="s">
        <v>16</v>
      </c>
      <c r="H2354" s="4" t="s">
        <v>557</v>
      </c>
      <c r="I2354" s="1" t="s">
        <v>38</v>
      </c>
    </row>
    <row r="2355" spans="2:9">
      <c r="B2355" s="1">
        <v>2353</v>
      </c>
      <c r="C2355" s="41" t="s">
        <v>7466</v>
      </c>
      <c r="D2355" s="4" t="s">
        <v>3821</v>
      </c>
      <c r="E2355" s="41" t="s">
        <v>15</v>
      </c>
      <c r="F2355" s="3" t="s">
        <v>7467</v>
      </c>
      <c r="G2355" s="1" t="s">
        <v>16</v>
      </c>
      <c r="H2355" s="4" t="s">
        <v>387</v>
      </c>
      <c r="I2355" s="1" t="s">
        <v>38</v>
      </c>
    </row>
    <row r="2356" spans="2:9">
      <c r="B2356" s="1">
        <v>2354</v>
      </c>
      <c r="C2356" s="41" t="s">
        <v>7468</v>
      </c>
      <c r="D2356" s="4" t="s">
        <v>7469</v>
      </c>
      <c r="E2356" s="41" t="s">
        <v>15</v>
      </c>
      <c r="F2356" s="3" t="s">
        <v>7470</v>
      </c>
      <c r="G2356" s="1" t="s">
        <v>16</v>
      </c>
      <c r="H2356" s="4" t="s">
        <v>174</v>
      </c>
      <c r="I2356" s="1" t="s">
        <v>38</v>
      </c>
    </row>
    <row r="2357" spans="2:9">
      <c r="B2357" s="1">
        <v>2355</v>
      </c>
      <c r="C2357" s="41" t="s">
        <v>7471</v>
      </c>
      <c r="D2357" s="4" t="s">
        <v>7472</v>
      </c>
      <c r="E2357" s="41" t="s">
        <v>15</v>
      </c>
      <c r="F2357" s="3" t="s">
        <v>7473</v>
      </c>
      <c r="G2357" s="1" t="s">
        <v>16</v>
      </c>
      <c r="H2357" s="4" t="s">
        <v>557</v>
      </c>
      <c r="I2357" s="1" t="s">
        <v>38</v>
      </c>
    </row>
    <row r="2358" spans="2:9">
      <c r="B2358" s="1">
        <v>2356</v>
      </c>
      <c r="C2358" s="41" t="s">
        <v>7474</v>
      </c>
      <c r="D2358" s="4" t="s">
        <v>7475</v>
      </c>
      <c r="E2358" s="41" t="s">
        <v>15</v>
      </c>
      <c r="F2358" s="3" t="s">
        <v>7476</v>
      </c>
      <c r="G2358" s="1" t="s">
        <v>16</v>
      </c>
      <c r="H2358" s="4" t="s">
        <v>387</v>
      </c>
      <c r="I2358" s="1" t="s">
        <v>38</v>
      </c>
    </row>
    <row r="2359" spans="2:9">
      <c r="B2359" s="1">
        <v>2357</v>
      </c>
      <c r="C2359" s="41" t="s">
        <v>7477</v>
      </c>
      <c r="D2359" s="4" t="s">
        <v>7478</v>
      </c>
      <c r="E2359" s="41" t="s">
        <v>15</v>
      </c>
      <c r="F2359" s="3" t="s">
        <v>5605</v>
      </c>
      <c r="G2359" s="1" t="s">
        <v>16</v>
      </c>
      <c r="H2359" s="4" t="s">
        <v>478</v>
      </c>
      <c r="I2359" s="1" t="s">
        <v>38</v>
      </c>
    </row>
    <row r="2360" spans="2:9">
      <c r="B2360" s="1">
        <v>2358</v>
      </c>
      <c r="C2360" s="41" t="s">
        <v>7479</v>
      </c>
      <c r="D2360" s="4" t="s">
        <v>7480</v>
      </c>
      <c r="E2360" s="41" t="s">
        <v>15</v>
      </c>
      <c r="F2360" s="3" t="s">
        <v>7481</v>
      </c>
      <c r="G2360" s="1" t="s">
        <v>16</v>
      </c>
      <c r="H2360" s="4" t="s">
        <v>310</v>
      </c>
      <c r="I2360" s="1" t="s">
        <v>38</v>
      </c>
    </row>
    <row r="2361" spans="2:9">
      <c r="B2361" s="1">
        <v>2359</v>
      </c>
      <c r="C2361" s="41" t="s">
        <v>7482</v>
      </c>
      <c r="D2361" s="4" t="s">
        <v>7483</v>
      </c>
      <c r="E2361" s="41" t="s">
        <v>15</v>
      </c>
      <c r="F2361" s="3" t="s">
        <v>7484</v>
      </c>
      <c r="G2361" s="1" t="s">
        <v>16</v>
      </c>
      <c r="H2361" s="4" t="s">
        <v>675</v>
      </c>
      <c r="I2361" s="1" t="s">
        <v>38</v>
      </c>
    </row>
    <row r="2362" spans="2:9">
      <c r="B2362" s="1">
        <v>2360</v>
      </c>
      <c r="C2362" s="41" t="s">
        <v>7485</v>
      </c>
      <c r="D2362" s="4" t="s">
        <v>7486</v>
      </c>
      <c r="E2362" s="41" t="s">
        <v>15</v>
      </c>
      <c r="F2362" s="3" t="s">
        <v>7487</v>
      </c>
      <c r="G2362" s="1" t="s">
        <v>16</v>
      </c>
      <c r="H2362" s="4" t="s">
        <v>174</v>
      </c>
      <c r="I2362" s="1" t="s">
        <v>38</v>
      </c>
    </row>
    <row r="2363" spans="2:9">
      <c r="B2363" s="1">
        <v>2361</v>
      </c>
      <c r="C2363" s="41" t="s">
        <v>7488</v>
      </c>
      <c r="D2363" s="4" t="s">
        <v>7489</v>
      </c>
      <c r="E2363" s="41" t="s">
        <v>15</v>
      </c>
      <c r="F2363" s="3" t="s">
        <v>7490</v>
      </c>
      <c r="G2363" s="1" t="s">
        <v>16</v>
      </c>
      <c r="H2363" s="4" t="s">
        <v>680</v>
      </c>
      <c r="I2363" s="1" t="s">
        <v>38</v>
      </c>
    </row>
    <row r="2364" spans="2:9">
      <c r="B2364" s="1">
        <v>2362</v>
      </c>
      <c r="C2364" s="41" t="s">
        <v>7491</v>
      </c>
      <c r="D2364" s="4" t="s">
        <v>5173</v>
      </c>
      <c r="E2364" s="41" t="s">
        <v>15</v>
      </c>
      <c r="F2364" s="3" t="s">
        <v>7492</v>
      </c>
      <c r="G2364" s="1" t="s">
        <v>16</v>
      </c>
      <c r="H2364" s="4" t="s">
        <v>174</v>
      </c>
      <c r="I2364" s="1" t="s">
        <v>38</v>
      </c>
    </row>
    <row r="2365" spans="2:9">
      <c r="B2365" s="1">
        <v>2363</v>
      </c>
      <c r="C2365" s="41" t="s">
        <v>7493</v>
      </c>
      <c r="D2365" s="4" t="s">
        <v>7494</v>
      </c>
      <c r="E2365" s="41" t="s">
        <v>15</v>
      </c>
      <c r="F2365" s="3" t="s">
        <v>7495</v>
      </c>
      <c r="G2365" s="1" t="s">
        <v>16</v>
      </c>
      <c r="H2365" s="4" t="s">
        <v>462</v>
      </c>
      <c r="I2365" s="1" t="s">
        <v>38</v>
      </c>
    </row>
    <row r="2366" spans="2:9">
      <c r="B2366" s="1">
        <v>2364</v>
      </c>
      <c r="C2366" s="41" t="s">
        <v>7496</v>
      </c>
      <c r="D2366" s="4" t="s">
        <v>7497</v>
      </c>
      <c r="E2366" s="41" t="s">
        <v>15</v>
      </c>
      <c r="F2366" s="3" t="s">
        <v>7498</v>
      </c>
      <c r="G2366" s="1" t="s">
        <v>16</v>
      </c>
      <c r="H2366" s="4" t="s">
        <v>326</v>
      </c>
      <c r="I2366" s="1" t="s">
        <v>38</v>
      </c>
    </row>
    <row r="2367" spans="2:9">
      <c r="B2367" s="1">
        <v>2365</v>
      </c>
      <c r="C2367" s="41" t="s">
        <v>7499</v>
      </c>
      <c r="D2367" s="4" t="s">
        <v>3144</v>
      </c>
      <c r="E2367" s="41" t="s">
        <v>15</v>
      </c>
      <c r="F2367" s="3" t="s">
        <v>6078</v>
      </c>
      <c r="G2367" s="1" t="s">
        <v>16</v>
      </c>
      <c r="H2367" s="4" t="s">
        <v>680</v>
      </c>
      <c r="I2367" s="1" t="s">
        <v>38</v>
      </c>
    </row>
    <row r="2368" spans="2:9">
      <c r="B2368" s="1">
        <v>2366</v>
      </c>
      <c r="C2368" s="41" t="s">
        <v>7500</v>
      </c>
      <c r="D2368" s="4" t="s">
        <v>7501</v>
      </c>
      <c r="E2368" s="41" t="s">
        <v>15</v>
      </c>
      <c r="F2368" s="3" t="s">
        <v>7502</v>
      </c>
      <c r="G2368" s="1" t="s">
        <v>16</v>
      </c>
      <c r="H2368" s="4" t="s">
        <v>387</v>
      </c>
      <c r="I2368" s="1" t="s">
        <v>38</v>
      </c>
    </row>
    <row r="2369" spans="2:9">
      <c r="B2369" s="1">
        <v>2367</v>
      </c>
      <c r="C2369" s="41" t="s">
        <v>7503</v>
      </c>
      <c r="D2369" s="4" t="s">
        <v>7504</v>
      </c>
      <c r="E2369" s="41" t="s">
        <v>15</v>
      </c>
      <c r="F2369" s="3" t="s">
        <v>6078</v>
      </c>
      <c r="G2369" s="1" t="s">
        <v>16</v>
      </c>
      <c r="H2369" s="4" t="s">
        <v>680</v>
      </c>
      <c r="I2369" s="1" t="s">
        <v>38</v>
      </c>
    </row>
    <row r="2370" spans="2:9">
      <c r="B2370" s="1">
        <v>2368</v>
      </c>
      <c r="C2370" s="41" t="s">
        <v>7505</v>
      </c>
      <c r="D2370" s="4" t="s">
        <v>7506</v>
      </c>
      <c r="E2370" s="41" t="s">
        <v>15</v>
      </c>
      <c r="F2370" s="3" t="s">
        <v>7507</v>
      </c>
      <c r="G2370" s="1" t="s">
        <v>16</v>
      </c>
      <c r="H2370" s="4" t="s">
        <v>387</v>
      </c>
      <c r="I2370" s="1" t="s">
        <v>38</v>
      </c>
    </row>
    <row r="2371" spans="2:9">
      <c r="B2371" s="1">
        <v>2369</v>
      </c>
      <c r="C2371" s="41" t="s">
        <v>7508</v>
      </c>
      <c r="D2371" s="4" t="s">
        <v>7509</v>
      </c>
      <c r="E2371" s="41" t="s">
        <v>15</v>
      </c>
      <c r="F2371" s="3" t="s">
        <v>7510</v>
      </c>
      <c r="G2371" s="1" t="s">
        <v>16</v>
      </c>
      <c r="H2371" s="4" t="s">
        <v>387</v>
      </c>
      <c r="I2371" s="1" t="s">
        <v>38</v>
      </c>
    </row>
    <row r="2372" spans="2:9">
      <c r="B2372" s="1">
        <v>2370</v>
      </c>
      <c r="C2372" s="41" t="s">
        <v>7511</v>
      </c>
      <c r="D2372" s="4" t="s">
        <v>7512</v>
      </c>
      <c r="E2372" s="41" t="s">
        <v>15</v>
      </c>
      <c r="F2372" s="3" t="s">
        <v>7513</v>
      </c>
      <c r="G2372" s="1" t="s">
        <v>16</v>
      </c>
      <c r="H2372" s="4" t="s">
        <v>478</v>
      </c>
      <c r="I2372" s="1" t="s">
        <v>38</v>
      </c>
    </row>
    <row r="2373" spans="2:9">
      <c r="B2373" s="1">
        <v>2371</v>
      </c>
      <c r="C2373" s="41" t="s">
        <v>7514</v>
      </c>
      <c r="D2373" s="4" t="s">
        <v>7515</v>
      </c>
      <c r="E2373" s="41" t="s">
        <v>15</v>
      </c>
      <c r="F2373" s="3" t="s">
        <v>7516</v>
      </c>
      <c r="G2373" s="1" t="s">
        <v>16</v>
      </c>
      <c r="H2373" s="4" t="s">
        <v>244</v>
      </c>
      <c r="I2373" s="1" t="s">
        <v>38</v>
      </c>
    </row>
    <row r="2374" spans="2:9">
      <c r="B2374" s="1">
        <v>2372</v>
      </c>
      <c r="C2374" s="41" t="s">
        <v>7517</v>
      </c>
      <c r="D2374" s="4" t="s">
        <v>7518</v>
      </c>
      <c r="E2374" s="41" t="s">
        <v>15</v>
      </c>
      <c r="F2374" s="3" t="s">
        <v>7519</v>
      </c>
      <c r="G2374" s="1" t="s">
        <v>16</v>
      </c>
      <c r="H2374" s="4" t="s">
        <v>557</v>
      </c>
      <c r="I2374" s="1" t="s">
        <v>38</v>
      </c>
    </row>
    <row r="2375" spans="2:9">
      <c r="B2375" s="1">
        <v>2373</v>
      </c>
      <c r="C2375" s="41" t="s">
        <v>7520</v>
      </c>
      <c r="D2375" s="4" t="s">
        <v>7521</v>
      </c>
      <c r="E2375" s="41" t="s">
        <v>15</v>
      </c>
      <c r="F2375" s="3" t="s">
        <v>7522</v>
      </c>
      <c r="G2375" s="1" t="s">
        <v>16</v>
      </c>
      <c r="H2375" s="4" t="s">
        <v>387</v>
      </c>
      <c r="I2375" s="1" t="s">
        <v>38</v>
      </c>
    </row>
    <row r="2376" spans="2:9">
      <c r="B2376" s="1">
        <v>2374</v>
      </c>
      <c r="C2376" s="41" t="s">
        <v>7523</v>
      </c>
      <c r="D2376" s="4" t="s">
        <v>7524</v>
      </c>
      <c r="E2376" s="41" t="s">
        <v>15</v>
      </c>
      <c r="F2376" s="3" t="s">
        <v>7525</v>
      </c>
      <c r="G2376" s="1" t="s">
        <v>16</v>
      </c>
      <c r="H2376" s="4" t="s">
        <v>680</v>
      </c>
      <c r="I2376" s="1" t="s">
        <v>38</v>
      </c>
    </row>
    <row r="2377" spans="2:9">
      <c r="B2377" s="1">
        <v>2375</v>
      </c>
      <c r="C2377" s="41" t="s">
        <v>7526</v>
      </c>
      <c r="D2377" s="4" t="s">
        <v>7527</v>
      </c>
      <c r="E2377" s="41" t="s">
        <v>15</v>
      </c>
      <c r="F2377" s="3" t="s">
        <v>7528</v>
      </c>
      <c r="G2377" s="1" t="s">
        <v>16</v>
      </c>
      <c r="H2377" s="4" t="s">
        <v>326</v>
      </c>
      <c r="I2377" s="1" t="s">
        <v>38</v>
      </c>
    </row>
    <row r="2378" spans="2:9">
      <c r="B2378" s="1">
        <v>2376</v>
      </c>
      <c r="C2378" s="41" t="s">
        <v>7529</v>
      </c>
      <c r="D2378" s="4" t="s">
        <v>7530</v>
      </c>
      <c r="E2378" s="41" t="s">
        <v>15</v>
      </c>
      <c r="F2378" s="3" t="s">
        <v>7531</v>
      </c>
      <c r="G2378" s="1" t="s">
        <v>16</v>
      </c>
      <c r="H2378" s="4" t="s">
        <v>675</v>
      </c>
      <c r="I2378" s="1" t="s">
        <v>38</v>
      </c>
    </row>
    <row r="2379" spans="2:9">
      <c r="B2379" s="1">
        <v>2377</v>
      </c>
      <c r="C2379" s="41" t="s">
        <v>7532</v>
      </c>
      <c r="D2379" s="4" t="s">
        <v>7533</v>
      </c>
      <c r="E2379" s="41" t="s">
        <v>15</v>
      </c>
      <c r="F2379" s="3" t="s">
        <v>5359</v>
      </c>
      <c r="G2379" s="1" t="s">
        <v>16</v>
      </c>
      <c r="H2379" s="4" t="s">
        <v>387</v>
      </c>
      <c r="I2379" s="1" t="s">
        <v>38</v>
      </c>
    </row>
    <row r="2380" spans="2:9">
      <c r="B2380" s="1">
        <v>2378</v>
      </c>
      <c r="C2380" s="41" t="s">
        <v>7534</v>
      </c>
      <c r="D2380" s="4" t="s">
        <v>7535</v>
      </c>
      <c r="E2380" s="41" t="s">
        <v>15</v>
      </c>
      <c r="F2380" s="3" t="s">
        <v>7536</v>
      </c>
      <c r="G2380" s="1" t="s">
        <v>16</v>
      </c>
      <c r="H2380" s="4" t="s">
        <v>174</v>
      </c>
      <c r="I2380" s="1" t="s">
        <v>38</v>
      </c>
    </row>
    <row r="2381" spans="2:9">
      <c r="B2381" s="1">
        <v>2379</v>
      </c>
      <c r="C2381" s="41" t="s">
        <v>7537</v>
      </c>
      <c r="D2381" s="4" t="s">
        <v>7538</v>
      </c>
      <c r="E2381" s="41" t="s">
        <v>15</v>
      </c>
      <c r="F2381" s="3" t="s">
        <v>7539</v>
      </c>
      <c r="G2381" s="1" t="s">
        <v>16</v>
      </c>
      <c r="H2381" s="4" t="s">
        <v>387</v>
      </c>
      <c r="I2381" s="1" t="s">
        <v>38</v>
      </c>
    </row>
    <row r="2382" spans="2:9">
      <c r="B2382" s="1">
        <v>2380</v>
      </c>
      <c r="C2382" s="41" t="s">
        <v>7540</v>
      </c>
      <c r="D2382" s="4" t="s">
        <v>7541</v>
      </c>
      <c r="E2382" s="41" t="s">
        <v>15</v>
      </c>
      <c r="F2382" s="3" t="s">
        <v>7542</v>
      </c>
      <c r="G2382" s="1" t="s">
        <v>16</v>
      </c>
      <c r="H2382" s="4" t="s">
        <v>387</v>
      </c>
      <c r="I2382" s="1" t="s">
        <v>38</v>
      </c>
    </row>
    <row r="2383" spans="2:9">
      <c r="B2383" s="1">
        <v>2381</v>
      </c>
      <c r="C2383" s="41" t="s">
        <v>7543</v>
      </c>
      <c r="D2383" s="4" t="s">
        <v>7544</v>
      </c>
      <c r="E2383" s="41" t="s">
        <v>15</v>
      </c>
      <c r="F2383" s="3" t="s">
        <v>7545</v>
      </c>
      <c r="G2383" s="1" t="s">
        <v>16</v>
      </c>
      <c r="H2383" s="4" t="s">
        <v>194</v>
      </c>
      <c r="I2383" s="1" t="s">
        <v>38</v>
      </c>
    </row>
    <row r="2384" spans="2:9">
      <c r="B2384" s="1">
        <v>2382</v>
      </c>
      <c r="C2384" s="41" t="s">
        <v>7546</v>
      </c>
      <c r="D2384" s="4" t="s">
        <v>7547</v>
      </c>
      <c r="E2384" s="41" t="s">
        <v>15</v>
      </c>
      <c r="F2384" s="3" t="s">
        <v>5912</v>
      </c>
      <c r="G2384" s="1" t="s">
        <v>16</v>
      </c>
      <c r="H2384" s="4" t="s">
        <v>387</v>
      </c>
      <c r="I2384" s="1" t="s">
        <v>38</v>
      </c>
    </row>
    <row r="2385" spans="2:9">
      <c r="B2385" s="1">
        <v>2383</v>
      </c>
      <c r="C2385" s="41" t="s">
        <v>7548</v>
      </c>
      <c r="D2385" s="4" t="s">
        <v>7549</v>
      </c>
      <c r="E2385" s="41" t="s">
        <v>15</v>
      </c>
      <c r="F2385" s="3" t="s">
        <v>7550</v>
      </c>
      <c r="G2385" s="1" t="s">
        <v>16</v>
      </c>
      <c r="H2385" s="4" t="s">
        <v>387</v>
      </c>
      <c r="I2385" s="1" t="s">
        <v>38</v>
      </c>
    </row>
    <row r="2386" spans="2:9">
      <c r="B2386" s="1">
        <v>2384</v>
      </c>
      <c r="C2386" s="41" t="s">
        <v>7551</v>
      </c>
      <c r="D2386" s="4" t="s">
        <v>7552</v>
      </c>
      <c r="E2386" s="41" t="s">
        <v>15</v>
      </c>
      <c r="F2386" s="3" t="s">
        <v>7553</v>
      </c>
      <c r="G2386" s="1" t="s">
        <v>16</v>
      </c>
      <c r="H2386" s="4" t="s">
        <v>387</v>
      </c>
      <c r="I2386" s="1" t="s">
        <v>38</v>
      </c>
    </row>
    <row r="2387" spans="2:9">
      <c r="B2387" s="1">
        <v>2385</v>
      </c>
      <c r="C2387" s="41" t="s">
        <v>7554</v>
      </c>
      <c r="D2387" s="4" t="s">
        <v>7555</v>
      </c>
      <c r="E2387" s="41" t="s">
        <v>15</v>
      </c>
      <c r="F2387" s="3" t="s">
        <v>7556</v>
      </c>
      <c r="G2387" s="1" t="s">
        <v>16</v>
      </c>
      <c r="H2387" s="4" t="s">
        <v>557</v>
      </c>
      <c r="I2387" s="1" t="s">
        <v>38</v>
      </c>
    </row>
    <row r="2388" spans="2:9">
      <c r="B2388" s="1">
        <v>2386</v>
      </c>
      <c r="C2388" s="41" t="s">
        <v>7557</v>
      </c>
      <c r="D2388" s="4" t="s">
        <v>7558</v>
      </c>
      <c r="E2388" s="41" t="s">
        <v>15</v>
      </c>
      <c r="F2388" s="3" t="s">
        <v>7559</v>
      </c>
      <c r="G2388" s="1" t="s">
        <v>16</v>
      </c>
      <c r="H2388" s="4" t="s">
        <v>675</v>
      </c>
      <c r="I2388" s="1" t="s">
        <v>38</v>
      </c>
    </row>
    <row r="2389" spans="2:9">
      <c r="B2389" s="1">
        <v>2387</v>
      </c>
      <c r="C2389" s="41" t="s">
        <v>7560</v>
      </c>
      <c r="D2389" s="4" t="s">
        <v>7561</v>
      </c>
      <c r="E2389" s="41" t="s">
        <v>15</v>
      </c>
      <c r="F2389" s="3" t="s">
        <v>7562</v>
      </c>
      <c r="G2389" s="1" t="s">
        <v>16</v>
      </c>
      <c r="H2389" s="4" t="s">
        <v>174</v>
      </c>
      <c r="I2389" s="1" t="s">
        <v>38</v>
      </c>
    </row>
    <row r="2390" spans="2:9">
      <c r="B2390" s="1">
        <v>2388</v>
      </c>
      <c r="C2390" s="41" t="s">
        <v>7563</v>
      </c>
      <c r="D2390" s="4" t="s">
        <v>7564</v>
      </c>
      <c r="E2390" s="41" t="s">
        <v>15</v>
      </c>
      <c r="F2390" s="3" t="s">
        <v>7565</v>
      </c>
      <c r="G2390" s="1" t="s">
        <v>16</v>
      </c>
      <c r="H2390" s="4" t="s">
        <v>387</v>
      </c>
      <c r="I2390" s="1" t="s">
        <v>38</v>
      </c>
    </row>
    <row r="2391" spans="2:9">
      <c r="B2391" s="1">
        <v>2389</v>
      </c>
      <c r="C2391" s="41" t="s">
        <v>7566</v>
      </c>
      <c r="D2391" s="4" t="s">
        <v>7567</v>
      </c>
      <c r="E2391" s="41" t="s">
        <v>15</v>
      </c>
      <c r="F2391" s="3" t="s">
        <v>7568</v>
      </c>
      <c r="G2391" s="1" t="s">
        <v>16</v>
      </c>
      <c r="H2391" s="4" t="s">
        <v>174</v>
      </c>
      <c r="I2391" s="1" t="s">
        <v>38</v>
      </c>
    </row>
    <row r="2392" spans="2:9">
      <c r="B2392" s="1">
        <v>2390</v>
      </c>
      <c r="C2392" s="41" t="s">
        <v>7569</v>
      </c>
      <c r="D2392" s="4" t="s">
        <v>7570</v>
      </c>
      <c r="E2392" s="41" t="s">
        <v>15</v>
      </c>
      <c r="F2392" s="3" t="s">
        <v>7571</v>
      </c>
      <c r="G2392" s="1" t="s">
        <v>16</v>
      </c>
      <c r="H2392" s="4" t="s">
        <v>29551</v>
      </c>
      <c r="I2392" s="1" t="s">
        <v>38</v>
      </c>
    </row>
    <row r="2393" spans="2:9">
      <c r="B2393" s="1">
        <v>2391</v>
      </c>
      <c r="C2393" s="41" t="s">
        <v>7572</v>
      </c>
      <c r="D2393" s="4" t="s">
        <v>7573</v>
      </c>
      <c r="E2393" s="41" t="s">
        <v>15</v>
      </c>
      <c r="F2393" s="3" t="s">
        <v>7574</v>
      </c>
      <c r="G2393" s="1" t="s">
        <v>16</v>
      </c>
      <c r="H2393" s="4" t="s">
        <v>557</v>
      </c>
      <c r="I2393" s="1" t="s">
        <v>38</v>
      </c>
    </row>
    <row r="2394" spans="2:9">
      <c r="B2394" s="1">
        <v>2392</v>
      </c>
      <c r="C2394" s="41" t="s">
        <v>7575</v>
      </c>
      <c r="D2394" s="4" t="s">
        <v>7576</v>
      </c>
      <c r="E2394" s="41" t="s">
        <v>15</v>
      </c>
      <c r="F2394" s="3" t="s">
        <v>7577</v>
      </c>
      <c r="G2394" s="1" t="s">
        <v>16</v>
      </c>
      <c r="H2394" s="4" t="s">
        <v>557</v>
      </c>
      <c r="I2394" s="1" t="s">
        <v>38</v>
      </c>
    </row>
    <row r="2395" spans="2:9">
      <c r="B2395" s="1">
        <v>2393</v>
      </c>
      <c r="C2395" s="41" t="s">
        <v>7578</v>
      </c>
      <c r="D2395" s="4" t="s">
        <v>7579</v>
      </c>
      <c r="E2395" s="41" t="s">
        <v>15</v>
      </c>
      <c r="F2395" s="3" t="s">
        <v>7580</v>
      </c>
      <c r="G2395" s="1" t="s">
        <v>16</v>
      </c>
      <c r="H2395" s="4" t="s">
        <v>436</v>
      </c>
      <c r="I2395" s="1" t="s">
        <v>38</v>
      </c>
    </row>
    <row r="2396" spans="2:9">
      <c r="B2396" s="1">
        <v>2394</v>
      </c>
      <c r="C2396" s="41" t="s">
        <v>7581</v>
      </c>
      <c r="D2396" s="4" t="s">
        <v>7582</v>
      </c>
      <c r="E2396" s="41" t="s">
        <v>15</v>
      </c>
      <c r="F2396" s="3" t="s">
        <v>7583</v>
      </c>
      <c r="G2396" s="1" t="s">
        <v>16</v>
      </c>
      <c r="H2396" s="4" t="s">
        <v>436</v>
      </c>
      <c r="I2396" s="1" t="s">
        <v>38</v>
      </c>
    </row>
    <row r="2397" spans="2:9">
      <c r="B2397" s="1">
        <v>2395</v>
      </c>
      <c r="C2397" s="41" t="s">
        <v>7584</v>
      </c>
      <c r="D2397" s="4" t="s">
        <v>7585</v>
      </c>
      <c r="E2397" s="41" t="s">
        <v>15</v>
      </c>
      <c r="F2397" s="3" t="s">
        <v>7586</v>
      </c>
      <c r="G2397" s="1" t="s">
        <v>16</v>
      </c>
      <c r="H2397" s="4" t="s">
        <v>244</v>
      </c>
      <c r="I2397" s="1" t="s">
        <v>38</v>
      </c>
    </row>
    <row r="2398" spans="2:9">
      <c r="B2398" s="1">
        <v>2396</v>
      </c>
      <c r="C2398" s="41" t="s">
        <v>7587</v>
      </c>
      <c r="D2398" s="4" t="s">
        <v>7588</v>
      </c>
      <c r="E2398" s="41" t="s">
        <v>15</v>
      </c>
      <c r="F2398" s="3" t="s">
        <v>7589</v>
      </c>
      <c r="G2398" s="1" t="s">
        <v>16</v>
      </c>
      <c r="H2398" s="4" t="s">
        <v>680</v>
      </c>
      <c r="I2398" s="1" t="s">
        <v>38</v>
      </c>
    </row>
    <row r="2399" spans="2:9">
      <c r="B2399" s="1">
        <v>2397</v>
      </c>
      <c r="C2399" s="41" t="s">
        <v>7590</v>
      </c>
      <c r="D2399" s="4" t="s">
        <v>7591</v>
      </c>
      <c r="E2399" s="41" t="s">
        <v>15</v>
      </c>
      <c r="F2399" s="3" t="s">
        <v>7592</v>
      </c>
      <c r="G2399" s="1" t="s">
        <v>16</v>
      </c>
      <c r="H2399" s="4" t="s">
        <v>484</v>
      </c>
      <c r="I2399" s="1" t="s">
        <v>38</v>
      </c>
    </row>
    <row r="2400" spans="2:9">
      <c r="B2400" s="1">
        <v>2398</v>
      </c>
      <c r="C2400" s="41" t="s">
        <v>7593</v>
      </c>
      <c r="D2400" s="4" t="s">
        <v>7594</v>
      </c>
      <c r="E2400" s="41" t="s">
        <v>15</v>
      </c>
      <c r="F2400" s="3" t="s">
        <v>7595</v>
      </c>
      <c r="G2400" s="1" t="s">
        <v>16</v>
      </c>
      <c r="H2400" s="4" t="s">
        <v>680</v>
      </c>
      <c r="I2400" s="1" t="s">
        <v>38</v>
      </c>
    </row>
    <row r="2401" spans="2:9">
      <c r="B2401" s="1">
        <v>2399</v>
      </c>
      <c r="C2401" s="41" t="s">
        <v>7596</v>
      </c>
      <c r="D2401" s="4" t="s">
        <v>7597</v>
      </c>
      <c r="E2401" s="41" t="s">
        <v>15</v>
      </c>
      <c r="F2401" s="3" t="s">
        <v>7598</v>
      </c>
      <c r="G2401" s="1" t="s">
        <v>16</v>
      </c>
      <c r="H2401" s="4" t="s">
        <v>182</v>
      </c>
      <c r="I2401" s="1" t="s">
        <v>38</v>
      </c>
    </row>
    <row r="2402" spans="2:9">
      <c r="B2402" s="1">
        <v>2400</v>
      </c>
      <c r="C2402" s="41" t="s">
        <v>7599</v>
      </c>
      <c r="D2402" s="4" t="s">
        <v>7073</v>
      </c>
      <c r="E2402" s="41" t="s">
        <v>15</v>
      </c>
      <c r="F2402" s="3" t="s">
        <v>7600</v>
      </c>
      <c r="G2402" s="1" t="s">
        <v>16</v>
      </c>
      <c r="H2402" s="4" t="s">
        <v>478</v>
      </c>
      <c r="I2402" s="1" t="s">
        <v>38</v>
      </c>
    </row>
    <row r="2403" spans="2:9">
      <c r="B2403" s="1">
        <v>2401</v>
      </c>
      <c r="C2403" s="41" t="s">
        <v>7601</v>
      </c>
      <c r="D2403" s="4" t="s">
        <v>7602</v>
      </c>
      <c r="E2403" s="41" t="s">
        <v>15</v>
      </c>
      <c r="F2403" s="3" t="s">
        <v>7603</v>
      </c>
      <c r="G2403" s="1" t="s">
        <v>16</v>
      </c>
      <c r="H2403" s="4" t="s">
        <v>387</v>
      </c>
      <c r="I2403" s="1" t="s">
        <v>38</v>
      </c>
    </row>
    <row r="2404" spans="2:9">
      <c r="B2404" s="1">
        <v>2402</v>
      </c>
      <c r="C2404" s="41" t="s">
        <v>7604</v>
      </c>
      <c r="D2404" s="4" t="s">
        <v>7605</v>
      </c>
      <c r="E2404" s="41" t="s">
        <v>15</v>
      </c>
      <c r="F2404" s="3" t="s">
        <v>7606</v>
      </c>
      <c r="G2404" s="1" t="s">
        <v>16</v>
      </c>
      <c r="H2404" s="4" t="s">
        <v>387</v>
      </c>
      <c r="I2404" s="1" t="s">
        <v>38</v>
      </c>
    </row>
    <row r="2405" spans="2:9">
      <c r="B2405" s="1">
        <v>2403</v>
      </c>
      <c r="C2405" s="41" t="s">
        <v>7607</v>
      </c>
      <c r="D2405" s="4" t="s">
        <v>7608</v>
      </c>
      <c r="E2405" s="41" t="s">
        <v>15</v>
      </c>
      <c r="F2405" s="3" t="s">
        <v>7609</v>
      </c>
      <c r="G2405" s="1" t="s">
        <v>16</v>
      </c>
      <c r="H2405" s="4" t="s">
        <v>387</v>
      </c>
      <c r="I2405" s="1" t="s">
        <v>38</v>
      </c>
    </row>
    <row r="2406" spans="2:9">
      <c r="B2406" s="1">
        <v>2404</v>
      </c>
      <c r="C2406" s="41" t="s">
        <v>7610</v>
      </c>
      <c r="D2406" s="4" t="s">
        <v>7611</v>
      </c>
      <c r="E2406" s="41" t="s">
        <v>15</v>
      </c>
      <c r="F2406" s="3" t="s">
        <v>7612</v>
      </c>
      <c r="G2406" s="1" t="s">
        <v>16</v>
      </c>
      <c r="H2406" s="4" t="s">
        <v>322</v>
      </c>
      <c r="I2406" s="1" t="s">
        <v>38</v>
      </c>
    </row>
    <row r="2407" spans="2:9">
      <c r="B2407" s="1">
        <v>2405</v>
      </c>
      <c r="C2407" s="41" t="s">
        <v>7613</v>
      </c>
      <c r="D2407" s="4" t="s">
        <v>7614</v>
      </c>
      <c r="E2407" s="41" t="s">
        <v>15</v>
      </c>
      <c r="F2407" s="3" t="s">
        <v>7615</v>
      </c>
      <c r="G2407" s="1" t="s">
        <v>16</v>
      </c>
      <c r="H2407" s="4" t="s">
        <v>174</v>
      </c>
      <c r="I2407" s="1" t="s">
        <v>38</v>
      </c>
    </row>
    <row r="2408" spans="2:9">
      <c r="B2408" s="1">
        <v>2406</v>
      </c>
      <c r="C2408" s="41" t="s">
        <v>7616</v>
      </c>
      <c r="D2408" s="4" t="s">
        <v>7617</v>
      </c>
      <c r="E2408" s="41" t="s">
        <v>15</v>
      </c>
      <c r="F2408" s="3" t="s">
        <v>7618</v>
      </c>
      <c r="G2408" s="1" t="s">
        <v>16</v>
      </c>
      <c r="H2408" s="4" t="s">
        <v>174</v>
      </c>
      <c r="I2408" s="1" t="s">
        <v>38</v>
      </c>
    </row>
    <row r="2409" spans="2:9">
      <c r="B2409" s="1">
        <v>2407</v>
      </c>
      <c r="C2409" s="41" t="s">
        <v>7619</v>
      </c>
      <c r="D2409" s="4" t="s">
        <v>7620</v>
      </c>
      <c r="E2409" s="41" t="s">
        <v>15</v>
      </c>
      <c r="F2409" s="3" t="s">
        <v>7621</v>
      </c>
      <c r="G2409" s="1" t="s">
        <v>16</v>
      </c>
      <c r="H2409" s="4" t="s">
        <v>681</v>
      </c>
      <c r="I2409" s="1" t="s">
        <v>38</v>
      </c>
    </row>
    <row r="2410" spans="2:9">
      <c r="B2410" s="1">
        <v>2408</v>
      </c>
      <c r="C2410" s="41" t="s">
        <v>7622</v>
      </c>
      <c r="D2410" s="4" t="s">
        <v>7623</v>
      </c>
      <c r="E2410" s="41" t="s">
        <v>15</v>
      </c>
      <c r="F2410" s="3" t="s">
        <v>7624</v>
      </c>
      <c r="G2410" s="1" t="s">
        <v>16</v>
      </c>
      <c r="H2410" s="4" t="s">
        <v>557</v>
      </c>
      <c r="I2410" s="1" t="s">
        <v>38</v>
      </c>
    </row>
    <row r="2411" spans="2:9">
      <c r="B2411" s="1">
        <v>2409</v>
      </c>
      <c r="C2411" s="41" t="s">
        <v>7625</v>
      </c>
      <c r="D2411" s="4" t="s">
        <v>7626</v>
      </c>
      <c r="E2411" s="41" t="s">
        <v>15</v>
      </c>
      <c r="F2411" s="3" t="s">
        <v>7627</v>
      </c>
      <c r="G2411" s="1" t="s">
        <v>16</v>
      </c>
      <c r="H2411" s="4" t="s">
        <v>387</v>
      </c>
      <c r="I2411" s="1" t="s">
        <v>38</v>
      </c>
    </row>
    <row r="2412" spans="2:9">
      <c r="B2412" s="1">
        <v>2410</v>
      </c>
      <c r="C2412" s="41" t="s">
        <v>7628</v>
      </c>
      <c r="D2412" s="4" t="s">
        <v>7629</v>
      </c>
      <c r="E2412" s="41" t="s">
        <v>15</v>
      </c>
      <c r="F2412" s="3" t="s">
        <v>7630</v>
      </c>
      <c r="G2412" s="1" t="s">
        <v>16</v>
      </c>
      <c r="H2412" s="4" t="s">
        <v>387</v>
      </c>
      <c r="I2412" s="1" t="s">
        <v>38</v>
      </c>
    </row>
    <row r="2413" spans="2:9">
      <c r="B2413" s="1">
        <v>2411</v>
      </c>
      <c r="C2413" s="41" t="s">
        <v>7631</v>
      </c>
      <c r="D2413" s="4" t="s">
        <v>7632</v>
      </c>
      <c r="E2413" s="41" t="s">
        <v>15</v>
      </c>
      <c r="F2413" s="3" t="s">
        <v>7633</v>
      </c>
      <c r="G2413" s="1" t="s">
        <v>16</v>
      </c>
      <c r="H2413" s="4" t="s">
        <v>244</v>
      </c>
      <c r="I2413" s="1" t="s">
        <v>38</v>
      </c>
    </row>
    <row r="2414" spans="2:9">
      <c r="B2414" s="1">
        <v>2412</v>
      </c>
      <c r="C2414" s="41" t="s">
        <v>7634</v>
      </c>
      <c r="D2414" s="4" t="s">
        <v>7635</v>
      </c>
      <c r="E2414" s="41" t="s">
        <v>15</v>
      </c>
      <c r="F2414" s="3" t="s">
        <v>7636</v>
      </c>
      <c r="G2414" s="1" t="s">
        <v>16</v>
      </c>
      <c r="H2414" s="4" t="s">
        <v>244</v>
      </c>
      <c r="I2414" s="1" t="s">
        <v>38</v>
      </c>
    </row>
    <row r="2415" spans="2:9">
      <c r="B2415" s="1">
        <v>2413</v>
      </c>
      <c r="C2415" s="41" t="s">
        <v>7637</v>
      </c>
      <c r="D2415" s="4" t="s">
        <v>7638</v>
      </c>
      <c r="E2415" s="41" t="s">
        <v>15</v>
      </c>
      <c r="F2415" s="3" t="s">
        <v>7639</v>
      </c>
      <c r="G2415" s="1" t="s">
        <v>16</v>
      </c>
      <c r="H2415" s="4" t="s">
        <v>174</v>
      </c>
      <c r="I2415" s="1" t="s">
        <v>38</v>
      </c>
    </row>
    <row r="2416" spans="2:9">
      <c r="B2416" s="1">
        <v>2414</v>
      </c>
      <c r="C2416" s="41" t="s">
        <v>7640</v>
      </c>
      <c r="D2416" s="4" t="s">
        <v>7641</v>
      </c>
      <c r="E2416" s="41" t="s">
        <v>15</v>
      </c>
      <c r="F2416" s="3" t="s">
        <v>7642</v>
      </c>
      <c r="G2416" s="1" t="s">
        <v>16</v>
      </c>
      <c r="H2416" s="4" t="s">
        <v>478</v>
      </c>
      <c r="I2416" s="1" t="s">
        <v>38</v>
      </c>
    </row>
    <row r="2417" spans="2:9">
      <c r="B2417" s="1">
        <v>2415</v>
      </c>
      <c r="C2417" s="41" t="s">
        <v>7643</v>
      </c>
      <c r="D2417" s="4" t="s">
        <v>7644</v>
      </c>
      <c r="E2417" s="41" t="s">
        <v>15</v>
      </c>
      <c r="F2417" s="3" t="s">
        <v>7645</v>
      </c>
      <c r="G2417" s="1" t="s">
        <v>16</v>
      </c>
      <c r="H2417" s="4" t="s">
        <v>387</v>
      </c>
      <c r="I2417" s="1" t="s">
        <v>38</v>
      </c>
    </row>
    <row r="2418" spans="2:9">
      <c r="B2418" s="1">
        <v>2416</v>
      </c>
      <c r="C2418" s="41" t="s">
        <v>7646</v>
      </c>
      <c r="D2418" s="4" t="s">
        <v>7647</v>
      </c>
      <c r="E2418" s="41" t="s">
        <v>15</v>
      </c>
      <c r="F2418" s="3" t="s">
        <v>7648</v>
      </c>
      <c r="G2418" s="1" t="s">
        <v>16</v>
      </c>
      <c r="H2418" s="4" t="s">
        <v>387</v>
      </c>
      <c r="I2418" s="1" t="s">
        <v>38</v>
      </c>
    </row>
    <row r="2419" spans="2:9">
      <c r="B2419" s="1">
        <v>2417</v>
      </c>
      <c r="C2419" s="41" t="s">
        <v>7649</v>
      </c>
      <c r="D2419" s="4" t="s">
        <v>7650</v>
      </c>
      <c r="E2419" s="41" t="s">
        <v>15</v>
      </c>
      <c r="F2419" s="3" t="s">
        <v>7651</v>
      </c>
      <c r="G2419" s="1" t="s">
        <v>16</v>
      </c>
      <c r="H2419" s="4" t="s">
        <v>671</v>
      </c>
      <c r="I2419" s="1" t="s">
        <v>38</v>
      </c>
    </row>
    <row r="2420" spans="2:9">
      <c r="B2420" s="1">
        <v>2418</v>
      </c>
      <c r="C2420" s="41" t="s">
        <v>7652</v>
      </c>
      <c r="D2420" s="4" t="s">
        <v>7653</v>
      </c>
      <c r="E2420" s="41" t="s">
        <v>15</v>
      </c>
      <c r="F2420" s="3" t="s">
        <v>7654</v>
      </c>
      <c r="G2420" s="1" t="s">
        <v>16</v>
      </c>
      <c r="H2420" s="4" t="s">
        <v>484</v>
      </c>
      <c r="I2420" s="1" t="s">
        <v>38</v>
      </c>
    </row>
    <row r="2421" spans="2:9">
      <c r="B2421" s="1">
        <v>2419</v>
      </c>
      <c r="C2421" s="41" t="s">
        <v>7655</v>
      </c>
      <c r="D2421" s="4" t="s">
        <v>7656</v>
      </c>
      <c r="E2421" s="41" t="s">
        <v>15</v>
      </c>
      <c r="F2421" s="3" t="s">
        <v>7657</v>
      </c>
      <c r="G2421" s="1" t="s">
        <v>16</v>
      </c>
      <c r="H2421" s="4" t="s">
        <v>174</v>
      </c>
      <c r="I2421" s="1" t="s">
        <v>38</v>
      </c>
    </row>
    <row r="2422" spans="2:9">
      <c r="B2422" s="1">
        <v>2420</v>
      </c>
      <c r="C2422" s="41" t="s">
        <v>7658</v>
      </c>
      <c r="D2422" s="4" t="s">
        <v>7659</v>
      </c>
      <c r="E2422" s="41" t="s">
        <v>15</v>
      </c>
      <c r="F2422" s="3" t="s">
        <v>7660</v>
      </c>
      <c r="G2422" s="1" t="s">
        <v>16</v>
      </c>
      <c r="H2422" s="4" t="s">
        <v>675</v>
      </c>
      <c r="I2422" s="1" t="s">
        <v>38</v>
      </c>
    </row>
    <row r="2423" spans="2:9">
      <c r="B2423" s="1">
        <v>2421</v>
      </c>
      <c r="C2423" s="41" t="s">
        <v>7661</v>
      </c>
      <c r="D2423" s="4" t="s">
        <v>7662</v>
      </c>
      <c r="E2423" s="41" t="s">
        <v>15</v>
      </c>
      <c r="F2423" s="3" t="s">
        <v>7663</v>
      </c>
      <c r="G2423" s="1" t="s">
        <v>16</v>
      </c>
      <c r="H2423" s="4" t="s">
        <v>675</v>
      </c>
      <c r="I2423" s="1" t="s">
        <v>38</v>
      </c>
    </row>
    <row r="2424" spans="2:9">
      <c r="B2424" s="1">
        <v>2422</v>
      </c>
      <c r="C2424" s="41" t="s">
        <v>7664</v>
      </c>
      <c r="D2424" s="4" t="s">
        <v>7665</v>
      </c>
      <c r="E2424" s="41" t="s">
        <v>15</v>
      </c>
      <c r="F2424" s="3" t="s">
        <v>5738</v>
      </c>
      <c r="G2424" s="1" t="s">
        <v>16</v>
      </c>
      <c r="H2424" s="4" t="s">
        <v>387</v>
      </c>
      <c r="I2424" s="1" t="s">
        <v>38</v>
      </c>
    </row>
    <row r="2425" spans="2:9">
      <c r="B2425" s="1">
        <v>2423</v>
      </c>
      <c r="C2425" s="41" t="s">
        <v>7666</v>
      </c>
      <c r="D2425" s="4" t="s">
        <v>7667</v>
      </c>
      <c r="E2425" s="41" t="s">
        <v>15</v>
      </c>
      <c r="F2425" s="3" t="s">
        <v>7668</v>
      </c>
      <c r="G2425" s="1" t="s">
        <v>16</v>
      </c>
      <c r="H2425" s="4" t="s">
        <v>387</v>
      </c>
      <c r="I2425" s="1" t="s">
        <v>38</v>
      </c>
    </row>
    <row r="2426" spans="2:9">
      <c r="B2426" s="1">
        <v>2424</v>
      </c>
      <c r="C2426" s="41" t="s">
        <v>7669</v>
      </c>
      <c r="D2426" s="4" t="s">
        <v>7670</v>
      </c>
      <c r="E2426" s="41" t="s">
        <v>15</v>
      </c>
      <c r="F2426" s="3" t="s">
        <v>7671</v>
      </c>
      <c r="G2426" s="1" t="s">
        <v>16</v>
      </c>
      <c r="H2426" s="4" t="s">
        <v>174</v>
      </c>
      <c r="I2426" s="1" t="s">
        <v>38</v>
      </c>
    </row>
    <row r="2427" spans="2:9">
      <c r="B2427" s="1">
        <v>2425</v>
      </c>
      <c r="C2427" s="41" t="s">
        <v>7672</v>
      </c>
      <c r="D2427" s="4" t="s">
        <v>7673</v>
      </c>
      <c r="E2427" s="41" t="s">
        <v>15</v>
      </c>
      <c r="F2427" s="3" t="s">
        <v>7674</v>
      </c>
      <c r="G2427" s="1" t="s">
        <v>16</v>
      </c>
      <c r="H2427" s="4" t="s">
        <v>387</v>
      </c>
      <c r="I2427" s="1" t="s">
        <v>38</v>
      </c>
    </row>
    <row r="2428" spans="2:9">
      <c r="B2428" s="1">
        <v>2426</v>
      </c>
      <c r="C2428" s="41" t="s">
        <v>7675</v>
      </c>
      <c r="D2428" s="4" t="s">
        <v>7676</v>
      </c>
      <c r="E2428" s="41" t="s">
        <v>15</v>
      </c>
      <c r="F2428" s="3" t="s">
        <v>7677</v>
      </c>
      <c r="G2428" s="1" t="s">
        <v>16</v>
      </c>
      <c r="H2428" s="4" t="s">
        <v>387</v>
      </c>
      <c r="I2428" s="1" t="s">
        <v>38</v>
      </c>
    </row>
    <row r="2429" spans="2:9">
      <c r="B2429" s="1">
        <v>2427</v>
      </c>
      <c r="C2429" s="41" t="s">
        <v>7678</v>
      </c>
      <c r="D2429" s="4" t="s">
        <v>7679</v>
      </c>
      <c r="E2429" s="41" t="s">
        <v>15</v>
      </c>
      <c r="F2429" s="3" t="s">
        <v>6491</v>
      </c>
      <c r="G2429" s="1" t="s">
        <v>16</v>
      </c>
      <c r="H2429" s="4" t="s">
        <v>387</v>
      </c>
      <c r="I2429" s="1" t="s">
        <v>38</v>
      </c>
    </row>
    <row r="2430" spans="2:9">
      <c r="B2430" s="1">
        <v>2428</v>
      </c>
      <c r="C2430" s="41" t="s">
        <v>7680</v>
      </c>
      <c r="D2430" s="4" t="s">
        <v>7681</v>
      </c>
      <c r="E2430" s="41" t="s">
        <v>15</v>
      </c>
      <c r="F2430" s="3" t="s">
        <v>7682</v>
      </c>
      <c r="G2430" s="1" t="s">
        <v>16</v>
      </c>
      <c r="H2430" s="4" t="s">
        <v>244</v>
      </c>
      <c r="I2430" s="1" t="s">
        <v>38</v>
      </c>
    </row>
    <row r="2431" spans="2:9">
      <c r="B2431" s="1">
        <v>2429</v>
      </c>
      <c r="C2431" s="41" t="s">
        <v>7683</v>
      </c>
      <c r="D2431" s="4" t="s">
        <v>7684</v>
      </c>
      <c r="E2431" s="41" t="s">
        <v>15</v>
      </c>
      <c r="F2431" s="3" t="s">
        <v>5644</v>
      </c>
      <c r="G2431" s="1" t="s">
        <v>16</v>
      </c>
      <c r="H2431" s="4" t="s">
        <v>680</v>
      </c>
      <c r="I2431" s="1" t="s">
        <v>38</v>
      </c>
    </row>
    <row r="2432" spans="2:9">
      <c r="B2432" s="1">
        <v>2430</v>
      </c>
      <c r="C2432" s="41" t="s">
        <v>7685</v>
      </c>
      <c r="D2432" s="4" t="s">
        <v>2833</v>
      </c>
      <c r="E2432" s="41" t="s">
        <v>15</v>
      </c>
      <c r="F2432" s="3" t="s">
        <v>7686</v>
      </c>
      <c r="G2432" s="1" t="s">
        <v>16</v>
      </c>
      <c r="H2432" s="4" t="s">
        <v>387</v>
      </c>
      <c r="I2432" s="1" t="s">
        <v>38</v>
      </c>
    </row>
    <row r="2433" spans="2:9">
      <c r="B2433" s="1">
        <v>2431</v>
      </c>
      <c r="C2433" s="41" t="s">
        <v>7687</v>
      </c>
      <c r="D2433" s="4" t="s">
        <v>7688</v>
      </c>
      <c r="E2433" s="41" t="s">
        <v>15</v>
      </c>
      <c r="F2433" s="3" t="s">
        <v>5178</v>
      </c>
      <c r="G2433" s="1" t="s">
        <v>16</v>
      </c>
      <c r="H2433" s="4" t="s">
        <v>387</v>
      </c>
      <c r="I2433" s="1" t="s">
        <v>38</v>
      </c>
    </row>
    <row r="2434" spans="2:9">
      <c r="B2434" s="1">
        <v>2432</v>
      </c>
      <c r="C2434" s="41" t="s">
        <v>7689</v>
      </c>
      <c r="D2434" s="4" t="s">
        <v>7690</v>
      </c>
      <c r="E2434" s="41" t="s">
        <v>15</v>
      </c>
      <c r="F2434" s="3" t="s">
        <v>5801</v>
      </c>
      <c r="G2434" s="1" t="s">
        <v>16</v>
      </c>
      <c r="H2434" s="4" t="s">
        <v>387</v>
      </c>
      <c r="I2434" s="1" t="s">
        <v>38</v>
      </c>
    </row>
    <row r="2435" spans="2:9">
      <c r="B2435" s="1">
        <v>2433</v>
      </c>
      <c r="C2435" s="41" t="s">
        <v>7691</v>
      </c>
      <c r="D2435" s="4" t="s">
        <v>7692</v>
      </c>
      <c r="E2435" s="41" t="s">
        <v>15</v>
      </c>
      <c r="F2435" s="3" t="s">
        <v>7693</v>
      </c>
      <c r="G2435" s="1" t="s">
        <v>16</v>
      </c>
      <c r="H2435" s="4" t="s">
        <v>436</v>
      </c>
      <c r="I2435" s="1" t="s">
        <v>38</v>
      </c>
    </row>
    <row r="2436" spans="2:9">
      <c r="B2436" s="1">
        <v>2434</v>
      </c>
      <c r="C2436" s="41" t="s">
        <v>7694</v>
      </c>
      <c r="D2436" s="4" t="s">
        <v>7695</v>
      </c>
      <c r="E2436" s="41" t="s">
        <v>15</v>
      </c>
      <c r="F2436" s="3" t="s">
        <v>7696</v>
      </c>
      <c r="G2436" s="1" t="s">
        <v>16</v>
      </c>
      <c r="H2436" s="4" t="s">
        <v>675</v>
      </c>
      <c r="I2436" s="1" t="s">
        <v>38</v>
      </c>
    </row>
    <row r="2437" spans="2:9">
      <c r="B2437" s="1">
        <v>2435</v>
      </c>
      <c r="C2437" s="41" t="s">
        <v>7697</v>
      </c>
      <c r="D2437" s="4" t="s">
        <v>7698</v>
      </c>
      <c r="E2437" s="41" t="s">
        <v>15</v>
      </c>
      <c r="F2437" s="3" t="s">
        <v>7699</v>
      </c>
      <c r="G2437" s="1" t="s">
        <v>16</v>
      </c>
      <c r="H2437" s="4" t="s">
        <v>436</v>
      </c>
      <c r="I2437" s="1" t="s">
        <v>38</v>
      </c>
    </row>
    <row r="2438" spans="2:9">
      <c r="B2438" s="1">
        <v>2436</v>
      </c>
      <c r="C2438" s="41" t="s">
        <v>7700</v>
      </c>
      <c r="D2438" s="4" t="s">
        <v>7701</v>
      </c>
      <c r="E2438" s="41" t="s">
        <v>15</v>
      </c>
      <c r="F2438" s="3" t="s">
        <v>7702</v>
      </c>
      <c r="G2438" s="1" t="s">
        <v>16</v>
      </c>
      <c r="H2438" s="4" t="s">
        <v>436</v>
      </c>
      <c r="I2438" s="1" t="s">
        <v>38</v>
      </c>
    </row>
    <row r="2439" spans="2:9">
      <c r="B2439" s="1">
        <v>2437</v>
      </c>
      <c r="C2439" s="41" t="s">
        <v>7703</v>
      </c>
      <c r="D2439" s="4" t="s">
        <v>7704</v>
      </c>
      <c r="E2439" s="41" t="s">
        <v>15</v>
      </c>
      <c r="F2439" s="3" t="s">
        <v>7705</v>
      </c>
      <c r="G2439" s="1" t="s">
        <v>16</v>
      </c>
      <c r="H2439" s="4" t="s">
        <v>174</v>
      </c>
      <c r="I2439" s="1" t="s">
        <v>38</v>
      </c>
    </row>
    <row r="2440" spans="2:9">
      <c r="B2440" s="1">
        <v>2438</v>
      </c>
      <c r="C2440" s="41" t="s">
        <v>7706</v>
      </c>
      <c r="D2440" s="4" t="s">
        <v>7707</v>
      </c>
      <c r="E2440" s="41" t="s">
        <v>15</v>
      </c>
      <c r="F2440" s="3" t="s">
        <v>7708</v>
      </c>
      <c r="G2440" s="1" t="s">
        <v>16</v>
      </c>
      <c r="H2440" s="4" t="s">
        <v>557</v>
      </c>
      <c r="I2440" s="1" t="s">
        <v>38</v>
      </c>
    </row>
    <row r="2441" spans="2:9">
      <c r="B2441" s="1">
        <v>2439</v>
      </c>
      <c r="C2441" s="41" t="s">
        <v>7709</v>
      </c>
      <c r="D2441" s="4" t="s">
        <v>7710</v>
      </c>
      <c r="E2441" s="41" t="s">
        <v>15</v>
      </c>
      <c r="F2441" s="3" t="s">
        <v>7711</v>
      </c>
      <c r="G2441" s="1" t="s">
        <v>16</v>
      </c>
      <c r="H2441" s="4" t="s">
        <v>678</v>
      </c>
      <c r="I2441" s="1" t="s">
        <v>38</v>
      </c>
    </row>
    <row r="2442" spans="2:9">
      <c r="B2442" s="1">
        <v>2440</v>
      </c>
      <c r="C2442" s="41" t="s">
        <v>7712</v>
      </c>
      <c r="D2442" s="4" t="s">
        <v>5735</v>
      </c>
      <c r="E2442" s="41" t="s">
        <v>15</v>
      </c>
      <c r="F2442" s="3" t="s">
        <v>7713</v>
      </c>
      <c r="G2442" s="1" t="s">
        <v>16</v>
      </c>
      <c r="H2442" s="4" t="s">
        <v>387</v>
      </c>
      <c r="I2442" s="1" t="s">
        <v>38</v>
      </c>
    </row>
    <row r="2443" spans="2:9">
      <c r="B2443" s="1">
        <v>2441</v>
      </c>
      <c r="C2443" s="41" t="s">
        <v>7714</v>
      </c>
      <c r="D2443" s="4" t="s">
        <v>3851</v>
      </c>
      <c r="E2443" s="41" t="s">
        <v>15</v>
      </c>
      <c r="F2443" s="3" t="s">
        <v>7715</v>
      </c>
      <c r="G2443" s="1" t="s">
        <v>16</v>
      </c>
      <c r="H2443" s="4" t="s">
        <v>244</v>
      </c>
      <c r="I2443" s="1" t="s">
        <v>38</v>
      </c>
    </row>
    <row r="2444" spans="2:9">
      <c r="B2444" s="1">
        <v>2442</v>
      </c>
      <c r="C2444" s="41" t="s">
        <v>7716</v>
      </c>
      <c r="D2444" s="4" t="s">
        <v>7717</v>
      </c>
      <c r="E2444" s="41" t="s">
        <v>15</v>
      </c>
      <c r="F2444" s="3" t="s">
        <v>7718</v>
      </c>
      <c r="G2444" s="1" t="s">
        <v>16</v>
      </c>
      <c r="H2444" s="4" t="s">
        <v>387</v>
      </c>
      <c r="I2444" s="1" t="s">
        <v>38</v>
      </c>
    </row>
    <row r="2445" spans="2:9">
      <c r="B2445" s="1">
        <v>2443</v>
      </c>
      <c r="C2445" s="41" t="s">
        <v>7719</v>
      </c>
      <c r="D2445" s="4" t="s">
        <v>7720</v>
      </c>
      <c r="E2445" s="41" t="s">
        <v>15</v>
      </c>
      <c r="F2445" s="3" t="s">
        <v>7721</v>
      </c>
      <c r="G2445" s="1" t="s">
        <v>16</v>
      </c>
      <c r="H2445" s="4" t="s">
        <v>244</v>
      </c>
      <c r="I2445" s="1" t="s">
        <v>38</v>
      </c>
    </row>
    <row r="2446" spans="2:9">
      <c r="B2446" s="1">
        <v>2444</v>
      </c>
      <c r="C2446" s="41" t="s">
        <v>7722</v>
      </c>
      <c r="D2446" s="4" t="s">
        <v>7723</v>
      </c>
      <c r="E2446" s="41" t="s">
        <v>15</v>
      </c>
      <c r="F2446" s="3" t="s">
        <v>5341</v>
      </c>
      <c r="G2446" s="1" t="s">
        <v>16</v>
      </c>
      <c r="H2446" s="4" t="s">
        <v>387</v>
      </c>
      <c r="I2446" s="1" t="s">
        <v>38</v>
      </c>
    </row>
    <row r="2447" spans="2:9">
      <c r="B2447" s="1">
        <v>2445</v>
      </c>
      <c r="C2447" s="41" t="s">
        <v>7724</v>
      </c>
      <c r="D2447" s="4" t="s">
        <v>7725</v>
      </c>
      <c r="E2447" s="41" t="s">
        <v>15</v>
      </c>
      <c r="F2447" s="3" t="s">
        <v>7726</v>
      </c>
      <c r="G2447" s="1" t="s">
        <v>16</v>
      </c>
      <c r="H2447" s="4" t="s">
        <v>387</v>
      </c>
      <c r="I2447" s="1" t="s">
        <v>38</v>
      </c>
    </row>
    <row r="2448" spans="2:9">
      <c r="B2448" s="1">
        <v>2446</v>
      </c>
      <c r="C2448" s="41" t="s">
        <v>7727</v>
      </c>
      <c r="D2448" s="4" t="s">
        <v>7728</v>
      </c>
      <c r="E2448" s="41" t="s">
        <v>15</v>
      </c>
      <c r="F2448" s="3" t="s">
        <v>7729</v>
      </c>
      <c r="G2448" s="1" t="s">
        <v>16</v>
      </c>
      <c r="H2448" s="4" t="s">
        <v>174</v>
      </c>
      <c r="I2448" s="1" t="s">
        <v>38</v>
      </c>
    </row>
    <row r="2449" spans="2:9">
      <c r="B2449" s="1">
        <v>2447</v>
      </c>
      <c r="C2449" s="41" t="s">
        <v>7730</v>
      </c>
      <c r="D2449" s="4" t="s">
        <v>7731</v>
      </c>
      <c r="E2449" s="41" t="s">
        <v>15</v>
      </c>
      <c r="F2449" s="3" t="s">
        <v>7732</v>
      </c>
      <c r="G2449" s="1" t="s">
        <v>16</v>
      </c>
      <c r="H2449" s="4" t="s">
        <v>675</v>
      </c>
      <c r="I2449" s="1" t="s">
        <v>38</v>
      </c>
    </row>
    <row r="2450" spans="2:9">
      <c r="B2450" s="1">
        <v>2448</v>
      </c>
      <c r="C2450" s="41" t="s">
        <v>7733</v>
      </c>
      <c r="D2450" s="4" t="s">
        <v>7734</v>
      </c>
      <c r="E2450" s="41" t="s">
        <v>15</v>
      </c>
      <c r="F2450" s="3" t="s">
        <v>7735</v>
      </c>
      <c r="G2450" s="1" t="s">
        <v>16</v>
      </c>
      <c r="H2450" s="4" t="s">
        <v>174</v>
      </c>
      <c r="I2450" s="1" t="s">
        <v>38</v>
      </c>
    </row>
    <row r="2451" spans="2:9">
      <c r="B2451" s="1">
        <v>2449</v>
      </c>
      <c r="C2451" s="41" t="s">
        <v>7736</v>
      </c>
      <c r="D2451" s="4" t="s">
        <v>3682</v>
      </c>
      <c r="E2451" s="41" t="s">
        <v>15</v>
      </c>
      <c r="F2451" s="3" t="s">
        <v>7737</v>
      </c>
      <c r="G2451" s="1" t="s">
        <v>16</v>
      </c>
      <c r="H2451" s="4" t="s">
        <v>557</v>
      </c>
      <c r="I2451" s="1" t="s">
        <v>38</v>
      </c>
    </row>
    <row r="2452" spans="2:9">
      <c r="B2452" s="1">
        <v>2450</v>
      </c>
      <c r="C2452" s="41" t="s">
        <v>7738</v>
      </c>
      <c r="D2452" s="4" t="s">
        <v>7739</v>
      </c>
      <c r="E2452" s="41" t="s">
        <v>15</v>
      </c>
      <c r="F2452" s="3" t="s">
        <v>7740</v>
      </c>
      <c r="G2452" s="1" t="s">
        <v>16</v>
      </c>
      <c r="H2452" s="4" t="s">
        <v>387</v>
      </c>
      <c r="I2452" s="1" t="s">
        <v>38</v>
      </c>
    </row>
    <row r="2453" spans="2:9">
      <c r="B2453" s="1">
        <v>2451</v>
      </c>
      <c r="C2453" s="41" t="s">
        <v>7741</v>
      </c>
      <c r="D2453" s="4" t="s">
        <v>7742</v>
      </c>
      <c r="E2453" s="41" t="s">
        <v>15</v>
      </c>
      <c r="F2453" s="3" t="s">
        <v>5508</v>
      </c>
      <c r="G2453" s="1" t="s">
        <v>16</v>
      </c>
      <c r="H2453" s="4" t="s">
        <v>387</v>
      </c>
      <c r="I2453" s="1" t="s">
        <v>38</v>
      </c>
    </row>
    <row r="2454" spans="2:9">
      <c r="B2454" s="1">
        <v>2452</v>
      </c>
      <c r="C2454" s="41" t="s">
        <v>7743</v>
      </c>
      <c r="D2454" s="4" t="s">
        <v>7744</v>
      </c>
      <c r="E2454" s="41" t="s">
        <v>15</v>
      </c>
      <c r="F2454" s="3" t="s">
        <v>7745</v>
      </c>
      <c r="G2454" s="1" t="s">
        <v>16</v>
      </c>
      <c r="H2454" s="4" t="s">
        <v>387</v>
      </c>
      <c r="I2454" s="1" t="s">
        <v>38</v>
      </c>
    </row>
    <row r="2455" spans="2:9">
      <c r="B2455" s="1">
        <v>2453</v>
      </c>
      <c r="C2455" s="41" t="s">
        <v>7746</v>
      </c>
      <c r="D2455" s="4" t="s">
        <v>7747</v>
      </c>
      <c r="E2455" s="41" t="s">
        <v>15</v>
      </c>
      <c r="F2455" s="3" t="s">
        <v>7748</v>
      </c>
      <c r="G2455" s="1" t="s">
        <v>16</v>
      </c>
      <c r="H2455" s="4" t="s">
        <v>478</v>
      </c>
      <c r="I2455" s="1" t="s">
        <v>38</v>
      </c>
    </row>
    <row r="2456" spans="2:9">
      <c r="B2456" s="1">
        <v>2454</v>
      </c>
      <c r="C2456" s="41" t="s">
        <v>7749</v>
      </c>
      <c r="D2456" s="4" t="s">
        <v>7750</v>
      </c>
      <c r="E2456" s="41" t="s">
        <v>15</v>
      </c>
      <c r="F2456" s="3" t="s">
        <v>7751</v>
      </c>
      <c r="G2456" s="1" t="s">
        <v>16</v>
      </c>
      <c r="H2456" s="4" t="s">
        <v>174</v>
      </c>
      <c r="I2456" s="1" t="s">
        <v>38</v>
      </c>
    </row>
    <row r="2457" spans="2:9">
      <c r="B2457" s="1">
        <v>2455</v>
      </c>
      <c r="C2457" s="41" t="s">
        <v>7752</v>
      </c>
      <c r="D2457" s="4" t="s">
        <v>7753</v>
      </c>
      <c r="E2457" s="41" t="s">
        <v>15</v>
      </c>
      <c r="F2457" s="3" t="s">
        <v>7754</v>
      </c>
      <c r="G2457" s="1" t="s">
        <v>16</v>
      </c>
      <c r="H2457" s="4" t="s">
        <v>387</v>
      </c>
      <c r="I2457" s="1" t="s">
        <v>38</v>
      </c>
    </row>
    <row r="2458" spans="2:9">
      <c r="B2458" s="1">
        <v>2456</v>
      </c>
      <c r="C2458" s="41" t="s">
        <v>7755</v>
      </c>
      <c r="D2458" s="4" t="s">
        <v>7756</v>
      </c>
      <c r="E2458" s="41" t="s">
        <v>15</v>
      </c>
      <c r="F2458" s="3" t="s">
        <v>7757</v>
      </c>
      <c r="G2458" s="1" t="s">
        <v>16</v>
      </c>
      <c r="H2458" s="4" t="s">
        <v>557</v>
      </c>
      <c r="I2458" s="1" t="s">
        <v>38</v>
      </c>
    </row>
    <row r="2459" spans="2:9">
      <c r="B2459" s="1">
        <v>2457</v>
      </c>
      <c r="C2459" s="41" t="s">
        <v>7758</v>
      </c>
      <c r="D2459" s="4" t="s">
        <v>7759</v>
      </c>
      <c r="E2459" s="41" t="s">
        <v>15</v>
      </c>
      <c r="F2459" s="3" t="s">
        <v>7760</v>
      </c>
      <c r="G2459" s="1" t="s">
        <v>16</v>
      </c>
      <c r="H2459" s="4" t="s">
        <v>387</v>
      </c>
      <c r="I2459" s="1" t="s">
        <v>38</v>
      </c>
    </row>
    <row r="2460" spans="2:9">
      <c r="B2460" s="1">
        <v>2458</v>
      </c>
      <c r="C2460" s="41" t="s">
        <v>7761</v>
      </c>
      <c r="D2460" s="4" t="s">
        <v>7762</v>
      </c>
      <c r="E2460" s="41" t="s">
        <v>15</v>
      </c>
      <c r="F2460" s="3" t="s">
        <v>7763</v>
      </c>
      <c r="G2460" s="1" t="s">
        <v>16</v>
      </c>
      <c r="H2460" s="4" t="s">
        <v>557</v>
      </c>
      <c r="I2460" s="1" t="s">
        <v>38</v>
      </c>
    </row>
    <row r="2461" spans="2:9">
      <c r="B2461" s="1">
        <v>2459</v>
      </c>
      <c r="C2461" s="41" t="s">
        <v>7764</v>
      </c>
      <c r="D2461" s="4" t="s">
        <v>7765</v>
      </c>
      <c r="E2461" s="41" t="s">
        <v>15</v>
      </c>
      <c r="F2461" s="3" t="s">
        <v>5359</v>
      </c>
      <c r="G2461" s="1" t="s">
        <v>16</v>
      </c>
      <c r="H2461" s="4" t="s">
        <v>387</v>
      </c>
      <c r="I2461" s="1" t="s">
        <v>38</v>
      </c>
    </row>
    <row r="2462" spans="2:9">
      <c r="B2462" s="1">
        <v>2460</v>
      </c>
      <c r="C2462" s="41" t="s">
        <v>7766</v>
      </c>
      <c r="D2462" s="4" t="s">
        <v>7767</v>
      </c>
      <c r="E2462" s="41" t="s">
        <v>15</v>
      </c>
      <c r="F2462" s="3" t="s">
        <v>7768</v>
      </c>
      <c r="G2462" s="1" t="s">
        <v>16</v>
      </c>
      <c r="H2462" s="4" t="s">
        <v>675</v>
      </c>
      <c r="I2462" s="1" t="s">
        <v>38</v>
      </c>
    </row>
    <row r="2463" spans="2:9">
      <c r="B2463" s="1">
        <v>2461</v>
      </c>
      <c r="C2463" s="41" t="s">
        <v>7769</v>
      </c>
      <c r="D2463" s="4" t="s">
        <v>7770</v>
      </c>
      <c r="E2463" s="41" t="s">
        <v>15</v>
      </c>
      <c r="F2463" s="3" t="s">
        <v>7771</v>
      </c>
      <c r="G2463" s="1" t="s">
        <v>16</v>
      </c>
      <c r="H2463" s="4" t="s">
        <v>675</v>
      </c>
      <c r="I2463" s="1" t="s">
        <v>38</v>
      </c>
    </row>
    <row r="2464" spans="2:9">
      <c r="B2464" s="1">
        <v>2462</v>
      </c>
      <c r="C2464" s="41" t="s">
        <v>7772</v>
      </c>
      <c r="D2464" s="4" t="s">
        <v>7773</v>
      </c>
      <c r="E2464" s="41" t="s">
        <v>15</v>
      </c>
      <c r="F2464" s="3" t="s">
        <v>7774</v>
      </c>
      <c r="G2464" s="1" t="s">
        <v>16</v>
      </c>
      <c r="H2464" s="4" t="s">
        <v>557</v>
      </c>
      <c r="I2464" s="1" t="s">
        <v>38</v>
      </c>
    </row>
    <row r="2465" spans="2:9">
      <c r="B2465" s="1">
        <v>2463</v>
      </c>
      <c r="C2465" s="41" t="s">
        <v>7775</v>
      </c>
      <c r="D2465" s="4" t="s">
        <v>7776</v>
      </c>
      <c r="E2465" s="41" t="s">
        <v>15</v>
      </c>
      <c r="F2465" s="3" t="s">
        <v>7777</v>
      </c>
      <c r="G2465" s="1" t="s">
        <v>16</v>
      </c>
      <c r="H2465" s="4" t="s">
        <v>310</v>
      </c>
      <c r="I2465" s="1" t="s">
        <v>38</v>
      </c>
    </row>
    <row r="2466" spans="2:9">
      <c r="B2466" s="1">
        <v>2464</v>
      </c>
      <c r="C2466" s="41" t="s">
        <v>7778</v>
      </c>
      <c r="D2466" s="4" t="s">
        <v>7779</v>
      </c>
      <c r="E2466" s="41" t="s">
        <v>15</v>
      </c>
      <c r="F2466" s="3" t="s">
        <v>7780</v>
      </c>
      <c r="G2466" s="1" t="s">
        <v>16</v>
      </c>
      <c r="H2466" s="4" t="s">
        <v>681</v>
      </c>
      <c r="I2466" s="1" t="s">
        <v>38</v>
      </c>
    </row>
    <row r="2467" spans="2:9">
      <c r="B2467" s="1">
        <v>2465</v>
      </c>
      <c r="C2467" s="41" t="s">
        <v>7781</v>
      </c>
      <c r="D2467" s="4" t="s">
        <v>7782</v>
      </c>
      <c r="E2467" s="41" t="s">
        <v>15</v>
      </c>
      <c r="F2467" s="3" t="s">
        <v>5320</v>
      </c>
      <c r="G2467" s="1" t="s">
        <v>16</v>
      </c>
      <c r="H2467" s="4" t="s">
        <v>387</v>
      </c>
      <c r="I2467" s="1" t="s">
        <v>38</v>
      </c>
    </row>
    <row r="2468" spans="2:9">
      <c r="B2468" s="1">
        <v>2466</v>
      </c>
      <c r="C2468" s="41" t="s">
        <v>7783</v>
      </c>
      <c r="D2468" s="4" t="s">
        <v>7784</v>
      </c>
      <c r="E2468" s="41" t="s">
        <v>15</v>
      </c>
      <c r="F2468" s="3" t="s">
        <v>7785</v>
      </c>
      <c r="G2468" s="1" t="s">
        <v>16</v>
      </c>
      <c r="H2468" s="4" t="s">
        <v>387</v>
      </c>
      <c r="I2468" s="1" t="s">
        <v>38</v>
      </c>
    </row>
    <row r="2469" spans="2:9">
      <c r="B2469" s="1">
        <v>2467</v>
      </c>
      <c r="C2469" s="41" t="s">
        <v>7786</v>
      </c>
      <c r="D2469" s="4" t="s">
        <v>7787</v>
      </c>
      <c r="E2469" s="41" t="s">
        <v>15</v>
      </c>
      <c r="F2469" s="3" t="s">
        <v>7788</v>
      </c>
      <c r="G2469" s="1" t="s">
        <v>16</v>
      </c>
      <c r="H2469" s="4" t="s">
        <v>174</v>
      </c>
      <c r="I2469" s="1" t="s">
        <v>38</v>
      </c>
    </row>
    <row r="2470" spans="2:9">
      <c r="B2470" s="1">
        <v>2468</v>
      </c>
      <c r="C2470" s="41" t="s">
        <v>7789</v>
      </c>
      <c r="D2470" s="4" t="s">
        <v>7790</v>
      </c>
      <c r="E2470" s="41" t="s">
        <v>15</v>
      </c>
      <c r="F2470" s="3" t="s">
        <v>7791</v>
      </c>
      <c r="G2470" s="1" t="s">
        <v>16</v>
      </c>
      <c r="H2470" s="4" t="s">
        <v>478</v>
      </c>
      <c r="I2470" s="1" t="s">
        <v>38</v>
      </c>
    </row>
    <row r="2471" spans="2:9">
      <c r="B2471" s="1">
        <v>2469</v>
      </c>
      <c r="C2471" s="41" t="s">
        <v>7792</v>
      </c>
      <c r="D2471" s="4" t="s">
        <v>7793</v>
      </c>
      <c r="E2471" s="41" t="s">
        <v>15</v>
      </c>
      <c r="F2471" s="3" t="s">
        <v>7794</v>
      </c>
      <c r="G2471" s="1" t="s">
        <v>16</v>
      </c>
      <c r="H2471" s="4" t="s">
        <v>678</v>
      </c>
      <c r="I2471" s="1" t="s">
        <v>38</v>
      </c>
    </row>
    <row r="2472" spans="2:9">
      <c r="B2472" s="1">
        <v>2470</v>
      </c>
      <c r="C2472" s="41" t="s">
        <v>7795</v>
      </c>
      <c r="D2472" s="4" t="s">
        <v>7796</v>
      </c>
      <c r="E2472" s="41" t="s">
        <v>15</v>
      </c>
      <c r="F2472" s="3" t="s">
        <v>7797</v>
      </c>
      <c r="G2472" s="1" t="s">
        <v>16</v>
      </c>
      <c r="H2472" s="4" t="s">
        <v>174</v>
      </c>
      <c r="I2472" s="1" t="s">
        <v>38</v>
      </c>
    </row>
    <row r="2473" spans="2:9">
      <c r="B2473" s="1">
        <v>2471</v>
      </c>
      <c r="C2473" s="41" t="s">
        <v>7798</v>
      </c>
      <c r="D2473" s="4" t="s">
        <v>7799</v>
      </c>
      <c r="E2473" s="41" t="s">
        <v>15</v>
      </c>
      <c r="F2473" s="3" t="s">
        <v>7800</v>
      </c>
      <c r="G2473" s="1" t="s">
        <v>16</v>
      </c>
      <c r="H2473" s="4" t="s">
        <v>478</v>
      </c>
      <c r="I2473" s="1" t="s">
        <v>38</v>
      </c>
    </row>
    <row r="2474" spans="2:9">
      <c r="B2474" s="1">
        <v>2472</v>
      </c>
      <c r="C2474" s="41" t="s">
        <v>7801</v>
      </c>
      <c r="D2474" s="4" t="s">
        <v>7802</v>
      </c>
      <c r="E2474" s="41" t="s">
        <v>15</v>
      </c>
      <c r="F2474" s="3" t="s">
        <v>5912</v>
      </c>
      <c r="G2474" s="1" t="s">
        <v>16</v>
      </c>
      <c r="H2474" s="4" t="s">
        <v>387</v>
      </c>
      <c r="I2474" s="1" t="s">
        <v>38</v>
      </c>
    </row>
    <row r="2475" spans="2:9">
      <c r="B2475" s="1">
        <v>2473</v>
      </c>
      <c r="C2475" s="41" t="s">
        <v>7803</v>
      </c>
      <c r="D2475" s="4" t="s">
        <v>7804</v>
      </c>
      <c r="E2475" s="41" t="s">
        <v>15</v>
      </c>
      <c r="F2475" s="3" t="s">
        <v>7805</v>
      </c>
      <c r="G2475" s="1" t="s">
        <v>16</v>
      </c>
      <c r="H2475" s="4" t="s">
        <v>387</v>
      </c>
      <c r="I2475" s="1" t="s">
        <v>38</v>
      </c>
    </row>
    <row r="2476" spans="2:9">
      <c r="B2476" s="1">
        <v>2474</v>
      </c>
      <c r="C2476" s="41" t="s">
        <v>7806</v>
      </c>
      <c r="D2476" s="4" t="s">
        <v>7807</v>
      </c>
      <c r="E2476" s="41" t="s">
        <v>15</v>
      </c>
      <c r="F2476" s="3" t="s">
        <v>7808</v>
      </c>
      <c r="G2476" s="1" t="s">
        <v>16</v>
      </c>
      <c r="H2476" s="4" t="s">
        <v>436</v>
      </c>
      <c r="I2476" s="1" t="s">
        <v>38</v>
      </c>
    </row>
    <row r="2477" spans="2:9">
      <c r="B2477" s="1">
        <v>2475</v>
      </c>
      <c r="C2477" s="41" t="s">
        <v>7809</v>
      </c>
      <c r="D2477" s="4" t="s">
        <v>7810</v>
      </c>
      <c r="E2477" s="41" t="s">
        <v>15</v>
      </c>
      <c r="F2477" s="3" t="s">
        <v>7811</v>
      </c>
      <c r="G2477" s="1" t="s">
        <v>16</v>
      </c>
      <c r="H2477" s="4" t="s">
        <v>387</v>
      </c>
      <c r="I2477" s="1" t="s">
        <v>38</v>
      </c>
    </row>
    <row r="2478" spans="2:9">
      <c r="B2478" s="1">
        <v>2476</v>
      </c>
      <c r="C2478" s="41" t="s">
        <v>7812</v>
      </c>
      <c r="D2478" s="4" t="s">
        <v>7813</v>
      </c>
      <c r="E2478" s="41" t="s">
        <v>15</v>
      </c>
      <c r="F2478" s="3" t="s">
        <v>7814</v>
      </c>
      <c r="G2478" s="1" t="s">
        <v>16</v>
      </c>
      <c r="H2478" s="4" t="s">
        <v>174</v>
      </c>
      <c r="I2478" s="1" t="s">
        <v>38</v>
      </c>
    </row>
    <row r="2479" spans="2:9">
      <c r="B2479" s="1">
        <v>2477</v>
      </c>
      <c r="C2479" s="41" t="s">
        <v>7815</v>
      </c>
      <c r="D2479" s="4" t="s">
        <v>7816</v>
      </c>
      <c r="E2479" s="41" t="s">
        <v>15</v>
      </c>
      <c r="F2479" s="3" t="s">
        <v>7645</v>
      </c>
      <c r="G2479" s="1" t="s">
        <v>16</v>
      </c>
      <c r="H2479" s="4" t="s">
        <v>387</v>
      </c>
      <c r="I2479" s="1" t="s">
        <v>38</v>
      </c>
    </row>
    <row r="2480" spans="2:9">
      <c r="B2480" s="1">
        <v>2478</v>
      </c>
      <c r="C2480" s="41" t="s">
        <v>7817</v>
      </c>
      <c r="D2480" s="4" t="s">
        <v>7818</v>
      </c>
      <c r="E2480" s="41" t="s">
        <v>15</v>
      </c>
      <c r="F2480" s="3" t="s">
        <v>5359</v>
      </c>
      <c r="G2480" s="1" t="s">
        <v>16</v>
      </c>
      <c r="H2480" s="4" t="s">
        <v>387</v>
      </c>
      <c r="I2480" s="1" t="s">
        <v>38</v>
      </c>
    </row>
    <row r="2481" spans="2:9">
      <c r="B2481" s="1">
        <v>2479</v>
      </c>
      <c r="C2481" s="41" t="s">
        <v>7819</v>
      </c>
      <c r="D2481" s="4" t="s">
        <v>7820</v>
      </c>
      <c r="E2481" s="41" t="s">
        <v>15</v>
      </c>
      <c r="F2481" s="3" t="s">
        <v>7821</v>
      </c>
      <c r="G2481" s="1" t="s">
        <v>16</v>
      </c>
      <c r="H2481" s="4" t="s">
        <v>174</v>
      </c>
      <c r="I2481" s="1" t="s">
        <v>38</v>
      </c>
    </row>
    <row r="2482" spans="2:9">
      <c r="B2482" s="1">
        <v>2480</v>
      </c>
      <c r="C2482" s="41" t="s">
        <v>7822</v>
      </c>
      <c r="D2482" s="4" t="s">
        <v>7823</v>
      </c>
      <c r="E2482" s="41" t="s">
        <v>15</v>
      </c>
      <c r="F2482" s="3" t="s">
        <v>7824</v>
      </c>
      <c r="G2482" s="1" t="s">
        <v>16</v>
      </c>
      <c r="H2482" s="4" t="s">
        <v>244</v>
      </c>
      <c r="I2482" s="1" t="s">
        <v>38</v>
      </c>
    </row>
    <row r="2483" spans="2:9">
      <c r="B2483" s="1">
        <v>2481</v>
      </c>
      <c r="C2483" s="41" t="s">
        <v>7825</v>
      </c>
      <c r="D2483" s="4" t="s">
        <v>7826</v>
      </c>
      <c r="E2483" s="41" t="s">
        <v>15</v>
      </c>
      <c r="F2483" s="3" t="s">
        <v>5177</v>
      </c>
      <c r="G2483" s="1" t="s">
        <v>16</v>
      </c>
      <c r="H2483" s="4" t="s">
        <v>387</v>
      </c>
      <c r="I2483" s="1" t="s">
        <v>38</v>
      </c>
    </row>
    <row r="2484" spans="2:9">
      <c r="B2484" s="1">
        <v>2482</v>
      </c>
      <c r="C2484" s="41" t="s">
        <v>7827</v>
      </c>
      <c r="D2484" s="4" t="s">
        <v>7828</v>
      </c>
      <c r="E2484" s="41" t="s">
        <v>15</v>
      </c>
      <c r="F2484" s="3" t="s">
        <v>7829</v>
      </c>
      <c r="G2484" s="1" t="s">
        <v>16</v>
      </c>
      <c r="H2484" s="4" t="s">
        <v>387</v>
      </c>
      <c r="I2484" s="1" t="s">
        <v>38</v>
      </c>
    </row>
    <row r="2485" spans="2:9">
      <c r="B2485" s="1">
        <v>2483</v>
      </c>
      <c r="C2485" s="41" t="s">
        <v>7830</v>
      </c>
      <c r="D2485" s="4" t="s">
        <v>7831</v>
      </c>
      <c r="E2485" s="41" t="s">
        <v>15</v>
      </c>
      <c r="F2485" s="3" t="s">
        <v>7832</v>
      </c>
      <c r="G2485" s="1" t="s">
        <v>16</v>
      </c>
      <c r="H2485" s="4" t="s">
        <v>194</v>
      </c>
      <c r="I2485" s="1" t="s">
        <v>38</v>
      </c>
    </row>
    <row r="2486" spans="2:9">
      <c r="B2486" s="1">
        <v>2484</v>
      </c>
      <c r="C2486" s="41" t="s">
        <v>7833</v>
      </c>
      <c r="D2486" s="4" t="s">
        <v>5727</v>
      </c>
      <c r="E2486" s="41" t="s">
        <v>15</v>
      </c>
      <c r="F2486" s="3" t="s">
        <v>7834</v>
      </c>
      <c r="G2486" s="1" t="s">
        <v>16</v>
      </c>
      <c r="H2486" s="4" t="s">
        <v>387</v>
      </c>
      <c r="I2486" s="1" t="s">
        <v>38</v>
      </c>
    </row>
    <row r="2487" spans="2:9">
      <c r="B2487" s="1">
        <v>2485</v>
      </c>
      <c r="C2487" s="41" t="s">
        <v>7835</v>
      </c>
      <c r="D2487" s="4" t="s">
        <v>7836</v>
      </c>
      <c r="E2487" s="41" t="s">
        <v>15</v>
      </c>
      <c r="F2487" s="3" t="s">
        <v>7837</v>
      </c>
      <c r="G2487" s="1" t="s">
        <v>16</v>
      </c>
      <c r="H2487" s="4" t="s">
        <v>675</v>
      </c>
      <c r="I2487" s="1" t="s">
        <v>38</v>
      </c>
    </row>
    <row r="2488" spans="2:9">
      <c r="B2488" s="1">
        <v>2486</v>
      </c>
      <c r="C2488" s="41" t="s">
        <v>7838</v>
      </c>
      <c r="D2488" s="4" t="s">
        <v>7839</v>
      </c>
      <c r="E2488" s="41" t="s">
        <v>15</v>
      </c>
      <c r="F2488" s="3" t="s">
        <v>7840</v>
      </c>
      <c r="G2488" s="1" t="s">
        <v>16</v>
      </c>
      <c r="H2488" s="4" t="s">
        <v>387</v>
      </c>
      <c r="I2488" s="1" t="s">
        <v>38</v>
      </c>
    </row>
    <row r="2489" spans="2:9">
      <c r="B2489" s="1">
        <v>2487</v>
      </c>
      <c r="C2489" s="41" t="s">
        <v>7841</v>
      </c>
      <c r="D2489" s="4" t="s">
        <v>7842</v>
      </c>
      <c r="E2489" s="41" t="s">
        <v>15</v>
      </c>
      <c r="F2489" s="3" t="s">
        <v>7843</v>
      </c>
      <c r="G2489" s="1" t="s">
        <v>16</v>
      </c>
      <c r="H2489" s="4" t="s">
        <v>387</v>
      </c>
      <c r="I2489" s="1" t="s">
        <v>38</v>
      </c>
    </row>
    <row r="2490" spans="2:9">
      <c r="B2490" s="1">
        <v>2488</v>
      </c>
      <c r="C2490" s="41" t="s">
        <v>7844</v>
      </c>
      <c r="D2490" s="4" t="s">
        <v>7278</v>
      </c>
      <c r="E2490" s="41" t="s">
        <v>15</v>
      </c>
      <c r="F2490" s="3" t="s">
        <v>7845</v>
      </c>
      <c r="G2490" s="1" t="s">
        <v>16</v>
      </c>
      <c r="H2490" s="4" t="s">
        <v>484</v>
      </c>
      <c r="I2490" s="1" t="s">
        <v>38</v>
      </c>
    </row>
    <row r="2491" spans="2:9">
      <c r="B2491" s="1">
        <v>2489</v>
      </c>
      <c r="C2491" s="41" t="s">
        <v>7846</v>
      </c>
      <c r="D2491" s="4" t="s">
        <v>7847</v>
      </c>
      <c r="E2491" s="41" t="s">
        <v>15</v>
      </c>
      <c r="F2491" s="3" t="s">
        <v>7848</v>
      </c>
      <c r="G2491" s="1" t="s">
        <v>16</v>
      </c>
      <c r="H2491" s="4" t="s">
        <v>387</v>
      </c>
      <c r="I2491" s="1" t="s">
        <v>38</v>
      </c>
    </row>
    <row r="2492" spans="2:9">
      <c r="B2492" s="1">
        <v>2490</v>
      </c>
      <c r="C2492" s="41" t="s">
        <v>7849</v>
      </c>
      <c r="D2492" s="4" t="s">
        <v>7850</v>
      </c>
      <c r="E2492" s="41" t="s">
        <v>15</v>
      </c>
      <c r="F2492" s="3" t="s">
        <v>7851</v>
      </c>
      <c r="G2492" s="1" t="s">
        <v>16</v>
      </c>
      <c r="H2492" s="4" t="s">
        <v>387</v>
      </c>
      <c r="I2492" s="1" t="s">
        <v>38</v>
      </c>
    </row>
    <row r="2493" spans="2:9">
      <c r="B2493" s="1">
        <v>2491</v>
      </c>
      <c r="C2493" s="41" t="s">
        <v>7852</v>
      </c>
      <c r="D2493" s="4" t="s">
        <v>5962</v>
      </c>
      <c r="E2493" s="41" t="s">
        <v>15</v>
      </c>
      <c r="F2493" s="3" t="s">
        <v>5605</v>
      </c>
      <c r="G2493" s="1" t="s">
        <v>16</v>
      </c>
      <c r="H2493" s="4" t="s">
        <v>478</v>
      </c>
      <c r="I2493" s="1" t="s">
        <v>38</v>
      </c>
    </row>
    <row r="2494" spans="2:9">
      <c r="B2494" s="1">
        <v>2492</v>
      </c>
      <c r="C2494" s="41" t="s">
        <v>7853</v>
      </c>
      <c r="D2494" s="4" t="s">
        <v>7854</v>
      </c>
      <c r="E2494" s="41" t="s">
        <v>15</v>
      </c>
      <c r="F2494" s="3" t="s">
        <v>7855</v>
      </c>
      <c r="G2494" s="1" t="s">
        <v>16</v>
      </c>
      <c r="H2494" s="4" t="s">
        <v>675</v>
      </c>
      <c r="I2494" s="1" t="s">
        <v>38</v>
      </c>
    </row>
    <row r="2495" spans="2:9">
      <c r="B2495" s="1">
        <v>2493</v>
      </c>
      <c r="C2495" s="41" t="s">
        <v>7856</v>
      </c>
      <c r="D2495" s="4" t="s">
        <v>7857</v>
      </c>
      <c r="E2495" s="41" t="s">
        <v>15</v>
      </c>
      <c r="F2495" s="3" t="s">
        <v>7858</v>
      </c>
      <c r="G2495" s="1" t="s">
        <v>16</v>
      </c>
      <c r="H2495" s="4" t="s">
        <v>675</v>
      </c>
      <c r="I2495" s="1" t="s">
        <v>38</v>
      </c>
    </row>
    <row r="2496" spans="2:9">
      <c r="B2496" s="1">
        <v>2494</v>
      </c>
      <c r="C2496" s="41" t="s">
        <v>7859</v>
      </c>
      <c r="D2496" s="4" t="s">
        <v>7860</v>
      </c>
      <c r="E2496" s="41" t="s">
        <v>15</v>
      </c>
      <c r="F2496" s="3" t="s">
        <v>7861</v>
      </c>
      <c r="G2496" s="1" t="s">
        <v>16</v>
      </c>
      <c r="H2496" s="4" t="s">
        <v>387</v>
      </c>
      <c r="I2496" s="1" t="s">
        <v>38</v>
      </c>
    </row>
    <row r="2497" spans="2:9">
      <c r="B2497" s="1">
        <v>2495</v>
      </c>
      <c r="C2497" s="41" t="s">
        <v>7862</v>
      </c>
      <c r="D2497" s="4" t="s">
        <v>2508</v>
      </c>
      <c r="E2497" s="41" t="s">
        <v>15</v>
      </c>
      <c r="F2497" s="3" t="s">
        <v>7863</v>
      </c>
      <c r="G2497" s="1" t="s">
        <v>16</v>
      </c>
      <c r="H2497" s="4" t="s">
        <v>387</v>
      </c>
      <c r="I2497" s="1" t="s">
        <v>38</v>
      </c>
    </row>
    <row r="2498" spans="2:9">
      <c r="B2498" s="1">
        <v>2496</v>
      </c>
      <c r="C2498" s="41" t="s">
        <v>7864</v>
      </c>
      <c r="D2498" s="4" t="s">
        <v>7090</v>
      </c>
      <c r="E2498" s="41" t="s">
        <v>15</v>
      </c>
      <c r="F2498" s="3" t="s">
        <v>7865</v>
      </c>
      <c r="G2498" s="1" t="s">
        <v>16</v>
      </c>
      <c r="H2498" s="4" t="s">
        <v>174</v>
      </c>
      <c r="I2498" s="1" t="s">
        <v>38</v>
      </c>
    </row>
    <row r="2499" spans="2:9">
      <c r="B2499" s="1">
        <v>2497</v>
      </c>
      <c r="C2499" s="41" t="s">
        <v>7866</v>
      </c>
      <c r="D2499" s="4" t="s">
        <v>7867</v>
      </c>
      <c r="E2499" s="41" t="s">
        <v>15</v>
      </c>
      <c r="F2499" s="3" t="s">
        <v>7868</v>
      </c>
      <c r="G2499" s="1" t="s">
        <v>16</v>
      </c>
      <c r="H2499" s="4" t="s">
        <v>557</v>
      </c>
      <c r="I2499" s="1" t="s">
        <v>38</v>
      </c>
    </row>
    <row r="2500" spans="2:9">
      <c r="B2500" s="1">
        <v>2498</v>
      </c>
      <c r="C2500" s="41" t="s">
        <v>7869</v>
      </c>
      <c r="D2500" s="4" t="s">
        <v>7870</v>
      </c>
      <c r="E2500" s="41" t="s">
        <v>15</v>
      </c>
      <c r="F2500" s="3" t="s">
        <v>7871</v>
      </c>
      <c r="G2500" s="1" t="s">
        <v>16</v>
      </c>
      <c r="H2500" s="4" t="s">
        <v>478</v>
      </c>
      <c r="I2500" s="1" t="s">
        <v>38</v>
      </c>
    </row>
    <row r="2501" spans="2:9">
      <c r="B2501" s="1">
        <v>2499</v>
      </c>
      <c r="C2501" s="41" t="s">
        <v>7872</v>
      </c>
      <c r="D2501" s="4" t="s">
        <v>7873</v>
      </c>
      <c r="E2501" s="41" t="s">
        <v>15</v>
      </c>
      <c r="F2501" s="3" t="s">
        <v>7874</v>
      </c>
      <c r="G2501" s="1" t="s">
        <v>16</v>
      </c>
      <c r="H2501" s="4" t="s">
        <v>387</v>
      </c>
      <c r="I2501" s="1" t="s">
        <v>38</v>
      </c>
    </row>
    <row r="2502" spans="2:9">
      <c r="B2502" s="1">
        <v>2500</v>
      </c>
      <c r="C2502" s="41" t="s">
        <v>7875</v>
      </c>
      <c r="D2502" s="4" t="s">
        <v>2537</v>
      </c>
      <c r="E2502" s="41" t="s">
        <v>15</v>
      </c>
      <c r="F2502" s="3" t="s">
        <v>7876</v>
      </c>
      <c r="G2502" s="1" t="s">
        <v>16</v>
      </c>
      <c r="H2502" s="4" t="s">
        <v>680</v>
      </c>
      <c r="I2502" s="1" t="s">
        <v>38</v>
      </c>
    </row>
    <row r="2503" spans="2:9">
      <c r="B2503" s="1">
        <v>2501</v>
      </c>
      <c r="C2503" s="41" t="s">
        <v>7877</v>
      </c>
      <c r="D2503" s="4" t="s">
        <v>7878</v>
      </c>
      <c r="E2503" s="41" t="s">
        <v>15</v>
      </c>
      <c r="F2503" s="3" t="s">
        <v>5341</v>
      </c>
      <c r="G2503" s="1" t="s">
        <v>16</v>
      </c>
      <c r="H2503" s="4" t="s">
        <v>387</v>
      </c>
      <c r="I2503" s="1" t="s">
        <v>38</v>
      </c>
    </row>
    <row r="2504" spans="2:9">
      <c r="B2504" s="1">
        <v>2502</v>
      </c>
      <c r="C2504" s="41" t="s">
        <v>7879</v>
      </c>
      <c r="D2504" s="4" t="s">
        <v>7880</v>
      </c>
      <c r="E2504" s="41" t="s">
        <v>15</v>
      </c>
      <c r="F2504" s="3" t="s">
        <v>7881</v>
      </c>
      <c r="G2504" s="1" t="s">
        <v>16</v>
      </c>
      <c r="H2504" s="4" t="s">
        <v>174</v>
      </c>
      <c r="I2504" s="1" t="s">
        <v>38</v>
      </c>
    </row>
    <row r="2505" spans="2:9">
      <c r="B2505" s="1">
        <v>2503</v>
      </c>
      <c r="C2505" s="41" t="s">
        <v>7882</v>
      </c>
      <c r="D2505" s="4" t="s">
        <v>7046</v>
      </c>
      <c r="E2505" s="41" t="s">
        <v>15</v>
      </c>
      <c r="F2505" s="3" t="s">
        <v>7883</v>
      </c>
      <c r="G2505" s="1" t="s">
        <v>16</v>
      </c>
      <c r="H2505" s="4" t="s">
        <v>387</v>
      </c>
      <c r="I2505" s="1" t="s">
        <v>38</v>
      </c>
    </row>
    <row r="2506" spans="2:9">
      <c r="B2506" s="1">
        <v>2504</v>
      </c>
      <c r="C2506" s="41" t="s">
        <v>7884</v>
      </c>
      <c r="D2506" s="4" t="s">
        <v>7885</v>
      </c>
      <c r="E2506" s="41" t="s">
        <v>15</v>
      </c>
      <c r="F2506" s="3" t="s">
        <v>7886</v>
      </c>
      <c r="G2506" s="1" t="s">
        <v>16</v>
      </c>
      <c r="H2506" s="4" t="s">
        <v>671</v>
      </c>
      <c r="I2506" s="1" t="s">
        <v>38</v>
      </c>
    </row>
    <row r="2507" spans="2:9">
      <c r="B2507" s="1">
        <v>2505</v>
      </c>
      <c r="C2507" s="41" t="s">
        <v>7887</v>
      </c>
      <c r="D2507" s="4" t="s">
        <v>7888</v>
      </c>
      <c r="E2507" s="41" t="s">
        <v>15</v>
      </c>
      <c r="F2507" s="3" t="s">
        <v>7889</v>
      </c>
      <c r="G2507" s="1" t="s">
        <v>16</v>
      </c>
      <c r="H2507" s="4" t="s">
        <v>478</v>
      </c>
      <c r="I2507" s="1" t="s">
        <v>38</v>
      </c>
    </row>
    <row r="2508" spans="2:9">
      <c r="B2508" s="1">
        <v>2506</v>
      </c>
      <c r="C2508" s="41" t="s">
        <v>7890</v>
      </c>
      <c r="D2508" s="4" t="s">
        <v>3368</v>
      </c>
      <c r="E2508" s="41" t="s">
        <v>15</v>
      </c>
      <c r="F2508" s="3" t="s">
        <v>7891</v>
      </c>
      <c r="G2508" s="1" t="s">
        <v>16</v>
      </c>
      <c r="H2508" s="4" t="s">
        <v>678</v>
      </c>
      <c r="I2508" s="1" t="s">
        <v>38</v>
      </c>
    </row>
    <row r="2509" spans="2:9">
      <c r="B2509" s="1">
        <v>2507</v>
      </c>
      <c r="C2509" s="41" t="s">
        <v>7892</v>
      </c>
      <c r="D2509" s="4" t="s">
        <v>7893</v>
      </c>
      <c r="E2509" s="41" t="s">
        <v>15</v>
      </c>
      <c r="F2509" s="3" t="s">
        <v>7894</v>
      </c>
      <c r="G2509" s="1" t="s">
        <v>16</v>
      </c>
      <c r="H2509" s="4" t="s">
        <v>680</v>
      </c>
      <c r="I2509" s="1" t="s">
        <v>38</v>
      </c>
    </row>
    <row r="2510" spans="2:9">
      <c r="B2510" s="1">
        <v>2508</v>
      </c>
      <c r="C2510" s="41" t="s">
        <v>7895</v>
      </c>
      <c r="D2510" s="4" t="s">
        <v>7896</v>
      </c>
      <c r="E2510" s="41" t="s">
        <v>15</v>
      </c>
      <c r="F2510" s="3" t="s">
        <v>7897</v>
      </c>
      <c r="G2510" s="1" t="s">
        <v>16</v>
      </c>
      <c r="H2510" s="4" t="s">
        <v>436</v>
      </c>
      <c r="I2510" s="1" t="s">
        <v>38</v>
      </c>
    </row>
    <row r="2511" spans="2:9">
      <c r="B2511" s="1">
        <v>2509</v>
      </c>
      <c r="C2511" s="41" t="s">
        <v>7898</v>
      </c>
      <c r="D2511" s="4" t="s">
        <v>6198</v>
      </c>
      <c r="E2511" s="41" t="s">
        <v>15</v>
      </c>
      <c r="F2511" s="3" t="s">
        <v>7899</v>
      </c>
      <c r="G2511" s="1" t="s">
        <v>16</v>
      </c>
      <c r="H2511" s="4" t="s">
        <v>680</v>
      </c>
      <c r="I2511" s="1" t="s">
        <v>38</v>
      </c>
    </row>
    <row r="2512" spans="2:9">
      <c r="B2512" s="1">
        <v>2510</v>
      </c>
      <c r="C2512" s="41" t="s">
        <v>7900</v>
      </c>
      <c r="D2512" s="4" t="s">
        <v>7901</v>
      </c>
      <c r="E2512" s="41" t="s">
        <v>15</v>
      </c>
      <c r="F2512" s="3" t="s">
        <v>5508</v>
      </c>
      <c r="G2512" s="1" t="s">
        <v>16</v>
      </c>
      <c r="H2512" s="4" t="s">
        <v>387</v>
      </c>
      <c r="I2512" s="1" t="s">
        <v>38</v>
      </c>
    </row>
    <row r="2513" spans="2:9">
      <c r="B2513" s="1">
        <v>2511</v>
      </c>
      <c r="C2513" s="41" t="s">
        <v>7902</v>
      </c>
      <c r="D2513" s="4" t="s">
        <v>7903</v>
      </c>
      <c r="E2513" s="41" t="s">
        <v>15</v>
      </c>
      <c r="F2513" s="3" t="s">
        <v>7904</v>
      </c>
      <c r="G2513" s="1" t="s">
        <v>16</v>
      </c>
      <c r="H2513" s="4" t="s">
        <v>675</v>
      </c>
      <c r="I2513" s="1" t="s">
        <v>38</v>
      </c>
    </row>
    <row r="2514" spans="2:9">
      <c r="B2514" s="1">
        <v>2512</v>
      </c>
      <c r="C2514" s="41" t="s">
        <v>7905</v>
      </c>
      <c r="D2514" s="4" t="s">
        <v>7906</v>
      </c>
      <c r="E2514" s="41" t="s">
        <v>15</v>
      </c>
      <c r="F2514" s="3" t="s">
        <v>7907</v>
      </c>
      <c r="G2514" s="1" t="s">
        <v>16</v>
      </c>
      <c r="H2514" s="4" t="s">
        <v>174</v>
      </c>
      <c r="I2514" s="1" t="s">
        <v>38</v>
      </c>
    </row>
    <row r="2515" spans="2:9">
      <c r="B2515" s="1">
        <v>2513</v>
      </c>
      <c r="C2515" s="41" t="s">
        <v>7908</v>
      </c>
      <c r="D2515" s="4" t="s">
        <v>7909</v>
      </c>
      <c r="E2515" s="41" t="s">
        <v>15</v>
      </c>
      <c r="F2515" s="3" t="s">
        <v>7910</v>
      </c>
      <c r="G2515" s="1" t="s">
        <v>16</v>
      </c>
      <c r="H2515" s="4" t="s">
        <v>679</v>
      </c>
      <c r="I2515" s="1" t="s">
        <v>38</v>
      </c>
    </row>
    <row r="2516" spans="2:9">
      <c r="B2516" s="1">
        <v>2514</v>
      </c>
      <c r="C2516" s="41" t="s">
        <v>7911</v>
      </c>
      <c r="D2516" s="4" t="s">
        <v>7912</v>
      </c>
      <c r="E2516" s="41" t="s">
        <v>15</v>
      </c>
      <c r="F2516" s="3" t="s">
        <v>5177</v>
      </c>
      <c r="G2516" s="1" t="s">
        <v>16</v>
      </c>
      <c r="H2516" s="4" t="s">
        <v>387</v>
      </c>
      <c r="I2516" s="1" t="s">
        <v>38</v>
      </c>
    </row>
    <row r="2517" spans="2:9">
      <c r="B2517" s="1">
        <v>2515</v>
      </c>
      <c r="C2517" s="41" t="s">
        <v>7913</v>
      </c>
      <c r="D2517" s="4" t="s">
        <v>7914</v>
      </c>
      <c r="E2517" s="41" t="s">
        <v>15</v>
      </c>
      <c r="F2517" s="3" t="s">
        <v>7915</v>
      </c>
      <c r="G2517" s="1" t="s">
        <v>16</v>
      </c>
      <c r="H2517" s="4" t="s">
        <v>462</v>
      </c>
      <c r="I2517" s="1" t="s">
        <v>38</v>
      </c>
    </row>
    <row r="2518" spans="2:9">
      <c r="B2518" s="1">
        <v>2516</v>
      </c>
      <c r="C2518" s="41" t="s">
        <v>7916</v>
      </c>
      <c r="D2518" s="4" t="s">
        <v>7917</v>
      </c>
      <c r="E2518" s="41" t="s">
        <v>15</v>
      </c>
      <c r="F2518" s="3" t="s">
        <v>7918</v>
      </c>
      <c r="G2518" s="1" t="s">
        <v>16</v>
      </c>
      <c r="H2518" s="4" t="s">
        <v>174</v>
      </c>
      <c r="I2518" s="1" t="s">
        <v>38</v>
      </c>
    </row>
    <row r="2519" spans="2:9">
      <c r="B2519" s="1">
        <v>2517</v>
      </c>
      <c r="C2519" s="41" t="s">
        <v>7919</v>
      </c>
      <c r="D2519" s="4" t="s">
        <v>7920</v>
      </c>
      <c r="E2519" s="41" t="s">
        <v>15</v>
      </c>
      <c r="F2519" s="3" t="s">
        <v>7921</v>
      </c>
      <c r="G2519" s="1" t="s">
        <v>16</v>
      </c>
      <c r="H2519" s="4" t="s">
        <v>678</v>
      </c>
      <c r="I2519" s="1" t="s">
        <v>38</v>
      </c>
    </row>
    <row r="2520" spans="2:9">
      <c r="B2520" s="1">
        <v>2518</v>
      </c>
      <c r="C2520" s="41" t="s">
        <v>7922</v>
      </c>
      <c r="D2520" s="4" t="s">
        <v>7923</v>
      </c>
      <c r="E2520" s="41" t="s">
        <v>15</v>
      </c>
      <c r="F2520" s="3" t="s">
        <v>7924</v>
      </c>
      <c r="G2520" s="1" t="s">
        <v>16</v>
      </c>
      <c r="H2520" s="4" t="s">
        <v>679</v>
      </c>
      <c r="I2520" s="1" t="s">
        <v>38</v>
      </c>
    </row>
    <row r="2521" spans="2:9">
      <c r="B2521" s="1">
        <v>2519</v>
      </c>
      <c r="C2521" s="41" t="s">
        <v>7925</v>
      </c>
      <c r="D2521" s="4" t="s">
        <v>7926</v>
      </c>
      <c r="E2521" s="41" t="s">
        <v>15</v>
      </c>
      <c r="F2521" s="3" t="s">
        <v>7927</v>
      </c>
      <c r="G2521" s="1" t="s">
        <v>16</v>
      </c>
      <c r="H2521" s="4" t="s">
        <v>174</v>
      </c>
      <c r="I2521" s="1" t="s">
        <v>38</v>
      </c>
    </row>
    <row r="2522" spans="2:9">
      <c r="B2522" s="1">
        <v>2520</v>
      </c>
      <c r="C2522" s="41" t="s">
        <v>7928</v>
      </c>
      <c r="D2522" s="4" t="s">
        <v>7929</v>
      </c>
      <c r="E2522" s="41" t="s">
        <v>15</v>
      </c>
      <c r="F2522" s="3" t="s">
        <v>7930</v>
      </c>
      <c r="G2522" s="1" t="s">
        <v>16</v>
      </c>
      <c r="H2522" s="4" t="s">
        <v>675</v>
      </c>
      <c r="I2522" s="1" t="s">
        <v>38</v>
      </c>
    </row>
    <row r="2523" spans="2:9">
      <c r="B2523" s="1">
        <v>2521</v>
      </c>
      <c r="C2523" s="41" t="s">
        <v>7931</v>
      </c>
      <c r="D2523" s="4" t="s">
        <v>7932</v>
      </c>
      <c r="E2523" s="41" t="s">
        <v>15</v>
      </c>
      <c r="F2523" s="3" t="s">
        <v>5323</v>
      </c>
      <c r="G2523" s="1" t="s">
        <v>16</v>
      </c>
      <c r="H2523" s="4" t="s">
        <v>244</v>
      </c>
      <c r="I2523" s="1" t="s">
        <v>38</v>
      </c>
    </row>
    <row r="2524" spans="2:9">
      <c r="B2524" s="1">
        <v>2522</v>
      </c>
      <c r="C2524" s="41" t="s">
        <v>7933</v>
      </c>
      <c r="D2524" s="4" t="s">
        <v>7934</v>
      </c>
      <c r="E2524" s="41" t="s">
        <v>15</v>
      </c>
      <c r="F2524" s="3" t="s">
        <v>7935</v>
      </c>
      <c r="G2524" s="1" t="s">
        <v>16</v>
      </c>
      <c r="H2524" s="4" t="s">
        <v>29551</v>
      </c>
      <c r="I2524" s="1" t="s">
        <v>38</v>
      </c>
    </row>
    <row r="2525" spans="2:9">
      <c r="B2525" s="1">
        <v>2523</v>
      </c>
      <c r="C2525" s="41" t="s">
        <v>7936</v>
      </c>
      <c r="D2525" s="4" t="s">
        <v>7937</v>
      </c>
      <c r="E2525" s="41" t="s">
        <v>15</v>
      </c>
      <c r="F2525" s="3" t="s">
        <v>7938</v>
      </c>
      <c r="G2525" s="1" t="s">
        <v>16</v>
      </c>
      <c r="H2525" s="4" t="s">
        <v>680</v>
      </c>
      <c r="I2525" s="1" t="s">
        <v>38</v>
      </c>
    </row>
    <row r="2526" spans="2:9">
      <c r="B2526" s="1">
        <v>2524</v>
      </c>
      <c r="C2526" s="41" t="s">
        <v>7939</v>
      </c>
      <c r="D2526" s="4" t="s">
        <v>7940</v>
      </c>
      <c r="E2526" s="41" t="s">
        <v>15</v>
      </c>
      <c r="F2526" s="3" t="s">
        <v>7941</v>
      </c>
      <c r="G2526" s="1" t="s">
        <v>16</v>
      </c>
      <c r="H2526" s="4" t="s">
        <v>387</v>
      </c>
      <c r="I2526" s="1" t="s">
        <v>38</v>
      </c>
    </row>
    <row r="2527" spans="2:9">
      <c r="B2527" s="1">
        <v>2525</v>
      </c>
      <c r="C2527" s="41" t="s">
        <v>7942</v>
      </c>
      <c r="D2527" s="4" t="s">
        <v>7943</v>
      </c>
      <c r="E2527" s="41" t="s">
        <v>15</v>
      </c>
      <c r="F2527" s="3" t="s">
        <v>7944</v>
      </c>
      <c r="G2527" s="1" t="s">
        <v>16</v>
      </c>
      <c r="H2527" s="4" t="s">
        <v>318</v>
      </c>
      <c r="I2527" s="1" t="s">
        <v>38</v>
      </c>
    </row>
    <row r="2528" spans="2:9">
      <c r="B2528" s="1">
        <v>2526</v>
      </c>
      <c r="C2528" s="41" t="s">
        <v>7945</v>
      </c>
      <c r="D2528" s="4" t="s">
        <v>7946</v>
      </c>
      <c r="E2528" s="41" t="s">
        <v>15</v>
      </c>
      <c r="F2528" s="3" t="s">
        <v>7947</v>
      </c>
      <c r="G2528" s="1" t="s">
        <v>16</v>
      </c>
      <c r="H2528" s="4" t="s">
        <v>387</v>
      </c>
      <c r="I2528" s="1" t="s">
        <v>38</v>
      </c>
    </row>
    <row r="2529" spans="2:9">
      <c r="B2529" s="1">
        <v>2527</v>
      </c>
      <c r="C2529" s="41" t="s">
        <v>7948</v>
      </c>
      <c r="D2529" s="4" t="s">
        <v>7949</v>
      </c>
      <c r="E2529" s="41" t="s">
        <v>15</v>
      </c>
      <c r="F2529" s="3" t="s">
        <v>7950</v>
      </c>
      <c r="G2529" s="1" t="s">
        <v>16</v>
      </c>
      <c r="H2529" s="4" t="s">
        <v>387</v>
      </c>
      <c r="I2529" s="1" t="s">
        <v>38</v>
      </c>
    </row>
    <row r="2530" spans="2:9">
      <c r="B2530" s="1">
        <v>2528</v>
      </c>
      <c r="C2530" s="41" t="s">
        <v>7951</v>
      </c>
      <c r="D2530" s="4" t="s">
        <v>7952</v>
      </c>
      <c r="E2530" s="41" t="s">
        <v>15</v>
      </c>
      <c r="F2530" s="3" t="s">
        <v>7953</v>
      </c>
      <c r="G2530" s="1" t="s">
        <v>16</v>
      </c>
      <c r="H2530" s="4" t="s">
        <v>671</v>
      </c>
      <c r="I2530" s="1" t="s">
        <v>38</v>
      </c>
    </row>
    <row r="2531" spans="2:9">
      <c r="B2531" s="1">
        <v>2529</v>
      </c>
      <c r="C2531" s="41" t="s">
        <v>7954</v>
      </c>
      <c r="D2531" s="4" t="s">
        <v>5196</v>
      </c>
      <c r="E2531" s="41" t="s">
        <v>15</v>
      </c>
      <c r="F2531" s="3" t="s">
        <v>7035</v>
      </c>
      <c r="G2531" s="1" t="s">
        <v>16</v>
      </c>
      <c r="H2531" s="4" t="s">
        <v>680</v>
      </c>
      <c r="I2531" s="1" t="s">
        <v>38</v>
      </c>
    </row>
    <row r="2532" spans="2:9">
      <c r="B2532" s="1">
        <v>2530</v>
      </c>
      <c r="C2532" s="41" t="s">
        <v>7955</v>
      </c>
      <c r="D2532" s="4" t="s">
        <v>4589</v>
      </c>
      <c r="E2532" s="41" t="s">
        <v>15</v>
      </c>
      <c r="F2532" s="3" t="s">
        <v>7956</v>
      </c>
      <c r="G2532" s="1" t="s">
        <v>16</v>
      </c>
      <c r="H2532" s="4" t="s">
        <v>29551</v>
      </c>
      <c r="I2532" s="1" t="s">
        <v>38</v>
      </c>
    </row>
    <row r="2533" spans="2:9">
      <c r="B2533" s="1">
        <v>2531</v>
      </c>
      <c r="C2533" s="41" t="s">
        <v>7957</v>
      </c>
      <c r="D2533" s="4" t="s">
        <v>7958</v>
      </c>
      <c r="E2533" s="41" t="s">
        <v>15</v>
      </c>
      <c r="F2533" s="3" t="s">
        <v>5359</v>
      </c>
      <c r="G2533" s="1" t="s">
        <v>16</v>
      </c>
      <c r="H2533" s="4" t="s">
        <v>387</v>
      </c>
      <c r="I2533" s="1" t="s">
        <v>38</v>
      </c>
    </row>
    <row r="2534" spans="2:9">
      <c r="B2534" s="1">
        <v>2532</v>
      </c>
      <c r="C2534" s="41" t="s">
        <v>7959</v>
      </c>
      <c r="D2534" s="4" t="s">
        <v>7960</v>
      </c>
      <c r="E2534" s="41" t="s">
        <v>15</v>
      </c>
      <c r="F2534" s="3" t="s">
        <v>7961</v>
      </c>
      <c r="G2534" s="1" t="s">
        <v>16</v>
      </c>
      <c r="H2534" s="4" t="s">
        <v>680</v>
      </c>
      <c r="I2534" s="1" t="s">
        <v>38</v>
      </c>
    </row>
    <row r="2535" spans="2:9">
      <c r="B2535" s="1">
        <v>2533</v>
      </c>
      <c r="C2535" s="41" t="s">
        <v>7962</v>
      </c>
      <c r="D2535" s="4" t="s">
        <v>7963</v>
      </c>
      <c r="E2535" s="41" t="s">
        <v>15</v>
      </c>
      <c r="F2535" s="3" t="s">
        <v>7964</v>
      </c>
      <c r="G2535" s="1" t="s">
        <v>16</v>
      </c>
      <c r="H2535" s="4" t="s">
        <v>478</v>
      </c>
      <c r="I2535" s="1" t="s">
        <v>38</v>
      </c>
    </row>
    <row r="2536" spans="2:9">
      <c r="B2536" s="1">
        <v>2534</v>
      </c>
      <c r="C2536" s="41" t="s">
        <v>7965</v>
      </c>
      <c r="D2536" s="4" t="s">
        <v>7966</v>
      </c>
      <c r="E2536" s="41" t="s">
        <v>15</v>
      </c>
      <c r="F2536" s="3" t="s">
        <v>7967</v>
      </c>
      <c r="G2536" s="1" t="s">
        <v>16</v>
      </c>
      <c r="H2536" s="4" t="s">
        <v>478</v>
      </c>
      <c r="I2536" s="1" t="s">
        <v>38</v>
      </c>
    </row>
    <row r="2537" spans="2:9">
      <c r="B2537" s="1">
        <v>2535</v>
      </c>
      <c r="C2537" s="41" t="s">
        <v>7968</v>
      </c>
      <c r="D2537" s="4" t="s">
        <v>7969</v>
      </c>
      <c r="E2537" s="41" t="s">
        <v>15</v>
      </c>
      <c r="F2537" s="3" t="s">
        <v>7970</v>
      </c>
      <c r="G2537" s="1" t="s">
        <v>16</v>
      </c>
      <c r="H2537" s="4" t="s">
        <v>387</v>
      </c>
      <c r="I2537" s="1" t="s">
        <v>38</v>
      </c>
    </row>
    <row r="2538" spans="2:9">
      <c r="B2538" s="1">
        <v>2536</v>
      </c>
      <c r="C2538" s="41" t="s">
        <v>7971</v>
      </c>
      <c r="D2538" s="4" t="s">
        <v>7972</v>
      </c>
      <c r="E2538" s="41" t="s">
        <v>15</v>
      </c>
      <c r="F2538" s="3" t="s">
        <v>7973</v>
      </c>
      <c r="G2538" s="1" t="s">
        <v>16</v>
      </c>
      <c r="H2538" s="4" t="s">
        <v>387</v>
      </c>
      <c r="I2538" s="1" t="s">
        <v>38</v>
      </c>
    </row>
    <row r="2539" spans="2:9">
      <c r="B2539" s="1">
        <v>2537</v>
      </c>
      <c r="C2539" s="41" t="s">
        <v>7974</v>
      </c>
      <c r="D2539" s="4" t="s">
        <v>7975</v>
      </c>
      <c r="E2539" s="41" t="s">
        <v>15</v>
      </c>
      <c r="F2539" s="3" t="s">
        <v>5178</v>
      </c>
      <c r="G2539" s="1" t="s">
        <v>16</v>
      </c>
      <c r="H2539" s="4" t="s">
        <v>387</v>
      </c>
      <c r="I2539" s="1" t="s">
        <v>38</v>
      </c>
    </row>
    <row r="2540" spans="2:9">
      <c r="B2540" s="1">
        <v>2538</v>
      </c>
      <c r="C2540" s="41" t="s">
        <v>7976</v>
      </c>
      <c r="D2540" s="4" t="s">
        <v>7977</v>
      </c>
      <c r="E2540" s="41" t="s">
        <v>15</v>
      </c>
      <c r="F2540" s="3" t="s">
        <v>7978</v>
      </c>
      <c r="G2540" s="1" t="s">
        <v>16</v>
      </c>
      <c r="H2540" s="4" t="s">
        <v>675</v>
      </c>
      <c r="I2540" s="1" t="s">
        <v>38</v>
      </c>
    </row>
    <row r="2541" spans="2:9">
      <c r="B2541" s="1">
        <v>2539</v>
      </c>
      <c r="C2541" s="41" t="s">
        <v>7979</v>
      </c>
      <c r="D2541" s="4" t="s">
        <v>7980</v>
      </c>
      <c r="E2541" s="41" t="s">
        <v>15</v>
      </c>
      <c r="F2541" s="3" t="s">
        <v>5738</v>
      </c>
      <c r="G2541" s="1" t="s">
        <v>16</v>
      </c>
      <c r="H2541" s="4" t="s">
        <v>387</v>
      </c>
      <c r="I2541" s="1" t="s">
        <v>38</v>
      </c>
    </row>
    <row r="2542" spans="2:9">
      <c r="B2542" s="1">
        <v>2540</v>
      </c>
      <c r="C2542" s="41" t="s">
        <v>7981</v>
      </c>
      <c r="D2542" s="4" t="s">
        <v>4657</v>
      </c>
      <c r="E2542" s="41" t="s">
        <v>15</v>
      </c>
      <c r="F2542" s="3" t="s">
        <v>7502</v>
      </c>
      <c r="G2542" s="1" t="s">
        <v>16</v>
      </c>
      <c r="H2542" s="4" t="s">
        <v>387</v>
      </c>
      <c r="I2542" s="1" t="s">
        <v>38</v>
      </c>
    </row>
    <row r="2543" spans="2:9">
      <c r="B2543" s="1">
        <v>2541</v>
      </c>
      <c r="C2543" s="41" t="s">
        <v>7982</v>
      </c>
      <c r="D2543" s="4" t="s">
        <v>7983</v>
      </c>
      <c r="E2543" s="41" t="s">
        <v>15</v>
      </c>
      <c r="F2543" s="3" t="s">
        <v>7984</v>
      </c>
      <c r="G2543" s="1" t="s">
        <v>16</v>
      </c>
      <c r="H2543" s="4" t="s">
        <v>387</v>
      </c>
      <c r="I2543" s="1" t="s">
        <v>38</v>
      </c>
    </row>
    <row r="2544" spans="2:9">
      <c r="B2544" s="1">
        <v>2542</v>
      </c>
      <c r="C2544" s="41" t="s">
        <v>7985</v>
      </c>
      <c r="D2544" s="4" t="s">
        <v>7986</v>
      </c>
      <c r="E2544" s="41" t="s">
        <v>15</v>
      </c>
      <c r="F2544" s="3" t="s">
        <v>7987</v>
      </c>
      <c r="G2544" s="1" t="s">
        <v>16</v>
      </c>
      <c r="H2544" s="4" t="s">
        <v>557</v>
      </c>
      <c r="I2544" s="1" t="s">
        <v>38</v>
      </c>
    </row>
    <row r="2545" spans="2:9">
      <c r="B2545" s="1">
        <v>2543</v>
      </c>
      <c r="C2545" s="41" t="s">
        <v>7988</v>
      </c>
      <c r="D2545" s="4" t="s">
        <v>7989</v>
      </c>
      <c r="E2545" s="41" t="s">
        <v>15</v>
      </c>
      <c r="F2545" s="3" t="s">
        <v>7990</v>
      </c>
      <c r="G2545" s="1" t="s">
        <v>16</v>
      </c>
      <c r="H2545" s="4" t="s">
        <v>679</v>
      </c>
      <c r="I2545" s="1" t="s">
        <v>38</v>
      </c>
    </row>
    <row r="2546" spans="2:9">
      <c r="B2546" s="1">
        <v>2544</v>
      </c>
      <c r="C2546" s="41" t="s">
        <v>7991</v>
      </c>
      <c r="D2546" s="4" t="s">
        <v>7992</v>
      </c>
      <c r="E2546" s="41" t="s">
        <v>15</v>
      </c>
      <c r="F2546" s="3" t="s">
        <v>7993</v>
      </c>
      <c r="G2546" s="1" t="s">
        <v>16</v>
      </c>
      <c r="H2546" s="4" t="s">
        <v>678</v>
      </c>
      <c r="I2546" s="1" t="s">
        <v>38</v>
      </c>
    </row>
    <row r="2547" spans="2:9">
      <c r="B2547" s="1">
        <v>2545</v>
      </c>
      <c r="C2547" s="41" t="s">
        <v>7994</v>
      </c>
      <c r="D2547" s="4" t="s">
        <v>7995</v>
      </c>
      <c r="E2547" s="41" t="s">
        <v>15</v>
      </c>
      <c r="F2547" s="3" t="s">
        <v>5738</v>
      </c>
      <c r="G2547" s="1" t="s">
        <v>16</v>
      </c>
      <c r="H2547" s="4" t="s">
        <v>387</v>
      </c>
      <c r="I2547" s="1" t="s">
        <v>38</v>
      </c>
    </row>
    <row r="2548" spans="2:9">
      <c r="B2548" s="1">
        <v>2546</v>
      </c>
      <c r="C2548" s="41" t="s">
        <v>7996</v>
      </c>
      <c r="D2548" s="4" t="s">
        <v>7997</v>
      </c>
      <c r="E2548" s="41" t="s">
        <v>15</v>
      </c>
      <c r="F2548" s="3" t="s">
        <v>7998</v>
      </c>
      <c r="G2548" s="1" t="s">
        <v>16</v>
      </c>
      <c r="H2548" s="4" t="s">
        <v>679</v>
      </c>
      <c r="I2548" s="1" t="s">
        <v>38</v>
      </c>
    </row>
    <row r="2549" spans="2:9">
      <c r="B2549" s="1">
        <v>2547</v>
      </c>
      <c r="C2549" s="41" t="s">
        <v>7999</v>
      </c>
      <c r="D2549" s="4" t="s">
        <v>7090</v>
      </c>
      <c r="E2549" s="41" t="s">
        <v>15</v>
      </c>
      <c r="F2549" s="3" t="s">
        <v>8000</v>
      </c>
      <c r="G2549" s="1" t="s">
        <v>16</v>
      </c>
      <c r="H2549" s="4" t="s">
        <v>680</v>
      </c>
      <c r="I2549" s="1" t="s">
        <v>38</v>
      </c>
    </row>
    <row r="2550" spans="2:9">
      <c r="B2550" s="1">
        <v>2548</v>
      </c>
      <c r="C2550" s="41" t="s">
        <v>8001</v>
      </c>
      <c r="D2550" s="4" t="s">
        <v>8002</v>
      </c>
      <c r="E2550" s="41" t="s">
        <v>15</v>
      </c>
      <c r="F2550" s="3" t="s">
        <v>8003</v>
      </c>
      <c r="G2550" s="1" t="s">
        <v>16</v>
      </c>
      <c r="H2550" s="4" t="s">
        <v>174</v>
      </c>
      <c r="I2550" s="1" t="s">
        <v>38</v>
      </c>
    </row>
    <row r="2551" spans="2:9">
      <c r="B2551" s="1">
        <v>2549</v>
      </c>
      <c r="C2551" s="41" t="s">
        <v>8004</v>
      </c>
      <c r="D2551" s="4" t="s">
        <v>8005</v>
      </c>
      <c r="E2551" s="41" t="s">
        <v>15</v>
      </c>
      <c r="F2551" s="3" t="s">
        <v>8006</v>
      </c>
      <c r="G2551" s="1" t="s">
        <v>16</v>
      </c>
      <c r="H2551" s="4" t="s">
        <v>387</v>
      </c>
      <c r="I2551" s="1" t="s">
        <v>38</v>
      </c>
    </row>
    <row r="2552" spans="2:9">
      <c r="B2552" s="1">
        <v>2550</v>
      </c>
      <c r="C2552" s="41" t="s">
        <v>8007</v>
      </c>
      <c r="D2552" s="4" t="s">
        <v>8008</v>
      </c>
      <c r="E2552" s="41" t="s">
        <v>15</v>
      </c>
      <c r="F2552" s="3" t="s">
        <v>8009</v>
      </c>
      <c r="G2552" s="1" t="s">
        <v>16</v>
      </c>
      <c r="H2552" s="4" t="s">
        <v>174</v>
      </c>
      <c r="I2552" s="1" t="s">
        <v>38</v>
      </c>
    </row>
    <row r="2553" spans="2:9">
      <c r="B2553" s="1">
        <v>2551</v>
      </c>
      <c r="C2553" s="41" t="s">
        <v>8010</v>
      </c>
      <c r="D2553" s="4" t="s">
        <v>8011</v>
      </c>
      <c r="E2553" s="41" t="s">
        <v>15</v>
      </c>
      <c r="F2553" s="3" t="s">
        <v>483</v>
      </c>
      <c r="G2553" s="1" t="s">
        <v>16</v>
      </c>
      <c r="H2553" s="4" t="s">
        <v>484</v>
      </c>
      <c r="I2553" s="1" t="s">
        <v>38</v>
      </c>
    </row>
    <row r="2554" spans="2:9">
      <c r="B2554" s="1">
        <v>2552</v>
      </c>
      <c r="C2554" s="41" t="s">
        <v>8012</v>
      </c>
      <c r="D2554" s="4" t="s">
        <v>8013</v>
      </c>
      <c r="E2554" s="41" t="s">
        <v>15</v>
      </c>
      <c r="F2554" s="3" t="s">
        <v>8014</v>
      </c>
      <c r="G2554" s="1" t="s">
        <v>16</v>
      </c>
      <c r="H2554" s="4" t="s">
        <v>478</v>
      </c>
      <c r="I2554" s="1" t="s">
        <v>38</v>
      </c>
    </row>
    <row r="2555" spans="2:9">
      <c r="B2555" s="1">
        <v>2553</v>
      </c>
      <c r="C2555" s="41" t="s">
        <v>8015</v>
      </c>
      <c r="D2555" s="4" t="s">
        <v>8016</v>
      </c>
      <c r="E2555" s="41" t="s">
        <v>15</v>
      </c>
      <c r="F2555" s="3" t="s">
        <v>8017</v>
      </c>
      <c r="G2555" s="1" t="s">
        <v>16</v>
      </c>
      <c r="H2555" s="4" t="s">
        <v>387</v>
      </c>
      <c r="I2555" s="1" t="s">
        <v>38</v>
      </c>
    </row>
    <row r="2556" spans="2:9">
      <c r="B2556" s="1">
        <v>2554</v>
      </c>
      <c r="C2556" s="41" t="s">
        <v>8018</v>
      </c>
      <c r="D2556" s="4" t="s">
        <v>8019</v>
      </c>
      <c r="E2556" s="41" t="s">
        <v>15</v>
      </c>
      <c r="F2556" s="3" t="s">
        <v>8020</v>
      </c>
      <c r="G2556" s="1" t="s">
        <v>16</v>
      </c>
      <c r="H2556" s="4" t="s">
        <v>478</v>
      </c>
      <c r="I2556" s="1" t="s">
        <v>38</v>
      </c>
    </row>
    <row r="2557" spans="2:9">
      <c r="B2557" s="1">
        <v>2555</v>
      </c>
      <c r="C2557" s="41" t="s">
        <v>8021</v>
      </c>
      <c r="D2557" s="4" t="s">
        <v>8022</v>
      </c>
      <c r="E2557" s="41" t="s">
        <v>15</v>
      </c>
      <c r="F2557" s="3" t="s">
        <v>8023</v>
      </c>
      <c r="G2557" s="1" t="s">
        <v>16</v>
      </c>
      <c r="H2557" s="4" t="s">
        <v>387</v>
      </c>
      <c r="I2557" s="1" t="s">
        <v>38</v>
      </c>
    </row>
    <row r="2558" spans="2:9">
      <c r="B2558" s="1">
        <v>2556</v>
      </c>
      <c r="C2558" s="41" t="s">
        <v>8024</v>
      </c>
      <c r="D2558" s="4" t="s">
        <v>8025</v>
      </c>
      <c r="E2558" s="41" t="s">
        <v>15</v>
      </c>
      <c r="F2558" s="3" t="s">
        <v>5215</v>
      </c>
      <c r="G2558" s="1" t="s">
        <v>16</v>
      </c>
      <c r="H2558" s="4" t="s">
        <v>387</v>
      </c>
      <c r="I2558" s="1" t="s">
        <v>38</v>
      </c>
    </row>
    <row r="2559" spans="2:9">
      <c r="B2559" s="1">
        <v>2557</v>
      </c>
      <c r="C2559" s="41" t="s">
        <v>8026</v>
      </c>
      <c r="D2559" s="4" t="s">
        <v>8027</v>
      </c>
      <c r="E2559" s="41" t="s">
        <v>15</v>
      </c>
      <c r="F2559" s="3" t="s">
        <v>8028</v>
      </c>
      <c r="G2559" s="1" t="s">
        <v>16</v>
      </c>
      <c r="H2559" s="4" t="s">
        <v>478</v>
      </c>
      <c r="I2559" s="1" t="s">
        <v>38</v>
      </c>
    </row>
    <row r="2560" spans="2:9">
      <c r="B2560" s="1">
        <v>2558</v>
      </c>
      <c r="C2560" s="41" t="s">
        <v>8029</v>
      </c>
      <c r="D2560" s="4" t="s">
        <v>8030</v>
      </c>
      <c r="E2560" s="41" t="s">
        <v>15</v>
      </c>
      <c r="F2560" s="3" t="s">
        <v>8031</v>
      </c>
      <c r="G2560" s="1" t="s">
        <v>16</v>
      </c>
      <c r="H2560" s="4" t="s">
        <v>174</v>
      </c>
      <c r="I2560" s="1" t="s">
        <v>38</v>
      </c>
    </row>
    <row r="2561" spans="2:9">
      <c r="B2561" s="1">
        <v>2559</v>
      </c>
      <c r="C2561" s="41" t="s">
        <v>8032</v>
      </c>
      <c r="D2561" s="4" t="s">
        <v>8033</v>
      </c>
      <c r="E2561" s="41" t="s">
        <v>15</v>
      </c>
      <c r="F2561" s="3" t="s">
        <v>8034</v>
      </c>
      <c r="G2561" s="1" t="s">
        <v>16</v>
      </c>
      <c r="H2561" s="4" t="s">
        <v>484</v>
      </c>
      <c r="I2561" s="1" t="s">
        <v>38</v>
      </c>
    </row>
    <row r="2562" spans="2:9">
      <c r="B2562" s="1">
        <v>2560</v>
      </c>
      <c r="C2562" s="41" t="s">
        <v>8035</v>
      </c>
      <c r="D2562" s="4" t="s">
        <v>8036</v>
      </c>
      <c r="E2562" s="41" t="s">
        <v>15</v>
      </c>
      <c r="F2562" s="3" t="s">
        <v>8037</v>
      </c>
      <c r="G2562" s="1" t="s">
        <v>16</v>
      </c>
      <c r="H2562" s="4" t="s">
        <v>387</v>
      </c>
      <c r="I2562" s="1" t="s">
        <v>38</v>
      </c>
    </row>
    <row r="2563" spans="2:9">
      <c r="B2563" s="1">
        <v>2561</v>
      </c>
      <c r="C2563" s="41" t="s">
        <v>8038</v>
      </c>
      <c r="D2563" s="4" t="s">
        <v>8039</v>
      </c>
      <c r="E2563" s="41" t="s">
        <v>15</v>
      </c>
      <c r="F2563" s="3" t="s">
        <v>8040</v>
      </c>
      <c r="G2563" s="1" t="s">
        <v>16</v>
      </c>
      <c r="H2563" s="4" t="s">
        <v>387</v>
      </c>
      <c r="I2563" s="1" t="s">
        <v>38</v>
      </c>
    </row>
    <row r="2564" spans="2:9">
      <c r="B2564" s="1">
        <v>2562</v>
      </c>
      <c r="C2564" s="41" t="s">
        <v>8041</v>
      </c>
      <c r="D2564" s="4" t="s">
        <v>8042</v>
      </c>
      <c r="E2564" s="41" t="s">
        <v>15</v>
      </c>
      <c r="F2564" s="3" t="s">
        <v>8043</v>
      </c>
      <c r="G2564" s="1" t="s">
        <v>16</v>
      </c>
      <c r="H2564" s="4" t="s">
        <v>680</v>
      </c>
      <c r="I2564" s="1" t="s">
        <v>38</v>
      </c>
    </row>
    <row r="2565" spans="2:9">
      <c r="B2565" s="1">
        <v>2563</v>
      </c>
      <c r="C2565" s="41" t="s">
        <v>8044</v>
      </c>
      <c r="D2565" s="4" t="s">
        <v>8045</v>
      </c>
      <c r="E2565" s="41" t="s">
        <v>15</v>
      </c>
      <c r="F2565" s="3" t="s">
        <v>8046</v>
      </c>
      <c r="G2565" s="1" t="s">
        <v>16</v>
      </c>
      <c r="H2565" s="4" t="s">
        <v>557</v>
      </c>
      <c r="I2565" s="1" t="s">
        <v>38</v>
      </c>
    </row>
    <row r="2566" spans="2:9">
      <c r="B2566" s="1">
        <v>2564</v>
      </c>
      <c r="C2566" s="41" t="s">
        <v>8047</v>
      </c>
      <c r="D2566" s="4" t="s">
        <v>8048</v>
      </c>
      <c r="E2566" s="41" t="s">
        <v>15</v>
      </c>
      <c r="F2566" s="3" t="s">
        <v>8049</v>
      </c>
      <c r="G2566" s="1" t="s">
        <v>16</v>
      </c>
      <c r="H2566" s="4" t="s">
        <v>675</v>
      </c>
      <c r="I2566" s="1" t="s">
        <v>38</v>
      </c>
    </row>
    <row r="2567" spans="2:9">
      <c r="B2567" s="1">
        <v>2565</v>
      </c>
      <c r="C2567" s="41" t="s">
        <v>8050</v>
      </c>
      <c r="D2567" s="4" t="s">
        <v>8051</v>
      </c>
      <c r="E2567" s="41" t="s">
        <v>15</v>
      </c>
      <c r="F2567" s="3" t="s">
        <v>8052</v>
      </c>
      <c r="G2567" s="1" t="s">
        <v>16</v>
      </c>
      <c r="H2567" s="4" t="s">
        <v>680</v>
      </c>
      <c r="I2567" s="1" t="s">
        <v>38</v>
      </c>
    </row>
    <row r="2568" spans="2:9">
      <c r="B2568" s="1">
        <v>2566</v>
      </c>
      <c r="C2568" s="41" t="s">
        <v>8053</v>
      </c>
      <c r="D2568" s="4" t="s">
        <v>8054</v>
      </c>
      <c r="E2568" s="41" t="s">
        <v>15</v>
      </c>
      <c r="F2568" s="3" t="s">
        <v>8055</v>
      </c>
      <c r="G2568" s="1" t="s">
        <v>16</v>
      </c>
      <c r="H2568" s="4" t="s">
        <v>675</v>
      </c>
      <c r="I2568" s="1" t="s">
        <v>38</v>
      </c>
    </row>
    <row r="2569" spans="2:9">
      <c r="B2569" s="1">
        <v>2567</v>
      </c>
      <c r="C2569" s="41" t="s">
        <v>8056</v>
      </c>
      <c r="D2569" s="4" t="s">
        <v>8057</v>
      </c>
      <c r="E2569" s="41" t="s">
        <v>15</v>
      </c>
      <c r="F2569" s="3" t="s">
        <v>8058</v>
      </c>
      <c r="G2569" s="1" t="s">
        <v>16</v>
      </c>
      <c r="H2569" s="4" t="s">
        <v>680</v>
      </c>
      <c r="I2569" s="1" t="s">
        <v>38</v>
      </c>
    </row>
    <row r="2570" spans="2:9">
      <c r="B2570" s="1">
        <v>2568</v>
      </c>
      <c r="C2570" s="41" t="s">
        <v>8059</v>
      </c>
      <c r="D2570" s="4" t="s">
        <v>8060</v>
      </c>
      <c r="E2570" s="41" t="s">
        <v>15</v>
      </c>
      <c r="F2570" s="3" t="s">
        <v>8061</v>
      </c>
      <c r="G2570" s="1" t="s">
        <v>16</v>
      </c>
      <c r="H2570" s="4" t="s">
        <v>326</v>
      </c>
      <c r="I2570" s="1" t="s">
        <v>38</v>
      </c>
    </row>
    <row r="2571" spans="2:9">
      <c r="B2571" s="1">
        <v>2569</v>
      </c>
      <c r="C2571" s="41" t="s">
        <v>8062</v>
      </c>
      <c r="D2571" s="4" t="s">
        <v>8063</v>
      </c>
      <c r="E2571" s="41" t="s">
        <v>15</v>
      </c>
      <c r="F2571" s="3" t="s">
        <v>8064</v>
      </c>
      <c r="G2571" s="1" t="s">
        <v>16</v>
      </c>
      <c r="H2571" s="4" t="s">
        <v>244</v>
      </c>
      <c r="I2571" s="1" t="s">
        <v>38</v>
      </c>
    </row>
    <row r="2572" spans="2:9">
      <c r="B2572" s="1">
        <v>2570</v>
      </c>
      <c r="C2572" s="41" t="s">
        <v>8065</v>
      </c>
      <c r="D2572" s="4" t="s">
        <v>7341</v>
      </c>
      <c r="E2572" s="41" t="s">
        <v>15</v>
      </c>
      <c r="F2572" s="3" t="s">
        <v>8066</v>
      </c>
      <c r="G2572" s="1" t="s">
        <v>16</v>
      </c>
      <c r="H2572" s="4" t="s">
        <v>174</v>
      </c>
      <c r="I2572" s="1" t="s">
        <v>38</v>
      </c>
    </row>
    <row r="2573" spans="2:9">
      <c r="B2573" s="1">
        <v>2571</v>
      </c>
      <c r="C2573" s="41" t="s">
        <v>8067</v>
      </c>
      <c r="D2573" s="4" t="s">
        <v>8068</v>
      </c>
      <c r="E2573" s="41" t="s">
        <v>15</v>
      </c>
      <c r="F2573" s="3" t="s">
        <v>8069</v>
      </c>
      <c r="G2573" s="1" t="s">
        <v>16</v>
      </c>
      <c r="H2573" s="4" t="s">
        <v>174</v>
      </c>
      <c r="I2573" s="1" t="s">
        <v>38</v>
      </c>
    </row>
    <row r="2574" spans="2:9">
      <c r="B2574" s="1">
        <v>2572</v>
      </c>
      <c r="C2574" s="41" t="s">
        <v>8070</v>
      </c>
      <c r="D2574" s="4" t="s">
        <v>8071</v>
      </c>
      <c r="E2574" s="41" t="s">
        <v>15</v>
      </c>
      <c r="F2574" s="3" t="s">
        <v>8072</v>
      </c>
      <c r="G2574" s="1" t="s">
        <v>16</v>
      </c>
      <c r="H2574" s="4" t="s">
        <v>679</v>
      </c>
      <c r="I2574" s="1" t="s">
        <v>38</v>
      </c>
    </row>
    <row r="2575" spans="2:9">
      <c r="B2575" s="1">
        <v>2573</v>
      </c>
      <c r="C2575" s="41" t="s">
        <v>8073</v>
      </c>
      <c r="D2575" s="4" t="s">
        <v>8074</v>
      </c>
      <c r="E2575" s="41" t="s">
        <v>15</v>
      </c>
      <c r="F2575" s="3" t="s">
        <v>8075</v>
      </c>
      <c r="G2575" s="1" t="s">
        <v>16</v>
      </c>
      <c r="H2575" s="4" t="s">
        <v>436</v>
      </c>
      <c r="I2575" s="1" t="s">
        <v>38</v>
      </c>
    </row>
    <row r="2576" spans="2:9">
      <c r="B2576" s="1">
        <v>2574</v>
      </c>
      <c r="C2576" s="41" t="s">
        <v>8076</v>
      </c>
      <c r="D2576" s="4" t="s">
        <v>8077</v>
      </c>
      <c r="E2576" s="41" t="s">
        <v>15</v>
      </c>
      <c r="F2576" s="3" t="s">
        <v>8078</v>
      </c>
      <c r="G2576" s="1" t="s">
        <v>16</v>
      </c>
      <c r="H2576" s="4" t="s">
        <v>478</v>
      </c>
      <c r="I2576" s="1" t="s">
        <v>38</v>
      </c>
    </row>
    <row r="2577" spans="2:9">
      <c r="B2577" s="1">
        <v>2575</v>
      </c>
      <c r="C2577" s="41" t="s">
        <v>8079</v>
      </c>
      <c r="D2577" s="4" t="s">
        <v>8080</v>
      </c>
      <c r="E2577" s="41" t="s">
        <v>15</v>
      </c>
      <c r="F2577" s="3" t="s">
        <v>8081</v>
      </c>
      <c r="G2577" s="1" t="s">
        <v>16</v>
      </c>
      <c r="H2577" s="4" t="s">
        <v>678</v>
      </c>
      <c r="I2577" s="1" t="s">
        <v>38</v>
      </c>
    </row>
    <row r="2578" spans="2:9">
      <c r="B2578" s="1">
        <v>2576</v>
      </c>
      <c r="C2578" s="41" t="s">
        <v>8082</v>
      </c>
      <c r="D2578" s="4" t="s">
        <v>8083</v>
      </c>
      <c r="E2578" s="41" t="s">
        <v>15</v>
      </c>
      <c r="F2578" s="3" t="s">
        <v>8084</v>
      </c>
      <c r="G2578" s="1" t="s">
        <v>16</v>
      </c>
      <c r="H2578" s="4" t="s">
        <v>387</v>
      </c>
      <c r="I2578" s="1" t="s">
        <v>38</v>
      </c>
    </row>
    <row r="2579" spans="2:9">
      <c r="B2579" s="1">
        <v>2577</v>
      </c>
      <c r="C2579" s="41" t="s">
        <v>8085</v>
      </c>
      <c r="D2579" s="4" t="s">
        <v>8086</v>
      </c>
      <c r="E2579" s="41" t="s">
        <v>15</v>
      </c>
      <c r="F2579" s="3" t="s">
        <v>8087</v>
      </c>
      <c r="G2579" s="1" t="s">
        <v>16</v>
      </c>
      <c r="H2579" s="4" t="s">
        <v>680</v>
      </c>
      <c r="I2579" s="1" t="s">
        <v>38</v>
      </c>
    </row>
    <row r="2580" spans="2:9">
      <c r="B2580" s="1">
        <v>2578</v>
      </c>
      <c r="C2580" s="41" t="s">
        <v>8088</v>
      </c>
      <c r="D2580" s="4" t="s">
        <v>8089</v>
      </c>
      <c r="E2580" s="41" t="s">
        <v>15</v>
      </c>
      <c r="F2580" s="3" t="s">
        <v>8090</v>
      </c>
      <c r="G2580" s="1" t="s">
        <v>16</v>
      </c>
      <c r="H2580" s="4" t="s">
        <v>174</v>
      </c>
      <c r="I2580" s="1" t="s">
        <v>38</v>
      </c>
    </row>
    <row r="2581" spans="2:9">
      <c r="B2581" s="1">
        <v>2579</v>
      </c>
      <c r="C2581" s="41" t="s">
        <v>8091</v>
      </c>
      <c r="D2581" s="4" t="s">
        <v>8092</v>
      </c>
      <c r="E2581" s="41" t="s">
        <v>15</v>
      </c>
      <c r="F2581" s="3" t="s">
        <v>6652</v>
      </c>
      <c r="G2581" s="1" t="s">
        <v>16</v>
      </c>
      <c r="H2581" s="4" t="s">
        <v>478</v>
      </c>
      <c r="I2581" s="1" t="s">
        <v>38</v>
      </c>
    </row>
    <row r="2582" spans="2:9">
      <c r="B2582" s="1">
        <v>2580</v>
      </c>
      <c r="C2582" s="41" t="s">
        <v>8093</v>
      </c>
      <c r="D2582" s="4" t="s">
        <v>8094</v>
      </c>
      <c r="E2582" s="41" t="s">
        <v>15</v>
      </c>
      <c r="F2582" s="3" t="s">
        <v>5176</v>
      </c>
      <c r="G2582" s="1" t="s">
        <v>16</v>
      </c>
      <c r="H2582" s="4" t="s">
        <v>680</v>
      </c>
      <c r="I2582" s="1" t="s">
        <v>38</v>
      </c>
    </row>
    <row r="2583" spans="2:9">
      <c r="B2583" s="1">
        <v>2581</v>
      </c>
      <c r="C2583" s="41" t="s">
        <v>8095</v>
      </c>
      <c r="D2583" s="4" t="s">
        <v>8096</v>
      </c>
      <c r="E2583" s="41" t="s">
        <v>15</v>
      </c>
      <c r="F2583" s="3" t="s">
        <v>8097</v>
      </c>
      <c r="G2583" s="1" t="s">
        <v>16</v>
      </c>
      <c r="H2583" s="4" t="s">
        <v>387</v>
      </c>
      <c r="I2583" s="1" t="s">
        <v>38</v>
      </c>
    </row>
    <row r="2584" spans="2:9">
      <c r="B2584" s="1">
        <v>2582</v>
      </c>
      <c r="C2584" s="41" t="s">
        <v>8098</v>
      </c>
      <c r="D2584" s="4" t="s">
        <v>8099</v>
      </c>
      <c r="E2584" s="41" t="s">
        <v>15</v>
      </c>
      <c r="F2584" s="3" t="s">
        <v>8100</v>
      </c>
      <c r="G2584" s="1" t="s">
        <v>16</v>
      </c>
      <c r="H2584" s="4" t="s">
        <v>174</v>
      </c>
      <c r="I2584" s="1" t="s">
        <v>38</v>
      </c>
    </row>
    <row r="2585" spans="2:9">
      <c r="B2585" s="1">
        <v>2583</v>
      </c>
      <c r="C2585" s="41" t="s">
        <v>8101</v>
      </c>
      <c r="D2585" s="4" t="s">
        <v>8102</v>
      </c>
      <c r="E2585" s="41" t="s">
        <v>15</v>
      </c>
      <c r="F2585" s="3" t="s">
        <v>8103</v>
      </c>
      <c r="G2585" s="1" t="s">
        <v>16</v>
      </c>
      <c r="H2585" s="4" t="s">
        <v>326</v>
      </c>
      <c r="I2585" s="1" t="s">
        <v>38</v>
      </c>
    </row>
    <row r="2586" spans="2:9">
      <c r="B2586" s="1">
        <v>2584</v>
      </c>
      <c r="C2586" s="41" t="s">
        <v>8104</v>
      </c>
      <c r="D2586" s="4" t="s">
        <v>8105</v>
      </c>
      <c r="E2586" s="41" t="s">
        <v>15</v>
      </c>
      <c r="F2586" s="3" t="s">
        <v>8106</v>
      </c>
      <c r="G2586" s="1" t="s">
        <v>16</v>
      </c>
      <c r="H2586" s="4" t="s">
        <v>387</v>
      </c>
      <c r="I2586" s="1" t="s">
        <v>38</v>
      </c>
    </row>
    <row r="2587" spans="2:9">
      <c r="B2587" s="1">
        <v>2585</v>
      </c>
      <c r="C2587" s="41" t="s">
        <v>8107</v>
      </c>
      <c r="D2587" s="4" t="s">
        <v>8108</v>
      </c>
      <c r="E2587" s="41" t="s">
        <v>15</v>
      </c>
      <c r="F2587" s="3" t="s">
        <v>8109</v>
      </c>
      <c r="G2587" s="1" t="s">
        <v>16</v>
      </c>
      <c r="H2587" s="4" t="s">
        <v>557</v>
      </c>
      <c r="I2587" s="1" t="s">
        <v>38</v>
      </c>
    </row>
    <row r="2588" spans="2:9">
      <c r="B2588" s="1">
        <v>2586</v>
      </c>
      <c r="C2588" s="41" t="s">
        <v>8110</v>
      </c>
      <c r="D2588" s="4" t="s">
        <v>8111</v>
      </c>
      <c r="E2588" s="41" t="s">
        <v>15</v>
      </c>
      <c r="F2588" s="3" t="s">
        <v>8112</v>
      </c>
      <c r="G2588" s="1" t="s">
        <v>16</v>
      </c>
      <c r="H2588" s="4" t="s">
        <v>387</v>
      </c>
      <c r="I2588" s="1" t="s">
        <v>38</v>
      </c>
    </row>
    <row r="2589" spans="2:9">
      <c r="B2589" s="1">
        <v>2587</v>
      </c>
      <c r="C2589" s="41" t="s">
        <v>8113</v>
      </c>
      <c r="D2589" s="4" t="s">
        <v>8114</v>
      </c>
      <c r="E2589" s="41" t="s">
        <v>15</v>
      </c>
      <c r="F2589" s="3" t="s">
        <v>8115</v>
      </c>
      <c r="G2589" s="1" t="s">
        <v>16</v>
      </c>
      <c r="H2589" s="4" t="s">
        <v>478</v>
      </c>
      <c r="I2589" s="1" t="s">
        <v>38</v>
      </c>
    </row>
    <row r="2590" spans="2:9">
      <c r="B2590" s="1">
        <v>2588</v>
      </c>
      <c r="C2590" s="41" t="s">
        <v>8116</v>
      </c>
      <c r="D2590" s="4" t="s">
        <v>8117</v>
      </c>
      <c r="E2590" s="41" t="s">
        <v>15</v>
      </c>
      <c r="F2590" s="3" t="s">
        <v>5359</v>
      </c>
      <c r="G2590" s="1" t="s">
        <v>16</v>
      </c>
      <c r="H2590" s="4" t="s">
        <v>387</v>
      </c>
      <c r="I2590" s="1" t="s">
        <v>38</v>
      </c>
    </row>
    <row r="2591" spans="2:9">
      <c r="B2591" s="1">
        <v>2589</v>
      </c>
      <c r="C2591" s="41" t="s">
        <v>8118</v>
      </c>
      <c r="D2591" s="4" t="s">
        <v>6859</v>
      </c>
      <c r="E2591" s="41" t="s">
        <v>15</v>
      </c>
      <c r="F2591" s="3" t="s">
        <v>8119</v>
      </c>
      <c r="G2591" s="1" t="s">
        <v>16</v>
      </c>
      <c r="H2591" s="4" t="s">
        <v>679</v>
      </c>
      <c r="I2591" s="1" t="s">
        <v>38</v>
      </c>
    </row>
    <row r="2592" spans="2:9">
      <c r="B2592" s="1">
        <v>2590</v>
      </c>
      <c r="C2592" s="41" t="s">
        <v>8120</v>
      </c>
      <c r="D2592" s="4" t="s">
        <v>8121</v>
      </c>
      <c r="E2592" s="41" t="s">
        <v>15</v>
      </c>
      <c r="F2592" s="3" t="s">
        <v>8122</v>
      </c>
      <c r="G2592" s="1" t="s">
        <v>16</v>
      </c>
      <c r="H2592" s="4" t="s">
        <v>557</v>
      </c>
      <c r="I2592" s="1" t="s">
        <v>38</v>
      </c>
    </row>
    <row r="2593" spans="2:9">
      <c r="B2593" s="1">
        <v>2591</v>
      </c>
      <c r="C2593" s="41" t="s">
        <v>8123</v>
      </c>
      <c r="D2593" s="4" t="s">
        <v>8124</v>
      </c>
      <c r="E2593" s="41" t="s">
        <v>15</v>
      </c>
      <c r="F2593" s="3" t="s">
        <v>8125</v>
      </c>
      <c r="G2593" s="1" t="s">
        <v>16</v>
      </c>
      <c r="H2593" s="4" t="s">
        <v>557</v>
      </c>
      <c r="I2593" s="1" t="s">
        <v>38</v>
      </c>
    </row>
    <row r="2594" spans="2:9">
      <c r="B2594" s="1">
        <v>2592</v>
      </c>
      <c r="C2594" s="41" t="s">
        <v>8126</v>
      </c>
      <c r="D2594" s="4" t="s">
        <v>8127</v>
      </c>
      <c r="E2594" s="41" t="s">
        <v>15</v>
      </c>
      <c r="F2594" s="3" t="s">
        <v>8128</v>
      </c>
      <c r="G2594" s="1" t="s">
        <v>16</v>
      </c>
      <c r="H2594" s="4" t="s">
        <v>387</v>
      </c>
      <c r="I2594" s="1" t="s">
        <v>38</v>
      </c>
    </row>
    <row r="2595" spans="2:9">
      <c r="B2595" s="1">
        <v>2593</v>
      </c>
      <c r="C2595" s="41" t="s">
        <v>8129</v>
      </c>
      <c r="D2595" s="4" t="s">
        <v>8130</v>
      </c>
      <c r="E2595" s="41" t="s">
        <v>15</v>
      </c>
      <c r="F2595" s="3" t="s">
        <v>8131</v>
      </c>
      <c r="G2595" s="1" t="s">
        <v>16</v>
      </c>
      <c r="H2595" s="4" t="s">
        <v>174</v>
      </c>
      <c r="I2595" s="1" t="s">
        <v>38</v>
      </c>
    </row>
    <row r="2596" spans="2:9">
      <c r="B2596" s="1">
        <v>2594</v>
      </c>
      <c r="C2596" s="41" t="s">
        <v>8132</v>
      </c>
      <c r="D2596" s="4" t="s">
        <v>8133</v>
      </c>
      <c r="E2596" s="41" t="s">
        <v>15</v>
      </c>
      <c r="F2596" s="3" t="s">
        <v>8134</v>
      </c>
      <c r="G2596" s="1" t="s">
        <v>16</v>
      </c>
      <c r="H2596" s="4" t="s">
        <v>174</v>
      </c>
      <c r="I2596" s="1" t="s">
        <v>38</v>
      </c>
    </row>
    <row r="2597" spans="2:9">
      <c r="B2597" s="1">
        <v>2595</v>
      </c>
      <c r="C2597" s="41" t="s">
        <v>8135</v>
      </c>
      <c r="D2597" s="4" t="s">
        <v>8136</v>
      </c>
      <c r="E2597" s="41" t="s">
        <v>15</v>
      </c>
      <c r="F2597" s="3" t="s">
        <v>8137</v>
      </c>
      <c r="G2597" s="1" t="s">
        <v>16</v>
      </c>
      <c r="H2597" s="4" t="s">
        <v>387</v>
      </c>
      <c r="I2597" s="1" t="s">
        <v>38</v>
      </c>
    </row>
    <row r="2598" spans="2:9">
      <c r="B2598" s="1">
        <v>2596</v>
      </c>
      <c r="C2598" s="41" t="s">
        <v>8138</v>
      </c>
      <c r="D2598" s="4" t="s">
        <v>8139</v>
      </c>
      <c r="E2598" s="41" t="s">
        <v>15</v>
      </c>
      <c r="F2598" s="3" t="s">
        <v>8140</v>
      </c>
      <c r="G2598" s="1" t="s">
        <v>16</v>
      </c>
      <c r="H2598" s="4" t="s">
        <v>680</v>
      </c>
      <c r="I2598" s="1" t="s">
        <v>38</v>
      </c>
    </row>
    <row r="2599" spans="2:9">
      <c r="B2599" s="1">
        <v>2597</v>
      </c>
      <c r="C2599" s="41" t="s">
        <v>8141</v>
      </c>
      <c r="D2599" s="4" t="s">
        <v>8142</v>
      </c>
      <c r="E2599" s="41" t="s">
        <v>15</v>
      </c>
      <c r="F2599" s="3" t="s">
        <v>8143</v>
      </c>
      <c r="G2599" s="1" t="s">
        <v>16</v>
      </c>
      <c r="H2599" s="4" t="s">
        <v>318</v>
      </c>
      <c r="I2599" s="1" t="s">
        <v>38</v>
      </c>
    </row>
    <row r="2600" spans="2:9">
      <c r="B2600" s="1">
        <v>2598</v>
      </c>
      <c r="C2600" s="41" t="s">
        <v>8144</v>
      </c>
      <c r="D2600" s="4" t="s">
        <v>8145</v>
      </c>
      <c r="E2600" s="41" t="s">
        <v>15</v>
      </c>
      <c r="F2600" s="3" t="s">
        <v>8146</v>
      </c>
      <c r="G2600" s="1" t="s">
        <v>16</v>
      </c>
      <c r="H2600" s="4" t="s">
        <v>679</v>
      </c>
      <c r="I2600" s="1" t="s">
        <v>38</v>
      </c>
    </row>
    <row r="2601" spans="2:9">
      <c r="B2601" s="1">
        <v>2599</v>
      </c>
      <c r="C2601" s="41" t="s">
        <v>8147</v>
      </c>
      <c r="D2601" s="4" t="s">
        <v>8148</v>
      </c>
      <c r="E2601" s="41" t="s">
        <v>15</v>
      </c>
      <c r="F2601" s="3" t="s">
        <v>8149</v>
      </c>
      <c r="G2601" s="1" t="s">
        <v>16</v>
      </c>
      <c r="H2601" s="4" t="s">
        <v>557</v>
      </c>
      <c r="I2601" s="1" t="s">
        <v>38</v>
      </c>
    </row>
    <row r="2602" spans="2:9">
      <c r="B2602" s="1">
        <v>2600</v>
      </c>
      <c r="C2602" s="41" t="s">
        <v>8150</v>
      </c>
      <c r="D2602" s="4" t="s">
        <v>8151</v>
      </c>
      <c r="E2602" s="41" t="s">
        <v>15</v>
      </c>
      <c r="F2602" s="3" t="s">
        <v>8152</v>
      </c>
      <c r="G2602" s="1" t="s">
        <v>16</v>
      </c>
      <c r="H2602" s="4" t="s">
        <v>310</v>
      </c>
      <c r="I2602" s="1" t="s">
        <v>38</v>
      </c>
    </row>
    <row r="2603" spans="2:9">
      <c r="B2603" s="1">
        <v>2601</v>
      </c>
      <c r="C2603" s="41" t="s">
        <v>8153</v>
      </c>
      <c r="D2603" s="4" t="s">
        <v>2854</v>
      </c>
      <c r="E2603" s="41" t="s">
        <v>15</v>
      </c>
      <c r="F2603" s="3" t="s">
        <v>8154</v>
      </c>
      <c r="G2603" s="1" t="s">
        <v>16</v>
      </c>
      <c r="H2603" s="4" t="s">
        <v>557</v>
      </c>
      <c r="I2603" s="1" t="s">
        <v>38</v>
      </c>
    </row>
    <row r="2604" spans="2:9">
      <c r="B2604" s="1">
        <v>2602</v>
      </c>
      <c r="C2604" s="41" t="s">
        <v>8155</v>
      </c>
      <c r="D2604" s="4" t="s">
        <v>8156</v>
      </c>
      <c r="E2604" s="41" t="s">
        <v>15</v>
      </c>
      <c r="F2604" s="3" t="s">
        <v>8157</v>
      </c>
      <c r="G2604" s="1" t="s">
        <v>16</v>
      </c>
      <c r="H2604" s="4" t="s">
        <v>174</v>
      </c>
      <c r="I2604" s="1" t="s">
        <v>38</v>
      </c>
    </row>
    <row r="2605" spans="2:9">
      <c r="B2605" s="1">
        <v>2603</v>
      </c>
      <c r="C2605" s="41" t="s">
        <v>8158</v>
      </c>
      <c r="D2605" s="4" t="s">
        <v>8159</v>
      </c>
      <c r="E2605" s="41" t="s">
        <v>15</v>
      </c>
      <c r="F2605" s="3" t="s">
        <v>8160</v>
      </c>
      <c r="G2605" s="1" t="s">
        <v>16</v>
      </c>
      <c r="H2605" s="4" t="s">
        <v>557</v>
      </c>
      <c r="I2605" s="1" t="s">
        <v>38</v>
      </c>
    </row>
    <row r="2606" spans="2:9">
      <c r="B2606" s="1">
        <v>2604</v>
      </c>
      <c r="C2606" s="41" t="s">
        <v>8161</v>
      </c>
      <c r="D2606" s="4" t="s">
        <v>8162</v>
      </c>
      <c r="E2606" s="41" t="s">
        <v>15</v>
      </c>
      <c r="F2606" s="3" t="s">
        <v>8163</v>
      </c>
      <c r="G2606" s="1" t="s">
        <v>16</v>
      </c>
      <c r="H2606" s="4" t="s">
        <v>387</v>
      </c>
      <c r="I2606" s="1" t="s">
        <v>38</v>
      </c>
    </row>
    <row r="2607" spans="2:9">
      <c r="B2607" s="1">
        <v>2605</v>
      </c>
      <c r="C2607" s="41" t="s">
        <v>8164</v>
      </c>
      <c r="D2607" s="4" t="s">
        <v>8165</v>
      </c>
      <c r="E2607" s="41" t="s">
        <v>15</v>
      </c>
      <c r="F2607" s="3" t="s">
        <v>8166</v>
      </c>
      <c r="G2607" s="1" t="s">
        <v>16</v>
      </c>
      <c r="H2607" s="4" t="s">
        <v>675</v>
      </c>
      <c r="I2607" s="1" t="s">
        <v>38</v>
      </c>
    </row>
    <row r="2608" spans="2:9">
      <c r="B2608" s="1">
        <v>2606</v>
      </c>
      <c r="C2608" s="41" t="s">
        <v>8167</v>
      </c>
      <c r="D2608" s="4" t="s">
        <v>8168</v>
      </c>
      <c r="E2608" s="41" t="s">
        <v>15</v>
      </c>
      <c r="F2608" s="3" t="s">
        <v>8169</v>
      </c>
      <c r="G2608" s="1" t="s">
        <v>16</v>
      </c>
      <c r="H2608" s="4" t="s">
        <v>387</v>
      </c>
      <c r="I2608" s="1" t="s">
        <v>38</v>
      </c>
    </row>
    <row r="2609" spans="2:9">
      <c r="B2609" s="1">
        <v>2607</v>
      </c>
      <c r="C2609" s="41" t="s">
        <v>8170</v>
      </c>
      <c r="D2609" s="4" t="s">
        <v>8171</v>
      </c>
      <c r="E2609" s="41" t="s">
        <v>15</v>
      </c>
      <c r="F2609" s="3" t="s">
        <v>8172</v>
      </c>
      <c r="G2609" s="1" t="s">
        <v>16</v>
      </c>
      <c r="H2609" s="4" t="s">
        <v>675</v>
      </c>
      <c r="I2609" s="1" t="s">
        <v>38</v>
      </c>
    </row>
    <row r="2610" spans="2:9">
      <c r="B2610" s="1">
        <v>2608</v>
      </c>
      <c r="C2610" s="41" t="s">
        <v>8173</v>
      </c>
      <c r="D2610" s="4" t="s">
        <v>8174</v>
      </c>
      <c r="E2610" s="41" t="s">
        <v>15</v>
      </c>
      <c r="F2610" s="3" t="s">
        <v>8175</v>
      </c>
      <c r="G2610" s="1" t="s">
        <v>16</v>
      </c>
      <c r="H2610" s="4" t="s">
        <v>387</v>
      </c>
      <c r="I2610" s="1" t="s">
        <v>38</v>
      </c>
    </row>
    <row r="2611" spans="2:9">
      <c r="B2611" s="1">
        <v>2609</v>
      </c>
      <c r="C2611" s="41" t="s">
        <v>8176</v>
      </c>
      <c r="D2611" s="4" t="s">
        <v>8177</v>
      </c>
      <c r="E2611" s="41" t="s">
        <v>15</v>
      </c>
      <c r="F2611" s="3" t="s">
        <v>8137</v>
      </c>
      <c r="G2611" s="1" t="s">
        <v>16</v>
      </c>
      <c r="H2611" s="4" t="s">
        <v>387</v>
      </c>
      <c r="I2611" s="1" t="s">
        <v>38</v>
      </c>
    </row>
    <row r="2612" spans="2:9">
      <c r="B2612" s="1">
        <v>2610</v>
      </c>
      <c r="C2612" s="41" t="s">
        <v>8178</v>
      </c>
      <c r="D2612" s="4" t="s">
        <v>8179</v>
      </c>
      <c r="E2612" s="41" t="s">
        <v>15</v>
      </c>
      <c r="F2612" s="3" t="s">
        <v>8180</v>
      </c>
      <c r="G2612" s="1" t="s">
        <v>16</v>
      </c>
      <c r="H2612" s="4" t="s">
        <v>387</v>
      </c>
      <c r="I2612" s="1" t="s">
        <v>38</v>
      </c>
    </row>
    <row r="2613" spans="2:9">
      <c r="B2613" s="1">
        <v>2611</v>
      </c>
      <c r="C2613" s="41" t="s">
        <v>8181</v>
      </c>
      <c r="D2613" s="4" t="s">
        <v>8182</v>
      </c>
      <c r="E2613" s="41" t="s">
        <v>15</v>
      </c>
      <c r="F2613" s="3" t="s">
        <v>8183</v>
      </c>
      <c r="G2613" s="1" t="s">
        <v>16</v>
      </c>
      <c r="H2613" s="4" t="s">
        <v>675</v>
      </c>
      <c r="I2613" s="1" t="s">
        <v>38</v>
      </c>
    </row>
    <row r="2614" spans="2:9">
      <c r="B2614" s="1">
        <v>2612</v>
      </c>
      <c r="C2614" s="41" t="s">
        <v>8184</v>
      </c>
      <c r="D2614" s="4" t="s">
        <v>8185</v>
      </c>
      <c r="E2614" s="41" t="s">
        <v>15</v>
      </c>
      <c r="F2614" s="3" t="s">
        <v>8186</v>
      </c>
      <c r="G2614" s="1" t="s">
        <v>16</v>
      </c>
      <c r="H2614" s="4" t="s">
        <v>436</v>
      </c>
      <c r="I2614" s="1" t="s">
        <v>38</v>
      </c>
    </row>
    <row r="2615" spans="2:9">
      <c r="B2615" s="1">
        <v>2613</v>
      </c>
      <c r="C2615" s="41" t="s">
        <v>8187</v>
      </c>
      <c r="D2615" s="4" t="s">
        <v>8188</v>
      </c>
      <c r="E2615" s="41" t="s">
        <v>15</v>
      </c>
      <c r="F2615" s="3" t="s">
        <v>8189</v>
      </c>
      <c r="G2615" s="1" t="s">
        <v>16</v>
      </c>
      <c r="H2615" s="4" t="s">
        <v>680</v>
      </c>
      <c r="I2615" s="1" t="s">
        <v>38</v>
      </c>
    </row>
    <row r="2616" spans="2:9">
      <c r="B2616" s="1">
        <v>2614</v>
      </c>
      <c r="C2616" s="41" t="s">
        <v>8190</v>
      </c>
      <c r="D2616" s="4" t="s">
        <v>8191</v>
      </c>
      <c r="E2616" s="41" t="s">
        <v>15</v>
      </c>
      <c r="F2616" s="3" t="s">
        <v>8192</v>
      </c>
      <c r="G2616" s="1" t="s">
        <v>16</v>
      </c>
      <c r="H2616" s="4" t="s">
        <v>436</v>
      </c>
      <c r="I2616" s="1" t="s">
        <v>38</v>
      </c>
    </row>
    <row r="2617" spans="2:9">
      <c r="B2617" s="1">
        <v>2615</v>
      </c>
      <c r="C2617" s="41" t="s">
        <v>8193</v>
      </c>
      <c r="D2617" s="4" t="s">
        <v>8194</v>
      </c>
      <c r="E2617" s="41" t="s">
        <v>15</v>
      </c>
      <c r="F2617" s="3" t="s">
        <v>8195</v>
      </c>
      <c r="G2617" s="1" t="s">
        <v>16</v>
      </c>
      <c r="H2617" s="4" t="s">
        <v>174</v>
      </c>
      <c r="I2617" s="1" t="s">
        <v>38</v>
      </c>
    </row>
    <row r="2618" spans="2:9">
      <c r="B2618" s="1">
        <v>2616</v>
      </c>
      <c r="C2618" s="41" t="s">
        <v>8196</v>
      </c>
      <c r="D2618" s="4" t="s">
        <v>8197</v>
      </c>
      <c r="E2618" s="41" t="s">
        <v>15</v>
      </c>
      <c r="F2618" s="3" t="s">
        <v>8198</v>
      </c>
      <c r="G2618" s="1" t="s">
        <v>16</v>
      </c>
      <c r="H2618" s="4" t="s">
        <v>174</v>
      </c>
      <c r="I2618" s="1" t="s">
        <v>38</v>
      </c>
    </row>
    <row r="2619" spans="2:9">
      <c r="B2619" s="1">
        <v>2617</v>
      </c>
      <c r="C2619" s="41" t="s">
        <v>8199</v>
      </c>
      <c r="D2619" s="4" t="s">
        <v>6637</v>
      </c>
      <c r="E2619" s="41" t="s">
        <v>15</v>
      </c>
      <c r="F2619" s="3" t="s">
        <v>8200</v>
      </c>
      <c r="G2619" s="1" t="s">
        <v>16</v>
      </c>
      <c r="H2619" s="4" t="s">
        <v>675</v>
      </c>
      <c r="I2619" s="1" t="s">
        <v>38</v>
      </c>
    </row>
    <row r="2620" spans="2:9">
      <c r="B2620" s="1">
        <v>2618</v>
      </c>
      <c r="C2620" s="41" t="s">
        <v>8201</v>
      </c>
      <c r="D2620" s="4" t="s">
        <v>8202</v>
      </c>
      <c r="E2620" s="41" t="s">
        <v>15</v>
      </c>
      <c r="F2620" s="3" t="s">
        <v>8203</v>
      </c>
      <c r="G2620" s="1" t="s">
        <v>16</v>
      </c>
      <c r="H2620" s="4" t="s">
        <v>387</v>
      </c>
      <c r="I2620" s="1" t="s">
        <v>38</v>
      </c>
    </row>
    <row r="2621" spans="2:9">
      <c r="B2621" s="1">
        <v>2619</v>
      </c>
      <c r="C2621" s="41" t="s">
        <v>8204</v>
      </c>
      <c r="D2621" s="4" t="s">
        <v>8205</v>
      </c>
      <c r="E2621" s="41" t="s">
        <v>15</v>
      </c>
      <c r="F2621" s="3" t="s">
        <v>6410</v>
      </c>
      <c r="G2621" s="1" t="s">
        <v>16</v>
      </c>
      <c r="H2621" s="4" t="s">
        <v>244</v>
      </c>
      <c r="I2621" s="1" t="s">
        <v>38</v>
      </c>
    </row>
    <row r="2622" spans="2:9">
      <c r="B2622" s="1">
        <v>2620</v>
      </c>
      <c r="C2622" s="41" t="s">
        <v>8206</v>
      </c>
      <c r="D2622" s="4" t="s">
        <v>8207</v>
      </c>
      <c r="E2622" s="41" t="s">
        <v>15</v>
      </c>
      <c r="F2622" s="3" t="s">
        <v>8208</v>
      </c>
      <c r="G2622" s="1" t="s">
        <v>16</v>
      </c>
      <c r="H2622" s="4" t="s">
        <v>174</v>
      </c>
      <c r="I2622" s="1" t="s">
        <v>38</v>
      </c>
    </row>
    <row r="2623" spans="2:9">
      <c r="B2623" s="1">
        <v>2621</v>
      </c>
      <c r="C2623" s="41" t="s">
        <v>8209</v>
      </c>
      <c r="D2623" s="4" t="s">
        <v>8210</v>
      </c>
      <c r="E2623" s="41" t="s">
        <v>15</v>
      </c>
      <c r="F2623" s="3" t="s">
        <v>8211</v>
      </c>
      <c r="G2623" s="1" t="s">
        <v>16</v>
      </c>
      <c r="H2623" s="4" t="s">
        <v>387</v>
      </c>
      <c r="I2623" s="1" t="s">
        <v>38</v>
      </c>
    </row>
    <row r="2624" spans="2:9">
      <c r="B2624" s="1">
        <v>2622</v>
      </c>
      <c r="C2624" s="41" t="s">
        <v>8212</v>
      </c>
      <c r="D2624" s="4" t="s">
        <v>8213</v>
      </c>
      <c r="E2624" s="41" t="s">
        <v>15</v>
      </c>
      <c r="F2624" s="3" t="s">
        <v>8214</v>
      </c>
      <c r="G2624" s="1" t="s">
        <v>16</v>
      </c>
      <c r="H2624" s="4" t="s">
        <v>387</v>
      </c>
      <c r="I2624" s="1" t="s">
        <v>38</v>
      </c>
    </row>
    <row r="2625" spans="2:9">
      <c r="B2625" s="1">
        <v>2623</v>
      </c>
      <c r="C2625" s="41" t="s">
        <v>8215</v>
      </c>
      <c r="D2625" s="4" t="s">
        <v>8216</v>
      </c>
      <c r="E2625" s="41" t="s">
        <v>15</v>
      </c>
      <c r="F2625" s="3" t="s">
        <v>8217</v>
      </c>
      <c r="G2625" s="1" t="s">
        <v>16</v>
      </c>
      <c r="H2625" s="4" t="s">
        <v>387</v>
      </c>
      <c r="I2625" s="1" t="s">
        <v>38</v>
      </c>
    </row>
    <row r="2626" spans="2:9">
      <c r="B2626" s="1">
        <v>2624</v>
      </c>
      <c r="C2626" s="41" t="s">
        <v>8218</v>
      </c>
      <c r="D2626" s="4" t="s">
        <v>8219</v>
      </c>
      <c r="E2626" s="41" t="s">
        <v>15</v>
      </c>
      <c r="F2626" s="3" t="s">
        <v>8220</v>
      </c>
      <c r="G2626" s="1" t="s">
        <v>16</v>
      </c>
      <c r="H2626" s="4" t="s">
        <v>436</v>
      </c>
      <c r="I2626" s="1" t="s">
        <v>38</v>
      </c>
    </row>
    <row r="2627" spans="2:9">
      <c r="B2627" s="1">
        <v>2625</v>
      </c>
      <c r="C2627" s="41" t="s">
        <v>8221</v>
      </c>
      <c r="D2627" s="4" t="s">
        <v>8222</v>
      </c>
      <c r="E2627" s="41" t="s">
        <v>15</v>
      </c>
      <c r="F2627" s="3" t="s">
        <v>8223</v>
      </c>
      <c r="G2627" s="1" t="s">
        <v>16</v>
      </c>
      <c r="H2627" s="4" t="s">
        <v>557</v>
      </c>
      <c r="I2627" s="1" t="s">
        <v>38</v>
      </c>
    </row>
    <row r="2628" spans="2:9">
      <c r="B2628" s="1">
        <v>2626</v>
      </c>
      <c r="C2628" s="41" t="s">
        <v>8224</v>
      </c>
      <c r="D2628" s="4" t="s">
        <v>8225</v>
      </c>
      <c r="E2628" s="41" t="s">
        <v>15</v>
      </c>
      <c r="F2628" s="3" t="s">
        <v>8226</v>
      </c>
      <c r="G2628" s="1" t="s">
        <v>16</v>
      </c>
      <c r="H2628" s="4" t="s">
        <v>174</v>
      </c>
      <c r="I2628" s="1" t="s">
        <v>38</v>
      </c>
    </row>
    <row r="2629" spans="2:9">
      <c r="B2629" s="1">
        <v>2627</v>
      </c>
      <c r="C2629" s="41" t="s">
        <v>8227</v>
      </c>
      <c r="D2629" s="4" t="s">
        <v>8228</v>
      </c>
      <c r="E2629" s="41" t="s">
        <v>15</v>
      </c>
      <c r="F2629" s="3" t="s">
        <v>8229</v>
      </c>
      <c r="G2629" s="1" t="s">
        <v>16</v>
      </c>
      <c r="H2629" s="4" t="s">
        <v>174</v>
      </c>
      <c r="I2629" s="1" t="s">
        <v>38</v>
      </c>
    </row>
    <row r="2630" spans="2:9">
      <c r="B2630" s="1">
        <v>2628</v>
      </c>
      <c r="C2630" s="41" t="s">
        <v>8230</v>
      </c>
      <c r="D2630" s="4" t="s">
        <v>8231</v>
      </c>
      <c r="E2630" s="41" t="s">
        <v>15</v>
      </c>
      <c r="F2630" s="3" t="s">
        <v>7411</v>
      </c>
      <c r="G2630" s="1" t="s">
        <v>16</v>
      </c>
      <c r="H2630" s="4" t="s">
        <v>174</v>
      </c>
      <c r="I2630" s="1" t="s">
        <v>38</v>
      </c>
    </row>
    <row r="2631" spans="2:9">
      <c r="B2631" s="1">
        <v>2629</v>
      </c>
      <c r="C2631" s="41" t="s">
        <v>8232</v>
      </c>
      <c r="D2631" s="4" t="s">
        <v>8233</v>
      </c>
      <c r="E2631" s="41" t="s">
        <v>15</v>
      </c>
      <c r="F2631" s="3" t="s">
        <v>8234</v>
      </c>
      <c r="G2631" s="1" t="s">
        <v>16</v>
      </c>
      <c r="H2631" s="4" t="s">
        <v>675</v>
      </c>
      <c r="I2631" s="1" t="s">
        <v>38</v>
      </c>
    </row>
    <row r="2632" spans="2:9">
      <c r="B2632" s="1">
        <v>2630</v>
      </c>
      <c r="C2632" s="41" t="s">
        <v>8235</v>
      </c>
      <c r="D2632" s="4" t="s">
        <v>8008</v>
      </c>
      <c r="E2632" s="41" t="s">
        <v>15</v>
      </c>
      <c r="F2632" s="3" t="s">
        <v>8236</v>
      </c>
      <c r="G2632" s="1" t="s">
        <v>16</v>
      </c>
      <c r="H2632" s="4" t="s">
        <v>387</v>
      </c>
      <c r="I2632" s="1" t="s">
        <v>38</v>
      </c>
    </row>
    <row r="2633" spans="2:9">
      <c r="B2633" s="1">
        <v>2631</v>
      </c>
      <c r="C2633" s="41" t="s">
        <v>8237</v>
      </c>
      <c r="D2633" s="4" t="s">
        <v>8238</v>
      </c>
      <c r="E2633" s="41" t="s">
        <v>15</v>
      </c>
      <c r="F2633" s="3" t="s">
        <v>8239</v>
      </c>
      <c r="G2633" s="1" t="s">
        <v>16</v>
      </c>
      <c r="H2633" s="4" t="s">
        <v>436</v>
      </c>
      <c r="I2633" s="1" t="s">
        <v>38</v>
      </c>
    </row>
    <row r="2634" spans="2:9">
      <c r="B2634" s="1">
        <v>2632</v>
      </c>
      <c r="C2634" s="41" t="s">
        <v>8240</v>
      </c>
      <c r="D2634" s="4" t="s">
        <v>8241</v>
      </c>
      <c r="E2634" s="41" t="s">
        <v>15</v>
      </c>
      <c r="F2634" s="3" t="s">
        <v>8242</v>
      </c>
      <c r="G2634" s="1" t="s">
        <v>16</v>
      </c>
      <c r="H2634" s="4" t="s">
        <v>387</v>
      </c>
      <c r="I2634" s="1" t="s">
        <v>38</v>
      </c>
    </row>
    <row r="2635" spans="2:9">
      <c r="B2635" s="1">
        <v>2633</v>
      </c>
      <c r="C2635" s="41" t="s">
        <v>8243</v>
      </c>
      <c r="D2635" s="4" t="s">
        <v>8244</v>
      </c>
      <c r="E2635" s="41" t="s">
        <v>15</v>
      </c>
      <c r="F2635" s="3" t="s">
        <v>8245</v>
      </c>
      <c r="G2635" s="1" t="s">
        <v>16</v>
      </c>
      <c r="H2635" s="4" t="s">
        <v>478</v>
      </c>
      <c r="I2635" s="1" t="s">
        <v>38</v>
      </c>
    </row>
    <row r="2636" spans="2:9">
      <c r="B2636" s="1">
        <v>2634</v>
      </c>
      <c r="C2636" s="41" t="s">
        <v>8246</v>
      </c>
      <c r="D2636" s="4" t="s">
        <v>8247</v>
      </c>
      <c r="E2636" s="41" t="s">
        <v>15</v>
      </c>
      <c r="F2636" s="3" t="s">
        <v>8248</v>
      </c>
      <c r="G2636" s="1" t="s">
        <v>16</v>
      </c>
      <c r="H2636" s="4" t="s">
        <v>679</v>
      </c>
      <c r="I2636" s="1" t="s">
        <v>38</v>
      </c>
    </row>
    <row r="2637" spans="2:9">
      <c r="B2637" s="1">
        <v>2635</v>
      </c>
      <c r="C2637" s="41" t="s">
        <v>8249</v>
      </c>
      <c r="D2637" s="4" t="s">
        <v>2388</v>
      </c>
      <c r="E2637" s="41" t="s">
        <v>15</v>
      </c>
      <c r="F2637" s="3" t="s">
        <v>8250</v>
      </c>
      <c r="G2637" s="1" t="s">
        <v>16</v>
      </c>
      <c r="H2637" s="4" t="s">
        <v>174</v>
      </c>
      <c r="I2637" s="1" t="s">
        <v>38</v>
      </c>
    </row>
    <row r="2638" spans="2:9">
      <c r="B2638" s="1">
        <v>2636</v>
      </c>
      <c r="C2638" s="41" t="s">
        <v>8251</v>
      </c>
      <c r="D2638" s="4" t="s">
        <v>8252</v>
      </c>
      <c r="E2638" s="41" t="s">
        <v>15</v>
      </c>
      <c r="F2638" s="3" t="s">
        <v>8253</v>
      </c>
      <c r="G2638" s="1" t="s">
        <v>16</v>
      </c>
      <c r="H2638" s="4" t="s">
        <v>174</v>
      </c>
      <c r="I2638" s="1" t="s">
        <v>38</v>
      </c>
    </row>
    <row r="2639" spans="2:9">
      <c r="B2639" s="1">
        <v>2637</v>
      </c>
      <c r="C2639" s="41" t="s">
        <v>8254</v>
      </c>
      <c r="D2639" s="4" t="s">
        <v>8255</v>
      </c>
      <c r="E2639" s="41" t="s">
        <v>15</v>
      </c>
      <c r="F2639" s="3" t="s">
        <v>5359</v>
      </c>
      <c r="G2639" s="1" t="s">
        <v>16</v>
      </c>
      <c r="H2639" s="4" t="s">
        <v>387</v>
      </c>
      <c r="I2639" s="1" t="s">
        <v>38</v>
      </c>
    </row>
    <row r="2640" spans="2:9">
      <c r="B2640" s="1">
        <v>2638</v>
      </c>
      <c r="C2640" s="41" t="s">
        <v>8256</v>
      </c>
      <c r="D2640" s="4" t="s">
        <v>8257</v>
      </c>
      <c r="E2640" s="41" t="s">
        <v>15</v>
      </c>
      <c r="F2640" s="3" t="s">
        <v>5168</v>
      </c>
      <c r="G2640" s="1" t="s">
        <v>16</v>
      </c>
      <c r="H2640" s="4" t="s">
        <v>252</v>
      </c>
      <c r="I2640" s="1" t="s">
        <v>38</v>
      </c>
    </row>
    <row r="2641" spans="2:9">
      <c r="B2641" s="1">
        <v>2639</v>
      </c>
      <c r="C2641" s="41" t="s">
        <v>8258</v>
      </c>
      <c r="D2641" s="4" t="s">
        <v>7096</v>
      </c>
      <c r="E2641" s="41" t="s">
        <v>15</v>
      </c>
      <c r="F2641" s="3" t="s">
        <v>8259</v>
      </c>
      <c r="G2641" s="1" t="s">
        <v>16</v>
      </c>
      <c r="H2641" s="4" t="s">
        <v>174</v>
      </c>
      <c r="I2641" s="1" t="s">
        <v>38</v>
      </c>
    </row>
    <row r="2642" spans="2:9">
      <c r="B2642" s="1">
        <v>2640</v>
      </c>
      <c r="C2642" s="41" t="s">
        <v>8260</v>
      </c>
      <c r="D2642" s="4" t="s">
        <v>8261</v>
      </c>
      <c r="E2642" s="41" t="s">
        <v>15</v>
      </c>
      <c r="F2642" s="3" t="s">
        <v>8262</v>
      </c>
      <c r="G2642" s="1" t="s">
        <v>16</v>
      </c>
      <c r="H2642" s="4" t="s">
        <v>174</v>
      </c>
      <c r="I2642" s="1" t="s">
        <v>38</v>
      </c>
    </row>
    <row r="2643" spans="2:9">
      <c r="B2643" s="1">
        <v>2641</v>
      </c>
      <c r="C2643" s="41" t="s">
        <v>8263</v>
      </c>
      <c r="D2643" s="4" t="s">
        <v>8264</v>
      </c>
      <c r="E2643" s="41" t="s">
        <v>15</v>
      </c>
      <c r="F2643" s="3" t="s">
        <v>8265</v>
      </c>
      <c r="G2643" s="1" t="s">
        <v>16</v>
      </c>
      <c r="H2643" s="4" t="s">
        <v>174</v>
      </c>
      <c r="I2643" s="1" t="s">
        <v>38</v>
      </c>
    </row>
    <row r="2644" spans="2:9">
      <c r="B2644" s="1">
        <v>2642</v>
      </c>
      <c r="C2644" s="41" t="s">
        <v>8266</v>
      </c>
      <c r="D2644" s="4" t="s">
        <v>8267</v>
      </c>
      <c r="E2644" s="41" t="s">
        <v>15</v>
      </c>
      <c r="F2644" s="3" t="s">
        <v>8268</v>
      </c>
      <c r="G2644" s="1" t="s">
        <v>16</v>
      </c>
      <c r="H2644" s="4" t="s">
        <v>387</v>
      </c>
      <c r="I2644" s="1" t="s">
        <v>38</v>
      </c>
    </row>
    <row r="2645" spans="2:9">
      <c r="B2645" s="1">
        <v>2643</v>
      </c>
      <c r="C2645" s="41" t="s">
        <v>8269</v>
      </c>
      <c r="D2645" s="4" t="s">
        <v>8270</v>
      </c>
      <c r="E2645" s="41" t="s">
        <v>15</v>
      </c>
      <c r="F2645" s="3" t="s">
        <v>8271</v>
      </c>
      <c r="G2645" s="1" t="s">
        <v>16</v>
      </c>
      <c r="H2645" s="4" t="s">
        <v>387</v>
      </c>
      <c r="I2645" s="1" t="s">
        <v>38</v>
      </c>
    </row>
    <row r="2646" spans="2:9">
      <c r="B2646" s="1">
        <v>2644</v>
      </c>
      <c r="C2646" s="41" t="s">
        <v>8272</v>
      </c>
      <c r="D2646" s="4" t="s">
        <v>8273</v>
      </c>
      <c r="E2646" s="41" t="s">
        <v>15</v>
      </c>
      <c r="F2646" s="3" t="s">
        <v>8274</v>
      </c>
      <c r="G2646" s="1" t="s">
        <v>16</v>
      </c>
      <c r="H2646" s="4" t="s">
        <v>675</v>
      </c>
      <c r="I2646" s="1" t="s">
        <v>38</v>
      </c>
    </row>
    <row r="2647" spans="2:9">
      <c r="B2647" s="1">
        <v>2645</v>
      </c>
      <c r="C2647" s="41" t="s">
        <v>8275</v>
      </c>
      <c r="D2647" s="4" t="s">
        <v>8276</v>
      </c>
      <c r="E2647" s="41" t="s">
        <v>15</v>
      </c>
      <c r="F2647" s="3" t="s">
        <v>8277</v>
      </c>
      <c r="G2647" s="1" t="s">
        <v>16</v>
      </c>
      <c r="H2647" s="4" t="s">
        <v>387</v>
      </c>
      <c r="I2647" s="1" t="s">
        <v>38</v>
      </c>
    </row>
    <row r="2648" spans="2:9">
      <c r="B2648" s="1">
        <v>2646</v>
      </c>
      <c r="C2648" s="41" t="s">
        <v>8278</v>
      </c>
      <c r="D2648" s="4" t="s">
        <v>8279</v>
      </c>
      <c r="E2648" s="41" t="s">
        <v>15</v>
      </c>
      <c r="F2648" s="3" t="s">
        <v>8280</v>
      </c>
      <c r="G2648" s="1" t="s">
        <v>16</v>
      </c>
      <c r="H2648" s="4" t="s">
        <v>326</v>
      </c>
      <c r="I2648" s="1" t="s">
        <v>38</v>
      </c>
    </row>
    <row r="2649" spans="2:9">
      <c r="B2649" s="1">
        <v>2647</v>
      </c>
      <c r="C2649" s="41" t="s">
        <v>8281</v>
      </c>
      <c r="D2649" s="4" t="s">
        <v>8282</v>
      </c>
      <c r="E2649" s="41" t="s">
        <v>15</v>
      </c>
      <c r="F2649" s="3" t="s">
        <v>8283</v>
      </c>
      <c r="G2649" s="1" t="s">
        <v>16</v>
      </c>
      <c r="H2649" s="4" t="s">
        <v>318</v>
      </c>
      <c r="I2649" s="1" t="s">
        <v>38</v>
      </c>
    </row>
    <row r="2650" spans="2:9">
      <c r="B2650" s="1">
        <v>2648</v>
      </c>
      <c r="C2650" s="41" t="s">
        <v>8284</v>
      </c>
      <c r="D2650" s="4" t="s">
        <v>8285</v>
      </c>
      <c r="E2650" s="41" t="s">
        <v>15</v>
      </c>
      <c r="F2650" s="3" t="s">
        <v>8286</v>
      </c>
      <c r="G2650" s="1" t="s">
        <v>16</v>
      </c>
      <c r="H2650" s="4" t="s">
        <v>174</v>
      </c>
      <c r="I2650" s="1" t="s">
        <v>38</v>
      </c>
    </row>
    <row r="2651" spans="2:9">
      <c r="B2651" s="1">
        <v>2649</v>
      </c>
      <c r="C2651" s="41" t="s">
        <v>8287</v>
      </c>
      <c r="D2651" s="4" t="s">
        <v>8288</v>
      </c>
      <c r="E2651" s="41" t="s">
        <v>15</v>
      </c>
      <c r="F2651" s="3" t="s">
        <v>8289</v>
      </c>
      <c r="G2651" s="1" t="s">
        <v>16</v>
      </c>
      <c r="H2651" s="4" t="s">
        <v>675</v>
      </c>
      <c r="I2651" s="1" t="s">
        <v>38</v>
      </c>
    </row>
    <row r="2652" spans="2:9">
      <c r="B2652" s="1">
        <v>2650</v>
      </c>
      <c r="C2652" s="41" t="s">
        <v>8290</v>
      </c>
      <c r="D2652" s="4" t="s">
        <v>8291</v>
      </c>
      <c r="E2652" s="41" t="s">
        <v>15</v>
      </c>
      <c r="F2652" s="3" t="s">
        <v>5341</v>
      </c>
      <c r="G2652" s="1" t="s">
        <v>16</v>
      </c>
      <c r="H2652" s="4" t="s">
        <v>387</v>
      </c>
      <c r="I2652" s="1" t="s">
        <v>38</v>
      </c>
    </row>
    <row r="2653" spans="2:9">
      <c r="B2653" s="1">
        <v>2651</v>
      </c>
      <c r="C2653" s="41" t="s">
        <v>8292</v>
      </c>
      <c r="D2653" s="4" t="s">
        <v>8293</v>
      </c>
      <c r="E2653" s="41" t="s">
        <v>15</v>
      </c>
      <c r="F2653" s="3" t="s">
        <v>8294</v>
      </c>
      <c r="G2653" s="1" t="s">
        <v>16</v>
      </c>
      <c r="H2653" s="4" t="s">
        <v>680</v>
      </c>
      <c r="I2653" s="1" t="s">
        <v>38</v>
      </c>
    </row>
    <row r="2654" spans="2:9">
      <c r="B2654" s="1">
        <v>2652</v>
      </c>
      <c r="C2654" s="41" t="s">
        <v>8295</v>
      </c>
      <c r="D2654" s="4" t="s">
        <v>8296</v>
      </c>
      <c r="E2654" s="41" t="s">
        <v>15</v>
      </c>
      <c r="F2654" s="3" t="s">
        <v>8297</v>
      </c>
      <c r="G2654" s="1" t="s">
        <v>16</v>
      </c>
      <c r="H2654" s="4" t="s">
        <v>484</v>
      </c>
      <c r="I2654" s="1" t="s">
        <v>38</v>
      </c>
    </row>
    <row r="2655" spans="2:9">
      <c r="B2655" s="1">
        <v>2653</v>
      </c>
      <c r="C2655" s="41" t="s">
        <v>8298</v>
      </c>
      <c r="D2655" s="4" t="s">
        <v>8299</v>
      </c>
      <c r="E2655" s="41" t="s">
        <v>15</v>
      </c>
      <c r="F2655" s="3" t="s">
        <v>8300</v>
      </c>
      <c r="G2655" s="1" t="s">
        <v>16</v>
      </c>
      <c r="H2655" s="4" t="s">
        <v>675</v>
      </c>
      <c r="I2655" s="1" t="s">
        <v>38</v>
      </c>
    </row>
    <row r="2656" spans="2:9">
      <c r="B2656" s="1">
        <v>2654</v>
      </c>
      <c r="C2656" s="41" t="s">
        <v>8301</v>
      </c>
      <c r="D2656" s="4" t="s">
        <v>8302</v>
      </c>
      <c r="E2656" s="41" t="s">
        <v>15</v>
      </c>
      <c r="F2656" s="3" t="s">
        <v>8303</v>
      </c>
      <c r="G2656" s="1" t="s">
        <v>16</v>
      </c>
      <c r="H2656" s="4" t="s">
        <v>387</v>
      </c>
      <c r="I2656" s="1" t="s">
        <v>38</v>
      </c>
    </row>
    <row r="2657" spans="2:9">
      <c r="B2657" s="1">
        <v>2655</v>
      </c>
      <c r="C2657" s="41" t="s">
        <v>8304</v>
      </c>
      <c r="D2657" s="4" t="s">
        <v>8305</v>
      </c>
      <c r="E2657" s="41" t="s">
        <v>15</v>
      </c>
      <c r="F2657" s="3" t="s">
        <v>8306</v>
      </c>
      <c r="G2657" s="1" t="s">
        <v>16</v>
      </c>
      <c r="H2657" s="4" t="s">
        <v>174</v>
      </c>
      <c r="I2657" s="1" t="s">
        <v>38</v>
      </c>
    </row>
    <row r="2658" spans="2:9">
      <c r="B2658" s="1">
        <v>2656</v>
      </c>
      <c r="C2658" s="41" t="s">
        <v>8307</v>
      </c>
      <c r="D2658" s="4" t="s">
        <v>8308</v>
      </c>
      <c r="E2658" s="41" t="s">
        <v>15</v>
      </c>
      <c r="F2658" s="3" t="s">
        <v>8309</v>
      </c>
      <c r="G2658" s="1" t="s">
        <v>16</v>
      </c>
      <c r="H2658" s="4" t="s">
        <v>387</v>
      </c>
      <c r="I2658" s="1" t="s">
        <v>38</v>
      </c>
    </row>
    <row r="2659" spans="2:9">
      <c r="B2659" s="1">
        <v>2657</v>
      </c>
      <c r="C2659" s="41" t="s">
        <v>8310</v>
      </c>
      <c r="D2659" s="4" t="s">
        <v>1684</v>
      </c>
      <c r="E2659" s="41" t="s">
        <v>15</v>
      </c>
      <c r="F2659" s="3" t="s">
        <v>7645</v>
      </c>
      <c r="G2659" s="1" t="s">
        <v>16</v>
      </c>
      <c r="H2659" s="4" t="s">
        <v>387</v>
      </c>
      <c r="I2659" s="1" t="s">
        <v>38</v>
      </c>
    </row>
    <row r="2660" spans="2:9">
      <c r="B2660" s="1">
        <v>2658</v>
      </c>
      <c r="C2660" s="41" t="s">
        <v>8311</v>
      </c>
      <c r="D2660" s="4" t="s">
        <v>8312</v>
      </c>
      <c r="E2660" s="41" t="s">
        <v>15</v>
      </c>
      <c r="F2660" s="3" t="s">
        <v>8313</v>
      </c>
      <c r="G2660" s="1" t="s">
        <v>16</v>
      </c>
      <c r="H2660" s="4" t="s">
        <v>387</v>
      </c>
      <c r="I2660" s="1" t="s">
        <v>38</v>
      </c>
    </row>
    <row r="2661" spans="2:9">
      <c r="B2661" s="1">
        <v>2659</v>
      </c>
      <c r="C2661" s="41" t="s">
        <v>8314</v>
      </c>
      <c r="D2661" s="4" t="s">
        <v>8315</v>
      </c>
      <c r="E2661" s="41" t="s">
        <v>15</v>
      </c>
      <c r="F2661" s="3" t="s">
        <v>8316</v>
      </c>
      <c r="G2661" s="1" t="s">
        <v>16</v>
      </c>
      <c r="H2661" s="4" t="s">
        <v>478</v>
      </c>
      <c r="I2661" s="1" t="s">
        <v>38</v>
      </c>
    </row>
    <row r="2662" spans="2:9">
      <c r="B2662" s="1">
        <v>2660</v>
      </c>
      <c r="C2662" s="41" t="s">
        <v>8317</v>
      </c>
      <c r="D2662" s="4" t="s">
        <v>8318</v>
      </c>
      <c r="E2662" s="41" t="s">
        <v>15</v>
      </c>
      <c r="F2662" s="3" t="s">
        <v>8319</v>
      </c>
      <c r="G2662" s="1" t="s">
        <v>16</v>
      </c>
      <c r="H2662" s="4" t="s">
        <v>256</v>
      </c>
      <c r="I2662" s="1" t="s">
        <v>38</v>
      </c>
    </row>
    <row r="2663" spans="2:9">
      <c r="B2663" s="1">
        <v>2661</v>
      </c>
      <c r="C2663" s="41" t="s">
        <v>8320</v>
      </c>
      <c r="D2663" s="4" t="s">
        <v>8321</v>
      </c>
      <c r="E2663" s="41" t="s">
        <v>15</v>
      </c>
      <c r="F2663" s="3" t="s">
        <v>8322</v>
      </c>
      <c r="G2663" s="1" t="s">
        <v>16</v>
      </c>
      <c r="H2663" s="4" t="s">
        <v>174</v>
      </c>
      <c r="I2663" s="1" t="s">
        <v>38</v>
      </c>
    </row>
    <row r="2664" spans="2:9">
      <c r="B2664" s="1">
        <v>2662</v>
      </c>
      <c r="C2664" s="41" t="s">
        <v>8323</v>
      </c>
      <c r="D2664" s="4" t="s">
        <v>8324</v>
      </c>
      <c r="E2664" s="41" t="s">
        <v>15</v>
      </c>
      <c r="F2664" s="3" t="s">
        <v>8325</v>
      </c>
      <c r="G2664" s="1" t="s">
        <v>16</v>
      </c>
      <c r="H2664" s="4" t="s">
        <v>680</v>
      </c>
      <c r="I2664" s="1" t="s">
        <v>38</v>
      </c>
    </row>
    <row r="2665" spans="2:9">
      <c r="B2665" s="1">
        <v>2663</v>
      </c>
      <c r="C2665" s="41" t="s">
        <v>8326</v>
      </c>
      <c r="D2665" s="4" t="s">
        <v>5975</v>
      </c>
      <c r="E2665" s="41" t="s">
        <v>15</v>
      </c>
      <c r="F2665" s="3" t="s">
        <v>8327</v>
      </c>
      <c r="G2665" s="1" t="s">
        <v>16</v>
      </c>
      <c r="H2665" s="4" t="s">
        <v>675</v>
      </c>
      <c r="I2665" s="1" t="s">
        <v>38</v>
      </c>
    </row>
    <row r="2666" spans="2:9">
      <c r="B2666" s="1">
        <v>2664</v>
      </c>
      <c r="C2666" s="41" t="s">
        <v>8328</v>
      </c>
      <c r="D2666" s="4" t="s">
        <v>8329</v>
      </c>
      <c r="E2666" s="41" t="s">
        <v>15</v>
      </c>
      <c r="F2666" s="3" t="s">
        <v>8330</v>
      </c>
      <c r="G2666" s="1" t="s">
        <v>16</v>
      </c>
      <c r="H2666" s="4" t="s">
        <v>387</v>
      </c>
      <c r="I2666" s="1" t="s">
        <v>38</v>
      </c>
    </row>
    <row r="2667" spans="2:9">
      <c r="B2667" s="1">
        <v>2665</v>
      </c>
      <c r="C2667" s="41" t="s">
        <v>8331</v>
      </c>
      <c r="D2667" s="4" t="s">
        <v>8332</v>
      </c>
      <c r="E2667" s="41" t="s">
        <v>15</v>
      </c>
      <c r="F2667" s="3" t="s">
        <v>8333</v>
      </c>
      <c r="G2667" s="1" t="s">
        <v>16</v>
      </c>
      <c r="H2667" s="4" t="s">
        <v>680</v>
      </c>
      <c r="I2667" s="1" t="s">
        <v>38</v>
      </c>
    </row>
    <row r="2668" spans="2:9">
      <c r="B2668" s="1">
        <v>2666</v>
      </c>
      <c r="C2668" s="41" t="s">
        <v>8334</v>
      </c>
      <c r="D2668" s="4" t="s">
        <v>8335</v>
      </c>
      <c r="E2668" s="41" t="s">
        <v>15</v>
      </c>
      <c r="F2668" s="3" t="s">
        <v>8336</v>
      </c>
      <c r="G2668" s="1" t="s">
        <v>16</v>
      </c>
      <c r="H2668" s="4" t="s">
        <v>436</v>
      </c>
      <c r="I2668" s="1" t="s">
        <v>38</v>
      </c>
    </row>
    <row r="2669" spans="2:9">
      <c r="B2669" s="1">
        <v>2667</v>
      </c>
      <c r="C2669" s="41" t="s">
        <v>8337</v>
      </c>
      <c r="D2669" s="4" t="s">
        <v>8338</v>
      </c>
      <c r="E2669" s="41" t="s">
        <v>15</v>
      </c>
      <c r="F2669" s="3" t="s">
        <v>8339</v>
      </c>
      <c r="G2669" s="1" t="s">
        <v>16</v>
      </c>
      <c r="H2669" s="4" t="s">
        <v>387</v>
      </c>
      <c r="I2669" s="1" t="s">
        <v>38</v>
      </c>
    </row>
    <row r="2670" spans="2:9">
      <c r="B2670" s="1">
        <v>2668</v>
      </c>
      <c r="C2670" s="41" t="s">
        <v>8340</v>
      </c>
      <c r="D2670" s="4" t="s">
        <v>8341</v>
      </c>
      <c r="E2670" s="41" t="s">
        <v>15</v>
      </c>
      <c r="F2670" s="3" t="s">
        <v>5176</v>
      </c>
      <c r="G2670" s="1" t="s">
        <v>16</v>
      </c>
      <c r="H2670" s="4" t="s">
        <v>680</v>
      </c>
      <c r="I2670" s="1" t="s">
        <v>38</v>
      </c>
    </row>
    <row r="2671" spans="2:9">
      <c r="B2671" s="1">
        <v>2669</v>
      </c>
      <c r="C2671" s="41" t="s">
        <v>8342</v>
      </c>
      <c r="D2671" s="4" t="s">
        <v>7170</v>
      </c>
      <c r="E2671" s="41" t="s">
        <v>15</v>
      </c>
      <c r="F2671" s="3" t="s">
        <v>8343</v>
      </c>
      <c r="G2671" s="1" t="s">
        <v>16</v>
      </c>
      <c r="H2671" s="4" t="s">
        <v>675</v>
      </c>
      <c r="I2671" s="1" t="s">
        <v>38</v>
      </c>
    </row>
    <row r="2672" spans="2:9">
      <c r="B2672" s="1">
        <v>2670</v>
      </c>
      <c r="C2672" s="41" t="s">
        <v>8344</v>
      </c>
      <c r="D2672" s="4" t="s">
        <v>8345</v>
      </c>
      <c r="E2672" s="41" t="s">
        <v>15</v>
      </c>
      <c r="F2672" s="3" t="s">
        <v>5991</v>
      </c>
      <c r="G2672" s="1" t="s">
        <v>16</v>
      </c>
      <c r="H2672" s="4" t="s">
        <v>478</v>
      </c>
      <c r="I2672" s="1" t="s">
        <v>38</v>
      </c>
    </row>
    <row r="2673" spans="2:9">
      <c r="B2673" s="1">
        <v>2671</v>
      </c>
      <c r="C2673" s="41" t="s">
        <v>8346</v>
      </c>
      <c r="D2673" s="4" t="s">
        <v>8347</v>
      </c>
      <c r="E2673" s="41" t="s">
        <v>15</v>
      </c>
      <c r="F2673" s="3" t="s">
        <v>8348</v>
      </c>
      <c r="G2673" s="1" t="s">
        <v>16</v>
      </c>
      <c r="H2673" s="4" t="s">
        <v>675</v>
      </c>
      <c r="I2673" s="1" t="s">
        <v>38</v>
      </c>
    </row>
    <row r="2674" spans="2:9">
      <c r="B2674" s="1">
        <v>2672</v>
      </c>
      <c r="C2674" s="41" t="s">
        <v>8349</v>
      </c>
      <c r="D2674" s="4" t="s">
        <v>7154</v>
      </c>
      <c r="E2674" s="41" t="s">
        <v>15</v>
      </c>
      <c r="F2674" s="3" t="s">
        <v>8350</v>
      </c>
      <c r="G2674" s="1" t="s">
        <v>16</v>
      </c>
      <c r="H2674" s="4" t="s">
        <v>478</v>
      </c>
      <c r="I2674" s="1" t="s">
        <v>38</v>
      </c>
    </row>
    <row r="2675" spans="2:9">
      <c r="B2675" s="1">
        <v>2673</v>
      </c>
      <c r="C2675" s="41" t="s">
        <v>8351</v>
      </c>
      <c r="D2675" s="4" t="s">
        <v>8352</v>
      </c>
      <c r="E2675" s="41" t="s">
        <v>15</v>
      </c>
      <c r="F2675" s="3" t="s">
        <v>8353</v>
      </c>
      <c r="G2675" s="1" t="s">
        <v>16</v>
      </c>
      <c r="H2675" s="4" t="s">
        <v>387</v>
      </c>
      <c r="I2675" s="1" t="s">
        <v>38</v>
      </c>
    </row>
    <row r="2676" spans="2:9">
      <c r="B2676" s="1">
        <v>2674</v>
      </c>
      <c r="C2676" s="41" t="s">
        <v>8354</v>
      </c>
      <c r="D2676" s="4" t="s">
        <v>8355</v>
      </c>
      <c r="E2676" s="41" t="s">
        <v>15</v>
      </c>
      <c r="F2676" s="3" t="s">
        <v>8356</v>
      </c>
      <c r="G2676" s="1" t="s">
        <v>16</v>
      </c>
      <c r="H2676" s="4" t="s">
        <v>557</v>
      </c>
      <c r="I2676" s="1" t="s">
        <v>38</v>
      </c>
    </row>
    <row r="2677" spans="2:9">
      <c r="B2677" s="1">
        <v>2675</v>
      </c>
      <c r="C2677" s="41" t="s">
        <v>8357</v>
      </c>
      <c r="D2677" s="4" t="s">
        <v>8358</v>
      </c>
      <c r="E2677" s="41" t="s">
        <v>15</v>
      </c>
      <c r="F2677" s="3" t="s">
        <v>8359</v>
      </c>
      <c r="G2677" s="1" t="s">
        <v>16</v>
      </c>
      <c r="H2677" s="4" t="s">
        <v>387</v>
      </c>
      <c r="I2677" s="1" t="s">
        <v>38</v>
      </c>
    </row>
    <row r="2678" spans="2:9">
      <c r="B2678" s="1">
        <v>2676</v>
      </c>
      <c r="C2678" s="41" t="s">
        <v>8360</v>
      </c>
      <c r="D2678" s="4" t="s">
        <v>8361</v>
      </c>
      <c r="E2678" s="41" t="s">
        <v>15</v>
      </c>
      <c r="F2678" s="3" t="s">
        <v>8362</v>
      </c>
      <c r="G2678" s="1" t="s">
        <v>16</v>
      </c>
      <c r="H2678" s="4" t="s">
        <v>244</v>
      </c>
      <c r="I2678" s="1" t="s">
        <v>38</v>
      </c>
    </row>
    <row r="2679" spans="2:9">
      <c r="B2679" s="1">
        <v>2677</v>
      </c>
      <c r="C2679" s="41" t="s">
        <v>8363</v>
      </c>
      <c r="D2679" s="4" t="s">
        <v>8364</v>
      </c>
      <c r="E2679" s="41" t="s">
        <v>15</v>
      </c>
      <c r="F2679" s="3" t="s">
        <v>8365</v>
      </c>
      <c r="G2679" s="1" t="s">
        <v>16</v>
      </c>
      <c r="H2679" s="4" t="s">
        <v>387</v>
      </c>
      <c r="I2679" s="1" t="s">
        <v>38</v>
      </c>
    </row>
    <row r="2680" spans="2:9">
      <c r="B2680" s="1">
        <v>2678</v>
      </c>
      <c r="C2680" s="41" t="s">
        <v>8366</v>
      </c>
      <c r="D2680" s="4" t="s">
        <v>8367</v>
      </c>
      <c r="E2680" s="41" t="s">
        <v>15</v>
      </c>
      <c r="F2680" s="3" t="s">
        <v>8368</v>
      </c>
      <c r="G2680" s="1" t="s">
        <v>16</v>
      </c>
      <c r="H2680" s="4" t="s">
        <v>675</v>
      </c>
      <c r="I2680" s="1" t="s">
        <v>38</v>
      </c>
    </row>
    <row r="2681" spans="2:9">
      <c r="B2681" s="1">
        <v>2679</v>
      </c>
      <c r="C2681" s="41" t="s">
        <v>8369</v>
      </c>
      <c r="D2681" s="4" t="s">
        <v>8370</v>
      </c>
      <c r="E2681" s="41" t="s">
        <v>15</v>
      </c>
      <c r="F2681" s="3" t="s">
        <v>5177</v>
      </c>
      <c r="G2681" s="1" t="s">
        <v>16</v>
      </c>
      <c r="H2681" s="4" t="s">
        <v>387</v>
      </c>
      <c r="I2681" s="1" t="s">
        <v>38</v>
      </c>
    </row>
    <row r="2682" spans="2:9">
      <c r="B2682" s="1">
        <v>2680</v>
      </c>
      <c r="C2682" s="41" t="s">
        <v>8371</v>
      </c>
      <c r="D2682" s="4" t="s">
        <v>8372</v>
      </c>
      <c r="E2682" s="41" t="s">
        <v>15</v>
      </c>
      <c r="F2682" s="3" t="s">
        <v>8373</v>
      </c>
      <c r="G2682" s="1" t="s">
        <v>16</v>
      </c>
      <c r="H2682" s="4" t="s">
        <v>387</v>
      </c>
      <c r="I2682" s="1" t="s">
        <v>38</v>
      </c>
    </row>
    <row r="2683" spans="2:9">
      <c r="B2683" s="1">
        <v>2681</v>
      </c>
      <c r="C2683" s="41" t="s">
        <v>8374</v>
      </c>
      <c r="D2683" s="4" t="s">
        <v>8375</v>
      </c>
      <c r="E2683" s="41" t="s">
        <v>15</v>
      </c>
      <c r="F2683" s="3" t="s">
        <v>8376</v>
      </c>
      <c r="G2683" s="1" t="s">
        <v>16</v>
      </c>
      <c r="H2683" s="4" t="s">
        <v>436</v>
      </c>
      <c r="I2683" s="1" t="s">
        <v>38</v>
      </c>
    </row>
    <row r="2684" spans="2:9">
      <c r="B2684" s="1">
        <v>2682</v>
      </c>
      <c r="C2684" s="41" t="s">
        <v>8377</v>
      </c>
      <c r="D2684" s="4" t="s">
        <v>8378</v>
      </c>
      <c r="E2684" s="41" t="s">
        <v>15</v>
      </c>
      <c r="F2684" s="3" t="s">
        <v>8379</v>
      </c>
      <c r="G2684" s="1" t="s">
        <v>16</v>
      </c>
      <c r="H2684" s="4" t="s">
        <v>387</v>
      </c>
      <c r="I2684" s="1" t="s">
        <v>38</v>
      </c>
    </row>
    <row r="2685" spans="2:9">
      <c r="B2685" s="1">
        <v>2683</v>
      </c>
      <c r="C2685" s="41" t="s">
        <v>8380</v>
      </c>
      <c r="D2685" s="4" t="s">
        <v>8381</v>
      </c>
      <c r="E2685" s="41" t="s">
        <v>15</v>
      </c>
      <c r="F2685" s="3" t="s">
        <v>8382</v>
      </c>
      <c r="G2685" s="1" t="s">
        <v>16</v>
      </c>
      <c r="H2685" s="4" t="s">
        <v>478</v>
      </c>
      <c r="I2685" s="1" t="s">
        <v>38</v>
      </c>
    </row>
    <row r="2686" spans="2:9">
      <c r="B2686" s="1">
        <v>2684</v>
      </c>
      <c r="C2686" s="41" t="s">
        <v>8383</v>
      </c>
      <c r="D2686" s="4" t="s">
        <v>8384</v>
      </c>
      <c r="E2686" s="41" t="s">
        <v>15</v>
      </c>
      <c r="F2686" s="3" t="s">
        <v>8385</v>
      </c>
      <c r="G2686" s="1" t="s">
        <v>16</v>
      </c>
      <c r="H2686" s="4" t="s">
        <v>436</v>
      </c>
      <c r="I2686" s="1" t="s">
        <v>38</v>
      </c>
    </row>
    <row r="2687" spans="2:9">
      <c r="B2687" s="1">
        <v>2685</v>
      </c>
      <c r="C2687" s="41" t="s">
        <v>8386</v>
      </c>
      <c r="D2687" s="4" t="s">
        <v>8387</v>
      </c>
      <c r="E2687" s="41" t="s">
        <v>15</v>
      </c>
      <c r="F2687" s="3" t="s">
        <v>8388</v>
      </c>
      <c r="G2687" s="1" t="s">
        <v>16</v>
      </c>
      <c r="H2687" s="4" t="s">
        <v>680</v>
      </c>
      <c r="I2687" s="1" t="s">
        <v>38</v>
      </c>
    </row>
    <row r="2688" spans="2:9">
      <c r="B2688" s="1">
        <v>2686</v>
      </c>
      <c r="C2688" s="41" t="s">
        <v>8389</v>
      </c>
      <c r="D2688" s="4" t="s">
        <v>8390</v>
      </c>
      <c r="E2688" s="41" t="s">
        <v>15</v>
      </c>
      <c r="F2688" s="3" t="s">
        <v>8391</v>
      </c>
      <c r="G2688" s="1" t="s">
        <v>16</v>
      </c>
      <c r="H2688" s="4" t="s">
        <v>174</v>
      </c>
      <c r="I2688" s="1" t="s">
        <v>38</v>
      </c>
    </row>
    <row r="2689" spans="2:9">
      <c r="B2689" s="1">
        <v>2687</v>
      </c>
      <c r="C2689" s="41" t="s">
        <v>8392</v>
      </c>
      <c r="D2689" s="4" t="s">
        <v>8393</v>
      </c>
      <c r="E2689" s="41" t="s">
        <v>15</v>
      </c>
      <c r="F2689" s="3" t="s">
        <v>8394</v>
      </c>
      <c r="G2689" s="1" t="s">
        <v>16</v>
      </c>
      <c r="H2689" s="4" t="s">
        <v>680</v>
      </c>
      <c r="I2689" s="1" t="s">
        <v>38</v>
      </c>
    </row>
    <row r="2690" spans="2:9">
      <c r="B2690" s="1">
        <v>2688</v>
      </c>
      <c r="C2690" s="41" t="s">
        <v>8395</v>
      </c>
      <c r="D2690" s="4" t="s">
        <v>8396</v>
      </c>
      <c r="E2690" s="41" t="s">
        <v>15</v>
      </c>
      <c r="F2690" s="3" t="s">
        <v>8397</v>
      </c>
      <c r="G2690" s="1" t="s">
        <v>16</v>
      </c>
      <c r="H2690" s="4" t="s">
        <v>680</v>
      </c>
      <c r="I2690" s="1" t="s">
        <v>38</v>
      </c>
    </row>
    <row r="2691" spans="2:9">
      <c r="B2691" s="1">
        <v>2689</v>
      </c>
      <c r="C2691" s="41" t="s">
        <v>8398</v>
      </c>
      <c r="D2691" s="4" t="s">
        <v>8399</v>
      </c>
      <c r="E2691" s="41" t="s">
        <v>15</v>
      </c>
      <c r="F2691" s="3" t="s">
        <v>8400</v>
      </c>
      <c r="G2691" s="1" t="s">
        <v>16</v>
      </c>
      <c r="H2691" s="4" t="s">
        <v>436</v>
      </c>
      <c r="I2691" s="1" t="s">
        <v>38</v>
      </c>
    </row>
    <row r="2692" spans="2:9">
      <c r="B2692" s="1">
        <v>2690</v>
      </c>
      <c r="C2692" s="41" t="s">
        <v>8401</v>
      </c>
      <c r="D2692" s="4" t="s">
        <v>8402</v>
      </c>
      <c r="E2692" s="41" t="s">
        <v>15</v>
      </c>
      <c r="F2692" s="3" t="s">
        <v>8403</v>
      </c>
      <c r="G2692" s="1" t="s">
        <v>16</v>
      </c>
      <c r="H2692" s="4" t="s">
        <v>174</v>
      </c>
      <c r="I2692" s="1" t="s">
        <v>38</v>
      </c>
    </row>
    <row r="2693" spans="2:9">
      <c r="B2693" s="1">
        <v>2691</v>
      </c>
      <c r="C2693" s="41" t="s">
        <v>8404</v>
      </c>
      <c r="D2693" s="4" t="s">
        <v>8405</v>
      </c>
      <c r="E2693" s="41" t="s">
        <v>15</v>
      </c>
      <c r="F2693" s="3" t="s">
        <v>8406</v>
      </c>
      <c r="G2693" s="1" t="s">
        <v>16</v>
      </c>
      <c r="H2693" s="4" t="s">
        <v>678</v>
      </c>
      <c r="I2693" s="1" t="s">
        <v>38</v>
      </c>
    </row>
    <row r="2694" spans="2:9">
      <c r="B2694" s="1">
        <v>2692</v>
      </c>
      <c r="C2694" s="41" t="s">
        <v>8407</v>
      </c>
      <c r="D2694" s="4" t="s">
        <v>6481</v>
      </c>
      <c r="E2694" s="41" t="s">
        <v>15</v>
      </c>
      <c r="F2694" s="3" t="s">
        <v>8408</v>
      </c>
      <c r="G2694" s="1" t="s">
        <v>16</v>
      </c>
      <c r="H2694" s="4" t="s">
        <v>680</v>
      </c>
      <c r="I2694" s="1" t="s">
        <v>38</v>
      </c>
    </row>
    <row r="2695" spans="2:9">
      <c r="B2695" s="1">
        <v>2693</v>
      </c>
      <c r="C2695" s="41" t="s">
        <v>8409</v>
      </c>
      <c r="D2695" s="4" t="s">
        <v>8410</v>
      </c>
      <c r="E2695" s="41" t="s">
        <v>15</v>
      </c>
      <c r="F2695" s="3" t="s">
        <v>5175</v>
      </c>
      <c r="G2695" s="1" t="s">
        <v>16</v>
      </c>
      <c r="H2695" s="4" t="s">
        <v>387</v>
      </c>
      <c r="I2695" s="1" t="s">
        <v>38</v>
      </c>
    </row>
    <row r="2696" spans="2:9">
      <c r="B2696" s="1">
        <v>2694</v>
      </c>
      <c r="C2696" s="41" t="s">
        <v>8411</v>
      </c>
      <c r="D2696" s="4" t="s">
        <v>8412</v>
      </c>
      <c r="E2696" s="41" t="s">
        <v>15</v>
      </c>
      <c r="F2696" s="3" t="s">
        <v>8413</v>
      </c>
      <c r="G2696" s="1" t="s">
        <v>16</v>
      </c>
      <c r="H2696" s="4" t="s">
        <v>557</v>
      </c>
      <c r="I2696" s="1" t="s">
        <v>38</v>
      </c>
    </row>
    <row r="2697" spans="2:9">
      <c r="B2697" s="1">
        <v>2695</v>
      </c>
      <c r="C2697" s="41" t="s">
        <v>8414</v>
      </c>
      <c r="D2697" s="4" t="s">
        <v>8415</v>
      </c>
      <c r="E2697" s="41" t="s">
        <v>15</v>
      </c>
      <c r="F2697" s="3" t="s">
        <v>2727</v>
      </c>
      <c r="G2697" s="1" t="s">
        <v>16</v>
      </c>
      <c r="H2697" s="4" t="s">
        <v>387</v>
      </c>
      <c r="I2697" s="1" t="s">
        <v>38</v>
      </c>
    </row>
    <row r="2698" spans="2:9">
      <c r="B2698" s="1">
        <v>2696</v>
      </c>
      <c r="C2698" s="41" t="s">
        <v>8416</v>
      </c>
      <c r="D2698" s="4" t="s">
        <v>8417</v>
      </c>
      <c r="E2698" s="41" t="s">
        <v>15</v>
      </c>
      <c r="F2698" s="3" t="s">
        <v>8418</v>
      </c>
      <c r="G2698" s="1" t="s">
        <v>16</v>
      </c>
      <c r="H2698" s="4" t="s">
        <v>484</v>
      </c>
      <c r="I2698" s="1" t="s">
        <v>38</v>
      </c>
    </row>
    <row r="2699" spans="2:9">
      <c r="B2699" s="1">
        <v>2697</v>
      </c>
      <c r="C2699" s="41" t="s">
        <v>8419</v>
      </c>
      <c r="D2699" s="4" t="s">
        <v>8420</v>
      </c>
      <c r="E2699" s="41" t="s">
        <v>15</v>
      </c>
      <c r="F2699" s="3" t="s">
        <v>8421</v>
      </c>
      <c r="G2699" s="1" t="s">
        <v>16</v>
      </c>
      <c r="H2699" s="4" t="s">
        <v>478</v>
      </c>
      <c r="I2699" s="1" t="s">
        <v>38</v>
      </c>
    </row>
    <row r="2700" spans="2:9">
      <c r="B2700" s="1">
        <v>2698</v>
      </c>
      <c r="C2700" s="41" t="s">
        <v>8422</v>
      </c>
      <c r="D2700" s="4" t="s">
        <v>8423</v>
      </c>
      <c r="E2700" s="41" t="s">
        <v>15</v>
      </c>
      <c r="F2700" s="3" t="s">
        <v>8424</v>
      </c>
      <c r="G2700" s="1" t="s">
        <v>16</v>
      </c>
      <c r="H2700" s="4" t="s">
        <v>174</v>
      </c>
      <c r="I2700" s="1" t="s">
        <v>38</v>
      </c>
    </row>
    <row r="2701" spans="2:9">
      <c r="B2701" s="1">
        <v>2699</v>
      </c>
      <c r="C2701" s="41" t="s">
        <v>8425</v>
      </c>
      <c r="D2701" s="4" t="s">
        <v>8426</v>
      </c>
      <c r="E2701" s="41" t="s">
        <v>15</v>
      </c>
      <c r="F2701" s="3" t="s">
        <v>5175</v>
      </c>
      <c r="G2701" s="1" t="s">
        <v>16</v>
      </c>
      <c r="H2701" s="4" t="s">
        <v>387</v>
      </c>
      <c r="I2701" s="1" t="s">
        <v>38</v>
      </c>
    </row>
    <row r="2702" spans="2:9">
      <c r="B2702" s="1">
        <v>2700</v>
      </c>
      <c r="C2702" s="41" t="s">
        <v>8427</v>
      </c>
      <c r="D2702" s="4" t="s">
        <v>8428</v>
      </c>
      <c r="E2702" s="41" t="s">
        <v>15</v>
      </c>
      <c r="F2702" s="3" t="s">
        <v>8429</v>
      </c>
      <c r="G2702" s="1" t="s">
        <v>16</v>
      </c>
      <c r="H2702" s="4" t="s">
        <v>478</v>
      </c>
      <c r="I2702" s="1" t="s">
        <v>38</v>
      </c>
    </row>
    <row r="2703" spans="2:9">
      <c r="B2703" s="1">
        <v>2701</v>
      </c>
      <c r="C2703" s="41" t="s">
        <v>8430</v>
      </c>
      <c r="D2703" s="4" t="s">
        <v>8431</v>
      </c>
      <c r="E2703" s="41" t="s">
        <v>15</v>
      </c>
      <c r="F2703" s="3" t="s">
        <v>8432</v>
      </c>
      <c r="G2703" s="1" t="s">
        <v>16</v>
      </c>
      <c r="H2703" s="4" t="s">
        <v>478</v>
      </c>
      <c r="I2703" s="1" t="s">
        <v>38</v>
      </c>
    </row>
    <row r="2704" spans="2:9">
      <c r="B2704" s="1">
        <v>2702</v>
      </c>
      <c r="C2704" s="41" t="s">
        <v>8433</v>
      </c>
      <c r="D2704" s="4" t="s">
        <v>8434</v>
      </c>
      <c r="E2704" s="41" t="s">
        <v>15</v>
      </c>
      <c r="F2704" s="3" t="s">
        <v>8435</v>
      </c>
      <c r="G2704" s="1" t="s">
        <v>16</v>
      </c>
      <c r="H2704" s="4" t="s">
        <v>557</v>
      </c>
      <c r="I2704" s="1" t="s">
        <v>38</v>
      </c>
    </row>
    <row r="2705" spans="2:9">
      <c r="B2705" s="1">
        <v>2703</v>
      </c>
      <c r="C2705" s="41" t="s">
        <v>8436</v>
      </c>
      <c r="D2705" s="4" t="s">
        <v>8437</v>
      </c>
      <c r="E2705" s="41" t="s">
        <v>15</v>
      </c>
      <c r="F2705" s="3" t="s">
        <v>8438</v>
      </c>
      <c r="G2705" s="1" t="s">
        <v>16</v>
      </c>
      <c r="H2705" s="4" t="s">
        <v>387</v>
      </c>
      <c r="I2705" s="1" t="s">
        <v>38</v>
      </c>
    </row>
    <row r="2706" spans="2:9">
      <c r="B2706" s="1">
        <v>2704</v>
      </c>
      <c r="C2706" s="41" t="s">
        <v>8439</v>
      </c>
      <c r="D2706" s="4" t="s">
        <v>7344</v>
      </c>
      <c r="E2706" s="41" t="s">
        <v>15</v>
      </c>
      <c r="F2706" s="3" t="s">
        <v>5912</v>
      </c>
      <c r="G2706" s="1" t="s">
        <v>16</v>
      </c>
      <c r="H2706" s="4" t="s">
        <v>387</v>
      </c>
      <c r="I2706" s="1" t="s">
        <v>38</v>
      </c>
    </row>
    <row r="2707" spans="2:9">
      <c r="B2707" s="1">
        <v>2705</v>
      </c>
      <c r="C2707" s="41" t="s">
        <v>8440</v>
      </c>
      <c r="D2707" s="4" t="s">
        <v>8441</v>
      </c>
      <c r="E2707" s="41" t="s">
        <v>15</v>
      </c>
      <c r="F2707" s="3" t="s">
        <v>8442</v>
      </c>
      <c r="G2707" s="1" t="s">
        <v>16</v>
      </c>
      <c r="H2707" s="4" t="s">
        <v>678</v>
      </c>
      <c r="I2707" s="1" t="s">
        <v>38</v>
      </c>
    </row>
    <row r="2708" spans="2:9">
      <c r="B2708" s="1">
        <v>2706</v>
      </c>
      <c r="C2708" s="41" t="s">
        <v>8443</v>
      </c>
      <c r="D2708" s="4" t="s">
        <v>8444</v>
      </c>
      <c r="E2708" s="41" t="s">
        <v>15</v>
      </c>
      <c r="F2708" s="3" t="s">
        <v>8445</v>
      </c>
      <c r="G2708" s="1" t="s">
        <v>16</v>
      </c>
      <c r="H2708" s="4" t="s">
        <v>678</v>
      </c>
      <c r="I2708" s="1" t="s">
        <v>38</v>
      </c>
    </row>
    <row r="2709" spans="2:9">
      <c r="B2709" s="1">
        <v>2707</v>
      </c>
      <c r="C2709" s="41" t="s">
        <v>8446</v>
      </c>
      <c r="D2709" s="4" t="s">
        <v>8447</v>
      </c>
      <c r="E2709" s="41" t="s">
        <v>15</v>
      </c>
      <c r="F2709" s="3" t="s">
        <v>8448</v>
      </c>
      <c r="G2709" s="1" t="s">
        <v>16</v>
      </c>
      <c r="H2709" s="4" t="s">
        <v>675</v>
      </c>
      <c r="I2709" s="1" t="s">
        <v>38</v>
      </c>
    </row>
    <row r="2710" spans="2:9">
      <c r="B2710" s="1">
        <v>2708</v>
      </c>
      <c r="C2710" s="41" t="s">
        <v>8449</v>
      </c>
      <c r="D2710" s="4" t="s">
        <v>8450</v>
      </c>
      <c r="E2710" s="41" t="s">
        <v>15</v>
      </c>
      <c r="F2710" s="3" t="s">
        <v>7473</v>
      </c>
      <c r="G2710" s="1" t="s">
        <v>16</v>
      </c>
      <c r="H2710" s="4" t="s">
        <v>557</v>
      </c>
      <c r="I2710" s="1" t="s">
        <v>38</v>
      </c>
    </row>
    <row r="2711" spans="2:9">
      <c r="B2711" s="1">
        <v>2709</v>
      </c>
      <c r="C2711" s="41" t="s">
        <v>8451</v>
      </c>
      <c r="D2711" s="4" t="s">
        <v>8452</v>
      </c>
      <c r="E2711" s="41" t="s">
        <v>15</v>
      </c>
      <c r="F2711" s="3" t="s">
        <v>8453</v>
      </c>
      <c r="G2711" s="1" t="s">
        <v>16</v>
      </c>
      <c r="H2711" s="4" t="s">
        <v>387</v>
      </c>
      <c r="I2711" s="1" t="s">
        <v>38</v>
      </c>
    </row>
    <row r="2712" spans="2:9">
      <c r="B2712" s="1">
        <v>2710</v>
      </c>
      <c r="C2712" s="41" t="s">
        <v>8454</v>
      </c>
      <c r="D2712" s="4" t="s">
        <v>8455</v>
      </c>
      <c r="E2712" s="41" t="s">
        <v>15</v>
      </c>
      <c r="F2712" s="3" t="s">
        <v>8456</v>
      </c>
      <c r="G2712" s="1" t="s">
        <v>16</v>
      </c>
      <c r="H2712" s="4" t="s">
        <v>387</v>
      </c>
      <c r="I2712" s="1" t="s">
        <v>38</v>
      </c>
    </row>
    <row r="2713" spans="2:9">
      <c r="B2713" s="1">
        <v>2711</v>
      </c>
      <c r="C2713" s="41" t="s">
        <v>8457</v>
      </c>
      <c r="D2713" s="4" t="s">
        <v>5173</v>
      </c>
      <c r="E2713" s="41" t="s">
        <v>15</v>
      </c>
      <c r="F2713" s="3" t="s">
        <v>8458</v>
      </c>
      <c r="G2713" s="1" t="s">
        <v>16</v>
      </c>
      <c r="H2713" s="4" t="s">
        <v>675</v>
      </c>
      <c r="I2713" s="1" t="s">
        <v>38</v>
      </c>
    </row>
    <row r="2714" spans="2:9">
      <c r="B2714" s="1">
        <v>2712</v>
      </c>
      <c r="C2714" s="41" t="s">
        <v>8459</v>
      </c>
      <c r="D2714" s="4" t="s">
        <v>8460</v>
      </c>
      <c r="E2714" s="41" t="s">
        <v>15</v>
      </c>
      <c r="F2714" s="3" t="s">
        <v>8461</v>
      </c>
      <c r="G2714" s="1" t="s">
        <v>16</v>
      </c>
      <c r="H2714" s="4" t="s">
        <v>680</v>
      </c>
      <c r="I2714" s="1" t="s">
        <v>38</v>
      </c>
    </row>
    <row r="2715" spans="2:9">
      <c r="B2715" s="1">
        <v>2713</v>
      </c>
      <c r="C2715" s="41" t="s">
        <v>8462</v>
      </c>
      <c r="D2715" s="4" t="s">
        <v>8463</v>
      </c>
      <c r="E2715" s="41" t="s">
        <v>15</v>
      </c>
      <c r="F2715" s="3" t="s">
        <v>5178</v>
      </c>
      <c r="G2715" s="1" t="s">
        <v>16</v>
      </c>
      <c r="H2715" s="4" t="s">
        <v>387</v>
      </c>
      <c r="I2715" s="1" t="s">
        <v>38</v>
      </c>
    </row>
    <row r="2716" spans="2:9">
      <c r="B2716" s="1">
        <v>2714</v>
      </c>
      <c r="C2716" s="41" t="s">
        <v>8464</v>
      </c>
      <c r="D2716" s="4" t="s">
        <v>8465</v>
      </c>
      <c r="E2716" s="41" t="s">
        <v>15</v>
      </c>
      <c r="F2716" s="3" t="s">
        <v>8466</v>
      </c>
      <c r="G2716" s="1" t="s">
        <v>16</v>
      </c>
      <c r="H2716" s="4" t="s">
        <v>678</v>
      </c>
      <c r="I2716" s="1" t="s">
        <v>38</v>
      </c>
    </row>
    <row r="2717" spans="2:9">
      <c r="B2717" s="1">
        <v>2715</v>
      </c>
      <c r="C2717" s="41" t="s">
        <v>8467</v>
      </c>
      <c r="D2717" s="4" t="s">
        <v>5920</v>
      </c>
      <c r="E2717" s="41" t="s">
        <v>15</v>
      </c>
      <c r="F2717" s="3" t="s">
        <v>5323</v>
      </c>
      <c r="G2717" s="1" t="s">
        <v>16</v>
      </c>
      <c r="H2717" s="4" t="s">
        <v>244</v>
      </c>
      <c r="I2717" s="1" t="s">
        <v>38</v>
      </c>
    </row>
    <row r="2718" spans="2:9">
      <c r="B2718" s="1">
        <v>2716</v>
      </c>
      <c r="C2718" s="41" t="s">
        <v>8468</v>
      </c>
      <c r="D2718" s="4" t="s">
        <v>8469</v>
      </c>
      <c r="E2718" s="41" t="s">
        <v>15</v>
      </c>
      <c r="F2718" s="3" t="s">
        <v>8470</v>
      </c>
      <c r="G2718" s="1" t="s">
        <v>16</v>
      </c>
      <c r="H2718" s="4" t="s">
        <v>484</v>
      </c>
      <c r="I2718" s="1" t="s">
        <v>38</v>
      </c>
    </row>
    <row r="2719" spans="2:9">
      <c r="B2719" s="1">
        <v>2717</v>
      </c>
      <c r="C2719" s="41" t="s">
        <v>8471</v>
      </c>
      <c r="D2719" s="4" t="s">
        <v>6886</v>
      </c>
      <c r="E2719" s="41" t="s">
        <v>15</v>
      </c>
      <c r="F2719" s="3" t="s">
        <v>8472</v>
      </c>
      <c r="G2719" s="1" t="s">
        <v>16</v>
      </c>
      <c r="H2719" s="4" t="s">
        <v>462</v>
      </c>
      <c r="I2719" s="1" t="s">
        <v>38</v>
      </c>
    </row>
    <row r="2720" spans="2:9">
      <c r="B2720" s="1">
        <v>2718</v>
      </c>
      <c r="C2720" s="41" t="s">
        <v>8473</v>
      </c>
      <c r="D2720" s="4" t="s">
        <v>8474</v>
      </c>
      <c r="E2720" s="41" t="s">
        <v>15</v>
      </c>
      <c r="F2720" s="3" t="s">
        <v>8475</v>
      </c>
      <c r="G2720" s="1" t="s">
        <v>16</v>
      </c>
      <c r="H2720" s="4" t="s">
        <v>675</v>
      </c>
      <c r="I2720" s="1" t="s">
        <v>38</v>
      </c>
    </row>
    <row r="2721" spans="2:9">
      <c r="B2721" s="1">
        <v>2719</v>
      </c>
      <c r="C2721" s="41" t="s">
        <v>8476</v>
      </c>
      <c r="D2721" s="4" t="s">
        <v>8477</v>
      </c>
      <c r="E2721" s="41" t="s">
        <v>15</v>
      </c>
      <c r="F2721" s="3" t="s">
        <v>8478</v>
      </c>
      <c r="G2721" s="1" t="s">
        <v>16</v>
      </c>
      <c r="H2721" s="4" t="s">
        <v>387</v>
      </c>
      <c r="I2721" s="1" t="s">
        <v>38</v>
      </c>
    </row>
    <row r="2722" spans="2:9">
      <c r="B2722" s="1">
        <v>2720</v>
      </c>
      <c r="C2722" s="41" t="s">
        <v>8479</v>
      </c>
      <c r="D2722" s="4" t="s">
        <v>8480</v>
      </c>
      <c r="E2722" s="41" t="s">
        <v>15</v>
      </c>
      <c r="F2722" s="3" t="s">
        <v>8481</v>
      </c>
      <c r="G2722" s="1" t="s">
        <v>16</v>
      </c>
      <c r="H2722" s="4" t="s">
        <v>680</v>
      </c>
      <c r="I2722" s="1" t="s">
        <v>38</v>
      </c>
    </row>
    <row r="2723" spans="2:9">
      <c r="B2723" s="1">
        <v>2721</v>
      </c>
      <c r="C2723" s="41" t="s">
        <v>8482</v>
      </c>
      <c r="D2723" s="4" t="s">
        <v>8483</v>
      </c>
      <c r="E2723" s="41" t="s">
        <v>15</v>
      </c>
      <c r="F2723" s="3" t="s">
        <v>8484</v>
      </c>
      <c r="G2723" s="1" t="s">
        <v>16</v>
      </c>
      <c r="H2723" s="4" t="s">
        <v>557</v>
      </c>
      <c r="I2723" s="1" t="s">
        <v>38</v>
      </c>
    </row>
    <row r="2724" spans="2:9">
      <c r="B2724" s="1">
        <v>2722</v>
      </c>
      <c r="C2724" s="41" t="s">
        <v>8485</v>
      </c>
      <c r="D2724" s="4" t="s">
        <v>8486</v>
      </c>
      <c r="E2724" s="41" t="s">
        <v>15</v>
      </c>
      <c r="F2724" s="3" t="s">
        <v>8487</v>
      </c>
      <c r="G2724" s="1" t="s">
        <v>16</v>
      </c>
      <c r="H2724" s="4" t="s">
        <v>387</v>
      </c>
      <c r="I2724" s="1" t="s">
        <v>38</v>
      </c>
    </row>
    <row r="2725" spans="2:9">
      <c r="B2725" s="1">
        <v>2723</v>
      </c>
      <c r="C2725" s="41" t="s">
        <v>8488</v>
      </c>
      <c r="D2725" s="4" t="s">
        <v>8489</v>
      </c>
      <c r="E2725" s="41" t="s">
        <v>15</v>
      </c>
      <c r="F2725" s="3" t="s">
        <v>8490</v>
      </c>
      <c r="G2725" s="1" t="s">
        <v>16</v>
      </c>
      <c r="H2725" s="4" t="s">
        <v>484</v>
      </c>
      <c r="I2725" s="1" t="s">
        <v>38</v>
      </c>
    </row>
    <row r="2726" spans="2:9">
      <c r="B2726" s="1">
        <v>2724</v>
      </c>
      <c r="C2726" s="41" t="s">
        <v>8491</v>
      </c>
      <c r="D2726" s="4" t="s">
        <v>8492</v>
      </c>
      <c r="E2726" s="41" t="s">
        <v>15</v>
      </c>
      <c r="F2726" s="3" t="s">
        <v>8493</v>
      </c>
      <c r="G2726" s="1" t="s">
        <v>16</v>
      </c>
      <c r="H2726" s="4" t="s">
        <v>322</v>
      </c>
      <c r="I2726" s="1" t="s">
        <v>38</v>
      </c>
    </row>
    <row r="2727" spans="2:9">
      <c r="B2727" s="1">
        <v>2725</v>
      </c>
      <c r="C2727" s="41" t="s">
        <v>8494</v>
      </c>
      <c r="D2727" s="4" t="s">
        <v>8495</v>
      </c>
      <c r="E2727" s="41" t="s">
        <v>15</v>
      </c>
      <c r="F2727" s="3" t="s">
        <v>8496</v>
      </c>
      <c r="G2727" s="1" t="s">
        <v>16</v>
      </c>
      <c r="H2727" s="4" t="s">
        <v>478</v>
      </c>
      <c r="I2727" s="1" t="s">
        <v>38</v>
      </c>
    </row>
    <row r="2728" spans="2:9">
      <c r="B2728" s="1">
        <v>2726</v>
      </c>
      <c r="C2728" s="41" t="s">
        <v>8497</v>
      </c>
      <c r="D2728" s="4" t="s">
        <v>8498</v>
      </c>
      <c r="E2728" s="41" t="s">
        <v>15</v>
      </c>
      <c r="F2728" s="3" t="s">
        <v>5605</v>
      </c>
      <c r="G2728" s="1" t="s">
        <v>16</v>
      </c>
      <c r="H2728" s="4" t="s">
        <v>478</v>
      </c>
      <c r="I2728" s="1" t="s">
        <v>38</v>
      </c>
    </row>
    <row r="2729" spans="2:9">
      <c r="B2729" s="1">
        <v>2727</v>
      </c>
      <c r="C2729" s="41" t="s">
        <v>8499</v>
      </c>
      <c r="D2729" s="4" t="s">
        <v>8500</v>
      </c>
      <c r="E2729" s="41" t="s">
        <v>15</v>
      </c>
      <c r="F2729" s="3" t="s">
        <v>8501</v>
      </c>
      <c r="G2729" s="1" t="s">
        <v>16</v>
      </c>
      <c r="H2729" s="4" t="s">
        <v>174</v>
      </c>
      <c r="I2729" s="1" t="s">
        <v>38</v>
      </c>
    </row>
    <row r="2730" spans="2:9">
      <c r="B2730" s="1">
        <v>2728</v>
      </c>
      <c r="C2730" s="41" t="s">
        <v>8502</v>
      </c>
      <c r="D2730" s="4" t="s">
        <v>8503</v>
      </c>
      <c r="E2730" s="41" t="s">
        <v>15</v>
      </c>
      <c r="F2730" s="3" t="s">
        <v>8504</v>
      </c>
      <c r="G2730" s="1" t="s">
        <v>16</v>
      </c>
      <c r="H2730" s="4" t="s">
        <v>679</v>
      </c>
      <c r="I2730" s="1" t="s">
        <v>38</v>
      </c>
    </row>
    <row r="2731" spans="2:9">
      <c r="B2731" s="1">
        <v>2729</v>
      </c>
      <c r="C2731" s="41" t="s">
        <v>8505</v>
      </c>
      <c r="D2731" s="4" t="s">
        <v>8506</v>
      </c>
      <c r="E2731" s="41" t="s">
        <v>15</v>
      </c>
      <c r="F2731" s="3" t="s">
        <v>8507</v>
      </c>
      <c r="G2731" s="1" t="s">
        <v>16</v>
      </c>
      <c r="H2731" s="4" t="s">
        <v>680</v>
      </c>
      <c r="I2731" s="1" t="s">
        <v>38</v>
      </c>
    </row>
    <row r="2732" spans="2:9">
      <c r="B2732" s="1">
        <v>2730</v>
      </c>
      <c r="C2732" s="41" t="s">
        <v>8508</v>
      </c>
      <c r="D2732" s="4" t="s">
        <v>8509</v>
      </c>
      <c r="E2732" s="41" t="s">
        <v>15</v>
      </c>
      <c r="F2732" s="3" t="s">
        <v>8510</v>
      </c>
      <c r="G2732" s="1" t="s">
        <v>16</v>
      </c>
      <c r="H2732" s="4" t="s">
        <v>680</v>
      </c>
      <c r="I2732" s="1" t="s">
        <v>38</v>
      </c>
    </row>
    <row r="2733" spans="2:9">
      <c r="B2733" s="1">
        <v>2731</v>
      </c>
      <c r="C2733" s="41" t="s">
        <v>8511</v>
      </c>
      <c r="D2733" s="4" t="s">
        <v>8512</v>
      </c>
      <c r="E2733" s="41" t="s">
        <v>15</v>
      </c>
      <c r="F2733" s="3" t="s">
        <v>8513</v>
      </c>
      <c r="G2733" s="1" t="s">
        <v>16</v>
      </c>
      <c r="H2733" s="4" t="s">
        <v>387</v>
      </c>
      <c r="I2733" s="1" t="s">
        <v>38</v>
      </c>
    </row>
    <row r="2734" spans="2:9">
      <c r="B2734" s="1">
        <v>2732</v>
      </c>
      <c r="C2734" s="41" t="s">
        <v>8514</v>
      </c>
      <c r="D2734" s="4" t="s">
        <v>8515</v>
      </c>
      <c r="E2734" s="41" t="s">
        <v>15</v>
      </c>
      <c r="F2734" s="3" t="s">
        <v>8516</v>
      </c>
      <c r="G2734" s="1" t="s">
        <v>16</v>
      </c>
      <c r="H2734" s="4" t="s">
        <v>680</v>
      </c>
      <c r="I2734" s="1" t="s">
        <v>38</v>
      </c>
    </row>
    <row r="2735" spans="2:9">
      <c r="B2735" s="1">
        <v>2733</v>
      </c>
      <c r="C2735" s="41" t="s">
        <v>8517</v>
      </c>
      <c r="D2735" s="4" t="s">
        <v>8518</v>
      </c>
      <c r="E2735" s="41" t="s">
        <v>15</v>
      </c>
      <c r="F2735" s="3" t="s">
        <v>8519</v>
      </c>
      <c r="G2735" s="1" t="s">
        <v>16</v>
      </c>
      <c r="H2735" s="4" t="s">
        <v>174</v>
      </c>
      <c r="I2735" s="1" t="s">
        <v>38</v>
      </c>
    </row>
    <row r="2736" spans="2:9">
      <c r="B2736" s="1">
        <v>2734</v>
      </c>
      <c r="C2736" s="41" t="s">
        <v>8520</v>
      </c>
      <c r="D2736" s="4" t="s">
        <v>8521</v>
      </c>
      <c r="E2736" s="41" t="s">
        <v>15</v>
      </c>
      <c r="F2736" s="3" t="s">
        <v>5178</v>
      </c>
      <c r="G2736" s="1" t="s">
        <v>16</v>
      </c>
      <c r="H2736" s="4" t="s">
        <v>387</v>
      </c>
      <c r="I2736" s="1" t="s">
        <v>38</v>
      </c>
    </row>
    <row r="2737" spans="2:9">
      <c r="B2737" s="1">
        <v>2735</v>
      </c>
      <c r="C2737" s="41" t="s">
        <v>8522</v>
      </c>
      <c r="D2737" s="4" t="s">
        <v>8523</v>
      </c>
      <c r="E2737" s="41" t="s">
        <v>15</v>
      </c>
      <c r="F2737" s="3" t="s">
        <v>8524</v>
      </c>
      <c r="G2737" s="1" t="s">
        <v>16</v>
      </c>
      <c r="H2737" s="4" t="s">
        <v>557</v>
      </c>
      <c r="I2737" s="1" t="s">
        <v>38</v>
      </c>
    </row>
    <row r="2738" spans="2:9">
      <c r="B2738" s="1">
        <v>2736</v>
      </c>
      <c r="C2738" s="41" t="s">
        <v>8525</v>
      </c>
      <c r="D2738" s="4" t="s">
        <v>8526</v>
      </c>
      <c r="E2738" s="41" t="s">
        <v>15</v>
      </c>
      <c r="F2738" s="3" t="s">
        <v>8527</v>
      </c>
      <c r="G2738" s="1" t="s">
        <v>16</v>
      </c>
      <c r="H2738" s="4" t="s">
        <v>174</v>
      </c>
      <c r="I2738" s="1" t="s">
        <v>38</v>
      </c>
    </row>
    <row r="2739" spans="2:9">
      <c r="B2739" s="1">
        <v>2737</v>
      </c>
      <c r="C2739" s="41" t="s">
        <v>8528</v>
      </c>
      <c r="D2739" s="4" t="s">
        <v>8529</v>
      </c>
      <c r="E2739" s="41" t="s">
        <v>15</v>
      </c>
      <c r="F2739" s="3" t="s">
        <v>8530</v>
      </c>
      <c r="G2739" s="1" t="s">
        <v>16</v>
      </c>
      <c r="H2739" s="4" t="s">
        <v>244</v>
      </c>
      <c r="I2739" s="1" t="s">
        <v>38</v>
      </c>
    </row>
    <row r="2740" spans="2:9">
      <c r="B2740" s="1">
        <v>2738</v>
      </c>
      <c r="C2740" s="41" t="s">
        <v>8531</v>
      </c>
      <c r="D2740" s="4" t="s">
        <v>8532</v>
      </c>
      <c r="E2740" s="41" t="s">
        <v>15</v>
      </c>
      <c r="F2740" s="3" t="s">
        <v>8533</v>
      </c>
      <c r="G2740" s="1" t="s">
        <v>16</v>
      </c>
      <c r="H2740" s="4" t="s">
        <v>478</v>
      </c>
      <c r="I2740" s="1" t="s">
        <v>38</v>
      </c>
    </row>
    <row r="2741" spans="2:9">
      <c r="B2741" s="1">
        <v>2739</v>
      </c>
      <c r="C2741" s="41" t="s">
        <v>8534</v>
      </c>
      <c r="D2741" s="4" t="s">
        <v>8535</v>
      </c>
      <c r="E2741" s="41" t="s">
        <v>15</v>
      </c>
      <c r="F2741" s="3" t="s">
        <v>8536</v>
      </c>
      <c r="G2741" s="1" t="s">
        <v>16</v>
      </c>
      <c r="H2741" s="4" t="s">
        <v>675</v>
      </c>
      <c r="I2741" s="1" t="s">
        <v>38</v>
      </c>
    </row>
    <row r="2742" spans="2:9">
      <c r="B2742" s="1">
        <v>2740</v>
      </c>
      <c r="C2742" s="41" t="s">
        <v>8537</v>
      </c>
      <c r="D2742" s="4" t="s">
        <v>8538</v>
      </c>
      <c r="E2742" s="41" t="s">
        <v>15</v>
      </c>
      <c r="F2742" s="3" t="s">
        <v>8539</v>
      </c>
      <c r="G2742" s="1" t="s">
        <v>16</v>
      </c>
      <c r="H2742" s="4" t="s">
        <v>436</v>
      </c>
      <c r="I2742" s="1" t="s">
        <v>38</v>
      </c>
    </row>
    <row r="2743" spans="2:9">
      <c r="B2743" s="1">
        <v>2741</v>
      </c>
      <c r="C2743" s="41" t="s">
        <v>8540</v>
      </c>
      <c r="D2743" s="4" t="s">
        <v>8541</v>
      </c>
      <c r="E2743" s="41" t="s">
        <v>15</v>
      </c>
      <c r="F2743" s="3" t="s">
        <v>5508</v>
      </c>
      <c r="G2743" s="1" t="s">
        <v>16</v>
      </c>
      <c r="H2743" s="4" t="s">
        <v>387</v>
      </c>
      <c r="I2743" s="1" t="s">
        <v>38</v>
      </c>
    </row>
    <row r="2744" spans="2:9">
      <c r="B2744" s="1">
        <v>2742</v>
      </c>
      <c r="C2744" s="41" t="s">
        <v>8542</v>
      </c>
      <c r="D2744" s="4" t="s">
        <v>8543</v>
      </c>
      <c r="E2744" s="41" t="s">
        <v>15</v>
      </c>
      <c r="F2744" s="3" t="s">
        <v>8544</v>
      </c>
      <c r="G2744" s="1" t="s">
        <v>16</v>
      </c>
      <c r="H2744" s="4" t="s">
        <v>681</v>
      </c>
      <c r="I2744" s="1" t="s">
        <v>38</v>
      </c>
    </row>
    <row r="2745" spans="2:9">
      <c r="B2745" s="1">
        <v>2743</v>
      </c>
      <c r="C2745" s="41" t="s">
        <v>8545</v>
      </c>
      <c r="D2745" s="4" t="s">
        <v>8546</v>
      </c>
      <c r="E2745" s="41" t="s">
        <v>15</v>
      </c>
      <c r="F2745" s="3" t="s">
        <v>8547</v>
      </c>
      <c r="G2745" s="1" t="s">
        <v>16</v>
      </c>
      <c r="H2745" s="4" t="s">
        <v>174</v>
      </c>
      <c r="I2745" s="1" t="s">
        <v>38</v>
      </c>
    </row>
    <row r="2746" spans="2:9">
      <c r="B2746" s="1">
        <v>2744</v>
      </c>
      <c r="C2746" s="41" t="s">
        <v>8548</v>
      </c>
      <c r="D2746" s="4" t="s">
        <v>8549</v>
      </c>
      <c r="E2746" s="41" t="s">
        <v>15</v>
      </c>
      <c r="F2746" s="3" t="s">
        <v>8550</v>
      </c>
      <c r="G2746" s="1" t="s">
        <v>16</v>
      </c>
      <c r="H2746" s="4" t="s">
        <v>174</v>
      </c>
      <c r="I2746" s="1" t="s">
        <v>38</v>
      </c>
    </row>
    <row r="2747" spans="2:9">
      <c r="B2747" s="1">
        <v>2745</v>
      </c>
      <c r="C2747" s="41" t="s">
        <v>8551</v>
      </c>
      <c r="D2747" s="4" t="s">
        <v>8552</v>
      </c>
      <c r="E2747" s="41" t="s">
        <v>15</v>
      </c>
      <c r="F2747" s="3" t="s">
        <v>8553</v>
      </c>
      <c r="G2747" s="1" t="s">
        <v>16</v>
      </c>
      <c r="H2747" s="4" t="s">
        <v>436</v>
      </c>
      <c r="I2747" s="1" t="s">
        <v>38</v>
      </c>
    </row>
    <row r="2748" spans="2:9">
      <c r="B2748" s="1">
        <v>2746</v>
      </c>
      <c r="C2748" s="41" t="s">
        <v>8554</v>
      </c>
      <c r="D2748" s="4" t="s">
        <v>7273</v>
      </c>
      <c r="E2748" s="41" t="s">
        <v>15</v>
      </c>
      <c r="F2748" s="3" t="s">
        <v>8555</v>
      </c>
      <c r="G2748" s="1" t="s">
        <v>16</v>
      </c>
      <c r="H2748" s="4" t="s">
        <v>174</v>
      </c>
      <c r="I2748" s="1" t="s">
        <v>38</v>
      </c>
    </row>
    <row r="2749" spans="2:9">
      <c r="B2749" s="1">
        <v>2747</v>
      </c>
      <c r="C2749" s="41" t="s">
        <v>8556</v>
      </c>
      <c r="D2749" s="4" t="s">
        <v>8557</v>
      </c>
      <c r="E2749" s="41" t="s">
        <v>15</v>
      </c>
      <c r="F2749" s="3" t="s">
        <v>8558</v>
      </c>
      <c r="G2749" s="1" t="s">
        <v>16</v>
      </c>
      <c r="H2749" s="4" t="s">
        <v>478</v>
      </c>
      <c r="I2749" s="1" t="s">
        <v>38</v>
      </c>
    </row>
    <row r="2750" spans="2:9">
      <c r="B2750" s="1">
        <v>2748</v>
      </c>
      <c r="C2750" s="41" t="s">
        <v>8559</v>
      </c>
      <c r="D2750" s="4" t="s">
        <v>8560</v>
      </c>
      <c r="E2750" s="41" t="s">
        <v>15</v>
      </c>
      <c r="F2750" s="3" t="s">
        <v>8561</v>
      </c>
      <c r="G2750" s="1" t="s">
        <v>16</v>
      </c>
      <c r="H2750" s="4" t="s">
        <v>387</v>
      </c>
      <c r="I2750" s="1" t="s">
        <v>38</v>
      </c>
    </row>
    <row r="2751" spans="2:9">
      <c r="B2751" s="1">
        <v>2749</v>
      </c>
      <c r="C2751" s="41" t="s">
        <v>8562</v>
      </c>
      <c r="D2751" s="4" t="s">
        <v>8563</v>
      </c>
      <c r="E2751" s="41" t="s">
        <v>15</v>
      </c>
      <c r="F2751" s="3" t="s">
        <v>8564</v>
      </c>
      <c r="G2751" s="1" t="s">
        <v>16</v>
      </c>
      <c r="H2751" s="4" t="s">
        <v>680</v>
      </c>
      <c r="I2751" s="1" t="s">
        <v>38</v>
      </c>
    </row>
    <row r="2752" spans="2:9">
      <c r="B2752" s="1">
        <v>2750</v>
      </c>
      <c r="C2752" s="41" t="s">
        <v>8565</v>
      </c>
      <c r="D2752" s="4" t="s">
        <v>8566</v>
      </c>
      <c r="E2752" s="41" t="s">
        <v>15</v>
      </c>
      <c r="F2752" s="3" t="s">
        <v>8567</v>
      </c>
      <c r="G2752" s="1" t="s">
        <v>16</v>
      </c>
      <c r="H2752" s="4" t="s">
        <v>557</v>
      </c>
      <c r="I2752" s="1" t="s">
        <v>38</v>
      </c>
    </row>
    <row r="2753" spans="2:9">
      <c r="B2753" s="1">
        <v>2751</v>
      </c>
      <c r="C2753" s="41" t="s">
        <v>8568</v>
      </c>
      <c r="D2753" s="4" t="s">
        <v>8569</v>
      </c>
      <c r="E2753" s="41" t="s">
        <v>15</v>
      </c>
      <c r="F2753" s="3" t="s">
        <v>8570</v>
      </c>
      <c r="G2753" s="1" t="s">
        <v>16</v>
      </c>
      <c r="H2753" s="4" t="s">
        <v>678</v>
      </c>
      <c r="I2753" s="1" t="s">
        <v>38</v>
      </c>
    </row>
    <row r="2754" spans="2:9">
      <c r="B2754" s="1">
        <v>2752</v>
      </c>
      <c r="C2754" s="41" t="s">
        <v>8571</v>
      </c>
      <c r="D2754" s="4" t="s">
        <v>8572</v>
      </c>
      <c r="E2754" s="41" t="s">
        <v>15</v>
      </c>
      <c r="F2754" s="3" t="s">
        <v>8573</v>
      </c>
      <c r="G2754" s="1" t="s">
        <v>16</v>
      </c>
      <c r="H2754" s="4" t="s">
        <v>436</v>
      </c>
      <c r="I2754" s="1" t="s">
        <v>38</v>
      </c>
    </row>
    <row r="2755" spans="2:9">
      <c r="B2755" s="1">
        <v>2753</v>
      </c>
      <c r="C2755" s="41" t="s">
        <v>8574</v>
      </c>
      <c r="D2755" s="4" t="s">
        <v>8575</v>
      </c>
      <c r="E2755" s="41" t="s">
        <v>15</v>
      </c>
      <c r="F2755" s="3" t="s">
        <v>8576</v>
      </c>
      <c r="G2755" s="1" t="s">
        <v>16</v>
      </c>
      <c r="H2755" s="4" t="s">
        <v>557</v>
      </c>
      <c r="I2755" s="1" t="s">
        <v>38</v>
      </c>
    </row>
    <row r="2756" spans="2:9">
      <c r="B2756" s="1">
        <v>2754</v>
      </c>
      <c r="C2756" s="41" t="s">
        <v>8577</v>
      </c>
      <c r="D2756" s="4" t="s">
        <v>8578</v>
      </c>
      <c r="E2756" s="41" t="s">
        <v>15</v>
      </c>
      <c r="F2756" s="3" t="s">
        <v>8579</v>
      </c>
      <c r="G2756" s="1" t="s">
        <v>16</v>
      </c>
      <c r="H2756" s="4" t="s">
        <v>680</v>
      </c>
      <c r="I2756" s="1" t="s">
        <v>38</v>
      </c>
    </row>
    <row r="2757" spans="2:9">
      <c r="B2757" s="1">
        <v>2755</v>
      </c>
      <c r="C2757" s="41" t="s">
        <v>8580</v>
      </c>
      <c r="D2757" s="4" t="s">
        <v>2958</v>
      </c>
      <c r="E2757" s="41" t="s">
        <v>15</v>
      </c>
      <c r="F2757" s="3" t="s">
        <v>8581</v>
      </c>
      <c r="G2757" s="1" t="s">
        <v>16</v>
      </c>
      <c r="H2757" s="4" t="s">
        <v>436</v>
      </c>
      <c r="I2757" s="1" t="s">
        <v>38</v>
      </c>
    </row>
    <row r="2758" spans="2:9">
      <c r="B2758" s="1">
        <v>2756</v>
      </c>
      <c r="C2758" s="41" t="s">
        <v>8582</v>
      </c>
      <c r="D2758" s="4" t="s">
        <v>8583</v>
      </c>
      <c r="E2758" s="41" t="s">
        <v>15</v>
      </c>
      <c r="F2758" s="3" t="s">
        <v>8584</v>
      </c>
      <c r="G2758" s="1" t="s">
        <v>16</v>
      </c>
      <c r="H2758" s="4" t="s">
        <v>675</v>
      </c>
      <c r="I2758" s="1" t="s">
        <v>38</v>
      </c>
    </row>
    <row r="2759" spans="2:9">
      <c r="B2759" s="1">
        <v>2757</v>
      </c>
      <c r="C2759" s="41" t="s">
        <v>8585</v>
      </c>
      <c r="D2759" s="4" t="s">
        <v>7324</v>
      </c>
      <c r="E2759" s="41" t="s">
        <v>15</v>
      </c>
      <c r="F2759" s="3" t="s">
        <v>8586</v>
      </c>
      <c r="G2759" s="1" t="s">
        <v>16</v>
      </c>
      <c r="H2759" s="4" t="s">
        <v>678</v>
      </c>
      <c r="I2759" s="1" t="s">
        <v>38</v>
      </c>
    </row>
    <row r="2760" spans="2:9">
      <c r="B2760" s="1">
        <v>2758</v>
      </c>
      <c r="C2760" s="41" t="s">
        <v>8587</v>
      </c>
      <c r="D2760" s="4" t="s">
        <v>8588</v>
      </c>
      <c r="E2760" s="41" t="s">
        <v>15</v>
      </c>
      <c r="F2760" s="3" t="s">
        <v>8589</v>
      </c>
      <c r="G2760" s="1" t="s">
        <v>16</v>
      </c>
      <c r="H2760" s="4" t="s">
        <v>174</v>
      </c>
      <c r="I2760" s="1" t="s">
        <v>38</v>
      </c>
    </row>
    <row r="2761" spans="2:9">
      <c r="B2761" s="1">
        <v>2759</v>
      </c>
      <c r="C2761" s="41" t="s">
        <v>8590</v>
      </c>
      <c r="D2761" s="4" t="s">
        <v>8591</v>
      </c>
      <c r="E2761" s="41" t="s">
        <v>15</v>
      </c>
      <c r="F2761" s="3" t="s">
        <v>8592</v>
      </c>
      <c r="G2761" s="1" t="s">
        <v>16</v>
      </c>
      <c r="H2761" s="4" t="s">
        <v>182</v>
      </c>
      <c r="I2761" s="1" t="s">
        <v>38</v>
      </c>
    </row>
    <row r="2762" spans="2:9">
      <c r="B2762" s="1">
        <v>2760</v>
      </c>
      <c r="C2762" s="41" t="s">
        <v>8593</v>
      </c>
      <c r="D2762" s="4" t="s">
        <v>8594</v>
      </c>
      <c r="E2762" s="41" t="s">
        <v>15</v>
      </c>
      <c r="F2762" s="3" t="s">
        <v>8595</v>
      </c>
      <c r="G2762" s="1" t="s">
        <v>16</v>
      </c>
      <c r="H2762" s="4" t="s">
        <v>478</v>
      </c>
      <c r="I2762" s="1" t="s">
        <v>38</v>
      </c>
    </row>
    <row r="2763" spans="2:9">
      <c r="B2763" s="1">
        <v>2761</v>
      </c>
      <c r="C2763" s="41" t="s">
        <v>8596</v>
      </c>
      <c r="D2763" s="4" t="s">
        <v>8597</v>
      </c>
      <c r="E2763" s="41" t="s">
        <v>15</v>
      </c>
      <c r="F2763" s="3" t="s">
        <v>8598</v>
      </c>
      <c r="G2763" s="1" t="s">
        <v>16</v>
      </c>
      <c r="H2763" s="4" t="s">
        <v>174</v>
      </c>
      <c r="I2763" s="1" t="s">
        <v>38</v>
      </c>
    </row>
    <row r="2764" spans="2:9">
      <c r="B2764" s="1">
        <v>2762</v>
      </c>
      <c r="C2764" s="41" t="s">
        <v>8599</v>
      </c>
      <c r="D2764" s="4" t="s">
        <v>8600</v>
      </c>
      <c r="E2764" s="41" t="s">
        <v>15</v>
      </c>
      <c r="F2764" s="3" t="s">
        <v>8601</v>
      </c>
      <c r="G2764" s="1" t="s">
        <v>16</v>
      </c>
      <c r="H2764" s="4" t="s">
        <v>671</v>
      </c>
      <c r="I2764" s="1" t="s">
        <v>38</v>
      </c>
    </row>
    <row r="2765" spans="2:9">
      <c r="B2765" s="1">
        <v>2763</v>
      </c>
      <c r="C2765" s="41" t="s">
        <v>8602</v>
      </c>
      <c r="D2765" s="4" t="s">
        <v>8603</v>
      </c>
      <c r="E2765" s="41" t="s">
        <v>15</v>
      </c>
      <c r="F2765" s="3" t="s">
        <v>8604</v>
      </c>
      <c r="G2765" s="1" t="s">
        <v>16</v>
      </c>
      <c r="H2765" s="4" t="s">
        <v>680</v>
      </c>
      <c r="I2765" s="1" t="s">
        <v>38</v>
      </c>
    </row>
    <row r="2766" spans="2:9">
      <c r="B2766" s="1">
        <v>2764</v>
      </c>
      <c r="C2766" s="41" t="s">
        <v>8605</v>
      </c>
      <c r="D2766" s="4" t="s">
        <v>8606</v>
      </c>
      <c r="E2766" s="41" t="s">
        <v>15</v>
      </c>
      <c r="F2766" s="3" t="s">
        <v>8607</v>
      </c>
      <c r="G2766" s="1" t="s">
        <v>16</v>
      </c>
      <c r="H2766" s="4" t="s">
        <v>478</v>
      </c>
      <c r="I2766" s="1" t="s">
        <v>38</v>
      </c>
    </row>
    <row r="2767" spans="2:9">
      <c r="B2767" s="1">
        <v>2765</v>
      </c>
      <c r="C2767" s="41" t="s">
        <v>8608</v>
      </c>
      <c r="D2767" s="4" t="s">
        <v>8609</v>
      </c>
      <c r="E2767" s="41" t="s">
        <v>15</v>
      </c>
      <c r="F2767" s="3" t="s">
        <v>8610</v>
      </c>
      <c r="G2767" s="1" t="s">
        <v>16</v>
      </c>
      <c r="H2767" s="4" t="s">
        <v>680</v>
      </c>
      <c r="I2767" s="1" t="s">
        <v>38</v>
      </c>
    </row>
    <row r="2768" spans="2:9">
      <c r="B2768" s="1">
        <v>2766</v>
      </c>
      <c r="C2768" s="41" t="s">
        <v>8611</v>
      </c>
      <c r="D2768" s="4" t="s">
        <v>8612</v>
      </c>
      <c r="E2768" s="41" t="s">
        <v>15</v>
      </c>
      <c r="F2768" s="3" t="s">
        <v>7035</v>
      </c>
      <c r="G2768" s="1" t="s">
        <v>16</v>
      </c>
      <c r="H2768" s="4" t="s">
        <v>680</v>
      </c>
      <c r="I2768" s="1" t="s">
        <v>38</v>
      </c>
    </row>
    <row r="2769" spans="2:9">
      <c r="B2769" s="1">
        <v>2767</v>
      </c>
      <c r="C2769" s="41" t="s">
        <v>8613</v>
      </c>
      <c r="D2769" s="4" t="s">
        <v>8614</v>
      </c>
      <c r="E2769" s="41" t="s">
        <v>15</v>
      </c>
      <c r="F2769" s="3" t="s">
        <v>8615</v>
      </c>
      <c r="G2769" s="1" t="s">
        <v>16</v>
      </c>
      <c r="H2769" s="4" t="s">
        <v>174</v>
      </c>
      <c r="I2769" s="1" t="s">
        <v>38</v>
      </c>
    </row>
    <row r="2770" spans="2:9">
      <c r="B2770" s="1">
        <v>2768</v>
      </c>
      <c r="C2770" s="41" t="s">
        <v>8616</v>
      </c>
      <c r="D2770" s="4" t="s">
        <v>8617</v>
      </c>
      <c r="E2770" s="41" t="s">
        <v>15</v>
      </c>
      <c r="F2770" s="3" t="s">
        <v>5359</v>
      </c>
      <c r="G2770" s="1" t="s">
        <v>16</v>
      </c>
      <c r="H2770" s="4" t="s">
        <v>387</v>
      </c>
      <c r="I2770" s="1" t="s">
        <v>38</v>
      </c>
    </row>
    <row r="2771" spans="2:9">
      <c r="B2771" s="1">
        <v>2769</v>
      </c>
      <c r="C2771" s="41" t="s">
        <v>8618</v>
      </c>
      <c r="D2771" s="4" t="s">
        <v>8619</v>
      </c>
      <c r="E2771" s="41" t="s">
        <v>15</v>
      </c>
      <c r="F2771" s="3" t="s">
        <v>8620</v>
      </c>
      <c r="G2771" s="1" t="s">
        <v>16</v>
      </c>
      <c r="H2771" s="4" t="s">
        <v>387</v>
      </c>
      <c r="I2771" s="1" t="s">
        <v>38</v>
      </c>
    </row>
    <row r="2772" spans="2:9">
      <c r="B2772" s="1">
        <v>2770</v>
      </c>
      <c r="C2772" s="41" t="s">
        <v>8621</v>
      </c>
      <c r="D2772" s="4" t="s">
        <v>8622</v>
      </c>
      <c r="E2772" s="41" t="s">
        <v>15</v>
      </c>
      <c r="F2772" s="3" t="s">
        <v>8623</v>
      </c>
      <c r="G2772" s="1" t="s">
        <v>16</v>
      </c>
      <c r="H2772" s="4" t="s">
        <v>387</v>
      </c>
      <c r="I2772" s="1" t="s">
        <v>38</v>
      </c>
    </row>
    <row r="2773" spans="2:9">
      <c r="B2773" s="1">
        <v>2771</v>
      </c>
      <c r="C2773" s="41" t="s">
        <v>8624</v>
      </c>
      <c r="D2773" s="4" t="s">
        <v>8625</v>
      </c>
      <c r="E2773" s="41" t="s">
        <v>15</v>
      </c>
      <c r="F2773" s="3" t="s">
        <v>8626</v>
      </c>
      <c r="G2773" s="1" t="s">
        <v>16</v>
      </c>
      <c r="H2773" s="4" t="s">
        <v>679</v>
      </c>
      <c r="I2773" s="1" t="s">
        <v>38</v>
      </c>
    </row>
    <row r="2774" spans="2:9">
      <c r="B2774" s="1">
        <v>2772</v>
      </c>
      <c r="C2774" s="41" t="s">
        <v>8627</v>
      </c>
      <c r="D2774" s="4" t="s">
        <v>58</v>
      </c>
      <c r="E2774" s="41" t="s">
        <v>15</v>
      </c>
      <c r="F2774" s="3" t="s">
        <v>8628</v>
      </c>
      <c r="G2774" s="1" t="s">
        <v>16</v>
      </c>
      <c r="H2774" s="4" t="s">
        <v>680</v>
      </c>
      <c r="I2774" s="1" t="s">
        <v>38</v>
      </c>
    </row>
    <row r="2775" spans="2:9">
      <c r="B2775" s="1">
        <v>2773</v>
      </c>
      <c r="C2775" s="41" t="s">
        <v>8629</v>
      </c>
      <c r="D2775" s="4" t="s">
        <v>8630</v>
      </c>
      <c r="E2775" s="41" t="s">
        <v>15</v>
      </c>
      <c r="F2775" s="3" t="s">
        <v>8631</v>
      </c>
      <c r="G2775" s="1" t="s">
        <v>16</v>
      </c>
      <c r="H2775" s="4" t="s">
        <v>675</v>
      </c>
      <c r="I2775" s="1" t="s">
        <v>38</v>
      </c>
    </row>
    <row r="2776" spans="2:9">
      <c r="B2776" s="1">
        <v>2774</v>
      </c>
      <c r="C2776" s="41" t="s">
        <v>8632</v>
      </c>
      <c r="D2776" s="4" t="s">
        <v>8633</v>
      </c>
      <c r="E2776" s="41" t="s">
        <v>15</v>
      </c>
      <c r="F2776" s="3" t="s">
        <v>8634</v>
      </c>
      <c r="G2776" s="1" t="s">
        <v>16</v>
      </c>
      <c r="H2776" s="4" t="s">
        <v>387</v>
      </c>
      <c r="I2776" s="1" t="s">
        <v>38</v>
      </c>
    </row>
    <row r="2777" spans="2:9">
      <c r="B2777" s="1">
        <v>2775</v>
      </c>
      <c r="C2777" s="41" t="s">
        <v>8635</v>
      </c>
      <c r="D2777" s="4" t="s">
        <v>8636</v>
      </c>
      <c r="E2777" s="41" t="s">
        <v>15</v>
      </c>
      <c r="F2777" s="3" t="s">
        <v>8637</v>
      </c>
      <c r="G2777" s="1" t="s">
        <v>16</v>
      </c>
      <c r="H2777" s="4" t="s">
        <v>436</v>
      </c>
      <c r="I2777" s="1" t="s">
        <v>38</v>
      </c>
    </row>
    <row r="2778" spans="2:9">
      <c r="B2778" s="1">
        <v>2776</v>
      </c>
      <c r="C2778" s="41" t="s">
        <v>8638</v>
      </c>
      <c r="D2778" s="4" t="s">
        <v>8639</v>
      </c>
      <c r="E2778" s="41" t="s">
        <v>15</v>
      </c>
      <c r="F2778" s="3" t="s">
        <v>8640</v>
      </c>
      <c r="G2778" s="1" t="s">
        <v>16</v>
      </c>
      <c r="H2778" s="4" t="s">
        <v>174</v>
      </c>
      <c r="I2778" s="1" t="s">
        <v>38</v>
      </c>
    </row>
    <row r="2779" spans="2:9">
      <c r="B2779" s="1">
        <v>2777</v>
      </c>
      <c r="C2779" s="41" t="s">
        <v>8641</v>
      </c>
      <c r="D2779" s="4" t="s">
        <v>8642</v>
      </c>
      <c r="E2779" s="41" t="s">
        <v>15</v>
      </c>
      <c r="F2779" s="3" t="s">
        <v>8643</v>
      </c>
      <c r="G2779" s="1" t="s">
        <v>16</v>
      </c>
      <c r="H2779" s="4" t="s">
        <v>675</v>
      </c>
      <c r="I2779" s="1" t="s">
        <v>38</v>
      </c>
    </row>
    <row r="2780" spans="2:9">
      <c r="B2780" s="1">
        <v>2778</v>
      </c>
      <c r="C2780" s="41" t="s">
        <v>8644</v>
      </c>
      <c r="D2780" s="4" t="s">
        <v>8645</v>
      </c>
      <c r="E2780" s="41" t="s">
        <v>15</v>
      </c>
      <c r="F2780" s="3" t="s">
        <v>8646</v>
      </c>
      <c r="G2780" s="1" t="s">
        <v>16</v>
      </c>
      <c r="H2780" s="4" t="s">
        <v>478</v>
      </c>
      <c r="I2780" s="1" t="s">
        <v>38</v>
      </c>
    </row>
    <row r="2781" spans="2:9">
      <c r="B2781" s="1">
        <v>2779</v>
      </c>
      <c r="C2781" s="41" t="s">
        <v>8647</v>
      </c>
      <c r="D2781" s="4" t="s">
        <v>8648</v>
      </c>
      <c r="E2781" s="41" t="s">
        <v>15</v>
      </c>
      <c r="F2781" s="3" t="s">
        <v>8649</v>
      </c>
      <c r="G2781" s="1" t="s">
        <v>16</v>
      </c>
      <c r="H2781" s="4" t="s">
        <v>174</v>
      </c>
      <c r="I2781" s="1" t="s">
        <v>38</v>
      </c>
    </row>
    <row r="2782" spans="2:9">
      <c r="B2782" s="1">
        <v>2780</v>
      </c>
      <c r="C2782" s="41" t="s">
        <v>8650</v>
      </c>
      <c r="D2782" s="4" t="s">
        <v>8651</v>
      </c>
      <c r="E2782" s="41" t="s">
        <v>15</v>
      </c>
      <c r="F2782" s="3" t="s">
        <v>8652</v>
      </c>
      <c r="G2782" s="1" t="s">
        <v>16</v>
      </c>
      <c r="H2782" s="4" t="s">
        <v>244</v>
      </c>
      <c r="I2782" s="1" t="s">
        <v>38</v>
      </c>
    </row>
    <row r="2783" spans="2:9">
      <c r="B2783" s="1">
        <v>2781</v>
      </c>
      <c r="C2783" s="41" t="s">
        <v>8653</v>
      </c>
      <c r="D2783" s="4" t="s">
        <v>8654</v>
      </c>
      <c r="E2783" s="41" t="s">
        <v>15</v>
      </c>
      <c r="F2783" s="3" t="s">
        <v>8655</v>
      </c>
      <c r="G2783" s="1" t="s">
        <v>16</v>
      </c>
      <c r="H2783" s="4" t="s">
        <v>478</v>
      </c>
      <c r="I2783" s="1" t="s">
        <v>38</v>
      </c>
    </row>
    <row r="2784" spans="2:9">
      <c r="B2784" s="1">
        <v>2782</v>
      </c>
      <c r="C2784" s="41" t="s">
        <v>8656</v>
      </c>
      <c r="D2784" s="4" t="s">
        <v>2499</v>
      </c>
      <c r="E2784" s="41" t="s">
        <v>15</v>
      </c>
      <c r="F2784" s="3" t="s">
        <v>8657</v>
      </c>
      <c r="G2784" s="1" t="s">
        <v>16</v>
      </c>
      <c r="H2784" s="4" t="s">
        <v>478</v>
      </c>
      <c r="I2784" s="1" t="s">
        <v>38</v>
      </c>
    </row>
    <row r="2785" spans="2:9">
      <c r="B2785" s="1">
        <v>2783</v>
      </c>
      <c r="C2785" s="41" t="s">
        <v>8658</v>
      </c>
      <c r="D2785" s="4" t="s">
        <v>8659</v>
      </c>
      <c r="E2785" s="41" t="s">
        <v>15</v>
      </c>
      <c r="F2785" s="3" t="s">
        <v>8660</v>
      </c>
      <c r="G2785" s="1" t="s">
        <v>16</v>
      </c>
      <c r="H2785" s="4" t="s">
        <v>679</v>
      </c>
      <c r="I2785" s="1" t="s">
        <v>38</v>
      </c>
    </row>
    <row r="2786" spans="2:9">
      <c r="B2786" s="1">
        <v>2784</v>
      </c>
      <c r="C2786" s="41" t="s">
        <v>8661</v>
      </c>
      <c r="D2786" s="4" t="s">
        <v>8662</v>
      </c>
      <c r="E2786" s="41" t="s">
        <v>15</v>
      </c>
      <c r="F2786" s="3" t="s">
        <v>8663</v>
      </c>
      <c r="G2786" s="1" t="s">
        <v>16</v>
      </c>
      <c r="H2786" s="4" t="s">
        <v>244</v>
      </c>
      <c r="I2786" s="1" t="s">
        <v>38</v>
      </c>
    </row>
    <row r="2787" spans="2:9">
      <c r="B2787" s="1">
        <v>2785</v>
      </c>
      <c r="C2787" s="41" t="s">
        <v>8664</v>
      </c>
      <c r="D2787" s="4" t="s">
        <v>8665</v>
      </c>
      <c r="E2787" s="41" t="s">
        <v>15</v>
      </c>
      <c r="F2787" s="3" t="s">
        <v>8666</v>
      </c>
      <c r="G2787" s="1" t="s">
        <v>16</v>
      </c>
      <c r="H2787" s="4" t="s">
        <v>387</v>
      </c>
      <c r="I2787" s="1" t="s">
        <v>38</v>
      </c>
    </row>
    <row r="2788" spans="2:9">
      <c r="B2788" s="1">
        <v>2786</v>
      </c>
      <c r="C2788" s="41" t="s">
        <v>8667</v>
      </c>
      <c r="D2788" s="4" t="s">
        <v>8668</v>
      </c>
      <c r="E2788" s="41" t="s">
        <v>15</v>
      </c>
      <c r="F2788" s="3" t="s">
        <v>8669</v>
      </c>
      <c r="G2788" s="1" t="s">
        <v>16</v>
      </c>
      <c r="H2788" s="4" t="s">
        <v>478</v>
      </c>
      <c r="I2788" s="1" t="s">
        <v>38</v>
      </c>
    </row>
    <row r="2789" spans="2:9">
      <c r="B2789" s="1">
        <v>2787</v>
      </c>
      <c r="C2789" s="41" t="s">
        <v>8670</v>
      </c>
      <c r="D2789" s="4" t="s">
        <v>1792</v>
      </c>
      <c r="E2789" s="41" t="s">
        <v>15</v>
      </c>
      <c r="F2789" s="3" t="s">
        <v>5912</v>
      </c>
      <c r="G2789" s="1" t="s">
        <v>16</v>
      </c>
      <c r="H2789" s="4" t="s">
        <v>387</v>
      </c>
      <c r="I2789" s="1" t="s">
        <v>38</v>
      </c>
    </row>
    <row r="2790" spans="2:9">
      <c r="B2790" s="1">
        <v>2788</v>
      </c>
      <c r="C2790" s="41" t="s">
        <v>8671</v>
      </c>
      <c r="D2790" s="4" t="s">
        <v>5358</v>
      </c>
      <c r="E2790" s="41" t="s">
        <v>15</v>
      </c>
      <c r="F2790" s="3" t="s">
        <v>5177</v>
      </c>
      <c r="G2790" s="1" t="s">
        <v>16</v>
      </c>
      <c r="H2790" s="4" t="s">
        <v>387</v>
      </c>
      <c r="I2790" s="1" t="s">
        <v>38</v>
      </c>
    </row>
    <row r="2791" spans="2:9">
      <c r="B2791" s="1">
        <v>2789</v>
      </c>
      <c r="C2791" s="41" t="s">
        <v>8672</v>
      </c>
      <c r="D2791" s="4" t="s">
        <v>8673</v>
      </c>
      <c r="E2791" s="41" t="s">
        <v>15</v>
      </c>
      <c r="F2791" s="3" t="s">
        <v>7571</v>
      </c>
      <c r="G2791" s="1" t="s">
        <v>16</v>
      </c>
      <c r="H2791" s="4" t="s">
        <v>29551</v>
      </c>
      <c r="I2791" s="1" t="s">
        <v>38</v>
      </c>
    </row>
    <row r="2792" spans="2:9">
      <c r="B2792" s="1">
        <v>2790</v>
      </c>
      <c r="C2792" s="41" t="s">
        <v>8674</v>
      </c>
      <c r="D2792" s="4" t="s">
        <v>8675</v>
      </c>
      <c r="E2792" s="41" t="s">
        <v>15</v>
      </c>
      <c r="F2792" s="3" t="s">
        <v>8676</v>
      </c>
      <c r="G2792" s="1" t="s">
        <v>16</v>
      </c>
      <c r="H2792" s="4" t="s">
        <v>436</v>
      </c>
      <c r="I2792" s="1" t="s">
        <v>38</v>
      </c>
    </row>
    <row r="2793" spans="2:9">
      <c r="B2793" s="1">
        <v>2791</v>
      </c>
      <c r="C2793" s="41" t="s">
        <v>8677</v>
      </c>
      <c r="D2793" s="4" t="s">
        <v>8678</v>
      </c>
      <c r="E2793" s="41" t="s">
        <v>15</v>
      </c>
      <c r="F2793" s="3" t="s">
        <v>8679</v>
      </c>
      <c r="G2793" s="1" t="s">
        <v>16</v>
      </c>
      <c r="H2793" s="4" t="s">
        <v>557</v>
      </c>
      <c r="I2793" s="1" t="s">
        <v>38</v>
      </c>
    </row>
    <row r="2794" spans="2:9">
      <c r="B2794" s="1">
        <v>2792</v>
      </c>
      <c r="C2794" s="41" t="s">
        <v>8680</v>
      </c>
      <c r="D2794" s="4" t="s">
        <v>8681</v>
      </c>
      <c r="E2794" s="41" t="s">
        <v>15</v>
      </c>
      <c r="F2794" s="3" t="s">
        <v>8682</v>
      </c>
      <c r="G2794" s="1" t="s">
        <v>16</v>
      </c>
      <c r="H2794" s="4" t="s">
        <v>462</v>
      </c>
      <c r="I2794" s="1" t="s">
        <v>38</v>
      </c>
    </row>
    <row r="2795" spans="2:9">
      <c r="B2795" s="1">
        <v>2793</v>
      </c>
      <c r="C2795" s="41" t="s">
        <v>8683</v>
      </c>
      <c r="D2795" s="4" t="s">
        <v>8684</v>
      </c>
      <c r="E2795" s="41" t="s">
        <v>15</v>
      </c>
      <c r="F2795" s="3" t="s">
        <v>8685</v>
      </c>
      <c r="G2795" s="1" t="s">
        <v>16</v>
      </c>
      <c r="H2795" s="4" t="s">
        <v>478</v>
      </c>
      <c r="I2795" s="1" t="s">
        <v>38</v>
      </c>
    </row>
    <row r="2796" spans="2:9">
      <c r="B2796" s="1">
        <v>2794</v>
      </c>
      <c r="C2796" s="41" t="s">
        <v>8686</v>
      </c>
      <c r="D2796" s="4" t="s">
        <v>8687</v>
      </c>
      <c r="E2796" s="41" t="s">
        <v>15</v>
      </c>
      <c r="F2796" s="3" t="s">
        <v>8688</v>
      </c>
      <c r="G2796" s="1" t="s">
        <v>16</v>
      </c>
      <c r="H2796" s="4" t="s">
        <v>387</v>
      </c>
      <c r="I2796" s="1" t="s">
        <v>38</v>
      </c>
    </row>
    <row r="2797" spans="2:9">
      <c r="B2797" s="1">
        <v>2795</v>
      </c>
      <c r="C2797" s="41" t="s">
        <v>8689</v>
      </c>
      <c r="D2797" s="4" t="s">
        <v>8690</v>
      </c>
      <c r="E2797" s="41" t="s">
        <v>15</v>
      </c>
      <c r="F2797" s="3" t="s">
        <v>5341</v>
      </c>
      <c r="G2797" s="1" t="s">
        <v>16</v>
      </c>
      <c r="H2797" s="4" t="s">
        <v>387</v>
      </c>
      <c r="I2797" s="1" t="s">
        <v>38</v>
      </c>
    </row>
    <row r="2798" spans="2:9">
      <c r="B2798" s="1">
        <v>2796</v>
      </c>
      <c r="C2798" s="41" t="s">
        <v>8691</v>
      </c>
      <c r="D2798" s="4" t="s">
        <v>8692</v>
      </c>
      <c r="E2798" s="41" t="s">
        <v>13</v>
      </c>
      <c r="F2798" s="3" t="s">
        <v>30242</v>
      </c>
      <c r="G2798" s="1" t="s">
        <v>14</v>
      </c>
      <c r="H2798" s="4" t="s">
        <v>478</v>
      </c>
      <c r="I2798" s="1" t="s">
        <v>38</v>
      </c>
    </row>
    <row r="2799" spans="2:9">
      <c r="B2799" s="1">
        <v>2797</v>
      </c>
      <c r="C2799" s="41" t="s">
        <v>8693</v>
      </c>
      <c r="D2799" s="4" t="s">
        <v>8452</v>
      </c>
      <c r="E2799" s="41" t="s">
        <v>15</v>
      </c>
      <c r="F2799" s="3" t="s">
        <v>8694</v>
      </c>
      <c r="G2799" s="1" t="s">
        <v>16</v>
      </c>
      <c r="H2799" s="4" t="s">
        <v>174</v>
      </c>
      <c r="I2799" s="1" t="s">
        <v>38</v>
      </c>
    </row>
    <row r="2800" spans="2:9">
      <c r="B2800" s="1">
        <v>2798</v>
      </c>
      <c r="C2800" s="41" t="s">
        <v>8695</v>
      </c>
      <c r="D2800" s="4" t="s">
        <v>8696</v>
      </c>
      <c r="E2800" s="41" t="s">
        <v>15</v>
      </c>
      <c r="F2800" s="3" t="s">
        <v>8697</v>
      </c>
      <c r="G2800" s="1" t="s">
        <v>16</v>
      </c>
      <c r="H2800" s="4" t="s">
        <v>174</v>
      </c>
      <c r="I2800" s="1" t="s">
        <v>38</v>
      </c>
    </row>
    <row r="2801" spans="2:9">
      <c r="B2801" s="1">
        <v>2799</v>
      </c>
      <c r="C2801" s="41" t="s">
        <v>8698</v>
      </c>
      <c r="D2801" s="4" t="s">
        <v>8699</v>
      </c>
      <c r="E2801" s="41" t="s">
        <v>15</v>
      </c>
      <c r="F2801" s="3" t="s">
        <v>8700</v>
      </c>
      <c r="G2801" s="1" t="s">
        <v>16</v>
      </c>
      <c r="H2801" s="4" t="s">
        <v>680</v>
      </c>
      <c r="I2801" s="1" t="s">
        <v>38</v>
      </c>
    </row>
    <row r="2802" spans="2:9">
      <c r="B2802" s="1">
        <v>2800</v>
      </c>
      <c r="C2802" s="41" t="s">
        <v>8701</v>
      </c>
      <c r="D2802" s="4" t="s">
        <v>8702</v>
      </c>
      <c r="E2802" s="41" t="s">
        <v>15</v>
      </c>
      <c r="F2802" s="3" t="s">
        <v>8703</v>
      </c>
      <c r="G2802" s="1" t="s">
        <v>16</v>
      </c>
      <c r="H2802" s="4" t="s">
        <v>174</v>
      </c>
      <c r="I2802" s="1" t="s">
        <v>38</v>
      </c>
    </row>
    <row r="2803" spans="2:9">
      <c r="B2803" s="1">
        <v>2801</v>
      </c>
      <c r="C2803" s="41" t="s">
        <v>8704</v>
      </c>
      <c r="D2803" s="4" t="s">
        <v>8130</v>
      </c>
      <c r="E2803" s="41" t="s">
        <v>15</v>
      </c>
      <c r="F2803" s="3" t="s">
        <v>8705</v>
      </c>
      <c r="G2803" s="1" t="s">
        <v>16</v>
      </c>
      <c r="H2803" s="4" t="s">
        <v>387</v>
      </c>
      <c r="I2803" s="1" t="s">
        <v>38</v>
      </c>
    </row>
    <row r="2804" spans="2:9">
      <c r="B2804" s="1">
        <v>2802</v>
      </c>
      <c r="C2804" s="41" t="s">
        <v>8706</v>
      </c>
      <c r="D2804" s="4" t="s">
        <v>8707</v>
      </c>
      <c r="E2804" s="41" t="s">
        <v>15</v>
      </c>
      <c r="F2804" s="3" t="s">
        <v>8708</v>
      </c>
      <c r="G2804" s="1" t="s">
        <v>16</v>
      </c>
      <c r="H2804" s="4" t="s">
        <v>675</v>
      </c>
      <c r="I2804" s="1" t="s">
        <v>38</v>
      </c>
    </row>
    <row r="2805" spans="2:9">
      <c r="B2805" s="1">
        <v>2803</v>
      </c>
      <c r="C2805" s="41" t="s">
        <v>8709</v>
      </c>
      <c r="D2805" s="4" t="s">
        <v>8710</v>
      </c>
      <c r="E2805" s="41" t="s">
        <v>15</v>
      </c>
      <c r="F2805" s="3" t="s">
        <v>8711</v>
      </c>
      <c r="G2805" s="1" t="s">
        <v>16</v>
      </c>
      <c r="H2805" s="4" t="s">
        <v>478</v>
      </c>
      <c r="I2805" s="1" t="s">
        <v>38</v>
      </c>
    </row>
    <row r="2806" spans="2:9">
      <c r="B2806" s="1">
        <v>2804</v>
      </c>
      <c r="C2806" s="41" t="s">
        <v>8712</v>
      </c>
      <c r="D2806" s="4" t="s">
        <v>8713</v>
      </c>
      <c r="E2806" s="41" t="s">
        <v>15</v>
      </c>
      <c r="F2806" s="3" t="s">
        <v>8714</v>
      </c>
      <c r="G2806" s="1" t="s">
        <v>16</v>
      </c>
      <c r="H2806" s="4" t="s">
        <v>174</v>
      </c>
      <c r="I2806" s="1" t="s">
        <v>38</v>
      </c>
    </row>
    <row r="2807" spans="2:9">
      <c r="B2807" s="1">
        <v>2805</v>
      </c>
      <c r="C2807" s="41" t="s">
        <v>8715</v>
      </c>
      <c r="D2807" s="4" t="s">
        <v>8716</v>
      </c>
      <c r="E2807" s="41" t="s">
        <v>15</v>
      </c>
      <c r="F2807" s="3" t="s">
        <v>8717</v>
      </c>
      <c r="G2807" s="1" t="s">
        <v>16</v>
      </c>
      <c r="H2807" s="4" t="s">
        <v>478</v>
      </c>
      <c r="I2807" s="1" t="s">
        <v>38</v>
      </c>
    </row>
    <row r="2808" spans="2:9">
      <c r="B2808" s="1">
        <v>2806</v>
      </c>
      <c r="C2808" s="41" t="s">
        <v>8718</v>
      </c>
      <c r="D2808" s="4" t="s">
        <v>8719</v>
      </c>
      <c r="E2808" s="41" t="s">
        <v>15</v>
      </c>
      <c r="F2808" s="3" t="s">
        <v>8720</v>
      </c>
      <c r="G2808" s="1" t="s">
        <v>16</v>
      </c>
      <c r="H2808" s="4" t="s">
        <v>679</v>
      </c>
      <c r="I2808" s="1" t="s">
        <v>38</v>
      </c>
    </row>
    <row r="2809" spans="2:9">
      <c r="B2809" s="1">
        <v>2807</v>
      </c>
      <c r="C2809" s="41" t="s">
        <v>8721</v>
      </c>
      <c r="D2809" s="4" t="s">
        <v>8722</v>
      </c>
      <c r="E2809" s="41" t="s">
        <v>15</v>
      </c>
      <c r="F2809" s="3" t="s">
        <v>8723</v>
      </c>
      <c r="G2809" s="1" t="s">
        <v>16</v>
      </c>
      <c r="H2809" s="4" t="s">
        <v>557</v>
      </c>
      <c r="I2809" s="1" t="s">
        <v>38</v>
      </c>
    </row>
    <row r="2810" spans="2:9">
      <c r="B2810" s="1">
        <v>2808</v>
      </c>
      <c r="C2810" s="41" t="s">
        <v>8724</v>
      </c>
      <c r="D2810" s="4" t="s">
        <v>8725</v>
      </c>
      <c r="E2810" s="41" t="s">
        <v>15</v>
      </c>
      <c r="F2810" s="3" t="s">
        <v>5605</v>
      </c>
      <c r="G2810" s="1" t="s">
        <v>16</v>
      </c>
      <c r="H2810" s="4" t="s">
        <v>478</v>
      </c>
      <c r="I2810" s="1" t="s">
        <v>38</v>
      </c>
    </row>
    <row r="2811" spans="2:9">
      <c r="B2811" s="1">
        <v>2809</v>
      </c>
      <c r="C2811" s="41" t="s">
        <v>8726</v>
      </c>
      <c r="D2811" s="4" t="s">
        <v>8727</v>
      </c>
      <c r="E2811" s="41" t="s">
        <v>15</v>
      </c>
      <c r="F2811" s="3" t="s">
        <v>8728</v>
      </c>
      <c r="G2811" s="1" t="s">
        <v>16</v>
      </c>
      <c r="H2811" s="4" t="s">
        <v>436</v>
      </c>
      <c r="I2811" s="1" t="s">
        <v>38</v>
      </c>
    </row>
    <row r="2812" spans="2:9">
      <c r="B2812" s="1">
        <v>2810</v>
      </c>
      <c r="C2812" s="41" t="s">
        <v>8729</v>
      </c>
      <c r="D2812" s="4" t="s">
        <v>8730</v>
      </c>
      <c r="E2812" s="41" t="s">
        <v>15</v>
      </c>
      <c r="F2812" s="3" t="s">
        <v>8731</v>
      </c>
      <c r="G2812" s="1" t="s">
        <v>16</v>
      </c>
      <c r="H2812" s="4" t="s">
        <v>387</v>
      </c>
      <c r="I2812" s="1" t="s">
        <v>38</v>
      </c>
    </row>
    <row r="2813" spans="2:9">
      <c r="B2813" s="1">
        <v>2811</v>
      </c>
      <c r="C2813" s="41" t="s">
        <v>8732</v>
      </c>
      <c r="D2813" s="4" t="s">
        <v>8733</v>
      </c>
      <c r="E2813" s="41" t="s">
        <v>15</v>
      </c>
      <c r="F2813" s="3" t="s">
        <v>8734</v>
      </c>
      <c r="G2813" s="1" t="s">
        <v>16</v>
      </c>
      <c r="H2813" s="4" t="s">
        <v>174</v>
      </c>
      <c r="I2813" s="1" t="s">
        <v>38</v>
      </c>
    </row>
    <row r="2814" spans="2:9">
      <c r="B2814" s="1">
        <v>2812</v>
      </c>
      <c r="C2814" s="41" t="s">
        <v>8735</v>
      </c>
      <c r="D2814" s="4" t="s">
        <v>8736</v>
      </c>
      <c r="E2814" s="41" t="s">
        <v>15</v>
      </c>
      <c r="F2814" s="3" t="s">
        <v>8737</v>
      </c>
      <c r="G2814" s="1" t="s">
        <v>16</v>
      </c>
      <c r="H2814" s="4" t="s">
        <v>174</v>
      </c>
      <c r="I2814" s="1" t="s">
        <v>38</v>
      </c>
    </row>
    <row r="2815" spans="2:9">
      <c r="B2815" s="1">
        <v>2813</v>
      </c>
      <c r="C2815" s="41" t="s">
        <v>8738</v>
      </c>
      <c r="D2815" s="4" t="s">
        <v>8739</v>
      </c>
      <c r="E2815" s="41" t="s">
        <v>15</v>
      </c>
      <c r="F2815" s="3" t="s">
        <v>8740</v>
      </c>
      <c r="G2815" s="1" t="s">
        <v>16</v>
      </c>
      <c r="H2815" s="4" t="s">
        <v>387</v>
      </c>
      <c r="I2815" s="1" t="s">
        <v>38</v>
      </c>
    </row>
    <row r="2816" spans="2:9">
      <c r="B2816" s="1">
        <v>2814</v>
      </c>
      <c r="C2816" s="41" t="s">
        <v>8741</v>
      </c>
      <c r="D2816" s="4" t="s">
        <v>8742</v>
      </c>
      <c r="E2816" s="41" t="s">
        <v>15</v>
      </c>
      <c r="F2816" s="3" t="s">
        <v>8743</v>
      </c>
      <c r="G2816" s="1" t="s">
        <v>16</v>
      </c>
      <c r="H2816" s="4" t="s">
        <v>174</v>
      </c>
      <c r="I2816" s="1" t="s">
        <v>38</v>
      </c>
    </row>
    <row r="2817" spans="2:9">
      <c r="B2817" s="1">
        <v>2815</v>
      </c>
      <c r="C2817" s="41" t="s">
        <v>8744</v>
      </c>
      <c r="D2817" s="4" t="s">
        <v>8745</v>
      </c>
      <c r="E2817" s="41" t="s">
        <v>15</v>
      </c>
      <c r="F2817" s="3" t="s">
        <v>8746</v>
      </c>
      <c r="G2817" s="1" t="s">
        <v>16</v>
      </c>
      <c r="H2817" s="4" t="s">
        <v>387</v>
      </c>
      <c r="I2817" s="1" t="s">
        <v>38</v>
      </c>
    </row>
    <row r="2818" spans="2:9">
      <c r="B2818" s="1">
        <v>2816</v>
      </c>
      <c r="C2818" s="41" t="s">
        <v>8747</v>
      </c>
      <c r="D2818" s="4" t="s">
        <v>8748</v>
      </c>
      <c r="E2818" s="41" t="s">
        <v>15</v>
      </c>
      <c r="F2818" s="3" t="s">
        <v>8749</v>
      </c>
      <c r="G2818" s="1" t="s">
        <v>16</v>
      </c>
      <c r="H2818" s="4" t="s">
        <v>387</v>
      </c>
      <c r="I2818" s="1" t="s">
        <v>38</v>
      </c>
    </row>
    <row r="2819" spans="2:9">
      <c r="B2819" s="1">
        <v>2817</v>
      </c>
      <c r="C2819" s="41" t="s">
        <v>8750</v>
      </c>
      <c r="D2819" s="4" t="s">
        <v>8751</v>
      </c>
      <c r="E2819" s="41" t="s">
        <v>15</v>
      </c>
      <c r="F2819" s="3" t="s">
        <v>5218</v>
      </c>
      <c r="G2819" s="1" t="s">
        <v>16</v>
      </c>
      <c r="H2819" s="4" t="s">
        <v>478</v>
      </c>
      <c r="I2819" s="1" t="s">
        <v>38</v>
      </c>
    </row>
    <row r="2820" spans="2:9">
      <c r="B2820" s="1">
        <v>2818</v>
      </c>
      <c r="C2820" s="41" t="s">
        <v>8752</v>
      </c>
      <c r="D2820" s="4" t="s">
        <v>8753</v>
      </c>
      <c r="E2820" s="41" t="s">
        <v>15</v>
      </c>
      <c r="F2820" s="3" t="s">
        <v>8754</v>
      </c>
      <c r="G2820" s="1" t="s">
        <v>16</v>
      </c>
      <c r="H2820" s="4" t="s">
        <v>387</v>
      </c>
      <c r="I2820" s="1" t="s">
        <v>38</v>
      </c>
    </row>
    <row r="2821" spans="2:9">
      <c r="B2821" s="1">
        <v>2819</v>
      </c>
      <c r="C2821" s="41" t="s">
        <v>8755</v>
      </c>
      <c r="D2821" s="4" t="s">
        <v>8756</v>
      </c>
      <c r="E2821" s="41" t="s">
        <v>15</v>
      </c>
      <c r="F2821" s="3" t="s">
        <v>8757</v>
      </c>
      <c r="G2821" s="1" t="s">
        <v>16</v>
      </c>
      <c r="H2821" s="4" t="s">
        <v>174</v>
      </c>
      <c r="I2821" s="1" t="s">
        <v>38</v>
      </c>
    </row>
    <row r="2822" spans="2:9">
      <c r="B2822" s="1">
        <v>2820</v>
      </c>
      <c r="C2822" s="41" t="s">
        <v>8758</v>
      </c>
      <c r="D2822" s="4" t="s">
        <v>2364</v>
      </c>
      <c r="E2822" s="41" t="s">
        <v>15</v>
      </c>
      <c r="F2822" s="3" t="s">
        <v>8759</v>
      </c>
      <c r="G2822" s="1" t="s">
        <v>16</v>
      </c>
      <c r="H2822" s="4" t="s">
        <v>680</v>
      </c>
      <c r="I2822" s="1" t="s">
        <v>38</v>
      </c>
    </row>
    <row r="2823" spans="2:9">
      <c r="B2823" s="1">
        <v>2821</v>
      </c>
      <c r="C2823" s="41" t="s">
        <v>8760</v>
      </c>
      <c r="D2823" s="4" t="s">
        <v>8761</v>
      </c>
      <c r="E2823" s="41" t="s">
        <v>15</v>
      </c>
      <c r="F2823" s="3" t="s">
        <v>8762</v>
      </c>
      <c r="G2823" s="1" t="s">
        <v>16</v>
      </c>
      <c r="H2823" s="4" t="s">
        <v>478</v>
      </c>
      <c r="I2823" s="1" t="s">
        <v>38</v>
      </c>
    </row>
    <row r="2824" spans="2:9">
      <c r="B2824" s="1">
        <v>2822</v>
      </c>
      <c r="C2824" s="41" t="s">
        <v>8763</v>
      </c>
      <c r="D2824" s="4" t="s">
        <v>8764</v>
      </c>
      <c r="E2824" s="41" t="s">
        <v>15</v>
      </c>
      <c r="F2824" s="3" t="s">
        <v>8765</v>
      </c>
      <c r="G2824" s="1" t="s">
        <v>16</v>
      </c>
      <c r="H2824" s="4" t="s">
        <v>675</v>
      </c>
      <c r="I2824" s="1" t="s">
        <v>38</v>
      </c>
    </row>
    <row r="2825" spans="2:9">
      <c r="B2825" s="1">
        <v>2823</v>
      </c>
      <c r="C2825" s="41" t="s">
        <v>8766</v>
      </c>
      <c r="D2825" s="4" t="s">
        <v>8767</v>
      </c>
      <c r="E2825" s="41" t="s">
        <v>15</v>
      </c>
      <c r="F2825" s="3" t="s">
        <v>5359</v>
      </c>
      <c r="G2825" s="1" t="s">
        <v>16</v>
      </c>
      <c r="H2825" s="4" t="s">
        <v>387</v>
      </c>
      <c r="I2825" s="1" t="s">
        <v>38</v>
      </c>
    </row>
    <row r="2826" spans="2:9">
      <c r="B2826" s="1">
        <v>2824</v>
      </c>
      <c r="C2826" s="41" t="s">
        <v>8768</v>
      </c>
      <c r="D2826" s="4" t="s">
        <v>8769</v>
      </c>
      <c r="E2826" s="41" t="s">
        <v>15</v>
      </c>
      <c r="F2826" s="3" t="s">
        <v>8770</v>
      </c>
      <c r="G2826" s="1" t="s">
        <v>16</v>
      </c>
      <c r="H2826" s="4" t="s">
        <v>557</v>
      </c>
      <c r="I2826" s="1" t="s">
        <v>38</v>
      </c>
    </row>
    <row r="2827" spans="2:9">
      <c r="B2827" s="1">
        <v>2825</v>
      </c>
      <c r="C2827" s="41" t="s">
        <v>8771</v>
      </c>
      <c r="D2827" s="4" t="s">
        <v>8772</v>
      </c>
      <c r="E2827" s="41" t="s">
        <v>15</v>
      </c>
      <c r="F2827" s="3" t="s">
        <v>5359</v>
      </c>
      <c r="G2827" s="1" t="s">
        <v>16</v>
      </c>
      <c r="H2827" s="4" t="s">
        <v>387</v>
      </c>
      <c r="I2827" s="1" t="s">
        <v>38</v>
      </c>
    </row>
    <row r="2828" spans="2:9">
      <c r="B2828" s="1">
        <v>2826</v>
      </c>
      <c r="C2828" s="41" t="s">
        <v>8773</v>
      </c>
      <c r="D2828" s="4" t="s">
        <v>8774</v>
      </c>
      <c r="E2828" s="41" t="s">
        <v>15</v>
      </c>
      <c r="F2828" s="3" t="s">
        <v>5918</v>
      </c>
      <c r="G2828" s="1" t="s">
        <v>16</v>
      </c>
      <c r="H2828" s="4" t="s">
        <v>680</v>
      </c>
      <c r="I2828" s="1" t="s">
        <v>38</v>
      </c>
    </row>
    <row r="2829" spans="2:9">
      <c r="B2829" s="1">
        <v>2827</v>
      </c>
      <c r="C2829" s="41" t="s">
        <v>8775</v>
      </c>
      <c r="D2829" s="4" t="s">
        <v>8776</v>
      </c>
      <c r="E2829" s="41" t="s">
        <v>15</v>
      </c>
      <c r="F2829" s="3" t="s">
        <v>8777</v>
      </c>
      <c r="G2829" s="1" t="s">
        <v>16</v>
      </c>
      <c r="H2829" s="4" t="s">
        <v>436</v>
      </c>
      <c r="I2829" s="1" t="s">
        <v>38</v>
      </c>
    </row>
    <row r="2830" spans="2:9">
      <c r="B2830" s="1">
        <v>2828</v>
      </c>
      <c r="C2830" s="41" t="s">
        <v>8778</v>
      </c>
      <c r="D2830" s="4" t="s">
        <v>8779</v>
      </c>
      <c r="E2830" s="41" t="s">
        <v>15</v>
      </c>
      <c r="F2830" s="3" t="s">
        <v>5359</v>
      </c>
      <c r="G2830" s="1" t="s">
        <v>16</v>
      </c>
      <c r="H2830" s="4" t="s">
        <v>387</v>
      </c>
      <c r="I2830" s="1" t="s">
        <v>38</v>
      </c>
    </row>
    <row r="2831" spans="2:9">
      <c r="B2831" s="1">
        <v>2829</v>
      </c>
      <c r="C2831" s="41" t="s">
        <v>8780</v>
      </c>
      <c r="D2831" s="4" t="s">
        <v>8781</v>
      </c>
      <c r="E2831" s="41" t="s">
        <v>15</v>
      </c>
      <c r="F2831" s="3" t="s">
        <v>8782</v>
      </c>
      <c r="G2831" s="1" t="s">
        <v>16</v>
      </c>
      <c r="H2831" s="4" t="s">
        <v>679</v>
      </c>
      <c r="I2831" s="1" t="s">
        <v>38</v>
      </c>
    </row>
    <row r="2832" spans="2:9">
      <c r="B2832" s="1">
        <v>2830</v>
      </c>
      <c r="C2832" s="41" t="s">
        <v>8783</v>
      </c>
      <c r="D2832" s="4" t="s">
        <v>4437</v>
      </c>
      <c r="E2832" s="41" t="s">
        <v>15</v>
      </c>
      <c r="F2832" s="3" t="s">
        <v>8784</v>
      </c>
      <c r="G2832" s="1" t="s">
        <v>16</v>
      </c>
      <c r="H2832" s="4" t="s">
        <v>557</v>
      </c>
      <c r="I2832" s="1" t="s">
        <v>38</v>
      </c>
    </row>
    <row r="2833" spans="2:9">
      <c r="B2833" s="1">
        <v>2831</v>
      </c>
      <c r="C2833" s="41" t="s">
        <v>8785</v>
      </c>
      <c r="D2833" s="4" t="s">
        <v>8786</v>
      </c>
      <c r="E2833" s="41" t="s">
        <v>15</v>
      </c>
      <c r="F2833" s="3" t="s">
        <v>8787</v>
      </c>
      <c r="G2833" s="1" t="s">
        <v>16</v>
      </c>
      <c r="H2833" s="4" t="s">
        <v>174</v>
      </c>
      <c r="I2833" s="1" t="s">
        <v>38</v>
      </c>
    </row>
    <row r="2834" spans="2:9">
      <c r="B2834" s="1">
        <v>2832</v>
      </c>
      <c r="C2834" s="41" t="s">
        <v>8788</v>
      </c>
      <c r="D2834" s="4" t="s">
        <v>8789</v>
      </c>
      <c r="E2834" s="41" t="s">
        <v>15</v>
      </c>
      <c r="F2834" s="3" t="s">
        <v>8790</v>
      </c>
      <c r="G2834" s="1" t="s">
        <v>16</v>
      </c>
      <c r="H2834" s="4" t="s">
        <v>680</v>
      </c>
      <c r="I2834" s="1" t="s">
        <v>38</v>
      </c>
    </row>
    <row r="2835" spans="2:9">
      <c r="B2835" s="1">
        <v>2833</v>
      </c>
      <c r="C2835" s="41" t="s">
        <v>8791</v>
      </c>
      <c r="D2835" s="4" t="s">
        <v>8792</v>
      </c>
      <c r="E2835" s="41" t="s">
        <v>15</v>
      </c>
      <c r="F2835" s="3" t="s">
        <v>8793</v>
      </c>
      <c r="G2835" s="1" t="s">
        <v>16</v>
      </c>
      <c r="H2835" s="4" t="s">
        <v>679</v>
      </c>
      <c r="I2835" s="1" t="s">
        <v>38</v>
      </c>
    </row>
    <row r="2836" spans="2:9">
      <c r="B2836" s="1">
        <v>2834</v>
      </c>
      <c r="C2836" s="41" t="s">
        <v>8794</v>
      </c>
      <c r="D2836" s="4" t="s">
        <v>3368</v>
      </c>
      <c r="E2836" s="41" t="s">
        <v>15</v>
      </c>
      <c r="F2836" s="3" t="s">
        <v>8795</v>
      </c>
      <c r="G2836" s="1" t="s">
        <v>16</v>
      </c>
      <c r="H2836" s="4" t="s">
        <v>680</v>
      </c>
      <c r="I2836" s="1" t="s">
        <v>38</v>
      </c>
    </row>
    <row r="2837" spans="2:9">
      <c r="B2837" s="1">
        <v>2835</v>
      </c>
      <c r="C2837" s="41" t="s">
        <v>8796</v>
      </c>
      <c r="D2837" s="4" t="s">
        <v>8797</v>
      </c>
      <c r="E2837" s="41" t="s">
        <v>15</v>
      </c>
      <c r="F2837" s="3" t="s">
        <v>5341</v>
      </c>
      <c r="G2837" s="1" t="s">
        <v>16</v>
      </c>
      <c r="H2837" s="4" t="s">
        <v>387</v>
      </c>
      <c r="I2837" s="1" t="s">
        <v>38</v>
      </c>
    </row>
    <row r="2838" spans="2:9">
      <c r="B2838" s="1">
        <v>2836</v>
      </c>
      <c r="C2838" s="41" t="s">
        <v>8798</v>
      </c>
      <c r="D2838" s="4" t="s">
        <v>8799</v>
      </c>
      <c r="E2838" s="41" t="s">
        <v>15</v>
      </c>
      <c r="F2838" s="3" t="s">
        <v>8800</v>
      </c>
      <c r="G2838" s="1" t="s">
        <v>16</v>
      </c>
      <c r="H2838" s="4" t="s">
        <v>675</v>
      </c>
      <c r="I2838" s="1" t="s">
        <v>38</v>
      </c>
    </row>
    <row r="2839" spans="2:9">
      <c r="B2839" s="1">
        <v>2837</v>
      </c>
      <c r="C2839" s="41" t="s">
        <v>8801</v>
      </c>
      <c r="D2839" s="4" t="s">
        <v>8133</v>
      </c>
      <c r="E2839" s="41" t="s">
        <v>15</v>
      </c>
      <c r="F2839" s="3" t="s">
        <v>8802</v>
      </c>
      <c r="G2839" s="1" t="s">
        <v>16</v>
      </c>
      <c r="H2839" s="4" t="s">
        <v>678</v>
      </c>
      <c r="I2839" s="1" t="s">
        <v>38</v>
      </c>
    </row>
    <row r="2840" spans="2:9">
      <c r="B2840" s="1">
        <v>2838</v>
      </c>
      <c r="C2840" s="41" t="s">
        <v>8803</v>
      </c>
      <c r="D2840" s="4" t="s">
        <v>8804</v>
      </c>
      <c r="E2840" s="41" t="s">
        <v>15</v>
      </c>
      <c r="F2840" s="3" t="s">
        <v>8805</v>
      </c>
      <c r="G2840" s="1" t="s">
        <v>16</v>
      </c>
      <c r="H2840" s="4" t="s">
        <v>679</v>
      </c>
      <c r="I2840" s="1" t="s">
        <v>38</v>
      </c>
    </row>
    <row r="2841" spans="2:9">
      <c r="B2841" s="1">
        <v>2839</v>
      </c>
      <c r="C2841" s="41" t="s">
        <v>8806</v>
      </c>
      <c r="D2841" s="4" t="s">
        <v>8807</v>
      </c>
      <c r="E2841" s="41" t="s">
        <v>15</v>
      </c>
      <c r="F2841" s="3" t="s">
        <v>8808</v>
      </c>
      <c r="G2841" s="1" t="s">
        <v>16</v>
      </c>
      <c r="H2841" s="4" t="s">
        <v>478</v>
      </c>
      <c r="I2841" s="1" t="s">
        <v>38</v>
      </c>
    </row>
    <row r="2842" spans="2:9">
      <c r="B2842" s="1">
        <v>2840</v>
      </c>
      <c r="C2842" s="41" t="s">
        <v>8809</v>
      </c>
      <c r="D2842" s="4" t="s">
        <v>8810</v>
      </c>
      <c r="E2842" s="41" t="s">
        <v>15</v>
      </c>
      <c r="F2842" s="3" t="s">
        <v>8811</v>
      </c>
      <c r="G2842" s="1" t="s">
        <v>16</v>
      </c>
      <c r="H2842" s="4" t="s">
        <v>182</v>
      </c>
      <c r="I2842" s="1" t="s">
        <v>38</v>
      </c>
    </row>
    <row r="2843" spans="2:9">
      <c r="B2843" s="1">
        <v>2841</v>
      </c>
      <c r="C2843" s="41" t="s">
        <v>8812</v>
      </c>
      <c r="D2843" s="4" t="s">
        <v>8813</v>
      </c>
      <c r="E2843" s="41" t="s">
        <v>15</v>
      </c>
      <c r="F2843" s="3" t="s">
        <v>8814</v>
      </c>
      <c r="G2843" s="1" t="s">
        <v>16</v>
      </c>
      <c r="H2843" s="4" t="s">
        <v>675</v>
      </c>
      <c r="I2843" s="1" t="s">
        <v>38</v>
      </c>
    </row>
    <row r="2844" spans="2:9">
      <c r="B2844" s="1">
        <v>2842</v>
      </c>
      <c r="C2844" s="41" t="s">
        <v>8815</v>
      </c>
      <c r="D2844" s="4" t="s">
        <v>8816</v>
      </c>
      <c r="E2844" s="41" t="s">
        <v>15</v>
      </c>
      <c r="F2844" s="3" t="s">
        <v>8817</v>
      </c>
      <c r="G2844" s="1" t="s">
        <v>16</v>
      </c>
      <c r="H2844" s="4" t="s">
        <v>174</v>
      </c>
      <c r="I2844" s="1" t="s">
        <v>38</v>
      </c>
    </row>
    <row r="2845" spans="2:9">
      <c r="B2845" s="1">
        <v>2843</v>
      </c>
      <c r="C2845" s="41" t="s">
        <v>8818</v>
      </c>
      <c r="D2845" s="4" t="s">
        <v>8819</v>
      </c>
      <c r="E2845" s="41" t="s">
        <v>15</v>
      </c>
      <c r="F2845" s="3" t="s">
        <v>8820</v>
      </c>
      <c r="G2845" s="1" t="s">
        <v>16</v>
      </c>
      <c r="H2845" s="4" t="s">
        <v>174</v>
      </c>
      <c r="I2845" s="1" t="s">
        <v>38</v>
      </c>
    </row>
    <row r="2846" spans="2:9">
      <c r="B2846" s="1">
        <v>2844</v>
      </c>
      <c r="C2846" s="41" t="s">
        <v>8821</v>
      </c>
      <c r="D2846" s="4" t="s">
        <v>8822</v>
      </c>
      <c r="E2846" s="41" t="s">
        <v>15</v>
      </c>
      <c r="F2846" s="3" t="s">
        <v>8823</v>
      </c>
      <c r="G2846" s="1" t="s">
        <v>16</v>
      </c>
      <c r="H2846" s="4" t="s">
        <v>680</v>
      </c>
      <c r="I2846" s="1" t="s">
        <v>38</v>
      </c>
    </row>
    <row r="2847" spans="2:9">
      <c r="B2847" s="1">
        <v>2845</v>
      </c>
      <c r="C2847" s="41" t="s">
        <v>8824</v>
      </c>
      <c r="D2847" s="4" t="s">
        <v>8825</v>
      </c>
      <c r="E2847" s="41" t="s">
        <v>15</v>
      </c>
      <c r="F2847" s="3" t="s">
        <v>8826</v>
      </c>
      <c r="G2847" s="1" t="s">
        <v>16</v>
      </c>
      <c r="H2847" s="4" t="s">
        <v>462</v>
      </c>
      <c r="I2847" s="1" t="s">
        <v>38</v>
      </c>
    </row>
    <row r="2848" spans="2:9">
      <c r="B2848" s="1">
        <v>2846</v>
      </c>
      <c r="C2848" s="41" t="s">
        <v>8827</v>
      </c>
      <c r="D2848" s="4" t="s">
        <v>8828</v>
      </c>
      <c r="E2848" s="41" t="s">
        <v>15</v>
      </c>
      <c r="F2848" s="3" t="s">
        <v>8829</v>
      </c>
      <c r="G2848" s="1" t="s">
        <v>16</v>
      </c>
      <c r="H2848" s="4" t="s">
        <v>244</v>
      </c>
      <c r="I2848" s="1" t="s">
        <v>38</v>
      </c>
    </row>
    <row r="2849" spans="2:9">
      <c r="B2849" s="1">
        <v>2847</v>
      </c>
      <c r="C2849" s="41" t="s">
        <v>8830</v>
      </c>
      <c r="D2849" s="4" t="s">
        <v>8831</v>
      </c>
      <c r="E2849" s="41" t="s">
        <v>15</v>
      </c>
      <c r="F2849" s="3" t="s">
        <v>8832</v>
      </c>
      <c r="G2849" s="1" t="s">
        <v>16</v>
      </c>
      <c r="H2849" s="4" t="s">
        <v>436</v>
      </c>
      <c r="I2849" s="1" t="s">
        <v>38</v>
      </c>
    </row>
    <row r="2850" spans="2:9">
      <c r="B2850" s="1">
        <v>2848</v>
      </c>
      <c r="C2850" s="41" t="s">
        <v>8833</v>
      </c>
      <c r="D2850" s="4" t="s">
        <v>8834</v>
      </c>
      <c r="E2850" s="41" t="s">
        <v>15</v>
      </c>
      <c r="F2850" s="3" t="s">
        <v>8835</v>
      </c>
      <c r="G2850" s="1" t="s">
        <v>16</v>
      </c>
      <c r="H2850" s="4" t="s">
        <v>675</v>
      </c>
      <c r="I2850" s="1" t="s">
        <v>38</v>
      </c>
    </row>
    <row r="2851" spans="2:9">
      <c r="B2851" s="1">
        <v>2849</v>
      </c>
      <c r="C2851" s="41" t="s">
        <v>8836</v>
      </c>
      <c r="D2851" s="4" t="s">
        <v>8837</v>
      </c>
      <c r="E2851" s="41" t="s">
        <v>15</v>
      </c>
      <c r="F2851" s="3" t="s">
        <v>5508</v>
      </c>
      <c r="G2851" s="1" t="s">
        <v>16</v>
      </c>
      <c r="H2851" s="4" t="s">
        <v>387</v>
      </c>
      <c r="I2851" s="1" t="s">
        <v>38</v>
      </c>
    </row>
    <row r="2852" spans="2:9">
      <c r="B2852" s="1">
        <v>2850</v>
      </c>
      <c r="C2852" s="41" t="s">
        <v>8838</v>
      </c>
      <c r="D2852" s="4" t="s">
        <v>8839</v>
      </c>
      <c r="E2852" s="41" t="s">
        <v>15</v>
      </c>
      <c r="F2852" s="3" t="s">
        <v>8840</v>
      </c>
      <c r="G2852" s="1" t="s">
        <v>16</v>
      </c>
      <c r="H2852" s="4" t="s">
        <v>557</v>
      </c>
      <c r="I2852" s="1" t="s">
        <v>38</v>
      </c>
    </row>
    <row r="2853" spans="2:9">
      <c r="B2853" s="1">
        <v>2851</v>
      </c>
      <c r="C2853" s="41" t="s">
        <v>8841</v>
      </c>
      <c r="D2853" s="4" t="s">
        <v>8842</v>
      </c>
      <c r="E2853" s="41" t="s">
        <v>15</v>
      </c>
      <c r="F2853" s="3" t="s">
        <v>8843</v>
      </c>
      <c r="G2853" s="1" t="s">
        <v>16</v>
      </c>
      <c r="H2853" s="4" t="s">
        <v>678</v>
      </c>
      <c r="I2853" s="1" t="s">
        <v>38</v>
      </c>
    </row>
    <row r="2854" spans="2:9">
      <c r="B2854" s="1">
        <v>2852</v>
      </c>
      <c r="C2854" s="41" t="s">
        <v>8844</v>
      </c>
      <c r="D2854" s="4" t="s">
        <v>8845</v>
      </c>
      <c r="E2854" s="41" t="s">
        <v>15</v>
      </c>
      <c r="F2854" s="3" t="s">
        <v>8846</v>
      </c>
      <c r="G2854" s="1" t="s">
        <v>16</v>
      </c>
      <c r="H2854" s="4" t="s">
        <v>557</v>
      </c>
      <c r="I2854" s="1" t="s">
        <v>38</v>
      </c>
    </row>
    <row r="2855" spans="2:9">
      <c r="B2855" s="1">
        <v>2853</v>
      </c>
      <c r="C2855" s="41" t="s">
        <v>8847</v>
      </c>
      <c r="D2855" s="4" t="s">
        <v>8848</v>
      </c>
      <c r="E2855" s="41" t="s">
        <v>15</v>
      </c>
      <c r="F2855" s="3" t="s">
        <v>8849</v>
      </c>
      <c r="G2855" s="1" t="s">
        <v>16</v>
      </c>
      <c r="H2855" s="4" t="s">
        <v>387</v>
      </c>
      <c r="I2855" s="1" t="s">
        <v>38</v>
      </c>
    </row>
    <row r="2856" spans="2:9">
      <c r="B2856" s="1">
        <v>2854</v>
      </c>
      <c r="C2856" s="41" t="s">
        <v>8850</v>
      </c>
      <c r="D2856" s="4" t="s">
        <v>8851</v>
      </c>
      <c r="E2856" s="41" t="s">
        <v>15</v>
      </c>
      <c r="F2856" s="3" t="s">
        <v>8852</v>
      </c>
      <c r="G2856" s="1" t="s">
        <v>16</v>
      </c>
      <c r="H2856" s="4" t="s">
        <v>675</v>
      </c>
      <c r="I2856" s="1" t="s">
        <v>38</v>
      </c>
    </row>
    <row r="2857" spans="2:9">
      <c r="B2857" s="1">
        <v>2855</v>
      </c>
      <c r="C2857" s="41" t="s">
        <v>8853</v>
      </c>
      <c r="D2857" s="4" t="s">
        <v>8854</v>
      </c>
      <c r="E2857" s="41" t="s">
        <v>15</v>
      </c>
      <c r="F2857" s="3" t="s">
        <v>8855</v>
      </c>
      <c r="G2857" s="1" t="s">
        <v>16</v>
      </c>
      <c r="H2857" s="4" t="s">
        <v>244</v>
      </c>
      <c r="I2857" s="1" t="s">
        <v>38</v>
      </c>
    </row>
    <row r="2858" spans="2:9">
      <c r="B2858" s="1">
        <v>2856</v>
      </c>
      <c r="C2858" s="41" t="s">
        <v>8856</v>
      </c>
      <c r="D2858" s="4" t="s">
        <v>8857</v>
      </c>
      <c r="E2858" s="41" t="s">
        <v>15</v>
      </c>
      <c r="F2858" s="3" t="s">
        <v>8858</v>
      </c>
      <c r="G2858" s="1" t="s">
        <v>16</v>
      </c>
      <c r="H2858" s="4" t="s">
        <v>557</v>
      </c>
      <c r="I2858" s="1" t="s">
        <v>38</v>
      </c>
    </row>
    <row r="2859" spans="2:9">
      <c r="B2859" s="1">
        <v>2857</v>
      </c>
      <c r="C2859" s="41" t="s">
        <v>8859</v>
      </c>
      <c r="D2859" s="4" t="s">
        <v>5180</v>
      </c>
      <c r="E2859" s="41" t="s">
        <v>15</v>
      </c>
      <c r="F2859" s="3" t="s">
        <v>8860</v>
      </c>
      <c r="G2859" s="1" t="s">
        <v>16</v>
      </c>
      <c r="H2859" s="4" t="s">
        <v>244</v>
      </c>
      <c r="I2859" s="1" t="s">
        <v>38</v>
      </c>
    </row>
    <row r="2860" spans="2:9">
      <c r="B2860" s="1">
        <v>2858</v>
      </c>
      <c r="C2860" s="41" t="s">
        <v>8861</v>
      </c>
      <c r="D2860" s="4" t="s">
        <v>8862</v>
      </c>
      <c r="E2860" s="41" t="s">
        <v>15</v>
      </c>
      <c r="F2860" s="3" t="s">
        <v>8863</v>
      </c>
      <c r="G2860" s="1" t="s">
        <v>16</v>
      </c>
      <c r="H2860" s="4" t="s">
        <v>557</v>
      </c>
      <c r="I2860" s="1" t="s">
        <v>38</v>
      </c>
    </row>
    <row r="2861" spans="2:9">
      <c r="B2861" s="1">
        <v>2859</v>
      </c>
      <c r="C2861" s="41" t="s">
        <v>8864</v>
      </c>
      <c r="D2861" s="4" t="s">
        <v>8865</v>
      </c>
      <c r="E2861" s="41" t="s">
        <v>15</v>
      </c>
      <c r="F2861" s="3" t="s">
        <v>8866</v>
      </c>
      <c r="G2861" s="1" t="s">
        <v>16</v>
      </c>
      <c r="H2861" s="4" t="s">
        <v>678</v>
      </c>
      <c r="I2861" s="1" t="s">
        <v>38</v>
      </c>
    </row>
    <row r="2862" spans="2:9">
      <c r="B2862" s="1">
        <v>2860</v>
      </c>
      <c r="C2862" s="41" t="s">
        <v>8867</v>
      </c>
      <c r="D2862" s="4" t="s">
        <v>8868</v>
      </c>
      <c r="E2862" s="41" t="s">
        <v>15</v>
      </c>
      <c r="F2862" s="3" t="s">
        <v>8869</v>
      </c>
      <c r="G2862" s="1" t="s">
        <v>16</v>
      </c>
      <c r="H2862" s="4" t="s">
        <v>675</v>
      </c>
      <c r="I2862" s="1" t="s">
        <v>38</v>
      </c>
    </row>
    <row r="2863" spans="2:9">
      <c r="B2863" s="1">
        <v>2861</v>
      </c>
      <c r="C2863" s="41" t="s">
        <v>8870</v>
      </c>
      <c r="D2863" s="4" t="s">
        <v>8871</v>
      </c>
      <c r="E2863" s="41" t="s">
        <v>15</v>
      </c>
      <c r="F2863" s="3" t="s">
        <v>7645</v>
      </c>
      <c r="G2863" s="1" t="s">
        <v>16</v>
      </c>
      <c r="H2863" s="4" t="s">
        <v>387</v>
      </c>
      <c r="I2863" s="1" t="s">
        <v>38</v>
      </c>
    </row>
    <row r="2864" spans="2:9">
      <c r="B2864" s="1">
        <v>2862</v>
      </c>
      <c r="C2864" s="41" t="s">
        <v>8872</v>
      </c>
      <c r="D2864" s="4" t="s">
        <v>8873</v>
      </c>
      <c r="E2864" s="41" t="s">
        <v>15</v>
      </c>
      <c r="F2864" s="3" t="s">
        <v>8874</v>
      </c>
      <c r="G2864" s="1" t="s">
        <v>16</v>
      </c>
      <c r="H2864" s="4" t="s">
        <v>387</v>
      </c>
      <c r="I2864" s="1" t="s">
        <v>38</v>
      </c>
    </row>
    <row r="2865" spans="2:9">
      <c r="B2865" s="1">
        <v>2863</v>
      </c>
      <c r="C2865" s="41" t="s">
        <v>8875</v>
      </c>
      <c r="D2865" s="4" t="s">
        <v>8876</v>
      </c>
      <c r="E2865" s="41" t="s">
        <v>15</v>
      </c>
      <c r="F2865" s="3" t="s">
        <v>8877</v>
      </c>
      <c r="G2865" s="1" t="s">
        <v>16</v>
      </c>
      <c r="H2865" s="4" t="s">
        <v>557</v>
      </c>
      <c r="I2865" s="1" t="s">
        <v>38</v>
      </c>
    </row>
    <row r="2866" spans="2:9">
      <c r="B2866" s="1">
        <v>2864</v>
      </c>
      <c r="C2866" s="41" t="s">
        <v>8878</v>
      </c>
      <c r="D2866" s="4" t="s">
        <v>8879</v>
      </c>
      <c r="E2866" s="41" t="s">
        <v>15</v>
      </c>
      <c r="F2866" s="3" t="s">
        <v>8880</v>
      </c>
      <c r="G2866" s="1" t="s">
        <v>16</v>
      </c>
      <c r="H2866" s="4" t="s">
        <v>678</v>
      </c>
      <c r="I2866" s="1" t="s">
        <v>38</v>
      </c>
    </row>
    <row r="2867" spans="2:9">
      <c r="B2867" s="1">
        <v>2865</v>
      </c>
      <c r="C2867" s="41" t="s">
        <v>8881</v>
      </c>
      <c r="D2867" s="4" t="s">
        <v>8882</v>
      </c>
      <c r="E2867" s="41" t="s">
        <v>15</v>
      </c>
      <c r="F2867" s="3" t="s">
        <v>8883</v>
      </c>
      <c r="G2867" s="1" t="s">
        <v>16</v>
      </c>
      <c r="H2867" s="4" t="s">
        <v>436</v>
      </c>
      <c r="I2867" s="1" t="s">
        <v>38</v>
      </c>
    </row>
    <row r="2868" spans="2:9">
      <c r="B2868" s="1">
        <v>2866</v>
      </c>
      <c r="C2868" s="41" t="s">
        <v>8884</v>
      </c>
      <c r="D2868" s="4" t="s">
        <v>8885</v>
      </c>
      <c r="E2868" s="41" t="s">
        <v>15</v>
      </c>
      <c r="F2868" s="3" t="s">
        <v>8886</v>
      </c>
      <c r="G2868" s="1" t="s">
        <v>16</v>
      </c>
      <c r="H2868" s="4" t="s">
        <v>182</v>
      </c>
      <c r="I2868" s="1" t="s">
        <v>38</v>
      </c>
    </row>
    <row r="2869" spans="2:9">
      <c r="B2869" s="1">
        <v>2867</v>
      </c>
      <c r="C2869" s="41" t="s">
        <v>8887</v>
      </c>
      <c r="D2869" s="4" t="s">
        <v>8888</v>
      </c>
      <c r="E2869" s="41" t="s">
        <v>15</v>
      </c>
      <c r="F2869" s="3" t="s">
        <v>8889</v>
      </c>
      <c r="G2869" s="1" t="s">
        <v>16</v>
      </c>
      <c r="H2869" s="4" t="s">
        <v>557</v>
      </c>
      <c r="I2869" s="1" t="s">
        <v>38</v>
      </c>
    </row>
    <row r="2870" spans="2:9">
      <c r="B2870" s="1">
        <v>2868</v>
      </c>
      <c r="C2870" s="41" t="s">
        <v>8890</v>
      </c>
      <c r="D2870" s="4" t="s">
        <v>8891</v>
      </c>
      <c r="E2870" s="41" t="s">
        <v>15</v>
      </c>
      <c r="F2870" s="3" t="s">
        <v>8892</v>
      </c>
      <c r="G2870" s="1" t="s">
        <v>16</v>
      </c>
      <c r="H2870" s="4" t="s">
        <v>29551</v>
      </c>
      <c r="I2870" s="1" t="s">
        <v>38</v>
      </c>
    </row>
    <row r="2871" spans="2:9">
      <c r="B2871" s="1">
        <v>2869</v>
      </c>
      <c r="C2871" s="41" t="s">
        <v>8893</v>
      </c>
      <c r="D2871" s="4" t="s">
        <v>8894</v>
      </c>
      <c r="E2871" s="41" t="s">
        <v>15</v>
      </c>
      <c r="F2871" s="3" t="s">
        <v>8895</v>
      </c>
      <c r="G2871" s="1" t="s">
        <v>16</v>
      </c>
      <c r="H2871" s="4" t="s">
        <v>679</v>
      </c>
      <c r="I2871" s="1" t="s">
        <v>38</v>
      </c>
    </row>
    <row r="2872" spans="2:9">
      <c r="B2872" s="1">
        <v>2870</v>
      </c>
      <c r="C2872" s="41" t="s">
        <v>8896</v>
      </c>
      <c r="D2872" s="4" t="s">
        <v>8897</v>
      </c>
      <c r="E2872" s="41" t="s">
        <v>15</v>
      </c>
      <c r="F2872" s="3" t="s">
        <v>8898</v>
      </c>
      <c r="G2872" s="1" t="s">
        <v>16</v>
      </c>
      <c r="H2872" s="4" t="s">
        <v>387</v>
      </c>
      <c r="I2872" s="1" t="s">
        <v>38</v>
      </c>
    </row>
    <row r="2873" spans="2:9">
      <c r="B2873" s="1">
        <v>2871</v>
      </c>
      <c r="C2873" s="41" t="s">
        <v>8899</v>
      </c>
      <c r="D2873" s="4" t="s">
        <v>30237</v>
      </c>
      <c r="E2873" s="41" t="s">
        <v>13</v>
      </c>
      <c r="F2873" s="3" t="s">
        <v>30238</v>
      </c>
      <c r="G2873" s="1" t="s">
        <v>14</v>
      </c>
      <c r="H2873" s="4" t="s">
        <v>387</v>
      </c>
      <c r="I2873" s="1" t="s">
        <v>38</v>
      </c>
    </row>
    <row r="2874" spans="2:9">
      <c r="B2874" s="1">
        <v>2872</v>
      </c>
      <c r="C2874" s="41" t="s">
        <v>8900</v>
      </c>
      <c r="D2874" s="4" t="s">
        <v>8901</v>
      </c>
      <c r="E2874" s="41" t="s">
        <v>15</v>
      </c>
      <c r="F2874" s="3" t="s">
        <v>8902</v>
      </c>
      <c r="G2874" s="1" t="s">
        <v>16</v>
      </c>
      <c r="H2874" s="4" t="s">
        <v>478</v>
      </c>
      <c r="I2874" s="1" t="s">
        <v>38</v>
      </c>
    </row>
    <row r="2875" spans="2:9">
      <c r="B2875" s="1">
        <v>2873</v>
      </c>
      <c r="C2875" s="41" t="s">
        <v>8903</v>
      </c>
      <c r="D2875" s="4" t="s">
        <v>8904</v>
      </c>
      <c r="E2875" s="41" t="s">
        <v>15</v>
      </c>
      <c r="F2875" s="3" t="s">
        <v>8905</v>
      </c>
      <c r="G2875" s="1" t="s">
        <v>16</v>
      </c>
      <c r="H2875" s="4" t="s">
        <v>174</v>
      </c>
      <c r="I2875" s="1" t="s">
        <v>38</v>
      </c>
    </row>
    <row r="2876" spans="2:9">
      <c r="B2876" s="1">
        <v>2874</v>
      </c>
      <c r="C2876" s="41" t="s">
        <v>8906</v>
      </c>
      <c r="D2876" s="4" t="s">
        <v>8907</v>
      </c>
      <c r="E2876" s="41" t="s">
        <v>15</v>
      </c>
      <c r="F2876" s="3" t="s">
        <v>8908</v>
      </c>
      <c r="G2876" s="1" t="s">
        <v>16</v>
      </c>
      <c r="H2876" s="4" t="s">
        <v>174</v>
      </c>
      <c r="I2876" s="1" t="s">
        <v>38</v>
      </c>
    </row>
    <row r="2877" spans="2:9">
      <c r="B2877" s="1">
        <v>2875</v>
      </c>
      <c r="C2877" s="41" t="s">
        <v>8909</v>
      </c>
      <c r="D2877" s="4" t="s">
        <v>8910</v>
      </c>
      <c r="E2877" s="41" t="s">
        <v>15</v>
      </c>
      <c r="F2877" s="3" t="s">
        <v>8911</v>
      </c>
      <c r="G2877" s="1" t="s">
        <v>16</v>
      </c>
      <c r="H2877" s="4" t="s">
        <v>557</v>
      </c>
      <c r="I2877" s="1" t="s">
        <v>38</v>
      </c>
    </row>
    <row r="2878" spans="2:9">
      <c r="B2878" s="1">
        <v>2876</v>
      </c>
      <c r="C2878" s="41" t="s">
        <v>8912</v>
      </c>
      <c r="D2878" s="4" t="s">
        <v>8913</v>
      </c>
      <c r="E2878" s="41" t="s">
        <v>15</v>
      </c>
      <c r="F2878" s="3" t="s">
        <v>8914</v>
      </c>
      <c r="G2878" s="1" t="s">
        <v>16</v>
      </c>
      <c r="H2878" s="4" t="s">
        <v>680</v>
      </c>
      <c r="I2878" s="1" t="s">
        <v>38</v>
      </c>
    </row>
    <row r="2879" spans="2:9">
      <c r="B2879" s="1">
        <v>2877</v>
      </c>
      <c r="C2879" s="41" t="s">
        <v>8915</v>
      </c>
      <c r="D2879" s="4" t="s">
        <v>1279</v>
      </c>
      <c r="E2879" s="41" t="s">
        <v>15</v>
      </c>
      <c r="F2879" s="3" t="s">
        <v>8916</v>
      </c>
      <c r="G2879" s="1" t="s">
        <v>16</v>
      </c>
      <c r="H2879" s="4" t="s">
        <v>675</v>
      </c>
      <c r="I2879" s="1" t="s">
        <v>38</v>
      </c>
    </row>
    <row r="2880" spans="2:9">
      <c r="B2880" s="1">
        <v>2878</v>
      </c>
      <c r="C2880" s="41" t="s">
        <v>8917</v>
      </c>
      <c r="D2880" s="4" t="s">
        <v>8918</v>
      </c>
      <c r="E2880" s="41" t="s">
        <v>15</v>
      </c>
      <c r="F2880" s="3" t="s">
        <v>8919</v>
      </c>
      <c r="G2880" s="1" t="s">
        <v>16</v>
      </c>
      <c r="H2880" s="4" t="s">
        <v>462</v>
      </c>
      <c r="I2880" s="1" t="s">
        <v>38</v>
      </c>
    </row>
    <row r="2881" spans="2:9">
      <c r="B2881" s="1">
        <v>2879</v>
      </c>
      <c r="C2881" s="41" t="s">
        <v>8920</v>
      </c>
      <c r="D2881" s="4" t="s">
        <v>8921</v>
      </c>
      <c r="E2881" s="41" t="s">
        <v>15</v>
      </c>
      <c r="F2881" s="3" t="s">
        <v>8922</v>
      </c>
      <c r="G2881" s="1" t="s">
        <v>16</v>
      </c>
      <c r="H2881" s="4" t="s">
        <v>680</v>
      </c>
      <c r="I2881" s="1" t="s">
        <v>38</v>
      </c>
    </row>
    <row r="2882" spans="2:9">
      <c r="B2882" s="1">
        <v>2880</v>
      </c>
      <c r="C2882" s="41" t="s">
        <v>8923</v>
      </c>
      <c r="D2882" s="4" t="s">
        <v>8924</v>
      </c>
      <c r="E2882" s="41" t="s">
        <v>15</v>
      </c>
      <c r="F2882" s="3" t="s">
        <v>5359</v>
      </c>
      <c r="G2882" s="1" t="s">
        <v>16</v>
      </c>
      <c r="H2882" s="4" t="s">
        <v>387</v>
      </c>
      <c r="I2882" s="1" t="s">
        <v>38</v>
      </c>
    </row>
    <row r="2883" spans="2:9">
      <c r="B2883" s="1">
        <v>2881</v>
      </c>
      <c r="C2883" s="41" t="s">
        <v>8925</v>
      </c>
      <c r="D2883" s="4" t="s">
        <v>8926</v>
      </c>
      <c r="E2883" s="41" t="s">
        <v>15</v>
      </c>
      <c r="F2883" s="3" t="s">
        <v>8927</v>
      </c>
      <c r="G2883" s="1" t="s">
        <v>16</v>
      </c>
      <c r="H2883" s="4" t="s">
        <v>29551</v>
      </c>
      <c r="I2883" s="1" t="s">
        <v>38</v>
      </c>
    </row>
    <row r="2884" spans="2:9">
      <c r="B2884" s="1">
        <v>2882</v>
      </c>
      <c r="C2884" s="41" t="s">
        <v>8928</v>
      </c>
      <c r="D2884" s="4" t="s">
        <v>8929</v>
      </c>
      <c r="E2884" s="41" t="s">
        <v>15</v>
      </c>
      <c r="F2884" s="3" t="s">
        <v>8930</v>
      </c>
      <c r="G2884" s="1" t="s">
        <v>16</v>
      </c>
      <c r="H2884" s="4" t="s">
        <v>675</v>
      </c>
      <c r="I2884" s="1" t="s">
        <v>38</v>
      </c>
    </row>
    <row r="2885" spans="2:9">
      <c r="B2885" s="1">
        <v>2883</v>
      </c>
      <c r="C2885" s="41" t="s">
        <v>8931</v>
      </c>
      <c r="D2885" s="4" t="s">
        <v>8932</v>
      </c>
      <c r="E2885" s="41" t="s">
        <v>15</v>
      </c>
      <c r="F2885" s="3" t="s">
        <v>8933</v>
      </c>
      <c r="G2885" s="1" t="s">
        <v>16</v>
      </c>
      <c r="H2885" s="4" t="s">
        <v>678</v>
      </c>
      <c r="I2885" s="1" t="s">
        <v>38</v>
      </c>
    </row>
    <row r="2886" spans="2:9">
      <c r="B2886" s="1">
        <v>2884</v>
      </c>
      <c r="C2886" s="41" t="s">
        <v>8934</v>
      </c>
      <c r="D2886" s="4" t="s">
        <v>8935</v>
      </c>
      <c r="E2886" s="41" t="s">
        <v>15</v>
      </c>
      <c r="F2886" s="3" t="s">
        <v>8936</v>
      </c>
      <c r="G2886" s="1" t="s">
        <v>16</v>
      </c>
      <c r="H2886" s="4" t="s">
        <v>436</v>
      </c>
      <c r="I2886" s="1" t="s">
        <v>38</v>
      </c>
    </row>
    <row r="2887" spans="2:9">
      <c r="B2887" s="1">
        <v>2885</v>
      </c>
      <c r="C2887" s="41" t="s">
        <v>8937</v>
      </c>
      <c r="D2887" s="4" t="s">
        <v>8938</v>
      </c>
      <c r="E2887" s="41" t="s">
        <v>15</v>
      </c>
      <c r="F2887" s="3" t="s">
        <v>8939</v>
      </c>
      <c r="G2887" s="1" t="s">
        <v>16</v>
      </c>
      <c r="H2887" s="4" t="s">
        <v>557</v>
      </c>
      <c r="I2887" s="1" t="s">
        <v>38</v>
      </c>
    </row>
    <row r="2888" spans="2:9">
      <c r="B2888" s="1">
        <v>2886</v>
      </c>
      <c r="C2888" s="41" t="s">
        <v>8940</v>
      </c>
      <c r="D2888" s="4" t="s">
        <v>8941</v>
      </c>
      <c r="E2888" s="41" t="s">
        <v>15</v>
      </c>
      <c r="F2888" s="3" t="s">
        <v>8942</v>
      </c>
      <c r="G2888" s="1" t="s">
        <v>16</v>
      </c>
      <c r="H2888" s="4" t="s">
        <v>478</v>
      </c>
      <c r="I2888" s="1" t="s">
        <v>38</v>
      </c>
    </row>
    <row r="2889" spans="2:9">
      <c r="B2889" s="1">
        <v>2887</v>
      </c>
      <c r="C2889" s="41" t="s">
        <v>8943</v>
      </c>
      <c r="D2889" s="4" t="s">
        <v>8944</v>
      </c>
      <c r="E2889" s="41" t="s">
        <v>15</v>
      </c>
      <c r="F2889" s="3" t="s">
        <v>8945</v>
      </c>
      <c r="G2889" s="1" t="s">
        <v>16</v>
      </c>
      <c r="H2889" s="4" t="s">
        <v>174</v>
      </c>
      <c r="I2889" s="1" t="s">
        <v>38</v>
      </c>
    </row>
    <row r="2890" spans="2:9">
      <c r="B2890" s="1">
        <v>2888</v>
      </c>
      <c r="C2890" s="41" t="s">
        <v>8946</v>
      </c>
      <c r="D2890" s="4" t="s">
        <v>6993</v>
      </c>
      <c r="E2890" s="41" t="s">
        <v>15</v>
      </c>
      <c r="F2890" s="3" t="s">
        <v>8947</v>
      </c>
      <c r="G2890" s="1" t="s">
        <v>16</v>
      </c>
      <c r="H2890" s="4" t="s">
        <v>680</v>
      </c>
      <c r="I2890" s="1" t="s">
        <v>38</v>
      </c>
    </row>
    <row r="2891" spans="2:9">
      <c r="B2891" s="1">
        <v>2889</v>
      </c>
      <c r="C2891" s="41" t="s">
        <v>8948</v>
      </c>
      <c r="D2891" s="4" t="s">
        <v>8949</v>
      </c>
      <c r="E2891" s="41" t="s">
        <v>15</v>
      </c>
      <c r="F2891" s="3" t="s">
        <v>8950</v>
      </c>
      <c r="G2891" s="1" t="s">
        <v>16</v>
      </c>
      <c r="H2891" s="4" t="s">
        <v>436</v>
      </c>
      <c r="I2891" s="1" t="s">
        <v>38</v>
      </c>
    </row>
    <row r="2892" spans="2:9">
      <c r="B2892" s="1">
        <v>2890</v>
      </c>
      <c r="C2892" s="41" t="s">
        <v>8951</v>
      </c>
      <c r="D2892" s="4" t="s">
        <v>8952</v>
      </c>
      <c r="E2892" s="41" t="s">
        <v>15</v>
      </c>
      <c r="F2892" s="3" t="s">
        <v>5359</v>
      </c>
      <c r="G2892" s="1" t="s">
        <v>16</v>
      </c>
      <c r="H2892" s="4" t="s">
        <v>387</v>
      </c>
      <c r="I2892" s="1" t="s">
        <v>38</v>
      </c>
    </row>
    <row r="2893" spans="2:9">
      <c r="B2893" s="1">
        <v>2891</v>
      </c>
      <c r="C2893" s="41" t="s">
        <v>8953</v>
      </c>
      <c r="D2893" s="4" t="s">
        <v>8954</v>
      </c>
      <c r="E2893" s="41" t="s">
        <v>15</v>
      </c>
      <c r="F2893" s="3" t="s">
        <v>8955</v>
      </c>
      <c r="G2893" s="1" t="s">
        <v>16</v>
      </c>
      <c r="H2893" s="4" t="s">
        <v>675</v>
      </c>
      <c r="I2893" s="1" t="s">
        <v>38</v>
      </c>
    </row>
    <row r="2894" spans="2:9">
      <c r="B2894" s="1">
        <v>2892</v>
      </c>
      <c r="C2894" s="41" t="s">
        <v>8956</v>
      </c>
      <c r="D2894" s="4" t="s">
        <v>8957</v>
      </c>
      <c r="E2894" s="41" t="s">
        <v>15</v>
      </c>
      <c r="F2894" s="3" t="s">
        <v>5912</v>
      </c>
      <c r="G2894" s="1" t="s">
        <v>16</v>
      </c>
      <c r="H2894" s="4" t="s">
        <v>387</v>
      </c>
      <c r="I2894" s="1" t="s">
        <v>38</v>
      </c>
    </row>
    <row r="2895" spans="2:9">
      <c r="B2895" s="1">
        <v>2893</v>
      </c>
      <c r="C2895" s="41" t="s">
        <v>8958</v>
      </c>
      <c r="D2895" s="4" t="s">
        <v>8959</v>
      </c>
      <c r="E2895" s="41" t="s">
        <v>15</v>
      </c>
      <c r="F2895" s="3" t="s">
        <v>8960</v>
      </c>
      <c r="G2895" s="1" t="s">
        <v>16</v>
      </c>
      <c r="H2895" s="4" t="s">
        <v>29551</v>
      </c>
      <c r="I2895" s="1" t="s">
        <v>38</v>
      </c>
    </row>
    <row r="2896" spans="2:9">
      <c r="B2896" s="1">
        <v>2894</v>
      </c>
      <c r="C2896" s="41" t="s">
        <v>8961</v>
      </c>
      <c r="D2896" s="4" t="s">
        <v>8962</v>
      </c>
      <c r="E2896" s="41" t="s">
        <v>15</v>
      </c>
      <c r="F2896" s="3" t="s">
        <v>8963</v>
      </c>
      <c r="G2896" s="1" t="s">
        <v>16</v>
      </c>
      <c r="H2896" s="4" t="s">
        <v>174</v>
      </c>
      <c r="I2896" s="1" t="s">
        <v>38</v>
      </c>
    </row>
    <row r="2897" spans="2:9">
      <c r="B2897" s="1">
        <v>2895</v>
      </c>
      <c r="C2897" s="41" t="s">
        <v>8964</v>
      </c>
      <c r="D2897" s="4" t="s">
        <v>6256</v>
      </c>
      <c r="E2897" s="41" t="s">
        <v>15</v>
      </c>
      <c r="F2897" s="3" t="s">
        <v>8965</v>
      </c>
      <c r="G2897" s="1" t="s">
        <v>16</v>
      </c>
      <c r="H2897" s="4" t="s">
        <v>256</v>
      </c>
      <c r="I2897" s="1" t="s">
        <v>38</v>
      </c>
    </row>
    <row r="2898" spans="2:9">
      <c r="B2898" s="1">
        <v>2896</v>
      </c>
      <c r="C2898" s="41" t="s">
        <v>8966</v>
      </c>
      <c r="D2898" s="4" t="s">
        <v>8967</v>
      </c>
      <c r="E2898" s="41" t="s">
        <v>15</v>
      </c>
      <c r="F2898" s="3" t="s">
        <v>8968</v>
      </c>
      <c r="G2898" s="1" t="s">
        <v>16</v>
      </c>
      <c r="H2898" s="4" t="s">
        <v>680</v>
      </c>
      <c r="I2898" s="1" t="s">
        <v>38</v>
      </c>
    </row>
    <row r="2899" spans="2:9">
      <c r="B2899" s="1">
        <v>2897</v>
      </c>
      <c r="C2899" s="41" t="s">
        <v>8969</v>
      </c>
      <c r="D2899" s="4" t="s">
        <v>8970</v>
      </c>
      <c r="E2899" s="41" t="s">
        <v>15</v>
      </c>
      <c r="F2899" s="3" t="s">
        <v>5988</v>
      </c>
      <c r="G2899" s="1" t="s">
        <v>16</v>
      </c>
      <c r="H2899" s="4" t="s">
        <v>680</v>
      </c>
      <c r="I2899" s="1" t="s">
        <v>38</v>
      </c>
    </row>
    <row r="2900" spans="2:9">
      <c r="B2900" s="1">
        <v>2898</v>
      </c>
      <c r="C2900" s="41" t="s">
        <v>8971</v>
      </c>
      <c r="D2900" s="4" t="s">
        <v>8972</v>
      </c>
      <c r="E2900" s="41" t="s">
        <v>15</v>
      </c>
      <c r="F2900" s="3" t="s">
        <v>8973</v>
      </c>
      <c r="G2900" s="1" t="s">
        <v>16</v>
      </c>
      <c r="H2900" s="4" t="s">
        <v>387</v>
      </c>
      <c r="I2900" s="1" t="s">
        <v>38</v>
      </c>
    </row>
    <row r="2901" spans="2:9">
      <c r="B2901" s="1">
        <v>2899</v>
      </c>
      <c r="C2901" s="41" t="s">
        <v>8974</v>
      </c>
      <c r="D2901" s="4" t="s">
        <v>8975</v>
      </c>
      <c r="E2901" s="41" t="s">
        <v>15</v>
      </c>
      <c r="F2901" s="3" t="s">
        <v>8976</v>
      </c>
      <c r="G2901" s="1" t="s">
        <v>16</v>
      </c>
      <c r="H2901" s="4" t="s">
        <v>557</v>
      </c>
      <c r="I2901" s="1" t="s">
        <v>38</v>
      </c>
    </row>
    <row r="2902" spans="2:9">
      <c r="B2902" s="1">
        <v>2900</v>
      </c>
      <c r="C2902" s="41" t="s">
        <v>8977</v>
      </c>
      <c r="D2902" s="4" t="s">
        <v>8978</v>
      </c>
      <c r="E2902" s="41" t="s">
        <v>15</v>
      </c>
      <c r="F2902" s="3" t="s">
        <v>8979</v>
      </c>
      <c r="G2902" s="1" t="s">
        <v>16</v>
      </c>
      <c r="H2902" s="4" t="s">
        <v>675</v>
      </c>
      <c r="I2902" s="1" t="s">
        <v>38</v>
      </c>
    </row>
    <row r="2903" spans="2:9">
      <c r="B2903" s="1">
        <v>2901</v>
      </c>
      <c r="C2903" s="41" t="s">
        <v>8980</v>
      </c>
      <c r="D2903" s="4" t="s">
        <v>8981</v>
      </c>
      <c r="E2903" s="41" t="s">
        <v>15</v>
      </c>
      <c r="F2903" s="3" t="s">
        <v>8982</v>
      </c>
      <c r="G2903" s="1" t="s">
        <v>16</v>
      </c>
      <c r="H2903" s="4" t="s">
        <v>557</v>
      </c>
      <c r="I2903" s="1" t="s">
        <v>38</v>
      </c>
    </row>
    <row r="2904" spans="2:9">
      <c r="B2904" s="1">
        <v>2902</v>
      </c>
      <c r="C2904" s="41" t="s">
        <v>8983</v>
      </c>
      <c r="D2904" s="4" t="s">
        <v>8984</v>
      </c>
      <c r="E2904" s="41" t="s">
        <v>15</v>
      </c>
      <c r="F2904" s="3" t="s">
        <v>8985</v>
      </c>
      <c r="G2904" s="1" t="s">
        <v>16</v>
      </c>
      <c r="H2904" s="4" t="s">
        <v>436</v>
      </c>
      <c r="I2904" s="1" t="s">
        <v>38</v>
      </c>
    </row>
    <row r="2905" spans="2:9">
      <c r="B2905" s="1">
        <v>2903</v>
      </c>
      <c r="C2905" s="41" t="s">
        <v>8986</v>
      </c>
      <c r="D2905" s="4" t="s">
        <v>8987</v>
      </c>
      <c r="E2905" s="41" t="s">
        <v>15</v>
      </c>
      <c r="F2905" s="3" t="s">
        <v>8988</v>
      </c>
      <c r="G2905" s="1" t="s">
        <v>16</v>
      </c>
      <c r="H2905" s="4" t="s">
        <v>436</v>
      </c>
      <c r="I2905" s="1" t="s">
        <v>38</v>
      </c>
    </row>
    <row r="2906" spans="2:9">
      <c r="B2906" s="1">
        <v>2904</v>
      </c>
      <c r="C2906" s="41" t="s">
        <v>8989</v>
      </c>
      <c r="D2906" s="4" t="s">
        <v>8990</v>
      </c>
      <c r="E2906" s="41" t="s">
        <v>15</v>
      </c>
      <c r="F2906" s="3" t="s">
        <v>8991</v>
      </c>
      <c r="G2906" s="1" t="s">
        <v>16</v>
      </c>
      <c r="H2906" s="4" t="s">
        <v>174</v>
      </c>
      <c r="I2906" s="1" t="s">
        <v>38</v>
      </c>
    </row>
    <row r="2907" spans="2:9">
      <c r="B2907" s="1">
        <v>2905</v>
      </c>
      <c r="C2907" s="41" t="s">
        <v>8992</v>
      </c>
      <c r="D2907" s="4" t="s">
        <v>8993</v>
      </c>
      <c r="E2907" s="41" t="s">
        <v>15</v>
      </c>
      <c r="F2907" s="3" t="s">
        <v>8994</v>
      </c>
      <c r="G2907" s="1" t="s">
        <v>16</v>
      </c>
      <c r="H2907" s="4" t="s">
        <v>387</v>
      </c>
      <c r="I2907" s="1" t="s">
        <v>38</v>
      </c>
    </row>
    <row r="2908" spans="2:9">
      <c r="B2908" s="1">
        <v>2906</v>
      </c>
      <c r="C2908" s="41" t="s">
        <v>8995</v>
      </c>
      <c r="D2908" s="4" t="s">
        <v>8996</v>
      </c>
      <c r="E2908" s="41" t="s">
        <v>15</v>
      </c>
      <c r="F2908" s="3" t="s">
        <v>8997</v>
      </c>
      <c r="G2908" s="1" t="s">
        <v>16</v>
      </c>
      <c r="H2908" s="4" t="s">
        <v>436</v>
      </c>
      <c r="I2908" s="1" t="s">
        <v>38</v>
      </c>
    </row>
    <row r="2909" spans="2:9">
      <c r="B2909" s="1">
        <v>2907</v>
      </c>
      <c r="C2909" s="41" t="s">
        <v>8998</v>
      </c>
      <c r="D2909" s="4" t="s">
        <v>8999</v>
      </c>
      <c r="E2909" s="41" t="s">
        <v>15</v>
      </c>
      <c r="F2909" s="3" t="s">
        <v>9000</v>
      </c>
      <c r="G2909" s="1" t="s">
        <v>16</v>
      </c>
      <c r="H2909" s="4" t="s">
        <v>478</v>
      </c>
      <c r="I2909" s="1" t="s">
        <v>38</v>
      </c>
    </row>
    <row r="2910" spans="2:9">
      <c r="B2910" s="1">
        <v>2908</v>
      </c>
      <c r="C2910" s="41" t="s">
        <v>9001</v>
      </c>
      <c r="D2910" s="4" t="s">
        <v>9002</v>
      </c>
      <c r="E2910" s="41" t="s">
        <v>15</v>
      </c>
      <c r="F2910" s="3" t="s">
        <v>9003</v>
      </c>
      <c r="G2910" s="1" t="s">
        <v>16</v>
      </c>
      <c r="H2910" s="4" t="s">
        <v>557</v>
      </c>
      <c r="I2910" s="1" t="s">
        <v>38</v>
      </c>
    </row>
    <row r="2911" spans="2:9">
      <c r="B2911" s="1">
        <v>2909</v>
      </c>
      <c r="C2911" s="41" t="s">
        <v>9004</v>
      </c>
      <c r="D2911" s="4" t="s">
        <v>9005</v>
      </c>
      <c r="E2911" s="41" t="s">
        <v>15</v>
      </c>
      <c r="F2911" s="3" t="s">
        <v>9006</v>
      </c>
      <c r="G2911" s="1" t="s">
        <v>16</v>
      </c>
      <c r="H2911" s="4" t="s">
        <v>387</v>
      </c>
      <c r="I2911" s="1" t="s">
        <v>38</v>
      </c>
    </row>
    <row r="2912" spans="2:9">
      <c r="B2912" s="1">
        <v>2910</v>
      </c>
      <c r="C2912" s="41" t="s">
        <v>9007</v>
      </c>
      <c r="D2912" s="4" t="s">
        <v>9008</v>
      </c>
      <c r="E2912" s="41" t="s">
        <v>15</v>
      </c>
      <c r="F2912" s="3" t="s">
        <v>9009</v>
      </c>
      <c r="G2912" s="1" t="s">
        <v>16</v>
      </c>
      <c r="H2912" s="4" t="s">
        <v>675</v>
      </c>
      <c r="I2912" s="1" t="s">
        <v>38</v>
      </c>
    </row>
    <row r="2913" spans="2:9">
      <c r="B2913" s="1">
        <v>2911</v>
      </c>
      <c r="C2913" s="41" t="s">
        <v>9010</v>
      </c>
      <c r="D2913" s="4" t="s">
        <v>9011</v>
      </c>
      <c r="E2913" s="41" t="s">
        <v>15</v>
      </c>
      <c r="F2913" s="3" t="s">
        <v>9012</v>
      </c>
      <c r="G2913" s="1" t="s">
        <v>16</v>
      </c>
      <c r="H2913" s="4" t="s">
        <v>387</v>
      </c>
      <c r="I2913" s="1" t="s">
        <v>38</v>
      </c>
    </row>
    <row r="2914" spans="2:9">
      <c r="B2914" s="1">
        <v>2912</v>
      </c>
      <c r="C2914" s="41" t="s">
        <v>9013</v>
      </c>
      <c r="D2914" s="4" t="s">
        <v>9014</v>
      </c>
      <c r="E2914" s="41" t="s">
        <v>15</v>
      </c>
      <c r="F2914" s="3" t="s">
        <v>9015</v>
      </c>
      <c r="G2914" s="1" t="s">
        <v>16</v>
      </c>
      <c r="H2914" s="4" t="s">
        <v>436</v>
      </c>
      <c r="I2914" s="1" t="s">
        <v>38</v>
      </c>
    </row>
    <row r="2915" spans="2:9">
      <c r="B2915" s="1">
        <v>2913</v>
      </c>
      <c r="C2915" s="41" t="s">
        <v>9016</v>
      </c>
      <c r="D2915" s="4" t="s">
        <v>9017</v>
      </c>
      <c r="E2915" s="41" t="s">
        <v>15</v>
      </c>
      <c r="F2915" s="3" t="s">
        <v>9018</v>
      </c>
      <c r="G2915" s="1" t="s">
        <v>16</v>
      </c>
      <c r="H2915" s="4" t="s">
        <v>680</v>
      </c>
      <c r="I2915" s="1" t="s">
        <v>38</v>
      </c>
    </row>
    <row r="2916" spans="2:9">
      <c r="B2916" s="1">
        <v>2914</v>
      </c>
      <c r="C2916" s="41" t="s">
        <v>9019</v>
      </c>
      <c r="D2916" s="4" t="s">
        <v>9020</v>
      </c>
      <c r="E2916" s="41" t="s">
        <v>15</v>
      </c>
      <c r="F2916" s="3" t="s">
        <v>9021</v>
      </c>
      <c r="G2916" s="1" t="s">
        <v>16</v>
      </c>
      <c r="H2916" s="4" t="s">
        <v>478</v>
      </c>
      <c r="I2916" s="1" t="s">
        <v>38</v>
      </c>
    </row>
    <row r="2917" spans="2:9">
      <c r="B2917" s="1">
        <v>2915</v>
      </c>
      <c r="C2917" s="41" t="s">
        <v>9022</v>
      </c>
      <c r="D2917" s="4" t="s">
        <v>9023</v>
      </c>
      <c r="E2917" s="41" t="s">
        <v>15</v>
      </c>
      <c r="F2917" s="3" t="s">
        <v>9024</v>
      </c>
      <c r="G2917" s="1" t="s">
        <v>16</v>
      </c>
      <c r="H2917" s="4" t="s">
        <v>174</v>
      </c>
      <c r="I2917" s="1" t="s">
        <v>38</v>
      </c>
    </row>
    <row r="2918" spans="2:9">
      <c r="B2918" s="1">
        <v>2916</v>
      </c>
      <c r="C2918" s="41" t="s">
        <v>9025</v>
      </c>
      <c r="D2918" s="4" t="s">
        <v>9026</v>
      </c>
      <c r="E2918" s="41" t="s">
        <v>15</v>
      </c>
      <c r="F2918" s="3" t="s">
        <v>9027</v>
      </c>
      <c r="G2918" s="1" t="s">
        <v>16</v>
      </c>
      <c r="H2918" s="4" t="s">
        <v>436</v>
      </c>
      <c r="I2918" s="1" t="s">
        <v>38</v>
      </c>
    </row>
    <row r="2919" spans="2:9">
      <c r="B2919" s="1">
        <v>2917</v>
      </c>
      <c r="C2919" s="41" t="s">
        <v>9028</v>
      </c>
      <c r="D2919" s="4" t="s">
        <v>9029</v>
      </c>
      <c r="E2919" s="41" t="s">
        <v>15</v>
      </c>
      <c r="F2919" s="3" t="s">
        <v>9030</v>
      </c>
      <c r="G2919" s="1" t="s">
        <v>16</v>
      </c>
      <c r="H2919" s="4" t="s">
        <v>387</v>
      </c>
      <c r="I2919" s="1" t="s">
        <v>38</v>
      </c>
    </row>
    <row r="2920" spans="2:9">
      <c r="B2920" s="1">
        <v>2918</v>
      </c>
      <c r="C2920" s="41" t="s">
        <v>9031</v>
      </c>
      <c r="D2920" s="4" t="s">
        <v>9032</v>
      </c>
      <c r="E2920" s="41" t="s">
        <v>15</v>
      </c>
      <c r="F2920" s="3" t="s">
        <v>6012</v>
      </c>
      <c r="G2920" s="1" t="s">
        <v>16</v>
      </c>
      <c r="H2920" s="4" t="s">
        <v>387</v>
      </c>
      <c r="I2920" s="1" t="s">
        <v>38</v>
      </c>
    </row>
    <row r="2921" spans="2:9">
      <c r="B2921" s="1">
        <v>2919</v>
      </c>
      <c r="C2921" s="41" t="s">
        <v>9033</v>
      </c>
      <c r="D2921" s="4" t="s">
        <v>9034</v>
      </c>
      <c r="E2921" s="41" t="s">
        <v>15</v>
      </c>
      <c r="F2921" s="3" t="s">
        <v>9035</v>
      </c>
      <c r="G2921" s="1" t="s">
        <v>16</v>
      </c>
      <c r="H2921" s="4" t="s">
        <v>387</v>
      </c>
      <c r="I2921" s="1" t="s">
        <v>38</v>
      </c>
    </row>
    <row r="2922" spans="2:9">
      <c r="B2922" s="1">
        <v>2920</v>
      </c>
      <c r="C2922" s="41" t="s">
        <v>9036</v>
      </c>
      <c r="D2922" s="4" t="s">
        <v>6657</v>
      </c>
      <c r="E2922" s="41" t="s">
        <v>15</v>
      </c>
      <c r="F2922" s="3" t="s">
        <v>9037</v>
      </c>
      <c r="G2922" s="1" t="s">
        <v>16</v>
      </c>
      <c r="H2922" s="4" t="s">
        <v>387</v>
      </c>
      <c r="I2922" s="1" t="s">
        <v>38</v>
      </c>
    </row>
    <row r="2923" spans="2:9">
      <c r="B2923" s="1">
        <v>2921</v>
      </c>
      <c r="C2923" s="41" t="s">
        <v>9038</v>
      </c>
      <c r="D2923" s="4" t="s">
        <v>9039</v>
      </c>
      <c r="E2923" s="41" t="s">
        <v>15</v>
      </c>
      <c r="F2923" s="3" t="s">
        <v>9040</v>
      </c>
      <c r="G2923" s="1" t="s">
        <v>16</v>
      </c>
      <c r="H2923" s="4" t="s">
        <v>557</v>
      </c>
      <c r="I2923" s="1" t="s">
        <v>38</v>
      </c>
    </row>
    <row r="2924" spans="2:9">
      <c r="B2924" s="1">
        <v>2922</v>
      </c>
      <c r="C2924" s="41" t="s">
        <v>9041</v>
      </c>
      <c r="D2924" s="4" t="s">
        <v>9042</v>
      </c>
      <c r="E2924" s="41" t="s">
        <v>15</v>
      </c>
      <c r="F2924" s="3" t="s">
        <v>9043</v>
      </c>
      <c r="G2924" s="1" t="s">
        <v>16</v>
      </c>
      <c r="H2924" s="4" t="s">
        <v>182</v>
      </c>
      <c r="I2924" s="1" t="s">
        <v>38</v>
      </c>
    </row>
    <row r="2925" spans="2:9">
      <c r="B2925" s="1">
        <v>2923</v>
      </c>
      <c r="C2925" s="41" t="s">
        <v>9044</v>
      </c>
      <c r="D2925" s="4" t="s">
        <v>9045</v>
      </c>
      <c r="E2925" s="41" t="s">
        <v>15</v>
      </c>
      <c r="F2925" s="3" t="s">
        <v>5991</v>
      </c>
      <c r="G2925" s="1" t="s">
        <v>16</v>
      </c>
      <c r="H2925" s="4" t="s">
        <v>478</v>
      </c>
      <c r="I2925" s="1" t="s">
        <v>38</v>
      </c>
    </row>
    <row r="2926" spans="2:9">
      <c r="B2926" s="1">
        <v>2924</v>
      </c>
      <c r="C2926" s="41" t="s">
        <v>9046</v>
      </c>
      <c r="D2926" s="4" t="s">
        <v>9047</v>
      </c>
      <c r="E2926" s="41" t="s">
        <v>15</v>
      </c>
      <c r="F2926" s="3" t="s">
        <v>9048</v>
      </c>
      <c r="G2926" s="1" t="s">
        <v>16</v>
      </c>
      <c r="H2926" s="4" t="s">
        <v>174</v>
      </c>
      <c r="I2926" s="1" t="s">
        <v>38</v>
      </c>
    </row>
    <row r="2927" spans="2:9">
      <c r="B2927" s="1">
        <v>2925</v>
      </c>
      <c r="C2927" s="41" t="s">
        <v>9049</v>
      </c>
      <c r="D2927" s="4" t="s">
        <v>9050</v>
      </c>
      <c r="E2927" s="41" t="s">
        <v>15</v>
      </c>
      <c r="F2927" s="3" t="s">
        <v>9051</v>
      </c>
      <c r="G2927" s="1" t="s">
        <v>16</v>
      </c>
      <c r="H2927" s="4" t="s">
        <v>387</v>
      </c>
      <c r="I2927" s="1" t="s">
        <v>38</v>
      </c>
    </row>
    <row r="2928" spans="2:9">
      <c r="B2928" s="1">
        <v>2926</v>
      </c>
      <c r="C2928" s="41" t="s">
        <v>9052</v>
      </c>
      <c r="D2928" s="4" t="s">
        <v>9053</v>
      </c>
      <c r="E2928" s="41" t="s">
        <v>15</v>
      </c>
      <c r="F2928" s="3" t="s">
        <v>9054</v>
      </c>
      <c r="G2928" s="1" t="s">
        <v>16</v>
      </c>
      <c r="H2928" s="4" t="s">
        <v>557</v>
      </c>
      <c r="I2928" s="1" t="s">
        <v>38</v>
      </c>
    </row>
    <row r="2929" spans="2:9">
      <c r="B2929" s="1">
        <v>2927</v>
      </c>
      <c r="C2929" s="41" t="s">
        <v>9055</v>
      </c>
      <c r="D2929" s="4" t="s">
        <v>9056</v>
      </c>
      <c r="E2929" s="41" t="s">
        <v>15</v>
      </c>
      <c r="F2929" s="3" t="s">
        <v>9057</v>
      </c>
      <c r="G2929" s="1" t="s">
        <v>16</v>
      </c>
      <c r="H2929" s="4" t="s">
        <v>436</v>
      </c>
      <c r="I2929" s="1" t="s">
        <v>38</v>
      </c>
    </row>
    <row r="2930" spans="2:9">
      <c r="B2930" s="1">
        <v>2928</v>
      </c>
      <c r="C2930" s="41" t="s">
        <v>9058</v>
      </c>
      <c r="D2930" s="4" t="s">
        <v>9059</v>
      </c>
      <c r="E2930" s="41" t="s">
        <v>15</v>
      </c>
      <c r="F2930" s="3" t="s">
        <v>9060</v>
      </c>
      <c r="G2930" s="1" t="s">
        <v>16</v>
      </c>
      <c r="H2930" s="4" t="s">
        <v>174</v>
      </c>
      <c r="I2930" s="1" t="s">
        <v>38</v>
      </c>
    </row>
    <row r="2931" spans="2:9">
      <c r="B2931" s="1">
        <v>2929</v>
      </c>
      <c r="C2931" s="41" t="s">
        <v>9061</v>
      </c>
      <c r="D2931" s="4" t="s">
        <v>9062</v>
      </c>
      <c r="E2931" s="41" t="s">
        <v>15</v>
      </c>
      <c r="F2931" s="3" t="s">
        <v>5359</v>
      </c>
      <c r="G2931" s="1" t="s">
        <v>16</v>
      </c>
      <c r="H2931" s="4" t="s">
        <v>387</v>
      </c>
      <c r="I2931" s="1" t="s">
        <v>38</v>
      </c>
    </row>
    <row r="2932" spans="2:9">
      <c r="B2932" s="1">
        <v>2930</v>
      </c>
      <c r="C2932" s="41" t="s">
        <v>9063</v>
      </c>
      <c r="D2932" s="4" t="s">
        <v>9064</v>
      </c>
      <c r="E2932" s="41" t="s">
        <v>15</v>
      </c>
      <c r="F2932" s="3" t="s">
        <v>9065</v>
      </c>
      <c r="G2932" s="1" t="s">
        <v>16</v>
      </c>
      <c r="H2932" s="4" t="s">
        <v>680</v>
      </c>
      <c r="I2932" s="1" t="s">
        <v>38</v>
      </c>
    </row>
    <row r="2933" spans="2:9">
      <c r="B2933" s="1">
        <v>2931</v>
      </c>
      <c r="C2933" s="41" t="s">
        <v>9066</v>
      </c>
      <c r="D2933" s="4" t="s">
        <v>8822</v>
      </c>
      <c r="E2933" s="41" t="s">
        <v>15</v>
      </c>
      <c r="F2933" s="3" t="s">
        <v>9067</v>
      </c>
      <c r="G2933" s="1" t="s">
        <v>16</v>
      </c>
      <c r="H2933" s="4" t="s">
        <v>680</v>
      </c>
      <c r="I2933" s="1" t="s">
        <v>38</v>
      </c>
    </row>
    <row r="2934" spans="2:9">
      <c r="B2934" s="1">
        <v>2932</v>
      </c>
      <c r="C2934" s="41" t="s">
        <v>9068</v>
      </c>
      <c r="D2934" s="4" t="s">
        <v>9069</v>
      </c>
      <c r="E2934" s="41" t="s">
        <v>15</v>
      </c>
      <c r="F2934" s="3" t="s">
        <v>9070</v>
      </c>
      <c r="G2934" s="1" t="s">
        <v>16</v>
      </c>
      <c r="H2934" s="4" t="s">
        <v>326</v>
      </c>
      <c r="I2934" s="1" t="s">
        <v>38</v>
      </c>
    </row>
    <row r="2935" spans="2:9">
      <c r="B2935" s="1">
        <v>2933</v>
      </c>
      <c r="C2935" s="41" t="s">
        <v>9071</v>
      </c>
      <c r="D2935" s="4" t="s">
        <v>9072</v>
      </c>
      <c r="E2935" s="41" t="s">
        <v>15</v>
      </c>
      <c r="F2935" s="3" t="s">
        <v>9073</v>
      </c>
      <c r="G2935" s="1" t="s">
        <v>16</v>
      </c>
      <c r="H2935" s="4" t="s">
        <v>174</v>
      </c>
      <c r="I2935" s="1" t="s">
        <v>38</v>
      </c>
    </row>
    <row r="2936" spans="2:9">
      <c r="B2936" s="1">
        <v>2934</v>
      </c>
      <c r="C2936" s="41" t="s">
        <v>9074</v>
      </c>
      <c r="D2936" s="4" t="s">
        <v>9075</v>
      </c>
      <c r="E2936" s="41" t="s">
        <v>15</v>
      </c>
      <c r="F2936" s="3" t="s">
        <v>9076</v>
      </c>
      <c r="G2936" s="1" t="s">
        <v>16</v>
      </c>
      <c r="H2936" s="4" t="s">
        <v>174</v>
      </c>
      <c r="I2936" s="1" t="s">
        <v>38</v>
      </c>
    </row>
    <row r="2937" spans="2:9">
      <c r="B2937" s="1">
        <v>2935</v>
      </c>
      <c r="C2937" s="41" t="s">
        <v>9077</v>
      </c>
      <c r="D2937" s="4" t="s">
        <v>9078</v>
      </c>
      <c r="E2937" s="41" t="s">
        <v>15</v>
      </c>
      <c r="F2937" s="3" t="s">
        <v>9079</v>
      </c>
      <c r="G2937" s="1" t="s">
        <v>16</v>
      </c>
      <c r="H2937" s="4" t="s">
        <v>675</v>
      </c>
      <c r="I2937" s="1" t="s">
        <v>38</v>
      </c>
    </row>
    <row r="2938" spans="2:9">
      <c r="B2938" s="1">
        <v>2936</v>
      </c>
      <c r="C2938" s="41" t="s">
        <v>9080</v>
      </c>
      <c r="D2938" s="4" t="s">
        <v>2322</v>
      </c>
      <c r="E2938" s="41" t="s">
        <v>15</v>
      </c>
      <c r="F2938" s="3" t="s">
        <v>6652</v>
      </c>
      <c r="G2938" s="1" t="s">
        <v>16</v>
      </c>
      <c r="H2938" s="4" t="s">
        <v>478</v>
      </c>
      <c r="I2938" s="1" t="s">
        <v>38</v>
      </c>
    </row>
    <row r="2939" spans="2:9">
      <c r="B2939" s="1">
        <v>2937</v>
      </c>
      <c r="C2939" s="41" t="s">
        <v>9081</v>
      </c>
      <c r="D2939" s="4" t="s">
        <v>9082</v>
      </c>
      <c r="E2939" s="41" t="s">
        <v>15</v>
      </c>
      <c r="F2939" s="3" t="s">
        <v>9083</v>
      </c>
      <c r="G2939" s="1" t="s">
        <v>16</v>
      </c>
      <c r="H2939" s="4" t="s">
        <v>436</v>
      </c>
      <c r="I2939" s="1" t="s">
        <v>38</v>
      </c>
    </row>
    <row r="2940" spans="2:9">
      <c r="B2940" s="1">
        <v>2938</v>
      </c>
      <c r="C2940" s="41" t="s">
        <v>9084</v>
      </c>
      <c r="D2940" s="4" t="s">
        <v>9085</v>
      </c>
      <c r="E2940" s="41" t="s">
        <v>15</v>
      </c>
      <c r="F2940" s="3" t="s">
        <v>9086</v>
      </c>
      <c r="G2940" s="1" t="s">
        <v>16</v>
      </c>
      <c r="H2940" s="4" t="s">
        <v>557</v>
      </c>
      <c r="I2940" s="1" t="s">
        <v>38</v>
      </c>
    </row>
    <row r="2941" spans="2:9">
      <c r="B2941" s="1">
        <v>2939</v>
      </c>
      <c r="C2941" s="41" t="s">
        <v>9087</v>
      </c>
      <c r="D2941" s="4" t="s">
        <v>9088</v>
      </c>
      <c r="E2941" s="41" t="s">
        <v>15</v>
      </c>
      <c r="F2941" s="3" t="s">
        <v>9089</v>
      </c>
      <c r="G2941" s="1" t="s">
        <v>16</v>
      </c>
      <c r="H2941" s="4" t="s">
        <v>557</v>
      </c>
      <c r="I2941" s="1" t="s">
        <v>38</v>
      </c>
    </row>
    <row r="2942" spans="2:9">
      <c r="B2942" s="1">
        <v>2940</v>
      </c>
      <c r="C2942" s="41" t="s">
        <v>9090</v>
      </c>
      <c r="D2942" s="4" t="s">
        <v>9091</v>
      </c>
      <c r="E2942" s="41" t="s">
        <v>15</v>
      </c>
      <c r="F2942" s="3" t="s">
        <v>9092</v>
      </c>
      <c r="G2942" s="1" t="s">
        <v>16</v>
      </c>
      <c r="H2942" s="4" t="s">
        <v>387</v>
      </c>
      <c r="I2942" s="1" t="s">
        <v>38</v>
      </c>
    </row>
    <row r="2943" spans="2:9">
      <c r="B2943" s="1">
        <v>2941</v>
      </c>
      <c r="C2943" s="41" t="s">
        <v>9093</v>
      </c>
      <c r="D2943" s="4" t="s">
        <v>9094</v>
      </c>
      <c r="E2943" s="41" t="s">
        <v>15</v>
      </c>
      <c r="F2943" s="3" t="s">
        <v>9095</v>
      </c>
      <c r="G2943" s="1" t="s">
        <v>16</v>
      </c>
      <c r="H2943" s="4" t="s">
        <v>387</v>
      </c>
      <c r="I2943" s="1" t="s">
        <v>38</v>
      </c>
    </row>
    <row r="2944" spans="2:9">
      <c r="B2944" s="1">
        <v>2942</v>
      </c>
      <c r="C2944" s="41" t="s">
        <v>9096</v>
      </c>
      <c r="D2944" s="4" t="s">
        <v>9097</v>
      </c>
      <c r="E2944" s="41" t="s">
        <v>15</v>
      </c>
      <c r="F2944" s="3" t="s">
        <v>9098</v>
      </c>
      <c r="G2944" s="1" t="s">
        <v>16</v>
      </c>
      <c r="H2944" s="4" t="s">
        <v>174</v>
      </c>
      <c r="I2944" s="1" t="s">
        <v>38</v>
      </c>
    </row>
    <row r="2945" spans="2:9">
      <c r="B2945" s="1">
        <v>2943</v>
      </c>
      <c r="C2945" s="41" t="s">
        <v>9099</v>
      </c>
      <c r="D2945" s="4" t="s">
        <v>9100</v>
      </c>
      <c r="E2945" s="41" t="s">
        <v>15</v>
      </c>
      <c r="F2945" s="3" t="s">
        <v>9101</v>
      </c>
      <c r="G2945" s="1" t="s">
        <v>16</v>
      </c>
      <c r="H2945" s="4" t="s">
        <v>557</v>
      </c>
      <c r="I2945" s="1" t="s">
        <v>38</v>
      </c>
    </row>
    <row r="2946" spans="2:9">
      <c r="B2946" s="1">
        <v>2944</v>
      </c>
      <c r="C2946" s="41" t="s">
        <v>9102</v>
      </c>
      <c r="D2946" s="4" t="s">
        <v>9103</v>
      </c>
      <c r="E2946" s="41" t="s">
        <v>15</v>
      </c>
      <c r="F2946" s="3" t="s">
        <v>9104</v>
      </c>
      <c r="G2946" s="1" t="s">
        <v>16</v>
      </c>
      <c r="H2946" s="4" t="s">
        <v>244</v>
      </c>
      <c r="I2946" s="1" t="s">
        <v>38</v>
      </c>
    </row>
    <row r="2947" spans="2:9">
      <c r="B2947" s="1">
        <v>2945</v>
      </c>
      <c r="C2947" s="41" t="s">
        <v>9105</v>
      </c>
      <c r="D2947" s="4" t="s">
        <v>9106</v>
      </c>
      <c r="E2947" s="41" t="s">
        <v>15</v>
      </c>
      <c r="F2947" s="3" t="s">
        <v>9107</v>
      </c>
      <c r="G2947" s="1" t="s">
        <v>16</v>
      </c>
      <c r="H2947" s="4" t="s">
        <v>679</v>
      </c>
      <c r="I2947" s="1" t="s">
        <v>38</v>
      </c>
    </row>
    <row r="2948" spans="2:9">
      <c r="B2948" s="1">
        <v>2946</v>
      </c>
      <c r="C2948" s="41" t="s">
        <v>9108</v>
      </c>
      <c r="D2948" s="4" t="s">
        <v>9109</v>
      </c>
      <c r="E2948" s="41" t="s">
        <v>15</v>
      </c>
      <c r="F2948" s="3" t="s">
        <v>9110</v>
      </c>
      <c r="G2948" s="1" t="s">
        <v>16</v>
      </c>
      <c r="H2948" s="4" t="s">
        <v>557</v>
      </c>
      <c r="I2948" s="1" t="s">
        <v>38</v>
      </c>
    </row>
    <row r="2949" spans="2:9">
      <c r="B2949" s="1">
        <v>2947</v>
      </c>
      <c r="C2949" s="41" t="s">
        <v>9111</v>
      </c>
      <c r="D2949" s="4" t="s">
        <v>9112</v>
      </c>
      <c r="E2949" s="41" t="s">
        <v>15</v>
      </c>
      <c r="F2949" s="3" t="s">
        <v>9113</v>
      </c>
      <c r="G2949" s="1" t="s">
        <v>16</v>
      </c>
      <c r="H2949" s="4" t="s">
        <v>680</v>
      </c>
      <c r="I2949" s="1" t="s">
        <v>38</v>
      </c>
    </row>
    <row r="2950" spans="2:9">
      <c r="B2950" s="1">
        <v>2948</v>
      </c>
      <c r="C2950" s="41" t="s">
        <v>9114</v>
      </c>
      <c r="D2950" s="4" t="s">
        <v>9115</v>
      </c>
      <c r="E2950" s="41" t="s">
        <v>15</v>
      </c>
      <c r="F2950" s="3" t="s">
        <v>9116</v>
      </c>
      <c r="G2950" s="1" t="s">
        <v>16</v>
      </c>
      <c r="H2950" s="4" t="s">
        <v>675</v>
      </c>
      <c r="I2950" s="1" t="s">
        <v>38</v>
      </c>
    </row>
    <row r="2951" spans="2:9">
      <c r="B2951" s="1">
        <v>2949</v>
      </c>
      <c r="C2951" s="41" t="s">
        <v>9117</v>
      </c>
      <c r="D2951" s="4" t="s">
        <v>9118</v>
      </c>
      <c r="E2951" s="41" t="s">
        <v>15</v>
      </c>
      <c r="F2951" s="3" t="s">
        <v>9119</v>
      </c>
      <c r="G2951" s="1" t="s">
        <v>16</v>
      </c>
      <c r="H2951" s="4" t="s">
        <v>174</v>
      </c>
      <c r="I2951" s="1" t="s">
        <v>38</v>
      </c>
    </row>
    <row r="2952" spans="2:9">
      <c r="B2952" s="1">
        <v>2950</v>
      </c>
      <c r="C2952" s="41" t="s">
        <v>9120</v>
      </c>
      <c r="D2952" s="4" t="s">
        <v>9121</v>
      </c>
      <c r="E2952" s="41" t="s">
        <v>15</v>
      </c>
      <c r="F2952" s="3" t="s">
        <v>9122</v>
      </c>
      <c r="G2952" s="1" t="s">
        <v>16</v>
      </c>
      <c r="H2952" s="4" t="s">
        <v>478</v>
      </c>
      <c r="I2952" s="1" t="s">
        <v>38</v>
      </c>
    </row>
    <row r="2953" spans="2:9">
      <c r="B2953" s="1">
        <v>2951</v>
      </c>
      <c r="C2953" s="41" t="s">
        <v>9123</v>
      </c>
      <c r="D2953" s="4" t="s">
        <v>9124</v>
      </c>
      <c r="E2953" s="41" t="s">
        <v>15</v>
      </c>
      <c r="F2953" s="3" t="s">
        <v>9125</v>
      </c>
      <c r="G2953" s="1" t="s">
        <v>16</v>
      </c>
      <c r="H2953" s="4" t="s">
        <v>174</v>
      </c>
      <c r="I2953" s="1" t="s">
        <v>38</v>
      </c>
    </row>
    <row r="2954" spans="2:9">
      <c r="B2954" s="1">
        <v>2952</v>
      </c>
      <c r="C2954" s="41" t="s">
        <v>9126</v>
      </c>
      <c r="D2954" s="4" t="s">
        <v>9127</v>
      </c>
      <c r="E2954" s="41" t="s">
        <v>15</v>
      </c>
      <c r="F2954" s="3" t="s">
        <v>5991</v>
      </c>
      <c r="G2954" s="1" t="s">
        <v>16</v>
      </c>
      <c r="H2954" s="4" t="s">
        <v>478</v>
      </c>
      <c r="I2954" s="1" t="s">
        <v>38</v>
      </c>
    </row>
    <row r="2955" spans="2:9">
      <c r="B2955" s="1">
        <v>2953</v>
      </c>
      <c r="C2955" s="41" t="s">
        <v>9128</v>
      </c>
      <c r="D2955" s="4" t="s">
        <v>9129</v>
      </c>
      <c r="E2955" s="41" t="s">
        <v>15</v>
      </c>
      <c r="F2955" s="3" t="s">
        <v>9130</v>
      </c>
      <c r="G2955" s="1" t="s">
        <v>16</v>
      </c>
      <c r="H2955" s="4" t="s">
        <v>387</v>
      </c>
      <c r="I2955" s="1" t="s">
        <v>38</v>
      </c>
    </row>
    <row r="2956" spans="2:9">
      <c r="B2956" s="1">
        <v>2954</v>
      </c>
      <c r="C2956" s="41" t="s">
        <v>9131</v>
      </c>
      <c r="D2956" s="4" t="s">
        <v>8238</v>
      </c>
      <c r="E2956" s="41" t="s">
        <v>15</v>
      </c>
      <c r="F2956" s="3" t="s">
        <v>9132</v>
      </c>
      <c r="G2956" s="1" t="s">
        <v>16</v>
      </c>
      <c r="H2956" s="4" t="s">
        <v>436</v>
      </c>
      <c r="I2956" s="1" t="s">
        <v>38</v>
      </c>
    </row>
    <row r="2957" spans="2:9">
      <c r="B2957" s="1">
        <v>2955</v>
      </c>
      <c r="C2957" s="41" t="s">
        <v>9133</v>
      </c>
      <c r="D2957" s="4" t="s">
        <v>9134</v>
      </c>
      <c r="E2957" s="41" t="s">
        <v>15</v>
      </c>
      <c r="F2957" s="3" t="s">
        <v>9135</v>
      </c>
      <c r="G2957" s="1" t="s">
        <v>16</v>
      </c>
      <c r="H2957" s="4" t="s">
        <v>387</v>
      </c>
      <c r="I2957" s="1" t="s">
        <v>38</v>
      </c>
    </row>
    <row r="2958" spans="2:9">
      <c r="B2958" s="1">
        <v>2956</v>
      </c>
      <c r="C2958" s="41" t="s">
        <v>9136</v>
      </c>
      <c r="D2958" s="4" t="s">
        <v>9137</v>
      </c>
      <c r="E2958" s="41" t="s">
        <v>15</v>
      </c>
      <c r="F2958" s="3" t="s">
        <v>9138</v>
      </c>
      <c r="G2958" s="1" t="s">
        <v>16</v>
      </c>
      <c r="H2958" s="4" t="s">
        <v>387</v>
      </c>
      <c r="I2958" s="1" t="s">
        <v>38</v>
      </c>
    </row>
    <row r="2959" spans="2:9">
      <c r="B2959" s="1">
        <v>2957</v>
      </c>
      <c r="C2959" s="41" t="s">
        <v>9139</v>
      </c>
      <c r="D2959" s="4" t="s">
        <v>9140</v>
      </c>
      <c r="E2959" s="41" t="s">
        <v>15</v>
      </c>
      <c r="F2959" s="3" t="s">
        <v>9141</v>
      </c>
      <c r="G2959" s="1" t="s">
        <v>16</v>
      </c>
      <c r="H2959" s="4" t="s">
        <v>478</v>
      </c>
      <c r="I2959" s="1" t="s">
        <v>38</v>
      </c>
    </row>
    <row r="2960" spans="2:9">
      <c r="B2960" s="1">
        <v>2958</v>
      </c>
      <c r="C2960" s="41" t="s">
        <v>9142</v>
      </c>
      <c r="D2960" s="4" t="s">
        <v>9143</v>
      </c>
      <c r="E2960" s="41" t="s">
        <v>15</v>
      </c>
      <c r="F2960" s="3" t="s">
        <v>9144</v>
      </c>
      <c r="G2960" s="1" t="s">
        <v>16</v>
      </c>
      <c r="H2960" s="4" t="s">
        <v>244</v>
      </c>
      <c r="I2960" s="1" t="s">
        <v>38</v>
      </c>
    </row>
    <row r="2961" spans="2:9">
      <c r="B2961" s="1">
        <v>2959</v>
      </c>
      <c r="C2961" s="41" t="s">
        <v>9145</v>
      </c>
      <c r="D2961" s="4" t="s">
        <v>9146</v>
      </c>
      <c r="E2961" s="41" t="s">
        <v>15</v>
      </c>
      <c r="F2961" s="3" t="s">
        <v>9147</v>
      </c>
      <c r="G2961" s="1" t="s">
        <v>16</v>
      </c>
      <c r="H2961" s="4" t="s">
        <v>675</v>
      </c>
      <c r="I2961" s="1" t="s">
        <v>38</v>
      </c>
    </row>
    <row r="2962" spans="2:9">
      <c r="B2962" s="1">
        <v>2960</v>
      </c>
      <c r="C2962" s="41" t="s">
        <v>9148</v>
      </c>
      <c r="D2962" s="4" t="s">
        <v>9149</v>
      </c>
      <c r="E2962" s="41" t="s">
        <v>15</v>
      </c>
      <c r="F2962" s="3" t="s">
        <v>9150</v>
      </c>
      <c r="G2962" s="1" t="s">
        <v>16</v>
      </c>
      <c r="H2962" s="4" t="s">
        <v>387</v>
      </c>
      <c r="I2962" s="1" t="s">
        <v>38</v>
      </c>
    </row>
    <row r="2963" spans="2:9">
      <c r="B2963" s="1">
        <v>2961</v>
      </c>
      <c r="C2963" s="41" t="s">
        <v>9151</v>
      </c>
      <c r="D2963" s="4" t="s">
        <v>9152</v>
      </c>
      <c r="E2963" s="41" t="s">
        <v>15</v>
      </c>
      <c r="F2963" s="3" t="s">
        <v>9153</v>
      </c>
      <c r="G2963" s="1" t="s">
        <v>16</v>
      </c>
      <c r="H2963" s="4" t="s">
        <v>675</v>
      </c>
      <c r="I2963" s="1" t="s">
        <v>38</v>
      </c>
    </row>
    <row r="2964" spans="2:9">
      <c r="B2964" s="1">
        <v>2962</v>
      </c>
      <c r="C2964" s="41" t="s">
        <v>9154</v>
      </c>
      <c r="D2964" s="4" t="s">
        <v>9155</v>
      </c>
      <c r="E2964" s="41" t="s">
        <v>15</v>
      </c>
      <c r="F2964" s="3" t="s">
        <v>9156</v>
      </c>
      <c r="G2964" s="1" t="s">
        <v>16</v>
      </c>
      <c r="H2964" s="4" t="s">
        <v>478</v>
      </c>
      <c r="I2964" s="1" t="s">
        <v>38</v>
      </c>
    </row>
    <row r="2965" spans="2:9">
      <c r="B2965" s="1">
        <v>2963</v>
      </c>
      <c r="C2965" s="41" t="s">
        <v>9157</v>
      </c>
      <c r="D2965" s="4" t="s">
        <v>6544</v>
      </c>
      <c r="E2965" s="41" t="s">
        <v>15</v>
      </c>
      <c r="F2965" s="3" t="s">
        <v>5178</v>
      </c>
      <c r="G2965" s="1" t="s">
        <v>16</v>
      </c>
      <c r="H2965" s="4" t="s">
        <v>387</v>
      </c>
      <c r="I2965" s="1" t="s">
        <v>38</v>
      </c>
    </row>
    <row r="2966" spans="2:9">
      <c r="B2966" s="1">
        <v>2964</v>
      </c>
      <c r="C2966" s="41" t="s">
        <v>9158</v>
      </c>
      <c r="D2966" s="4" t="s">
        <v>9159</v>
      </c>
      <c r="E2966" s="41" t="s">
        <v>15</v>
      </c>
      <c r="F2966" s="3" t="s">
        <v>9160</v>
      </c>
      <c r="G2966" s="1" t="s">
        <v>16</v>
      </c>
      <c r="H2966" s="4" t="s">
        <v>174</v>
      </c>
      <c r="I2966" s="1" t="s">
        <v>38</v>
      </c>
    </row>
    <row r="2967" spans="2:9">
      <c r="B2967" s="1">
        <v>2965</v>
      </c>
      <c r="C2967" s="41" t="s">
        <v>9161</v>
      </c>
      <c r="D2967" s="4" t="s">
        <v>3108</v>
      </c>
      <c r="E2967" s="41" t="s">
        <v>15</v>
      </c>
      <c r="F2967" s="3" t="s">
        <v>9162</v>
      </c>
      <c r="G2967" s="1" t="s">
        <v>16</v>
      </c>
      <c r="H2967" s="4" t="s">
        <v>387</v>
      </c>
      <c r="I2967" s="1" t="s">
        <v>38</v>
      </c>
    </row>
    <row r="2968" spans="2:9">
      <c r="B2968" s="1">
        <v>2966</v>
      </c>
      <c r="C2968" s="41" t="s">
        <v>9163</v>
      </c>
      <c r="D2968" s="4" t="s">
        <v>9164</v>
      </c>
      <c r="E2968" s="41" t="s">
        <v>15</v>
      </c>
      <c r="F2968" s="3" t="s">
        <v>9165</v>
      </c>
      <c r="G2968" s="1" t="s">
        <v>16</v>
      </c>
      <c r="H2968" s="4" t="s">
        <v>174</v>
      </c>
      <c r="I2968" s="1" t="s">
        <v>38</v>
      </c>
    </row>
    <row r="2969" spans="2:9">
      <c r="B2969" s="1">
        <v>2967</v>
      </c>
      <c r="C2969" s="41" t="s">
        <v>9166</v>
      </c>
      <c r="D2969" s="4" t="s">
        <v>9167</v>
      </c>
      <c r="E2969" s="41" t="s">
        <v>15</v>
      </c>
      <c r="F2969" s="3" t="s">
        <v>9168</v>
      </c>
      <c r="G2969" s="1" t="s">
        <v>16</v>
      </c>
      <c r="H2969" s="4" t="s">
        <v>557</v>
      </c>
      <c r="I2969" s="1" t="s">
        <v>38</v>
      </c>
    </row>
    <row r="2970" spans="2:9">
      <c r="B2970" s="1">
        <v>2968</v>
      </c>
      <c r="C2970" s="41" t="s">
        <v>9169</v>
      </c>
      <c r="D2970" s="4" t="s">
        <v>5283</v>
      </c>
      <c r="E2970" s="41" t="s">
        <v>15</v>
      </c>
      <c r="F2970" s="3" t="s">
        <v>9170</v>
      </c>
      <c r="G2970" s="1" t="s">
        <v>16</v>
      </c>
      <c r="H2970" s="4" t="s">
        <v>462</v>
      </c>
      <c r="I2970" s="1" t="s">
        <v>38</v>
      </c>
    </row>
    <row r="2971" spans="2:9">
      <c r="B2971" s="1">
        <v>2969</v>
      </c>
      <c r="C2971" s="41" t="s">
        <v>9171</v>
      </c>
      <c r="D2971" s="4" t="s">
        <v>9172</v>
      </c>
      <c r="E2971" s="41" t="s">
        <v>15</v>
      </c>
      <c r="F2971" s="3" t="s">
        <v>9173</v>
      </c>
      <c r="G2971" s="1" t="s">
        <v>16</v>
      </c>
      <c r="H2971" s="4" t="s">
        <v>310</v>
      </c>
      <c r="I2971" s="1" t="s">
        <v>38</v>
      </c>
    </row>
    <row r="2972" spans="2:9">
      <c r="B2972" s="1">
        <v>2970</v>
      </c>
      <c r="C2972" s="41" t="s">
        <v>9174</v>
      </c>
      <c r="D2972" s="4" t="s">
        <v>9175</v>
      </c>
      <c r="E2972" s="41" t="s">
        <v>15</v>
      </c>
      <c r="F2972" s="3" t="s">
        <v>9176</v>
      </c>
      <c r="G2972" s="1" t="s">
        <v>16</v>
      </c>
      <c r="H2972" s="4" t="s">
        <v>174</v>
      </c>
      <c r="I2972" s="1" t="s">
        <v>38</v>
      </c>
    </row>
    <row r="2973" spans="2:9">
      <c r="B2973" s="1">
        <v>2971</v>
      </c>
      <c r="C2973" s="41" t="s">
        <v>9177</v>
      </c>
      <c r="D2973" s="4" t="s">
        <v>9178</v>
      </c>
      <c r="E2973" s="41" t="s">
        <v>15</v>
      </c>
      <c r="F2973" s="3" t="s">
        <v>9179</v>
      </c>
      <c r="G2973" s="1" t="s">
        <v>16</v>
      </c>
      <c r="H2973" s="4" t="s">
        <v>436</v>
      </c>
      <c r="I2973" s="1" t="s">
        <v>38</v>
      </c>
    </row>
    <row r="2974" spans="2:9">
      <c r="B2974" s="1">
        <v>2972</v>
      </c>
      <c r="C2974" s="41" t="s">
        <v>9180</v>
      </c>
      <c r="D2974" s="4" t="s">
        <v>9181</v>
      </c>
      <c r="E2974" s="41" t="s">
        <v>15</v>
      </c>
      <c r="F2974" s="3" t="s">
        <v>9182</v>
      </c>
      <c r="G2974" s="1" t="s">
        <v>16</v>
      </c>
      <c r="H2974" s="4" t="s">
        <v>680</v>
      </c>
      <c r="I2974" s="1" t="s">
        <v>38</v>
      </c>
    </row>
    <row r="2975" spans="2:9">
      <c r="B2975" s="1">
        <v>2973</v>
      </c>
      <c r="C2975" s="41" t="s">
        <v>9183</v>
      </c>
      <c r="D2975" s="4" t="s">
        <v>9184</v>
      </c>
      <c r="E2975" s="41" t="s">
        <v>15</v>
      </c>
      <c r="F2975" s="3" t="s">
        <v>9185</v>
      </c>
      <c r="G2975" s="1" t="s">
        <v>16</v>
      </c>
      <c r="H2975" s="4" t="s">
        <v>678</v>
      </c>
      <c r="I2975" s="1" t="s">
        <v>38</v>
      </c>
    </row>
    <row r="2976" spans="2:9">
      <c r="B2976" s="1">
        <v>2974</v>
      </c>
      <c r="C2976" s="41" t="s">
        <v>9186</v>
      </c>
      <c r="D2976" s="4" t="s">
        <v>9187</v>
      </c>
      <c r="E2976" s="41" t="s">
        <v>15</v>
      </c>
      <c r="F2976" s="3" t="s">
        <v>9188</v>
      </c>
      <c r="G2976" s="1" t="s">
        <v>16</v>
      </c>
      <c r="H2976" s="4" t="s">
        <v>679</v>
      </c>
      <c r="I2976" s="1" t="s">
        <v>38</v>
      </c>
    </row>
    <row r="2977" spans="2:9">
      <c r="B2977" s="1">
        <v>2975</v>
      </c>
      <c r="C2977" s="41" t="s">
        <v>9189</v>
      </c>
      <c r="D2977" s="4" t="s">
        <v>9190</v>
      </c>
      <c r="E2977" s="41" t="s">
        <v>15</v>
      </c>
      <c r="F2977" s="3" t="s">
        <v>9191</v>
      </c>
      <c r="G2977" s="1" t="s">
        <v>16</v>
      </c>
      <c r="H2977" s="4" t="s">
        <v>174</v>
      </c>
      <c r="I2977" s="1" t="s">
        <v>38</v>
      </c>
    </row>
    <row r="2978" spans="2:9">
      <c r="B2978" s="1">
        <v>2976</v>
      </c>
      <c r="C2978" s="41" t="s">
        <v>9192</v>
      </c>
      <c r="D2978" s="4" t="s">
        <v>9193</v>
      </c>
      <c r="E2978" s="41" t="s">
        <v>15</v>
      </c>
      <c r="F2978" s="3" t="s">
        <v>9194</v>
      </c>
      <c r="G2978" s="1" t="s">
        <v>16</v>
      </c>
      <c r="H2978" s="4" t="s">
        <v>387</v>
      </c>
      <c r="I2978" s="1" t="s">
        <v>38</v>
      </c>
    </row>
    <row r="2979" spans="2:9">
      <c r="B2979" s="1">
        <v>2977</v>
      </c>
      <c r="C2979" s="41" t="s">
        <v>9195</v>
      </c>
      <c r="D2979" s="4" t="s">
        <v>9196</v>
      </c>
      <c r="E2979" s="41" t="s">
        <v>15</v>
      </c>
      <c r="F2979" s="3" t="s">
        <v>9197</v>
      </c>
      <c r="G2979" s="1" t="s">
        <v>16</v>
      </c>
      <c r="H2979" s="4" t="s">
        <v>557</v>
      </c>
      <c r="I2979" s="1" t="s">
        <v>38</v>
      </c>
    </row>
    <row r="2980" spans="2:9">
      <c r="B2980" s="1">
        <v>2978</v>
      </c>
      <c r="C2980" s="41" t="s">
        <v>9198</v>
      </c>
      <c r="D2980" s="4" t="s">
        <v>9199</v>
      </c>
      <c r="E2980" s="41" t="s">
        <v>15</v>
      </c>
      <c r="F2980" s="3" t="s">
        <v>9200</v>
      </c>
      <c r="G2980" s="1" t="s">
        <v>16</v>
      </c>
      <c r="H2980" s="4" t="s">
        <v>678</v>
      </c>
      <c r="I2980" s="1" t="s">
        <v>38</v>
      </c>
    </row>
    <row r="2981" spans="2:9">
      <c r="B2981" s="1">
        <v>2979</v>
      </c>
      <c r="C2981" s="41" t="s">
        <v>9201</v>
      </c>
      <c r="D2981" s="4" t="s">
        <v>9202</v>
      </c>
      <c r="E2981" s="41" t="s">
        <v>15</v>
      </c>
      <c r="F2981" s="3" t="s">
        <v>5801</v>
      </c>
      <c r="G2981" s="1" t="s">
        <v>16</v>
      </c>
      <c r="H2981" s="4" t="s">
        <v>387</v>
      </c>
      <c r="I2981" s="1" t="s">
        <v>38</v>
      </c>
    </row>
    <row r="2982" spans="2:9">
      <c r="B2982" s="1">
        <v>2980</v>
      </c>
      <c r="C2982" s="41" t="s">
        <v>9203</v>
      </c>
      <c r="D2982" s="4" t="s">
        <v>9204</v>
      </c>
      <c r="E2982" s="41" t="s">
        <v>15</v>
      </c>
      <c r="F2982" s="3" t="s">
        <v>9205</v>
      </c>
      <c r="G2982" s="1" t="s">
        <v>16</v>
      </c>
      <c r="H2982" s="4" t="s">
        <v>174</v>
      </c>
      <c r="I2982" s="1" t="s">
        <v>38</v>
      </c>
    </row>
    <row r="2983" spans="2:9">
      <c r="B2983" s="1">
        <v>2981</v>
      </c>
      <c r="C2983" s="41" t="s">
        <v>9206</v>
      </c>
      <c r="D2983" s="4" t="s">
        <v>9207</v>
      </c>
      <c r="E2983" s="41" t="s">
        <v>15</v>
      </c>
      <c r="F2983" s="3" t="s">
        <v>9208</v>
      </c>
      <c r="G2983" s="1" t="s">
        <v>16</v>
      </c>
      <c r="H2983" s="4" t="s">
        <v>478</v>
      </c>
      <c r="I2983" s="1" t="s">
        <v>38</v>
      </c>
    </row>
    <row r="2984" spans="2:9">
      <c r="B2984" s="1">
        <v>2982</v>
      </c>
      <c r="C2984" s="41" t="s">
        <v>9209</v>
      </c>
      <c r="D2984" s="4" t="s">
        <v>3809</v>
      </c>
      <c r="E2984" s="41" t="s">
        <v>15</v>
      </c>
      <c r="F2984" s="3" t="s">
        <v>9210</v>
      </c>
      <c r="G2984" s="1" t="s">
        <v>16</v>
      </c>
      <c r="H2984" s="4" t="s">
        <v>244</v>
      </c>
      <c r="I2984" s="1" t="s">
        <v>38</v>
      </c>
    </row>
    <row r="2985" spans="2:9">
      <c r="B2985" s="1">
        <v>2983</v>
      </c>
      <c r="C2985" s="41" t="s">
        <v>9211</v>
      </c>
      <c r="D2985" s="4" t="s">
        <v>4589</v>
      </c>
      <c r="E2985" s="41" t="s">
        <v>15</v>
      </c>
      <c r="F2985" s="3" t="s">
        <v>9212</v>
      </c>
      <c r="G2985" s="1" t="s">
        <v>16</v>
      </c>
      <c r="H2985" s="4" t="s">
        <v>387</v>
      </c>
      <c r="I2985" s="1" t="s">
        <v>38</v>
      </c>
    </row>
    <row r="2986" spans="2:9">
      <c r="B2986" s="1">
        <v>2984</v>
      </c>
      <c r="C2986" s="41" t="s">
        <v>9213</v>
      </c>
      <c r="D2986" s="4" t="s">
        <v>9214</v>
      </c>
      <c r="E2986" s="41" t="s">
        <v>15</v>
      </c>
      <c r="F2986" s="3" t="s">
        <v>9215</v>
      </c>
      <c r="G2986" s="1" t="s">
        <v>16</v>
      </c>
      <c r="H2986" s="4" t="s">
        <v>478</v>
      </c>
      <c r="I2986" s="1" t="s">
        <v>38</v>
      </c>
    </row>
    <row r="2987" spans="2:9">
      <c r="B2987" s="1">
        <v>2985</v>
      </c>
      <c r="C2987" s="41" t="s">
        <v>9216</v>
      </c>
      <c r="D2987" s="4" t="s">
        <v>9217</v>
      </c>
      <c r="E2987" s="41" t="s">
        <v>15</v>
      </c>
      <c r="F2987" s="3" t="s">
        <v>5912</v>
      </c>
      <c r="G2987" s="1" t="s">
        <v>16</v>
      </c>
      <c r="H2987" s="4" t="s">
        <v>387</v>
      </c>
      <c r="I2987" s="1" t="s">
        <v>38</v>
      </c>
    </row>
    <row r="2988" spans="2:9">
      <c r="B2988" s="1">
        <v>2986</v>
      </c>
      <c r="C2988" s="41" t="s">
        <v>9218</v>
      </c>
      <c r="D2988" s="4" t="s">
        <v>9219</v>
      </c>
      <c r="E2988" s="41" t="s">
        <v>15</v>
      </c>
      <c r="F2988" s="3" t="s">
        <v>9220</v>
      </c>
      <c r="G2988" s="1" t="s">
        <v>16</v>
      </c>
      <c r="H2988" s="4" t="s">
        <v>679</v>
      </c>
      <c r="I2988" s="1" t="s">
        <v>38</v>
      </c>
    </row>
    <row r="2989" spans="2:9">
      <c r="B2989" s="1">
        <v>2987</v>
      </c>
      <c r="C2989" s="41" t="s">
        <v>9221</v>
      </c>
      <c r="D2989" s="4" t="s">
        <v>9222</v>
      </c>
      <c r="E2989" s="41" t="s">
        <v>15</v>
      </c>
      <c r="F2989" s="3" t="s">
        <v>9223</v>
      </c>
      <c r="G2989" s="1" t="s">
        <v>16</v>
      </c>
      <c r="H2989" s="4" t="s">
        <v>387</v>
      </c>
      <c r="I2989" s="1" t="s">
        <v>38</v>
      </c>
    </row>
    <row r="2990" spans="2:9">
      <c r="B2990" s="1">
        <v>2988</v>
      </c>
      <c r="C2990" s="41" t="s">
        <v>9224</v>
      </c>
      <c r="D2990" s="4" t="s">
        <v>9225</v>
      </c>
      <c r="E2990" s="41" t="s">
        <v>15</v>
      </c>
      <c r="F2990" s="3" t="s">
        <v>9226</v>
      </c>
      <c r="G2990" s="1" t="s">
        <v>16</v>
      </c>
      <c r="H2990" s="4" t="s">
        <v>680</v>
      </c>
      <c r="I2990" s="1" t="s">
        <v>38</v>
      </c>
    </row>
    <row r="2991" spans="2:9">
      <c r="B2991" s="1">
        <v>2989</v>
      </c>
      <c r="C2991" s="41" t="s">
        <v>9227</v>
      </c>
      <c r="D2991" s="4" t="s">
        <v>9228</v>
      </c>
      <c r="E2991" s="41" t="s">
        <v>15</v>
      </c>
      <c r="F2991" s="3" t="s">
        <v>9229</v>
      </c>
      <c r="G2991" s="1" t="s">
        <v>16</v>
      </c>
      <c r="H2991" s="4" t="s">
        <v>387</v>
      </c>
      <c r="I2991" s="1" t="s">
        <v>38</v>
      </c>
    </row>
    <row r="2992" spans="2:9">
      <c r="B2992" s="1">
        <v>2990</v>
      </c>
      <c r="C2992" s="41" t="s">
        <v>9230</v>
      </c>
      <c r="D2992" s="4" t="s">
        <v>9231</v>
      </c>
      <c r="E2992" s="41" t="s">
        <v>15</v>
      </c>
      <c r="F2992" s="3" t="s">
        <v>9232</v>
      </c>
      <c r="G2992" s="1" t="s">
        <v>16</v>
      </c>
      <c r="H2992" s="4" t="s">
        <v>557</v>
      </c>
      <c r="I2992" s="1" t="s">
        <v>38</v>
      </c>
    </row>
    <row r="2993" spans="2:9">
      <c r="B2993" s="1">
        <v>2991</v>
      </c>
      <c r="C2993" s="41" t="s">
        <v>9233</v>
      </c>
      <c r="D2993" s="4" t="s">
        <v>9234</v>
      </c>
      <c r="E2993" s="41" t="s">
        <v>15</v>
      </c>
      <c r="F2993" s="3" t="s">
        <v>9235</v>
      </c>
      <c r="G2993" s="1" t="s">
        <v>16</v>
      </c>
      <c r="H2993" s="4" t="s">
        <v>678</v>
      </c>
      <c r="I2993" s="1" t="s">
        <v>38</v>
      </c>
    </row>
    <row r="2994" spans="2:9">
      <c r="B2994" s="1">
        <v>2992</v>
      </c>
      <c r="C2994" s="41" t="s">
        <v>9236</v>
      </c>
      <c r="D2994" s="4" t="s">
        <v>9237</v>
      </c>
      <c r="E2994" s="41" t="s">
        <v>15</v>
      </c>
      <c r="F2994" s="3" t="s">
        <v>9238</v>
      </c>
      <c r="G2994" s="1" t="s">
        <v>16</v>
      </c>
      <c r="H2994" s="4" t="s">
        <v>387</v>
      </c>
      <c r="I2994" s="1" t="s">
        <v>38</v>
      </c>
    </row>
    <row r="2995" spans="2:9">
      <c r="B2995" s="1">
        <v>2993</v>
      </c>
      <c r="C2995" s="41" t="s">
        <v>9239</v>
      </c>
      <c r="D2995" s="4" t="s">
        <v>9240</v>
      </c>
      <c r="E2995" s="41" t="s">
        <v>15</v>
      </c>
      <c r="F2995" s="3" t="s">
        <v>9241</v>
      </c>
      <c r="G2995" s="1" t="s">
        <v>16</v>
      </c>
      <c r="H2995" s="4" t="s">
        <v>680</v>
      </c>
      <c r="I2995" s="1" t="s">
        <v>38</v>
      </c>
    </row>
    <row r="2996" spans="2:9">
      <c r="B2996" s="1">
        <v>2994</v>
      </c>
      <c r="C2996" s="41" t="s">
        <v>9242</v>
      </c>
      <c r="D2996" s="4" t="s">
        <v>9243</v>
      </c>
      <c r="E2996" s="41" t="s">
        <v>15</v>
      </c>
      <c r="F2996" s="3" t="s">
        <v>9244</v>
      </c>
      <c r="G2996" s="1" t="s">
        <v>16</v>
      </c>
      <c r="H2996" s="4" t="s">
        <v>557</v>
      </c>
      <c r="I2996" s="1" t="s">
        <v>38</v>
      </c>
    </row>
    <row r="2997" spans="2:9">
      <c r="B2997" s="1">
        <v>2995</v>
      </c>
      <c r="C2997" s="41" t="s">
        <v>9245</v>
      </c>
      <c r="D2997" s="4" t="s">
        <v>9246</v>
      </c>
      <c r="E2997" s="41" t="s">
        <v>15</v>
      </c>
      <c r="F2997" s="3" t="s">
        <v>9247</v>
      </c>
      <c r="G2997" s="1" t="s">
        <v>16</v>
      </c>
      <c r="H2997" s="4" t="s">
        <v>557</v>
      </c>
      <c r="I2997" s="1" t="s">
        <v>38</v>
      </c>
    </row>
    <row r="2998" spans="2:9">
      <c r="B2998" s="1">
        <v>2996</v>
      </c>
      <c r="C2998" s="41" t="s">
        <v>9248</v>
      </c>
      <c r="D2998" s="4" t="s">
        <v>9249</v>
      </c>
      <c r="E2998" s="41" t="s">
        <v>15</v>
      </c>
      <c r="F2998" s="3" t="s">
        <v>9250</v>
      </c>
      <c r="G2998" s="1" t="s">
        <v>16</v>
      </c>
      <c r="H2998" s="4" t="s">
        <v>387</v>
      </c>
      <c r="I2998" s="1" t="s">
        <v>38</v>
      </c>
    </row>
    <row r="2999" spans="2:9">
      <c r="B2999" s="1">
        <v>2997</v>
      </c>
      <c r="C2999" s="41" t="s">
        <v>9251</v>
      </c>
      <c r="D2999" s="4" t="s">
        <v>9252</v>
      </c>
      <c r="E2999" s="41" t="s">
        <v>15</v>
      </c>
      <c r="F2999" s="3" t="s">
        <v>4089</v>
      </c>
      <c r="G2999" s="1" t="s">
        <v>16</v>
      </c>
      <c r="H2999" s="4" t="s">
        <v>387</v>
      </c>
      <c r="I2999" s="1" t="s">
        <v>38</v>
      </c>
    </row>
    <row r="3000" spans="2:9">
      <c r="B3000" s="1">
        <v>2998</v>
      </c>
      <c r="C3000" s="41" t="s">
        <v>9253</v>
      </c>
      <c r="D3000" s="4" t="s">
        <v>9254</v>
      </c>
      <c r="E3000" s="41" t="s">
        <v>15</v>
      </c>
      <c r="F3000" s="3" t="s">
        <v>6652</v>
      </c>
      <c r="G3000" s="1" t="s">
        <v>16</v>
      </c>
      <c r="H3000" s="4" t="s">
        <v>478</v>
      </c>
      <c r="I3000" s="1" t="s">
        <v>38</v>
      </c>
    </row>
    <row r="3001" spans="2:9">
      <c r="B3001" s="1">
        <v>2999</v>
      </c>
      <c r="C3001" s="41" t="s">
        <v>9255</v>
      </c>
      <c r="D3001" s="4" t="s">
        <v>3854</v>
      </c>
      <c r="E3001" s="41" t="s">
        <v>15</v>
      </c>
      <c r="F3001" s="3" t="s">
        <v>9256</v>
      </c>
      <c r="G3001" s="1" t="s">
        <v>16</v>
      </c>
      <c r="H3001" s="4" t="s">
        <v>387</v>
      </c>
      <c r="I3001" s="1" t="s">
        <v>38</v>
      </c>
    </row>
    <row r="3002" spans="2:9">
      <c r="B3002" s="1">
        <v>3000</v>
      </c>
      <c r="C3002" s="41" t="s">
        <v>9257</v>
      </c>
      <c r="D3002" s="4" t="s">
        <v>9258</v>
      </c>
      <c r="E3002" s="41" t="s">
        <v>15</v>
      </c>
      <c r="F3002" s="3" t="s">
        <v>9259</v>
      </c>
      <c r="G3002" s="1" t="s">
        <v>16</v>
      </c>
      <c r="H3002" s="4" t="s">
        <v>680</v>
      </c>
      <c r="I3002" s="1" t="s">
        <v>38</v>
      </c>
    </row>
    <row r="3003" spans="2:9">
      <c r="B3003" s="1">
        <v>3001</v>
      </c>
      <c r="C3003" s="41" t="s">
        <v>9260</v>
      </c>
      <c r="D3003" s="4" t="s">
        <v>9261</v>
      </c>
      <c r="E3003" s="41" t="s">
        <v>15</v>
      </c>
      <c r="F3003" s="3" t="s">
        <v>9262</v>
      </c>
      <c r="G3003" s="1" t="s">
        <v>16</v>
      </c>
      <c r="H3003" s="4" t="s">
        <v>680</v>
      </c>
      <c r="I3003" s="1" t="s">
        <v>38</v>
      </c>
    </row>
    <row r="3004" spans="2:9">
      <c r="B3004" s="1">
        <v>3002</v>
      </c>
      <c r="C3004" s="41" t="s">
        <v>9263</v>
      </c>
      <c r="D3004" s="4" t="s">
        <v>9264</v>
      </c>
      <c r="E3004" s="41" t="s">
        <v>15</v>
      </c>
      <c r="F3004" s="3" t="s">
        <v>9265</v>
      </c>
      <c r="G3004" s="1" t="s">
        <v>16</v>
      </c>
      <c r="H3004" s="4" t="s">
        <v>387</v>
      </c>
      <c r="I3004" s="1" t="s">
        <v>38</v>
      </c>
    </row>
    <row r="3005" spans="2:9">
      <c r="B3005" s="1">
        <v>3003</v>
      </c>
      <c r="C3005" s="41" t="s">
        <v>9266</v>
      </c>
      <c r="D3005" s="4" t="s">
        <v>9267</v>
      </c>
      <c r="E3005" s="41" t="s">
        <v>15</v>
      </c>
      <c r="F3005" s="3" t="s">
        <v>9268</v>
      </c>
      <c r="G3005" s="1" t="s">
        <v>16</v>
      </c>
      <c r="H3005" s="4" t="s">
        <v>387</v>
      </c>
      <c r="I3005" s="1" t="s">
        <v>38</v>
      </c>
    </row>
    <row r="3006" spans="2:9">
      <c r="B3006" s="1">
        <v>3004</v>
      </c>
      <c r="C3006" s="41" t="s">
        <v>9269</v>
      </c>
      <c r="D3006" s="4" t="s">
        <v>9270</v>
      </c>
      <c r="E3006" s="41" t="s">
        <v>15</v>
      </c>
      <c r="F3006" s="3" t="s">
        <v>9271</v>
      </c>
      <c r="G3006" s="1" t="s">
        <v>16</v>
      </c>
      <c r="H3006" s="4" t="s">
        <v>387</v>
      </c>
      <c r="I3006" s="1" t="s">
        <v>38</v>
      </c>
    </row>
    <row r="3007" spans="2:9">
      <c r="B3007" s="1">
        <v>3005</v>
      </c>
      <c r="C3007" s="41" t="s">
        <v>9272</v>
      </c>
      <c r="D3007" s="4" t="s">
        <v>9273</v>
      </c>
      <c r="E3007" s="41" t="s">
        <v>15</v>
      </c>
      <c r="F3007" s="3" t="s">
        <v>9274</v>
      </c>
      <c r="G3007" s="1" t="s">
        <v>16</v>
      </c>
      <c r="H3007" s="4" t="s">
        <v>174</v>
      </c>
      <c r="I3007" s="1" t="s">
        <v>38</v>
      </c>
    </row>
    <row r="3008" spans="2:9">
      <c r="B3008" s="1">
        <v>3006</v>
      </c>
      <c r="C3008" s="41" t="s">
        <v>9275</v>
      </c>
      <c r="D3008" s="4" t="s">
        <v>9276</v>
      </c>
      <c r="E3008" s="41" t="s">
        <v>15</v>
      </c>
      <c r="F3008" s="3" t="s">
        <v>5390</v>
      </c>
      <c r="G3008" s="1" t="s">
        <v>16</v>
      </c>
      <c r="H3008" s="4" t="s">
        <v>360</v>
      </c>
      <c r="I3008" s="1" t="s">
        <v>38</v>
      </c>
    </row>
    <row r="3009" spans="2:9">
      <c r="B3009" s="1">
        <v>3007</v>
      </c>
      <c r="C3009" s="41" t="s">
        <v>9277</v>
      </c>
      <c r="D3009" s="4" t="s">
        <v>9278</v>
      </c>
      <c r="E3009" s="41" t="s">
        <v>15</v>
      </c>
      <c r="F3009" s="3" t="s">
        <v>9279</v>
      </c>
      <c r="G3009" s="1" t="s">
        <v>16</v>
      </c>
      <c r="H3009" s="4" t="s">
        <v>557</v>
      </c>
      <c r="I3009" s="1" t="s">
        <v>38</v>
      </c>
    </row>
    <row r="3010" spans="2:9">
      <c r="B3010" s="1">
        <v>3008</v>
      </c>
      <c r="C3010" s="41" t="s">
        <v>9280</v>
      </c>
      <c r="D3010" s="4" t="s">
        <v>5173</v>
      </c>
      <c r="E3010" s="41" t="s">
        <v>15</v>
      </c>
      <c r="F3010" s="3" t="s">
        <v>5912</v>
      </c>
      <c r="G3010" s="1" t="s">
        <v>16</v>
      </c>
      <c r="H3010" s="4" t="s">
        <v>387</v>
      </c>
      <c r="I3010" s="1" t="s">
        <v>38</v>
      </c>
    </row>
    <row r="3011" spans="2:9">
      <c r="B3011" s="1">
        <v>3009</v>
      </c>
      <c r="C3011" s="41" t="s">
        <v>9281</v>
      </c>
      <c r="D3011" s="4" t="s">
        <v>9282</v>
      </c>
      <c r="E3011" s="41" t="s">
        <v>15</v>
      </c>
      <c r="F3011" s="3" t="s">
        <v>9283</v>
      </c>
      <c r="G3011" s="1" t="s">
        <v>16</v>
      </c>
      <c r="H3011" s="4" t="s">
        <v>557</v>
      </c>
      <c r="I3011" s="1" t="s">
        <v>38</v>
      </c>
    </row>
    <row r="3012" spans="2:9">
      <c r="B3012" s="1">
        <v>3010</v>
      </c>
      <c r="C3012" s="41" t="s">
        <v>9284</v>
      </c>
      <c r="D3012" s="4" t="s">
        <v>9285</v>
      </c>
      <c r="E3012" s="41" t="s">
        <v>15</v>
      </c>
      <c r="F3012" s="3" t="s">
        <v>9286</v>
      </c>
      <c r="G3012" s="1" t="s">
        <v>16</v>
      </c>
      <c r="H3012" s="4" t="s">
        <v>557</v>
      </c>
      <c r="I3012" s="1" t="s">
        <v>38</v>
      </c>
    </row>
    <row r="3013" spans="2:9">
      <c r="B3013" s="1">
        <v>3011</v>
      </c>
      <c r="C3013" s="41" t="s">
        <v>9287</v>
      </c>
      <c r="D3013" s="4" t="s">
        <v>9288</v>
      </c>
      <c r="E3013" s="41" t="s">
        <v>15</v>
      </c>
      <c r="F3013" s="3" t="s">
        <v>9289</v>
      </c>
      <c r="G3013" s="1" t="s">
        <v>16</v>
      </c>
      <c r="H3013" s="4" t="s">
        <v>675</v>
      </c>
      <c r="I3013" s="1" t="s">
        <v>38</v>
      </c>
    </row>
    <row r="3014" spans="2:9">
      <c r="B3014" s="1">
        <v>3012</v>
      </c>
      <c r="C3014" s="41" t="s">
        <v>9290</v>
      </c>
      <c r="D3014" s="4" t="s">
        <v>9291</v>
      </c>
      <c r="E3014" s="41" t="s">
        <v>15</v>
      </c>
      <c r="F3014" s="3" t="s">
        <v>5912</v>
      </c>
      <c r="G3014" s="1" t="s">
        <v>16</v>
      </c>
      <c r="H3014" s="4" t="s">
        <v>387</v>
      </c>
      <c r="I3014" s="1" t="s">
        <v>38</v>
      </c>
    </row>
    <row r="3015" spans="2:9">
      <c r="B3015" s="1">
        <v>3013</v>
      </c>
      <c r="C3015" s="41" t="s">
        <v>9292</v>
      </c>
      <c r="D3015" s="4" t="s">
        <v>9293</v>
      </c>
      <c r="E3015" s="41" t="s">
        <v>15</v>
      </c>
      <c r="F3015" s="3" t="s">
        <v>5988</v>
      </c>
      <c r="G3015" s="1" t="s">
        <v>16</v>
      </c>
      <c r="H3015" s="4" t="s">
        <v>680</v>
      </c>
      <c r="I3015" s="1" t="s">
        <v>38</v>
      </c>
    </row>
    <row r="3016" spans="2:9">
      <c r="B3016" s="1">
        <v>3014</v>
      </c>
      <c r="C3016" s="41" t="s">
        <v>9294</v>
      </c>
      <c r="D3016" s="4" t="s">
        <v>5771</v>
      </c>
      <c r="E3016" s="41" t="s">
        <v>15</v>
      </c>
      <c r="F3016" s="3" t="s">
        <v>9295</v>
      </c>
      <c r="G3016" s="1" t="s">
        <v>16</v>
      </c>
      <c r="H3016" s="4" t="s">
        <v>680</v>
      </c>
      <c r="I3016" s="1" t="s">
        <v>38</v>
      </c>
    </row>
    <row r="3017" spans="2:9">
      <c r="B3017" s="1">
        <v>3015</v>
      </c>
      <c r="C3017" s="41" t="s">
        <v>9296</v>
      </c>
      <c r="D3017" s="4" t="s">
        <v>9297</v>
      </c>
      <c r="E3017" s="41" t="s">
        <v>15</v>
      </c>
      <c r="F3017" s="3" t="s">
        <v>9298</v>
      </c>
      <c r="G3017" s="1" t="s">
        <v>16</v>
      </c>
      <c r="H3017" s="4" t="s">
        <v>174</v>
      </c>
      <c r="I3017" s="1" t="s">
        <v>38</v>
      </c>
    </row>
    <row r="3018" spans="2:9">
      <c r="B3018" s="1">
        <v>3016</v>
      </c>
      <c r="C3018" s="41" t="s">
        <v>9299</v>
      </c>
      <c r="D3018" s="4" t="s">
        <v>9300</v>
      </c>
      <c r="E3018" s="41" t="s">
        <v>15</v>
      </c>
      <c r="F3018" s="3" t="s">
        <v>9301</v>
      </c>
      <c r="G3018" s="1" t="s">
        <v>16</v>
      </c>
      <c r="H3018" s="4" t="s">
        <v>557</v>
      </c>
      <c r="I3018" s="1" t="s">
        <v>38</v>
      </c>
    </row>
    <row r="3019" spans="2:9">
      <c r="B3019" s="1">
        <v>3017</v>
      </c>
      <c r="C3019" s="41" t="s">
        <v>9302</v>
      </c>
      <c r="D3019" s="4" t="s">
        <v>9303</v>
      </c>
      <c r="E3019" s="41" t="s">
        <v>15</v>
      </c>
      <c r="F3019" s="3" t="s">
        <v>9304</v>
      </c>
      <c r="G3019" s="1" t="s">
        <v>16</v>
      </c>
      <c r="H3019" s="4" t="s">
        <v>174</v>
      </c>
      <c r="I3019" s="1" t="s">
        <v>38</v>
      </c>
    </row>
    <row r="3020" spans="2:9">
      <c r="B3020" s="1">
        <v>3018</v>
      </c>
      <c r="C3020" s="41" t="s">
        <v>9305</v>
      </c>
      <c r="D3020" s="4" t="s">
        <v>9306</v>
      </c>
      <c r="E3020" s="41" t="s">
        <v>15</v>
      </c>
      <c r="F3020" s="3" t="s">
        <v>9307</v>
      </c>
      <c r="G3020" s="1" t="s">
        <v>16</v>
      </c>
      <c r="H3020" s="4" t="s">
        <v>387</v>
      </c>
      <c r="I3020" s="1" t="s">
        <v>38</v>
      </c>
    </row>
    <row r="3021" spans="2:9">
      <c r="B3021" s="1">
        <v>3019</v>
      </c>
      <c r="C3021" s="41" t="s">
        <v>9308</v>
      </c>
      <c r="D3021" s="4" t="s">
        <v>9309</v>
      </c>
      <c r="E3021" s="41" t="s">
        <v>15</v>
      </c>
      <c r="F3021" s="3" t="s">
        <v>9310</v>
      </c>
      <c r="G3021" s="1" t="s">
        <v>16</v>
      </c>
      <c r="H3021" s="4" t="s">
        <v>174</v>
      </c>
      <c r="I3021" s="1" t="s">
        <v>38</v>
      </c>
    </row>
    <row r="3022" spans="2:9">
      <c r="B3022" s="1">
        <v>3020</v>
      </c>
      <c r="C3022" s="41" t="s">
        <v>9311</v>
      </c>
      <c r="D3022" s="4" t="s">
        <v>9312</v>
      </c>
      <c r="E3022" s="41" t="s">
        <v>15</v>
      </c>
      <c r="F3022" s="3" t="s">
        <v>9313</v>
      </c>
      <c r="G3022" s="1" t="s">
        <v>16</v>
      </c>
      <c r="H3022" s="4" t="s">
        <v>436</v>
      </c>
      <c r="I3022" s="1" t="s">
        <v>38</v>
      </c>
    </row>
    <row r="3023" spans="2:9">
      <c r="B3023" s="1">
        <v>3021</v>
      </c>
      <c r="C3023" s="41" t="s">
        <v>9314</v>
      </c>
      <c r="D3023" s="4" t="s">
        <v>9315</v>
      </c>
      <c r="E3023" s="41" t="s">
        <v>15</v>
      </c>
      <c r="F3023" s="3" t="s">
        <v>9316</v>
      </c>
      <c r="G3023" s="1" t="s">
        <v>16</v>
      </c>
      <c r="H3023" s="4" t="s">
        <v>387</v>
      </c>
      <c r="I3023" s="1" t="s">
        <v>38</v>
      </c>
    </row>
    <row r="3024" spans="2:9">
      <c r="B3024" s="1">
        <v>3022</v>
      </c>
      <c r="C3024" s="41" t="s">
        <v>9317</v>
      </c>
      <c r="D3024" s="4" t="s">
        <v>9318</v>
      </c>
      <c r="E3024" s="41" t="s">
        <v>15</v>
      </c>
      <c r="F3024" s="3" t="s">
        <v>9319</v>
      </c>
      <c r="G3024" s="1" t="s">
        <v>16</v>
      </c>
      <c r="H3024" s="4" t="s">
        <v>680</v>
      </c>
      <c r="I3024" s="1" t="s">
        <v>38</v>
      </c>
    </row>
    <row r="3025" spans="2:9">
      <c r="B3025" s="1">
        <v>3023</v>
      </c>
      <c r="C3025" s="41" t="s">
        <v>9320</v>
      </c>
      <c r="D3025" s="4" t="s">
        <v>9321</v>
      </c>
      <c r="E3025" s="41" t="s">
        <v>15</v>
      </c>
      <c r="F3025" s="3" t="s">
        <v>9322</v>
      </c>
      <c r="G3025" s="1" t="s">
        <v>16</v>
      </c>
      <c r="H3025" s="4" t="s">
        <v>387</v>
      </c>
      <c r="I3025" s="1" t="s">
        <v>38</v>
      </c>
    </row>
    <row r="3026" spans="2:9">
      <c r="B3026" s="1">
        <v>3024</v>
      </c>
      <c r="C3026" s="41" t="s">
        <v>9323</v>
      </c>
      <c r="D3026" s="4" t="s">
        <v>9324</v>
      </c>
      <c r="E3026" s="41" t="s">
        <v>15</v>
      </c>
      <c r="F3026" s="3" t="s">
        <v>9325</v>
      </c>
      <c r="G3026" s="1" t="s">
        <v>16</v>
      </c>
      <c r="H3026" s="4" t="s">
        <v>174</v>
      </c>
      <c r="I3026" s="1" t="s">
        <v>38</v>
      </c>
    </row>
    <row r="3027" spans="2:9">
      <c r="B3027" s="1">
        <v>3025</v>
      </c>
      <c r="C3027" s="41" t="s">
        <v>9326</v>
      </c>
      <c r="D3027" s="4" t="s">
        <v>9327</v>
      </c>
      <c r="E3027" s="41" t="s">
        <v>15</v>
      </c>
      <c r="F3027" s="3" t="s">
        <v>9328</v>
      </c>
      <c r="G3027" s="1" t="s">
        <v>16</v>
      </c>
      <c r="H3027" s="4" t="s">
        <v>557</v>
      </c>
      <c r="I3027" s="1" t="s">
        <v>38</v>
      </c>
    </row>
    <row r="3028" spans="2:9">
      <c r="B3028" s="1">
        <v>3026</v>
      </c>
      <c r="C3028" s="41" t="s">
        <v>9329</v>
      </c>
      <c r="D3028" s="4" t="s">
        <v>9330</v>
      </c>
      <c r="E3028" s="41" t="s">
        <v>15</v>
      </c>
      <c r="F3028" s="3" t="s">
        <v>9331</v>
      </c>
      <c r="G3028" s="1" t="s">
        <v>16</v>
      </c>
      <c r="H3028" s="4" t="s">
        <v>310</v>
      </c>
      <c r="I3028" s="1" t="s">
        <v>38</v>
      </c>
    </row>
    <row r="3029" spans="2:9">
      <c r="B3029" s="1">
        <v>3027</v>
      </c>
      <c r="C3029" s="41" t="s">
        <v>9332</v>
      </c>
      <c r="D3029" s="4" t="s">
        <v>9333</v>
      </c>
      <c r="E3029" s="41" t="s">
        <v>15</v>
      </c>
      <c r="F3029" s="3" t="s">
        <v>9334</v>
      </c>
      <c r="G3029" s="1" t="s">
        <v>16</v>
      </c>
      <c r="H3029" s="4" t="s">
        <v>680</v>
      </c>
      <c r="I3029" s="1" t="s">
        <v>38</v>
      </c>
    </row>
    <row r="3030" spans="2:9">
      <c r="B3030" s="1">
        <v>3028</v>
      </c>
      <c r="C3030" s="41" t="s">
        <v>9335</v>
      </c>
      <c r="D3030" s="4" t="s">
        <v>9336</v>
      </c>
      <c r="E3030" s="41" t="s">
        <v>15</v>
      </c>
      <c r="F3030" s="3" t="s">
        <v>5359</v>
      </c>
      <c r="G3030" s="1" t="s">
        <v>16</v>
      </c>
      <c r="H3030" s="4" t="s">
        <v>387</v>
      </c>
      <c r="I3030" s="1" t="s">
        <v>38</v>
      </c>
    </row>
    <row r="3031" spans="2:9">
      <c r="B3031" s="1">
        <v>3029</v>
      </c>
      <c r="C3031" s="41" t="s">
        <v>9337</v>
      </c>
      <c r="D3031" s="4" t="s">
        <v>9338</v>
      </c>
      <c r="E3031" s="41" t="s">
        <v>15</v>
      </c>
      <c r="F3031" s="3" t="s">
        <v>9339</v>
      </c>
      <c r="G3031" s="1" t="s">
        <v>16</v>
      </c>
      <c r="H3031" s="4" t="s">
        <v>478</v>
      </c>
      <c r="I3031" s="1" t="s">
        <v>38</v>
      </c>
    </row>
    <row r="3032" spans="2:9">
      <c r="B3032" s="1">
        <v>3030</v>
      </c>
      <c r="C3032" s="41" t="s">
        <v>9340</v>
      </c>
      <c r="D3032" s="4" t="s">
        <v>9341</v>
      </c>
      <c r="E3032" s="41" t="s">
        <v>15</v>
      </c>
      <c r="F3032" s="3" t="s">
        <v>9342</v>
      </c>
      <c r="G3032" s="1" t="s">
        <v>16</v>
      </c>
      <c r="H3032" s="4" t="s">
        <v>675</v>
      </c>
      <c r="I3032" s="1" t="s">
        <v>38</v>
      </c>
    </row>
    <row r="3033" spans="2:9">
      <c r="B3033" s="1">
        <v>3031</v>
      </c>
      <c r="C3033" s="41" t="s">
        <v>9343</v>
      </c>
      <c r="D3033" s="4" t="s">
        <v>9344</v>
      </c>
      <c r="E3033" s="41" t="s">
        <v>15</v>
      </c>
      <c r="F3033" s="3" t="s">
        <v>9345</v>
      </c>
      <c r="G3033" s="1" t="s">
        <v>16</v>
      </c>
      <c r="H3033" s="4" t="s">
        <v>387</v>
      </c>
      <c r="I3033" s="1" t="s">
        <v>38</v>
      </c>
    </row>
    <row r="3034" spans="2:9">
      <c r="B3034" s="1">
        <v>3032</v>
      </c>
      <c r="C3034" s="41" t="s">
        <v>9346</v>
      </c>
      <c r="D3034" s="4" t="s">
        <v>9347</v>
      </c>
      <c r="E3034" s="41" t="s">
        <v>15</v>
      </c>
      <c r="F3034" s="3" t="s">
        <v>7708</v>
      </c>
      <c r="G3034" s="1" t="s">
        <v>16</v>
      </c>
      <c r="H3034" s="4" t="s">
        <v>557</v>
      </c>
      <c r="I3034" s="1" t="s">
        <v>38</v>
      </c>
    </row>
    <row r="3035" spans="2:9">
      <c r="B3035" s="1">
        <v>3033</v>
      </c>
      <c r="C3035" s="41" t="s">
        <v>9348</v>
      </c>
      <c r="D3035" s="4" t="s">
        <v>9349</v>
      </c>
      <c r="E3035" s="41" t="s">
        <v>15</v>
      </c>
      <c r="F3035" s="3" t="s">
        <v>5912</v>
      </c>
      <c r="G3035" s="1" t="s">
        <v>16</v>
      </c>
      <c r="H3035" s="4" t="s">
        <v>387</v>
      </c>
      <c r="I3035" s="1" t="s">
        <v>38</v>
      </c>
    </row>
    <row r="3036" spans="2:9">
      <c r="B3036" s="1">
        <v>3034</v>
      </c>
      <c r="C3036" s="41" t="s">
        <v>9350</v>
      </c>
      <c r="D3036" s="4" t="s">
        <v>9351</v>
      </c>
      <c r="E3036" s="41" t="s">
        <v>15</v>
      </c>
      <c r="F3036" s="3" t="s">
        <v>9352</v>
      </c>
      <c r="G3036" s="1" t="s">
        <v>16</v>
      </c>
      <c r="H3036" s="4" t="s">
        <v>680</v>
      </c>
      <c r="I3036" s="1" t="s">
        <v>38</v>
      </c>
    </row>
    <row r="3037" spans="2:9">
      <c r="B3037" s="1">
        <v>3035</v>
      </c>
      <c r="C3037" s="41" t="s">
        <v>9353</v>
      </c>
      <c r="D3037" s="4" t="s">
        <v>9354</v>
      </c>
      <c r="E3037" s="41" t="s">
        <v>15</v>
      </c>
      <c r="F3037" s="3" t="s">
        <v>9355</v>
      </c>
      <c r="G3037" s="1" t="s">
        <v>16</v>
      </c>
      <c r="H3037" s="4" t="s">
        <v>557</v>
      </c>
      <c r="I3037" s="1" t="s">
        <v>38</v>
      </c>
    </row>
    <row r="3038" spans="2:9">
      <c r="B3038" s="1">
        <v>3036</v>
      </c>
      <c r="C3038" s="41" t="s">
        <v>9356</v>
      </c>
      <c r="D3038" s="4" t="s">
        <v>9357</v>
      </c>
      <c r="E3038" s="41" t="s">
        <v>15</v>
      </c>
      <c r="F3038" s="3" t="s">
        <v>9358</v>
      </c>
      <c r="G3038" s="1" t="s">
        <v>16</v>
      </c>
      <c r="H3038" s="4" t="s">
        <v>557</v>
      </c>
      <c r="I3038" s="1" t="s">
        <v>38</v>
      </c>
    </row>
    <row r="3039" spans="2:9">
      <c r="B3039" s="1">
        <v>3037</v>
      </c>
      <c r="C3039" s="41" t="s">
        <v>9359</v>
      </c>
      <c r="D3039" s="4" t="s">
        <v>9360</v>
      </c>
      <c r="E3039" s="41" t="s">
        <v>15</v>
      </c>
      <c r="F3039" s="3" t="s">
        <v>9361</v>
      </c>
      <c r="G3039" s="1" t="s">
        <v>16</v>
      </c>
      <c r="H3039" s="4" t="s">
        <v>478</v>
      </c>
      <c r="I3039" s="1" t="s">
        <v>38</v>
      </c>
    </row>
    <row r="3040" spans="2:9">
      <c r="B3040" s="1">
        <v>3038</v>
      </c>
      <c r="C3040" s="41" t="s">
        <v>9362</v>
      </c>
      <c r="D3040" s="4" t="s">
        <v>4396</v>
      </c>
      <c r="E3040" s="41" t="s">
        <v>15</v>
      </c>
      <c r="F3040" s="3" t="s">
        <v>5912</v>
      </c>
      <c r="G3040" s="1" t="s">
        <v>16</v>
      </c>
      <c r="H3040" s="4" t="s">
        <v>387</v>
      </c>
      <c r="I3040" s="1" t="s">
        <v>38</v>
      </c>
    </row>
    <row r="3041" spans="2:9">
      <c r="B3041" s="1">
        <v>3039</v>
      </c>
      <c r="C3041" s="41" t="s">
        <v>9363</v>
      </c>
      <c r="D3041" s="4" t="s">
        <v>9364</v>
      </c>
      <c r="E3041" s="41" t="s">
        <v>15</v>
      </c>
      <c r="F3041" s="3" t="s">
        <v>9365</v>
      </c>
      <c r="G3041" s="1" t="s">
        <v>16</v>
      </c>
      <c r="H3041" s="4" t="s">
        <v>680</v>
      </c>
      <c r="I3041" s="1" t="s">
        <v>38</v>
      </c>
    </row>
    <row r="3042" spans="2:9">
      <c r="B3042" s="1">
        <v>3040</v>
      </c>
      <c r="C3042" s="41" t="s">
        <v>9366</v>
      </c>
      <c r="D3042" s="4" t="s">
        <v>9367</v>
      </c>
      <c r="E3042" s="41" t="s">
        <v>15</v>
      </c>
      <c r="F3042" s="3" t="s">
        <v>9368</v>
      </c>
      <c r="G3042" s="1" t="s">
        <v>16</v>
      </c>
      <c r="H3042" s="4" t="s">
        <v>174</v>
      </c>
      <c r="I3042" s="1" t="s">
        <v>38</v>
      </c>
    </row>
    <row r="3043" spans="2:9">
      <c r="B3043" s="1">
        <v>3041</v>
      </c>
      <c r="C3043" s="41" t="s">
        <v>9369</v>
      </c>
      <c r="D3043" s="4" t="s">
        <v>9370</v>
      </c>
      <c r="E3043" s="41" t="s">
        <v>15</v>
      </c>
      <c r="F3043" s="3" t="s">
        <v>9371</v>
      </c>
      <c r="G3043" s="1" t="s">
        <v>16</v>
      </c>
      <c r="H3043" s="4" t="s">
        <v>680</v>
      </c>
      <c r="I3043" s="1" t="s">
        <v>38</v>
      </c>
    </row>
    <row r="3044" spans="2:9">
      <c r="B3044" s="1">
        <v>3042</v>
      </c>
      <c r="C3044" s="41" t="s">
        <v>9372</v>
      </c>
      <c r="D3044" s="4" t="s">
        <v>9373</v>
      </c>
      <c r="E3044" s="41" t="s">
        <v>15</v>
      </c>
      <c r="F3044" s="3" t="s">
        <v>9374</v>
      </c>
      <c r="G3044" s="1" t="s">
        <v>16</v>
      </c>
      <c r="H3044" s="4" t="s">
        <v>557</v>
      </c>
      <c r="I3044" s="1" t="s">
        <v>38</v>
      </c>
    </row>
    <row r="3045" spans="2:9">
      <c r="B3045" s="1">
        <v>3043</v>
      </c>
      <c r="C3045" s="41" t="s">
        <v>9375</v>
      </c>
      <c r="D3045" s="4" t="s">
        <v>9376</v>
      </c>
      <c r="E3045" s="41" t="s">
        <v>15</v>
      </c>
      <c r="F3045" s="3" t="s">
        <v>9377</v>
      </c>
      <c r="G3045" s="1" t="s">
        <v>16</v>
      </c>
      <c r="H3045" s="4" t="s">
        <v>29551</v>
      </c>
      <c r="I3045" s="1" t="s">
        <v>38</v>
      </c>
    </row>
    <row r="3046" spans="2:9">
      <c r="B3046" s="1">
        <v>3044</v>
      </c>
      <c r="C3046" s="41" t="s">
        <v>9378</v>
      </c>
      <c r="D3046" s="4" t="s">
        <v>9379</v>
      </c>
      <c r="E3046" s="41" t="s">
        <v>15</v>
      </c>
      <c r="F3046" s="3" t="s">
        <v>9380</v>
      </c>
      <c r="G3046" s="1" t="s">
        <v>16</v>
      </c>
      <c r="H3046" s="4" t="s">
        <v>557</v>
      </c>
      <c r="I3046" s="1" t="s">
        <v>38</v>
      </c>
    </row>
    <row r="3047" spans="2:9">
      <c r="B3047" s="1">
        <v>3045</v>
      </c>
      <c r="C3047" s="41" t="s">
        <v>9381</v>
      </c>
      <c r="D3047" s="4" t="s">
        <v>9382</v>
      </c>
      <c r="E3047" s="41" t="s">
        <v>15</v>
      </c>
      <c r="F3047" s="3" t="s">
        <v>5912</v>
      </c>
      <c r="G3047" s="1" t="s">
        <v>16</v>
      </c>
      <c r="H3047" s="4" t="s">
        <v>387</v>
      </c>
      <c r="I3047" s="1" t="s">
        <v>38</v>
      </c>
    </row>
    <row r="3048" spans="2:9">
      <c r="B3048" s="1">
        <v>3046</v>
      </c>
      <c r="C3048" s="41" t="s">
        <v>9383</v>
      </c>
      <c r="D3048" s="4" t="s">
        <v>9384</v>
      </c>
      <c r="E3048" s="41" t="s">
        <v>15</v>
      </c>
      <c r="F3048" s="3" t="s">
        <v>9385</v>
      </c>
      <c r="G3048" s="1" t="s">
        <v>16</v>
      </c>
      <c r="H3048" s="4" t="s">
        <v>244</v>
      </c>
      <c r="I3048" s="1" t="s">
        <v>38</v>
      </c>
    </row>
    <row r="3049" spans="2:9">
      <c r="B3049" s="1">
        <v>3047</v>
      </c>
      <c r="C3049" s="41" t="s">
        <v>9386</v>
      </c>
      <c r="D3049" s="4" t="s">
        <v>9387</v>
      </c>
      <c r="E3049" s="41" t="s">
        <v>15</v>
      </c>
      <c r="F3049" s="3" t="s">
        <v>9388</v>
      </c>
      <c r="G3049" s="1" t="s">
        <v>16</v>
      </c>
      <c r="H3049" s="4" t="s">
        <v>557</v>
      </c>
      <c r="I3049" s="1" t="s">
        <v>38</v>
      </c>
    </row>
    <row r="3050" spans="2:9">
      <c r="B3050" s="1">
        <v>3048</v>
      </c>
      <c r="C3050" s="41" t="s">
        <v>9389</v>
      </c>
      <c r="D3050" s="4" t="s">
        <v>9390</v>
      </c>
      <c r="E3050" s="41" t="s">
        <v>15</v>
      </c>
      <c r="F3050" s="3" t="s">
        <v>9391</v>
      </c>
      <c r="G3050" s="1" t="s">
        <v>16</v>
      </c>
      <c r="H3050" s="4" t="s">
        <v>680</v>
      </c>
      <c r="I3050" s="1" t="s">
        <v>38</v>
      </c>
    </row>
    <row r="3051" spans="2:9">
      <c r="B3051" s="1">
        <v>3049</v>
      </c>
      <c r="C3051" s="41" t="s">
        <v>9392</v>
      </c>
      <c r="D3051" s="4" t="s">
        <v>9393</v>
      </c>
      <c r="E3051" s="41" t="s">
        <v>15</v>
      </c>
      <c r="F3051" s="3" t="s">
        <v>9394</v>
      </c>
      <c r="G3051" s="1" t="s">
        <v>16</v>
      </c>
      <c r="H3051" s="4" t="s">
        <v>557</v>
      </c>
      <c r="I3051" s="1" t="s">
        <v>38</v>
      </c>
    </row>
    <row r="3052" spans="2:9">
      <c r="B3052" s="1">
        <v>3050</v>
      </c>
      <c r="C3052" s="41" t="s">
        <v>9395</v>
      </c>
      <c r="D3052" s="4" t="s">
        <v>9396</v>
      </c>
      <c r="E3052" s="41" t="s">
        <v>15</v>
      </c>
      <c r="F3052" s="3" t="s">
        <v>9397</v>
      </c>
      <c r="G3052" s="1" t="s">
        <v>16</v>
      </c>
      <c r="H3052" s="4" t="s">
        <v>387</v>
      </c>
      <c r="I3052" s="1" t="s">
        <v>38</v>
      </c>
    </row>
    <row r="3053" spans="2:9">
      <c r="B3053" s="1">
        <v>3051</v>
      </c>
      <c r="C3053" s="41" t="s">
        <v>9398</v>
      </c>
      <c r="D3053" s="4" t="s">
        <v>9399</v>
      </c>
      <c r="E3053" s="41" t="s">
        <v>15</v>
      </c>
      <c r="F3053" s="3" t="s">
        <v>5912</v>
      </c>
      <c r="G3053" s="1" t="s">
        <v>16</v>
      </c>
      <c r="H3053" s="4" t="s">
        <v>387</v>
      </c>
      <c r="I3053" s="1" t="s">
        <v>38</v>
      </c>
    </row>
    <row r="3054" spans="2:9">
      <c r="B3054" s="1">
        <v>3052</v>
      </c>
      <c r="C3054" s="41" t="s">
        <v>9400</v>
      </c>
      <c r="D3054" s="4" t="s">
        <v>9401</v>
      </c>
      <c r="E3054" s="41" t="s">
        <v>15</v>
      </c>
      <c r="F3054" s="3" t="s">
        <v>9402</v>
      </c>
      <c r="G3054" s="1" t="s">
        <v>16</v>
      </c>
      <c r="H3054" s="4" t="s">
        <v>462</v>
      </c>
      <c r="I3054" s="1" t="s">
        <v>38</v>
      </c>
    </row>
    <row r="3055" spans="2:9">
      <c r="B3055" s="1">
        <v>3053</v>
      </c>
      <c r="C3055" s="41" t="s">
        <v>9403</v>
      </c>
      <c r="D3055" s="4" t="s">
        <v>9404</v>
      </c>
      <c r="E3055" s="41" t="s">
        <v>15</v>
      </c>
      <c r="F3055" s="3" t="s">
        <v>9405</v>
      </c>
      <c r="G3055" s="1" t="s">
        <v>16</v>
      </c>
      <c r="H3055" s="4" t="s">
        <v>680</v>
      </c>
      <c r="I3055" s="1" t="s">
        <v>38</v>
      </c>
    </row>
    <row r="3056" spans="2:9">
      <c r="B3056" s="1">
        <v>3054</v>
      </c>
      <c r="C3056" s="41" t="s">
        <v>9406</v>
      </c>
      <c r="D3056" s="4" t="s">
        <v>9407</v>
      </c>
      <c r="E3056" s="41" t="s">
        <v>15</v>
      </c>
      <c r="F3056" s="3" t="s">
        <v>5912</v>
      </c>
      <c r="G3056" s="1" t="s">
        <v>16</v>
      </c>
      <c r="H3056" s="4" t="s">
        <v>387</v>
      </c>
      <c r="I3056" s="1" t="s">
        <v>38</v>
      </c>
    </row>
    <row r="3057" spans="2:9">
      <c r="B3057" s="1">
        <v>3055</v>
      </c>
      <c r="C3057" s="41" t="s">
        <v>9408</v>
      </c>
      <c r="D3057" s="4" t="s">
        <v>9409</v>
      </c>
      <c r="E3057" s="41" t="s">
        <v>15</v>
      </c>
      <c r="F3057" s="3" t="s">
        <v>9410</v>
      </c>
      <c r="G3057" s="1" t="s">
        <v>16</v>
      </c>
      <c r="H3057" s="4" t="s">
        <v>557</v>
      </c>
      <c r="I3057" s="1" t="s">
        <v>38</v>
      </c>
    </row>
    <row r="3058" spans="2:9">
      <c r="B3058" s="1">
        <v>3056</v>
      </c>
      <c r="C3058" s="41" t="s">
        <v>9411</v>
      </c>
      <c r="D3058" s="4" t="s">
        <v>9412</v>
      </c>
      <c r="E3058" s="41" t="s">
        <v>15</v>
      </c>
      <c r="F3058" s="3" t="s">
        <v>9413</v>
      </c>
      <c r="G3058" s="1" t="s">
        <v>16</v>
      </c>
      <c r="H3058" s="4" t="s">
        <v>436</v>
      </c>
      <c r="I3058" s="1" t="s">
        <v>38</v>
      </c>
    </row>
    <row r="3059" spans="2:9">
      <c r="B3059" s="1">
        <v>3057</v>
      </c>
      <c r="C3059" s="41" t="s">
        <v>9414</v>
      </c>
      <c r="D3059" s="4" t="s">
        <v>9415</v>
      </c>
      <c r="E3059" s="41" t="s">
        <v>15</v>
      </c>
      <c r="F3059" s="3" t="s">
        <v>9416</v>
      </c>
      <c r="G3059" s="1" t="s">
        <v>16</v>
      </c>
      <c r="H3059" s="4" t="s">
        <v>680</v>
      </c>
      <c r="I3059" s="1" t="s">
        <v>38</v>
      </c>
    </row>
    <row r="3060" spans="2:9">
      <c r="B3060" s="1">
        <v>3058</v>
      </c>
      <c r="C3060" s="41" t="s">
        <v>9417</v>
      </c>
      <c r="D3060" s="4" t="s">
        <v>9418</v>
      </c>
      <c r="E3060" s="41" t="s">
        <v>15</v>
      </c>
      <c r="F3060" s="3" t="s">
        <v>9419</v>
      </c>
      <c r="G3060" s="1" t="s">
        <v>16</v>
      </c>
      <c r="H3060" s="4" t="s">
        <v>387</v>
      </c>
      <c r="I3060" s="1" t="s">
        <v>38</v>
      </c>
    </row>
    <row r="3061" spans="2:9">
      <c r="B3061" s="1">
        <v>3059</v>
      </c>
      <c r="C3061" s="41" t="s">
        <v>9420</v>
      </c>
      <c r="D3061" s="4" t="s">
        <v>9421</v>
      </c>
      <c r="E3061" s="41" t="s">
        <v>15</v>
      </c>
      <c r="F3061" s="3" t="s">
        <v>9422</v>
      </c>
      <c r="G3061" s="1" t="s">
        <v>16</v>
      </c>
      <c r="H3061" s="4" t="s">
        <v>436</v>
      </c>
      <c r="I3061" s="1" t="s">
        <v>38</v>
      </c>
    </row>
    <row r="3062" spans="2:9">
      <c r="B3062" s="1">
        <v>3060</v>
      </c>
      <c r="C3062" s="41" t="s">
        <v>9423</v>
      </c>
      <c r="D3062" s="4" t="s">
        <v>7533</v>
      </c>
      <c r="E3062" s="41" t="s">
        <v>15</v>
      </c>
      <c r="F3062" s="3" t="s">
        <v>9424</v>
      </c>
      <c r="G3062" s="1" t="s">
        <v>16</v>
      </c>
      <c r="H3062" s="4" t="s">
        <v>557</v>
      </c>
      <c r="I3062" s="1" t="s">
        <v>38</v>
      </c>
    </row>
    <row r="3063" spans="2:9">
      <c r="B3063" s="1">
        <v>3061</v>
      </c>
      <c r="C3063" s="41" t="s">
        <v>9425</v>
      </c>
      <c r="D3063" s="4" t="s">
        <v>9426</v>
      </c>
      <c r="E3063" s="41" t="s">
        <v>15</v>
      </c>
      <c r="F3063" s="3" t="s">
        <v>9427</v>
      </c>
      <c r="G3063" s="1" t="s">
        <v>16</v>
      </c>
      <c r="H3063" s="4" t="s">
        <v>478</v>
      </c>
      <c r="I3063" s="1" t="s">
        <v>38</v>
      </c>
    </row>
    <row r="3064" spans="2:9">
      <c r="B3064" s="1">
        <v>3062</v>
      </c>
      <c r="C3064" s="41" t="s">
        <v>9428</v>
      </c>
      <c r="D3064" s="4" t="s">
        <v>9429</v>
      </c>
      <c r="E3064" s="41" t="s">
        <v>15</v>
      </c>
      <c r="F3064" s="3" t="s">
        <v>8655</v>
      </c>
      <c r="G3064" s="1" t="s">
        <v>16</v>
      </c>
      <c r="H3064" s="4" t="s">
        <v>478</v>
      </c>
      <c r="I3064" s="1" t="s">
        <v>38</v>
      </c>
    </row>
    <row r="3065" spans="2:9">
      <c r="B3065" s="1">
        <v>3063</v>
      </c>
      <c r="C3065" s="41" t="s">
        <v>9430</v>
      </c>
      <c r="D3065" s="4" t="s">
        <v>9431</v>
      </c>
      <c r="E3065" s="41" t="s">
        <v>15</v>
      </c>
      <c r="F3065" s="3" t="s">
        <v>9432</v>
      </c>
      <c r="G3065" s="1" t="s">
        <v>16</v>
      </c>
      <c r="H3065" s="4" t="s">
        <v>174</v>
      </c>
      <c r="I3065" s="1" t="s">
        <v>38</v>
      </c>
    </row>
    <row r="3066" spans="2:9">
      <c r="B3066" s="1">
        <v>3064</v>
      </c>
      <c r="C3066" s="41" t="s">
        <v>9433</v>
      </c>
      <c r="D3066" s="4" t="s">
        <v>9434</v>
      </c>
      <c r="E3066" s="41" t="s">
        <v>15</v>
      </c>
      <c r="F3066" s="3" t="s">
        <v>9435</v>
      </c>
      <c r="G3066" s="1" t="s">
        <v>16</v>
      </c>
      <c r="H3066" s="4" t="s">
        <v>478</v>
      </c>
      <c r="I3066" s="1" t="s">
        <v>38</v>
      </c>
    </row>
    <row r="3067" spans="2:9">
      <c r="B3067" s="1">
        <v>3065</v>
      </c>
      <c r="C3067" s="41" t="s">
        <v>9436</v>
      </c>
      <c r="D3067" s="4" t="s">
        <v>9437</v>
      </c>
      <c r="E3067" s="41" t="s">
        <v>15</v>
      </c>
      <c r="F3067" s="3" t="s">
        <v>9438</v>
      </c>
      <c r="G3067" s="1" t="s">
        <v>16</v>
      </c>
      <c r="H3067" s="4" t="s">
        <v>557</v>
      </c>
      <c r="I3067" s="1" t="s">
        <v>38</v>
      </c>
    </row>
    <row r="3068" spans="2:9">
      <c r="B3068" s="1">
        <v>3066</v>
      </c>
      <c r="C3068" s="41" t="s">
        <v>9439</v>
      </c>
      <c r="D3068" s="4" t="s">
        <v>8910</v>
      </c>
      <c r="E3068" s="41" t="s">
        <v>15</v>
      </c>
      <c r="F3068" s="3" t="s">
        <v>9440</v>
      </c>
      <c r="G3068" s="1" t="s">
        <v>16</v>
      </c>
      <c r="H3068" s="4" t="s">
        <v>675</v>
      </c>
      <c r="I3068" s="1" t="s">
        <v>38</v>
      </c>
    </row>
    <row r="3069" spans="2:9">
      <c r="B3069" s="1">
        <v>3067</v>
      </c>
      <c r="C3069" s="41" t="s">
        <v>9441</v>
      </c>
      <c r="D3069" s="4" t="s">
        <v>9442</v>
      </c>
      <c r="E3069" s="41" t="s">
        <v>15</v>
      </c>
      <c r="F3069" s="3" t="s">
        <v>9443</v>
      </c>
      <c r="G3069" s="1" t="s">
        <v>16</v>
      </c>
      <c r="H3069" s="4" t="s">
        <v>675</v>
      </c>
      <c r="I3069" s="1" t="s">
        <v>38</v>
      </c>
    </row>
    <row r="3070" spans="2:9">
      <c r="B3070" s="1">
        <v>3068</v>
      </c>
      <c r="C3070" s="41" t="s">
        <v>9444</v>
      </c>
      <c r="D3070" s="4" t="s">
        <v>9445</v>
      </c>
      <c r="E3070" s="41" t="s">
        <v>15</v>
      </c>
      <c r="F3070" s="3" t="s">
        <v>9446</v>
      </c>
      <c r="G3070" s="1" t="s">
        <v>16</v>
      </c>
      <c r="H3070" s="4" t="s">
        <v>174</v>
      </c>
      <c r="I3070" s="1" t="s">
        <v>38</v>
      </c>
    </row>
    <row r="3071" spans="2:9">
      <c r="B3071" s="1">
        <v>3069</v>
      </c>
      <c r="C3071" s="41" t="s">
        <v>9447</v>
      </c>
      <c r="D3071" s="4" t="s">
        <v>9448</v>
      </c>
      <c r="E3071" s="41" t="s">
        <v>15</v>
      </c>
      <c r="F3071" s="3" t="s">
        <v>9449</v>
      </c>
      <c r="G3071" s="1" t="s">
        <v>16</v>
      </c>
      <c r="H3071" s="4" t="s">
        <v>174</v>
      </c>
      <c r="I3071" s="1" t="s">
        <v>38</v>
      </c>
    </row>
    <row r="3072" spans="2:9">
      <c r="B3072" s="1">
        <v>3070</v>
      </c>
      <c r="C3072" s="41" t="s">
        <v>9450</v>
      </c>
      <c r="D3072" s="4" t="s">
        <v>9451</v>
      </c>
      <c r="E3072" s="41" t="s">
        <v>15</v>
      </c>
      <c r="F3072" s="3" t="s">
        <v>9452</v>
      </c>
      <c r="G3072" s="1" t="s">
        <v>16</v>
      </c>
      <c r="H3072" s="4" t="s">
        <v>680</v>
      </c>
      <c r="I3072" s="1" t="s">
        <v>38</v>
      </c>
    </row>
    <row r="3073" spans="2:9">
      <c r="B3073" s="1">
        <v>3071</v>
      </c>
      <c r="C3073" s="41" t="s">
        <v>9453</v>
      </c>
      <c r="D3073" s="4" t="s">
        <v>9454</v>
      </c>
      <c r="E3073" s="41" t="s">
        <v>15</v>
      </c>
      <c r="F3073" s="3" t="s">
        <v>9455</v>
      </c>
      <c r="G3073" s="1" t="s">
        <v>16</v>
      </c>
      <c r="H3073" s="4" t="s">
        <v>557</v>
      </c>
      <c r="I3073" s="1" t="s">
        <v>38</v>
      </c>
    </row>
    <row r="3074" spans="2:9">
      <c r="B3074" s="1">
        <v>3072</v>
      </c>
      <c r="C3074" s="41" t="s">
        <v>9456</v>
      </c>
      <c r="D3074" s="4" t="s">
        <v>9457</v>
      </c>
      <c r="E3074" s="41" t="s">
        <v>15</v>
      </c>
      <c r="F3074" s="3" t="s">
        <v>9458</v>
      </c>
      <c r="G3074" s="1" t="s">
        <v>16</v>
      </c>
      <c r="H3074" s="4" t="s">
        <v>557</v>
      </c>
      <c r="I3074" s="1" t="s">
        <v>38</v>
      </c>
    </row>
    <row r="3075" spans="2:9">
      <c r="B3075" s="1">
        <v>3073</v>
      </c>
      <c r="C3075" s="41" t="s">
        <v>9459</v>
      </c>
      <c r="D3075" s="4" t="s">
        <v>9460</v>
      </c>
      <c r="E3075" s="41" t="s">
        <v>15</v>
      </c>
      <c r="F3075" s="3" t="s">
        <v>9461</v>
      </c>
      <c r="G3075" s="1" t="s">
        <v>16</v>
      </c>
      <c r="H3075" s="4" t="s">
        <v>675</v>
      </c>
      <c r="I3075" s="1" t="s">
        <v>38</v>
      </c>
    </row>
    <row r="3076" spans="2:9">
      <c r="B3076" s="1">
        <v>3074</v>
      </c>
      <c r="C3076" s="41" t="s">
        <v>9462</v>
      </c>
      <c r="D3076" s="4" t="s">
        <v>9463</v>
      </c>
      <c r="E3076" s="41" t="s">
        <v>15</v>
      </c>
      <c r="F3076" s="3" t="s">
        <v>9464</v>
      </c>
      <c r="G3076" s="1" t="s">
        <v>16</v>
      </c>
      <c r="H3076" s="4" t="s">
        <v>174</v>
      </c>
      <c r="I3076" s="1" t="s">
        <v>38</v>
      </c>
    </row>
    <row r="3077" spans="2:9">
      <c r="B3077" s="1">
        <v>3075</v>
      </c>
      <c r="C3077" s="41" t="s">
        <v>9465</v>
      </c>
      <c r="D3077" s="4" t="s">
        <v>9466</v>
      </c>
      <c r="E3077" s="41" t="s">
        <v>15</v>
      </c>
      <c r="F3077" s="3" t="s">
        <v>9467</v>
      </c>
      <c r="G3077" s="1" t="s">
        <v>16</v>
      </c>
      <c r="H3077" s="4" t="s">
        <v>387</v>
      </c>
      <c r="I3077" s="1" t="s">
        <v>38</v>
      </c>
    </row>
    <row r="3078" spans="2:9">
      <c r="B3078" s="1">
        <v>3076</v>
      </c>
      <c r="C3078" s="41" t="s">
        <v>9468</v>
      </c>
      <c r="D3078" s="4" t="s">
        <v>9469</v>
      </c>
      <c r="E3078" s="41" t="s">
        <v>15</v>
      </c>
      <c r="F3078" s="3" t="s">
        <v>9470</v>
      </c>
      <c r="G3078" s="1" t="s">
        <v>16</v>
      </c>
      <c r="H3078" s="4" t="s">
        <v>198</v>
      </c>
      <c r="I3078" s="1" t="s">
        <v>38</v>
      </c>
    </row>
    <row r="3079" spans="2:9">
      <c r="B3079" s="1">
        <v>3077</v>
      </c>
      <c r="C3079" s="41" t="s">
        <v>9471</v>
      </c>
      <c r="D3079" s="4" t="s">
        <v>9472</v>
      </c>
      <c r="E3079" s="41" t="s">
        <v>15</v>
      </c>
      <c r="F3079" s="3" t="s">
        <v>9473</v>
      </c>
      <c r="G3079" s="1" t="s">
        <v>16</v>
      </c>
      <c r="H3079" s="4" t="s">
        <v>182</v>
      </c>
      <c r="I3079" s="1" t="s">
        <v>38</v>
      </c>
    </row>
    <row r="3080" spans="2:9">
      <c r="B3080" s="1">
        <v>3078</v>
      </c>
      <c r="C3080" s="41" t="s">
        <v>9474</v>
      </c>
      <c r="D3080" s="4" t="s">
        <v>9475</v>
      </c>
      <c r="E3080" s="41" t="s">
        <v>15</v>
      </c>
      <c r="F3080" s="3" t="s">
        <v>9476</v>
      </c>
      <c r="G3080" s="1" t="s">
        <v>16</v>
      </c>
      <c r="H3080" s="4" t="s">
        <v>387</v>
      </c>
      <c r="I3080" s="1" t="s">
        <v>38</v>
      </c>
    </row>
    <row r="3081" spans="2:9">
      <c r="B3081" s="1">
        <v>3079</v>
      </c>
      <c r="C3081" s="41" t="s">
        <v>9477</v>
      </c>
      <c r="D3081" s="4" t="s">
        <v>9478</v>
      </c>
      <c r="E3081" s="41" t="s">
        <v>15</v>
      </c>
      <c r="F3081" s="3" t="s">
        <v>9479</v>
      </c>
      <c r="G3081" s="1" t="s">
        <v>16</v>
      </c>
      <c r="H3081" s="4" t="s">
        <v>679</v>
      </c>
      <c r="I3081" s="1" t="s">
        <v>38</v>
      </c>
    </row>
    <row r="3082" spans="2:9">
      <c r="B3082" s="1">
        <v>3080</v>
      </c>
      <c r="C3082" s="41" t="s">
        <v>9480</v>
      </c>
      <c r="D3082" s="4" t="s">
        <v>9481</v>
      </c>
      <c r="E3082" s="41" t="s">
        <v>15</v>
      </c>
      <c r="F3082" s="3" t="s">
        <v>9482</v>
      </c>
      <c r="G3082" s="1" t="s">
        <v>16</v>
      </c>
      <c r="H3082" s="4" t="s">
        <v>557</v>
      </c>
      <c r="I3082" s="1" t="s">
        <v>38</v>
      </c>
    </row>
    <row r="3083" spans="2:9">
      <c r="B3083" s="1">
        <v>3081</v>
      </c>
      <c r="C3083" s="41" t="s">
        <v>9483</v>
      </c>
      <c r="D3083" s="4" t="s">
        <v>9484</v>
      </c>
      <c r="E3083" s="41" t="s">
        <v>15</v>
      </c>
      <c r="F3083" s="3" t="s">
        <v>9485</v>
      </c>
      <c r="G3083" s="1" t="s">
        <v>16</v>
      </c>
      <c r="H3083" s="4" t="s">
        <v>680</v>
      </c>
      <c r="I3083" s="1" t="s">
        <v>38</v>
      </c>
    </row>
    <row r="3084" spans="2:9">
      <c r="B3084" s="1">
        <v>3082</v>
      </c>
      <c r="C3084" s="41" t="s">
        <v>9486</v>
      </c>
      <c r="D3084" s="4" t="s">
        <v>9487</v>
      </c>
      <c r="E3084" s="41" t="s">
        <v>15</v>
      </c>
      <c r="F3084" s="3" t="s">
        <v>9488</v>
      </c>
      <c r="G3084" s="1" t="s">
        <v>16</v>
      </c>
      <c r="H3084" s="4" t="s">
        <v>675</v>
      </c>
      <c r="I3084" s="1" t="s">
        <v>38</v>
      </c>
    </row>
    <row r="3085" spans="2:9">
      <c r="B3085" s="1">
        <v>3083</v>
      </c>
      <c r="C3085" s="41" t="s">
        <v>9489</v>
      </c>
      <c r="D3085" s="4" t="s">
        <v>9490</v>
      </c>
      <c r="E3085" s="41" t="s">
        <v>15</v>
      </c>
      <c r="F3085" s="3" t="s">
        <v>9491</v>
      </c>
      <c r="G3085" s="1" t="s">
        <v>16</v>
      </c>
      <c r="H3085" s="4" t="s">
        <v>675</v>
      </c>
      <c r="I3085" s="1" t="s">
        <v>38</v>
      </c>
    </row>
    <row r="3086" spans="2:9">
      <c r="B3086" s="1">
        <v>3084</v>
      </c>
      <c r="C3086" s="41" t="s">
        <v>9492</v>
      </c>
      <c r="D3086" s="4" t="s">
        <v>9493</v>
      </c>
      <c r="E3086" s="41" t="s">
        <v>15</v>
      </c>
      <c r="F3086" s="3" t="s">
        <v>9494</v>
      </c>
      <c r="G3086" s="1" t="s">
        <v>16</v>
      </c>
      <c r="H3086" s="4" t="s">
        <v>478</v>
      </c>
      <c r="I3086" s="1" t="s">
        <v>38</v>
      </c>
    </row>
    <row r="3087" spans="2:9">
      <c r="B3087" s="1">
        <v>3085</v>
      </c>
      <c r="C3087" s="41" t="s">
        <v>9495</v>
      </c>
      <c r="D3087" s="4" t="s">
        <v>9496</v>
      </c>
      <c r="E3087" s="41" t="s">
        <v>15</v>
      </c>
      <c r="F3087" s="3" t="s">
        <v>9497</v>
      </c>
      <c r="G3087" s="1" t="s">
        <v>16</v>
      </c>
      <c r="H3087" s="4" t="s">
        <v>387</v>
      </c>
      <c r="I3087" s="1" t="s">
        <v>38</v>
      </c>
    </row>
    <row r="3088" spans="2:9">
      <c r="B3088" s="1">
        <v>3086</v>
      </c>
      <c r="C3088" s="41" t="s">
        <v>9498</v>
      </c>
      <c r="D3088" s="4" t="s">
        <v>9499</v>
      </c>
      <c r="E3088" s="41" t="s">
        <v>15</v>
      </c>
      <c r="F3088" s="3" t="s">
        <v>9500</v>
      </c>
      <c r="G3088" s="1" t="s">
        <v>16</v>
      </c>
      <c r="H3088" s="4" t="s">
        <v>679</v>
      </c>
      <c r="I3088" s="1" t="s">
        <v>38</v>
      </c>
    </row>
    <row r="3089" spans="2:9">
      <c r="B3089" s="1">
        <v>3087</v>
      </c>
      <c r="C3089" s="41" t="s">
        <v>9501</v>
      </c>
      <c r="D3089" s="4" t="s">
        <v>9502</v>
      </c>
      <c r="E3089" s="41" t="s">
        <v>15</v>
      </c>
      <c r="F3089" s="3" t="s">
        <v>9503</v>
      </c>
      <c r="G3089" s="1" t="s">
        <v>16</v>
      </c>
      <c r="H3089" s="4" t="s">
        <v>387</v>
      </c>
      <c r="I3089" s="1" t="s">
        <v>38</v>
      </c>
    </row>
    <row r="3090" spans="2:9">
      <c r="B3090" s="1">
        <v>3088</v>
      </c>
      <c r="C3090" s="41" t="s">
        <v>9504</v>
      </c>
      <c r="D3090" s="4" t="s">
        <v>9505</v>
      </c>
      <c r="E3090" s="41" t="s">
        <v>15</v>
      </c>
      <c r="F3090" s="3" t="s">
        <v>9506</v>
      </c>
      <c r="G3090" s="1" t="s">
        <v>16</v>
      </c>
      <c r="H3090" s="4" t="s">
        <v>174</v>
      </c>
      <c r="I3090" s="1" t="s">
        <v>38</v>
      </c>
    </row>
    <row r="3091" spans="2:9">
      <c r="B3091" s="1">
        <v>3089</v>
      </c>
      <c r="C3091" s="41" t="s">
        <v>9507</v>
      </c>
      <c r="D3091" s="4" t="s">
        <v>9508</v>
      </c>
      <c r="E3091" s="41" t="s">
        <v>15</v>
      </c>
      <c r="F3091" s="3" t="s">
        <v>9509</v>
      </c>
      <c r="G3091" s="1" t="s">
        <v>16</v>
      </c>
      <c r="H3091" s="4" t="s">
        <v>174</v>
      </c>
      <c r="I3091" s="1" t="s">
        <v>38</v>
      </c>
    </row>
    <row r="3092" spans="2:9">
      <c r="B3092" s="1">
        <v>3090</v>
      </c>
      <c r="C3092" s="41" t="s">
        <v>9510</v>
      </c>
      <c r="D3092" s="4" t="s">
        <v>9511</v>
      </c>
      <c r="E3092" s="41" t="s">
        <v>15</v>
      </c>
      <c r="F3092" s="3" t="s">
        <v>9512</v>
      </c>
      <c r="G3092" s="1" t="s">
        <v>16</v>
      </c>
      <c r="H3092" s="4" t="s">
        <v>478</v>
      </c>
      <c r="I3092" s="1" t="s">
        <v>38</v>
      </c>
    </row>
    <row r="3093" spans="2:9">
      <c r="B3093" s="1">
        <v>3091</v>
      </c>
      <c r="C3093" s="41" t="s">
        <v>9513</v>
      </c>
      <c r="D3093" s="4" t="s">
        <v>9514</v>
      </c>
      <c r="E3093" s="41" t="s">
        <v>15</v>
      </c>
      <c r="F3093" s="3" t="s">
        <v>9515</v>
      </c>
      <c r="G3093" s="1" t="s">
        <v>16</v>
      </c>
      <c r="H3093" s="4" t="s">
        <v>679</v>
      </c>
      <c r="I3093" s="1" t="s">
        <v>38</v>
      </c>
    </row>
    <row r="3094" spans="2:9">
      <c r="B3094" s="1">
        <v>3092</v>
      </c>
      <c r="C3094" s="41" t="s">
        <v>9516</v>
      </c>
      <c r="D3094" s="4" t="s">
        <v>9517</v>
      </c>
      <c r="E3094" s="41" t="s">
        <v>15</v>
      </c>
      <c r="F3094" s="3" t="s">
        <v>9518</v>
      </c>
      <c r="G3094" s="1" t="s">
        <v>16</v>
      </c>
      <c r="H3094" s="4" t="s">
        <v>680</v>
      </c>
      <c r="I3094" s="1" t="s">
        <v>38</v>
      </c>
    </row>
    <row r="3095" spans="2:9">
      <c r="B3095" s="1">
        <v>3093</v>
      </c>
      <c r="C3095" s="41" t="s">
        <v>9519</v>
      </c>
      <c r="D3095" s="4" t="s">
        <v>9520</v>
      </c>
      <c r="E3095" s="41" t="s">
        <v>15</v>
      </c>
      <c r="F3095" s="3" t="s">
        <v>9521</v>
      </c>
      <c r="G3095" s="1" t="s">
        <v>16</v>
      </c>
      <c r="H3095" s="4" t="s">
        <v>675</v>
      </c>
      <c r="I3095" s="1" t="s">
        <v>38</v>
      </c>
    </row>
    <row r="3096" spans="2:9">
      <c r="B3096" s="1">
        <v>3094</v>
      </c>
      <c r="C3096" s="41" t="s">
        <v>9522</v>
      </c>
      <c r="D3096" s="4" t="s">
        <v>9523</v>
      </c>
      <c r="E3096" s="41" t="s">
        <v>15</v>
      </c>
      <c r="F3096" s="3" t="s">
        <v>9524</v>
      </c>
      <c r="G3096" s="1" t="s">
        <v>16</v>
      </c>
      <c r="H3096" s="4" t="s">
        <v>557</v>
      </c>
      <c r="I3096" s="1" t="s">
        <v>38</v>
      </c>
    </row>
    <row r="3097" spans="2:9">
      <c r="B3097" s="1">
        <v>3095</v>
      </c>
      <c r="C3097" s="41" t="s">
        <v>9525</v>
      </c>
      <c r="D3097" s="4" t="s">
        <v>9526</v>
      </c>
      <c r="E3097" s="41" t="s">
        <v>15</v>
      </c>
      <c r="F3097" s="3" t="s">
        <v>5341</v>
      </c>
      <c r="G3097" s="1" t="s">
        <v>16</v>
      </c>
      <c r="H3097" s="4" t="s">
        <v>387</v>
      </c>
      <c r="I3097" s="1" t="s">
        <v>38</v>
      </c>
    </row>
    <row r="3098" spans="2:9">
      <c r="B3098" s="1">
        <v>3096</v>
      </c>
      <c r="C3098" s="41" t="s">
        <v>9527</v>
      </c>
      <c r="D3098" s="4" t="s">
        <v>9528</v>
      </c>
      <c r="E3098" s="41" t="s">
        <v>15</v>
      </c>
      <c r="F3098" s="3" t="s">
        <v>9529</v>
      </c>
      <c r="G3098" s="1" t="s">
        <v>16</v>
      </c>
      <c r="H3098" s="4" t="s">
        <v>680</v>
      </c>
      <c r="I3098" s="1" t="s">
        <v>38</v>
      </c>
    </row>
    <row r="3099" spans="2:9">
      <c r="B3099" s="1">
        <v>3097</v>
      </c>
      <c r="C3099" s="41" t="s">
        <v>9530</v>
      </c>
      <c r="D3099" s="4" t="s">
        <v>6383</v>
      </c>
      <c r="E3099" s="41" t="s">
        <v>15</v>
      </c>
      <c r="F3099" s="3" t="s">
        <v>9531</v>
      </c>
      <c r="G3099" s="1" t="s">
        <v>16</v>
      </c>
      <c r="H3099" s="4" t="s">
        <v>675</v>
      </c>
      <c r="I3099" s="1" t="s">
        <v>38</v>
      </c>
    </row>
    <row r="3100" spans="2:9">
      <c r="B3100" s="1">
        <v>3098</v>
      </c>
      <c r="C3100" s="41" t="s">
        <v>9532</v>
      </c>
      <c r="D3100" s="4" t="s">
        <v>9533</v>
      </c>
      <c r="E3100" s="41" t="s">
        <v>15</v>
      </c>
      <c r="F3100" s="3" t="s">
        <v>9534</v>
      </c>
      <c r="G3100" s="1" t="s">
        <v>16</v>
      </c>
      <c r="H3100" s="4" t="s">
        <v>675</v>
      </c>
      <c r="I3100" s="1" t="s">
        <v>38</v>
      </c>
    </row>
    <row r="3101" spans="2:9">
      <c r="B3101" s="1">
        <v>3099</v>
      </c>
      <c r="C3101" s="41" t="s">
        <v>9535</v>
      </c>
      <c r="D3101" s="4" t="s">
        <v>9536</v>
      </c>
      <c r="E3101" s="41" t="s">
        <v>15</v>
      </c>
      <c r="F3101" s="3" t="s">
        <v>9537</v>
      </c>
      <c r="G3101" s="1" t="s">
        <v>16</v>
      </c>
      <c r="H3101" s="4" t="s">
        <v>387</v>
      </c>
      <c r="I3101" s="1" t="s">
        <v>38</v>
      </c>
    </row>
    <row r="3102" spans="2:9">
      <c r="B3102" s="1">
        <v>3100</v>
      </c>
      <c r="C3102" s="41" t="s">
        <v>9538</v>
      </c>
      <c r="D3102" s="4" t="s">
        <v>9539</v>
      </c>
      <c r="E3102" s="41" t="s">
        <v>15</v>
      </c>
      <c r="F3102" s="3" t="s">
        <v>9540</v>
      </c>
      <c r="G3102" s="1" t="s">
        <v>16</v>
      </c>
      <c r="H3102" s="4" t="s">
        <v>557</v>
      </c>
      <c r="I3102" s="1" t="s">
        <v>38</v>
      </c>
    </row>
    <row r="3103" spans="2:9">
      <c r="B3103" s="1">
        <v>3101</v>
      </c>
      <c r="C3103" s="41" t="s">
        <v>9541</v>
      </c>
      <c r="D3103" s="4" t="s">
        <v>9542</v>
      </c>
      <c r="E3103" s="41" t="s">
        <v>15</v>
      </c>
      <c r="F3103" s="3" t="s">
        <v>9543</v>
      </c>
      <c r="G3103" s="1" t="s">
        <v>16</v>
      </c>
      <c r="H3103" s="4" t="s">
        <v>174</v>
      </c>
      <c r="I3103" s="1" t="s">
        <v>38</v>
      </c>
    </row>
    <row r="3104" spans="2:9">
      <c r="B3104" s="1">
        <v>3102</v>
      </c>
      <c r="C3104" s="41" t="s">
        <v>9544</v>
      </c>
      <c r="D3104" s="4" t="s">
        <v>9545</v>
      </c>
      <c r="E3104" s="41" t="s">
        <v>15</v>
      </c>
      <c r="F3104" s="3" t="s">
        <v>9546</v>
      </c>
      <c r="G3104" s="1" t="s">
        <v>16</v>
      </c>
      <c r="H3104" s="4" t="s">
        <v>174</v>
      </c>
      <c r="I3104" s="1" t="s">
        <v>38</v>
      </c>
    </row>
    <row r="3105" spans="2:9">
      <c r="B3105" s="1">
        <v>3103</v>
      </c>
      <c r="C3105" s="41" t="s">
        <v>9547</v>
      </c>
      <c r="D3105" s="4" t="s">
        <v>9548</v>
      </c>
      <c r="E3105" s="41" t="s">
        <v>15</v>
      </c>
      <c r="F3105" s="3" t="s">
        <v>9549</v>
      </c>
      <c r="G3105" s="1" t="s">
        <v>16</v>
      </c>
      <c r="H3105" s="4" t="s">
        <v>387</v>
      </c>
      <c r="I3105" s="1" t="s">
        <v>38</v>
      </c>
    </row>
    <row r="3106" spans="2:9">
      <c r="B3106" s="1">
        <v>3104</v>
      </c>
      <c r="C3106" s="41" t="s">
        <v>9550</v>
      </c>
      <c r="D3106" s="4" t="s">
        <v>9551</v>
      </c>
      <c r="E3106" s="41" t="s">
        <v>15</v>
      </c>
      <c r="F3106" s="3" t="s">
        <v>9552</v>
      </c>
      <c r="G3106" s="1" t="s">
        <v>16</v>
      </c>
      <c r="H3106" s="4" t="s">
        <v>557</v>
      </c>
      <c r="I3106" s="1" t="s">
        <v>38</v>
      </c>
    </row>
    <row r="3107" spans="2:9">
      <c r="B3107" s="1">
        <v>3105</v>
      </c>
      <c r="C3107" s="41" t="s">
        <v>9553</v>
      </c>
      <c r="D3107" s="4" t="s">
        <v>9554</v>
      </c>
      <c r="E3107" s="41" t="s">
        <v>15</v>
      </c>
      <c r="F3107" s="3" t="s">
        <v>9555</v>
      </c>
      <c r="G3107" s="1" t="s">
        <v>16</v>
      </c>
      <c r="H3107" s="4" t="s">
        <v>174</v>
      </c>
      <c r="I3107" s="1" t="s">
        <v>38</v>
      </c>
    </row>
    <row r="3108" spans="2:9">
      <c r="B3108" s="1">
        <v>3106</v>
      </c>
      <c r="C3108" s="41" t="s">
        <v>9556</v>
      </c>
      <c r="D3108" s="4" t="s">
        <v>9557</v>
      </c>
      <c r="E3108" s="41" t="s">
        <v>15</v>
      </c>
      <c r="F3108" s="3" t="s">
        <v>9558</v>
      </c>
      <c r="G3108" s="1" t="s">
        <v>16</v>
      </c>
      <c r="H3108" s="4" t="s">
        <v>680</v>
      </c>
      <c r="I3108" s="1" t="s">
        <v>38</v>
      </c>
    </row>
    <row r="3109" spans="2:9">
      <c r="B3109" s="1">
        <v>3107</v>
      </c>
      <c r="C3109" s="41" t="s">
        <v>9559</v>
      </c>
      <c r="D3109" s="4" t="s">
        <v>9560</v>
      </c>
      <c r="E3109" s="41" t="s">
        <v>15</v>
      </c>
      <c r="F3109" s="3" t="s">
        <v>9561</v>
      </c>
      <c r="G3109" s="1" t="s">
        <v>16</v>
      </c>
      <c r="H3109" s="4" t="s">
        <v>478</v>
      </c>
      <c r="I3109" s="1" t="s">
        <v>38</v>
      </c>
    </row>
    <row r="3110" spans="2:9">
      <c r="B3110" s="1">
        <v>3108</v>
      </c>
      <c r="C3110" s="41" t="s">
        <v>9562</v>
      </c>
      <c r="D3110" s="4" t="s">
        <v>9563</v>
      </c>
      <c r="E3110" s="41" t="s">
        <v>15</v>
      </c>
      <c r="F3110" s="3" t="s">
        <v>9564</v>
      </c>
      <c r="G3110" s="1" t="s">
        <v>16</v>
      </c>
      <c r="H3110" s="4" t="s">
        <v>557</v>
      </c>
      <c r="I3110" s="1" t="s">
        <v>38</v>
      </c>
    </row>
    <row r="3111" spans="2:9">
      <c r="B3111" s="1">
        <v>3109</v>
      </c>
      <c r="C3111" s="41" t="s">
        <v>9565</v>
      </c>
      <c r="D3111" s="4" t="s">
        <v>9566</v>
      </c>
      <c r="E3111" s="41" t="s">
        <v>15</v>
      </c>
      <c r="F3111" s="3" t="s">
        <v>9567</v>
      </c>
      <c r="G3111" s="1" t="s">
        <v>16</v>
      </c>
      <c r="H3111" s="4" t="s">
        <v>557</v>
      </c>
      <c r="I3111" s="1" t="s">
        <v>38</v>
      </c>
    </row>
    <row r="3112" spans="2:9">
      <c r="B3112" s="1">
        <v>3110</v>
      </c>
      <c r="C3112" s="41" t="s">
        <v>9568</v>
      </c>
      <c r="D3112" s="4" t="s">
        <v>9569</v>
      </c>
      <c r="E3112" s="41" t="s">
        <v>15</v>
      </c>
      <c r="F3112" s="3" t="s">
        <v>9570</v>
      </c>
      <c r="G3112" s="1" t="s">
        <v>16</v>
      </c>
      <c r="H3112" s="4" t="s">
        <v>557</v>
      </c>
      <c r="I3112" s="1" t="s">
        <v>38</v>
      </c>
    </row>
    <row r="3113" spans="2:9">
      <c r="B3113" s="1">
        <v>3111</v>
      </c>
      <c r="C3113" s="41" t="s">
        <v>9571</v>
      </c>
      <c r="D3113" s="4" t="s">
        <v>9572</v>
      </c>
      <c r="E3113" s="41" t="s">
        <v>15</v>
      </c>
      <c r="F3113" s="3" t="s">
        <v>9573</v>
      </c>
      <c r="G3113" s="1" t="s">
        <v>16</v>
      </c>
      <c r="H3113" s="4" t="s">
        <v>244</v>
      </c>
      <c r="I3113" s="1" t="s">
        <v>38</v>
      </c>
    </row>
    <row r="3114" spans="2:9">
      <c r="B3114" s="1">
        <v>3112</v>
      </c>
      <c r="C3114" s="41" t="s">
        <v>9574</v>
      </c>
      <c r="D3114" s="4" t="s">
        <v>9575</v>
      </c>
      <c r="E3114" s="41" t="s">
        <v>15</v>
      </c>
      <c r="F3114" s="3" t="s">
        <v>9576</v>
      </c>
      <c r="G3114" s="1" t="s">
        <v>16</v>
      </c>
      <c r="H3114" s="4" t="s">
        <v>484</v>
      </c>
      <c r="I3114" s="1" t="s">
        <v>38</v>
      </c>
    </row>
    <row r="3115" spans="2:9">
      <c r="B3115" s="1">
        <v>3113</v>
      </c>
      <c r="C3115" s="41" t="s">
        <v>9577</v>
      </c>
      <c r="D3115" s="4" t="s">
        <v>9578</v>
      </c>
      <c r="E3115" s="41" t="s">
        <v>15</v>
      </c>
      <c r="F3115" s="3" t="s">
        <v>9579</v>
      </c>
      <c r="G3115" s="1" t="s">
        <v>16</v>
      </c>
      <c r="H3115" s="4" t="s">
        <v>680</v>
      </c>
      <c r="I3115" s="1" t="s">
        <v>38</v>
      </c>
    </row>
    <row r="3116" spans="2:9">
      <c r="B3116" s="1">
        <v>3114</v>
      </c>
      <c r="C3116" s="41" t="s">
        <v>9580</v>
      </c>
      <c r="D3116" s="4" t="s">
        <v>9581</v>
      </c>
      <c r="E3116" s="41" t="s">
        <v>15</v>
      </c>
      <c r="F3116" s="3" t="s">
        <v>9582</v>
      </c>
      <c r="G3116" s="1" t="s">
        <v>16</v>
      </c>
      <c r="H3116" s="4" t="s">
        <v>244</v>
      </c>
      <c r="I3116" s="1" t="s">
        <v>38</v>
      </c>
    </row>
    <row r="3117" spans="2:9">
      <c r="B3117" s="1">
        <v>3115</v>
      </c>
      <c r="C3117" s="41" t="s">
        <v>9583</v>
      </c>
      <c r="D3117" s="4" t="s">
        <v>9584</v>
      </c>
      <c r="E3117" s="41" t="s">
        <v>15</v>
      </c>
      <c r="F3117" s="3" t="s">
        <v>5912</v>
      </c>
      <c r="G3117" s="1" t="s">
        <v>16</v>
      </c>
      <c r="H3117" s="4" t="s">
        <v>387</v>
      </c>
      <c r="I3117" s="1" t="s">
        <v>38</v>
      </c>
    </row>
    <row r="3118" spans="2:9">
      <c r="B3118" s="1">
        <v>3116</v>
      </c>
      <c r="C3118" s="41" t="s">
        <v>9585</v>
      </c>
      <c r="D3118" s="4" t="s">
        <v>9586</v>
      </c>
      <c r="E3118" s="41" t="s">
        <v>15</v>
      </c>
      <c r="F3118" s="3" t="s">
        <v>6078</v>
      </c>
      <c r="G3118" s="1" t="s">
        <v>16</v>
      </c>
      <c r="H3118" s="4" t="s">
        <v>680</v>
      </c>
      <c r="I3118" s="1" t="s">
        <v>38</v>
      </c>
    </row>
    <row r="3119" spans="2:9">
      <c r="B3119" s="1">
        <v>3117</v>
      </c>
      <c r="C3119" s="41" t="s">
        <v>9587</v>
      </c>
      <c r="D3119" s="4" t="s">
        <v>9588</v>
      </c>
      <c r="E3119" s="41" t="s">
        <v>15</v>
      </c>
      <c r="F3119" s="3" t="s">
        <v>9365</v>
      </c>
      <c r="G3119" s="1" t="s">
        <v>16</v>
      </c>
      <c r="H3119" s="4" t="s">
        <v>680</v>
      </c>
      <c r="I3119" s="1" t="s">
        <v>38</v>
      </c>
    </row>
    <row r="3120" spans="2:9">
      <c r="B3120" s="1">
        <v>3118</v>
      </c>
      <c r="C3120" s="41" t="s">
        <v>9589</v>
      </c>
      <c r="D3120" s="4" t="s">
        <v>9590</v>
      </c>
      <c r="E3120" s="41" t="s">
        <v>15</v>
      </c>
      <c r="F3120" s="3" t="s">
        <v>9591</v>
      </c>
      <c r="G3120" s="1" t="s">
        <v>16</v>
      </c>
      <c r="H3120" s="4" t="s">
        <v>557</v>
      </c>
      <c r="I3120" s="1" t="s">
        <v>38</v>
      </c>
    </row>
    <row r="3121" spans="2:9">
      <c r="B3121" s="1">
        <v>3119</v>
      </c>
      <c r="C3121" s="41" t="s">
        <v>9592</v>
      </c>
      <c r="D3121" s="4" t="s">
        <v>9593</v>
      </c>
      <c r="E3121" s="41" t="s">
        <v>15</v>
      </c>
      <c r="F3121" s="3" t="s">
        <v>9594</v>
      </c>
      <c r="G3121" s="1" t="s">
        <v>16</v>
      </c>
      <c r="H3121" s="4" t="s">
        <v>557</v>
      </c>
      <c r="I3121" s="1" t="s">
        <v>38</v>
      </c>
    </row>
    <row r="3122" spans="2:9">
      <c r="B3122" s="1">
        <v>3120</v>
      </c>
      <c r="C3122" s="41" t="s">
        <v>9595</v>
      </c>
      <c r="D3122" s="4" t="s">
        <v>6646</v>
      </c>
      <c r="E3122" s="41" t="s">
        <v>15</v>
      </c>
      <c r="F3122" s="3" t="s">
        <v>5912</v>
      </c>
      <c r="G3122" s="1" t="s">
        <v>16</v>
      </c>
      <c r="H3122" s="4" t="s">
        <v>387</v>
      </c>
      <c r="I3122" s="1" t="s">
        <v>38</v>
      </c>
    </row>
    <row r="3123" spans="2:9">
      <c r="B3123" s="1">
        <v>3121</v>
      </c>
      <c r="C3123" s="41" t="s">
        <v>9596</v>
      </c>
      <c r="D3123" s="4" t="s">
        <v>9597</v>
      </c>
      <c r="E3123" s="41" t="s">
        <v>15</v>
      </c>
      <c r="F3123" s="3" t="s">
        <v>9598</v>
      </c>
      <c r="G3123" s="1" t="s">
        <v>16</v>
      </c>
      <c r="H3123" s="4" t="s">
        <v>557</v>
      </c>
      <c r="I3123" s="1" t="s">
        <v>38</v>
      </c>
    </row>
    <row r="3124" spans="2:9">
      <c r="B3124" s="1">
        <v>3122</v>
      </c>
      <c r="C3124" s="41" t="s">
        <v>9599</v>
      </c>
      <c r="D3124" s="4" t="s">
        <v>9600</v>
      </c>
      <c r="E3124" s="41" t="s">
        <v>15</v>
      </c>
      <c r="F3124" s="3" t="s">
        <v>9601</v>
      </c>
      <c r="G3124" s="1" t="s">
        <v>16</v>
      </c>
      <c r="H3124" s="4" t="s">
        <v>174</v>
      </c>
      <c r="I3124" s="1" t="s">
        <v>38</v>
      </c>
    </row>
    <row r="3125" spans="2:9">
      <c r="B3125" s="1">
        <v>3123</v>
      </c>
      <c r="C3125" s="41" t="s">
        <v>9602</v>
      </c>
      <c r="D3125" s="4" t="s">
        <v>2388</v>
      </c>
      <c r="E3125" s="41" t="s">
        <v>15</v>
      </c>
      <c r="F3125" s="3" t="s">
        <v>9603</v>
      </c>
      <c r="G3125" s="1" t="s">
        <v>16</v>
      </c>
      <c r="H3125" s="4" t="s">
        <v>174</v>
      </c>
      <c r="I3125" s="1" t="s">
        <v>38</v>
      </c>
    </row>
    <row r="3126" spans="2:9">
      <c r="B3126" s="1">
        <v>3124</v>
      </c>
      <c r="C3126" s="41" t="s">
        <v>9604</v>
      </c>
      <c r="D3126" s="4" t="s">
        <v>9605</v>
      </c>
      <c r="E3126" s="41" t="s">
        <v>15</v>
      </c>
      <c r="F3126" s="3" t="s">
        <v>5888</v>
      </c>
      <c r="G3126" s="1" t="s">
        <v>16</v>
      </c>
      <c r="H3126" s="4" t="s">
        <v>174</v>
      </c>
      <c r="I3126" s="1" t="s">
        <v>38</v>
      </c>
    </row>
    <row r="3127" spans="2:9">
      <c r="B3127" s="1">
        <v>3125</v>
      </c>
      <c r="C3127" s="41" t="s">
        <v>9606</v>
      </c>
      <c r="D3127" s="4" t="s">
        <v>9607</v>
      </c>
      <c r="E3127" s="41" t="s">
        <v>15</v>
      </c>
      <c r="F3127" s="3" t="s">
        <v>9608</v>
      </c>
      <c r="G3127" s="1" t="s">
        <v>16</v>
      </c>
      <c r="H3127" s="4" t="s">
        <v>557</v>
      </c>
      <c r="I3127" s="1" t="s">
        <v>38</v>
      </c>
    </row>
    <row r="3128" spans="2:9">
      <c r="B3128" s="1">
        <v>3126</v>
      </c>
      <c r="C3128" s="41" t="s">
        <v>9609</v>
      </c>
      <c r="D3128" s="4" t="s">
        <v>4303</v>
      </c>
      <c r="E3128" s="41" t="s">
        <v>15</v>
      </c>
      <c r="F3128" s="3" t="s">
        <v>9610</v>
      </c>
      <c r="G3128" s="1" t="s">
        <v>16</v>
      </c>
      <c r="H3128" s="4" t="s">
        <v>675</v>
      </c>
      <c r="I3128" s="1" t="s">
        <v>38</v>
      </c>
    </row>
    <row r="3129" spans="2:9">
      <c r="B3129" s="1">
        <v>3127</v>
      </c>
      <c r="C3129" s="41" t="s">
        <v>9611</v>
      </c>
      <c r="D3129" s="4" t="s">
        <v>9612</v>
      </c>
      <c r="E3129" s="41" t="s">
        <v>15</v>
      </c>
      <c r="F3129" s="3" t="s">
        <v>9613</v>
      </c>
      <c r="G3129" s="1" t="s">
        <v>16</v>
      </c>
      <c r="H3129" s="4" t="s">
        <v>680</v>
      </c>
      <c r="I3129" s="1" t="s">
        <v>38</v>
      </c>
    </row>
    <row r="3130" spans="2:9">
      <c r="B3130" s="1">
        <v>3128</v>
      </c>
      <c r="C3130" s="41" t="s">
        <v>9614</v>
      </c>
      <c r="D3130" s="4" t="s">
        <v>9615</v>
      </c>
      <c r="E3130" s="41" t="s">
        <v>15</v>
      </c>
      <c r="F3130" s="3" t="s">
        <v>9616</v>
      </c>
      <c r="G3130" s="1" t="s">
        <v>16</v>
      </c>
      <c r="H3130" s="4" t="s">
        <v>174</v>
      </c>
      <c r="I3130" s="1" t="s">
        <v>38</v>
      </c>
    </row>
    <row r="3131" spans="2:9">
      <c r="B3131" s="1">
        <v>3129</v>
      </c>
      <c r="C3131" s="41" t="s">
        <v>9617</v>
      </c>
      <c r="D3131" s="4" t="s">
        <v>9618</v>
      </c>
      <c r="E3131" s="41" t="s">
        <v>15</v>
      </c>
      <c r="F3131" s="3" t="s">
        <v>9619</v>
      </c>
      <c r="G3131" s="1" t="s">
        <v>16</v>
      </c>
      <c r="H3131" s="4" t="s">
        <v>478</v>
      </c>
      <c r="I3131" s="1" t="s">
        <v>38</v>
      </c>
    </row>
    <row r="3132" spans="2:9">
      <c r="B3132" s="1">
        <v>3130</v>
      </c>
      <c r="C3132" s="41" t="s">
        <v>9620</v>
      </c>
      <c r="D3132" s="4" t="s">
        <v>9621</v>
      </c>
      <c r="E3132" s="41" t="s">
        <v>15</v>
      </c>
      <c r="F3132" s="3" t="s">
        <v>9622</v>
      </c>
      <c r="G3132" s="1" t="s">
        <v>16</v>
      </c>
      <c r="H3132" s="4" t="s">
        <v>680</v>
      </c>
      <c r="I3132" s="1" t="s">
        <v>38</v>
      </c>
    </row>
    <row r="3133" spans="2:9">
      <c r="B3133" s="1">
        <v>3131</v>
      </c>
      <c r="C3133" s="41" t="s">
        <v>9623</v>
      </c>
      <c r="D3133" s="4" t="s">
        <v>7001</v>
      </c>
      <c r="E3133" s="41" t="s">
        <v>15</v>
      </c>
      <c r="F3133" s="3" t="s">
        <v>9624</v>
      </c>
      <c r="G3133" s="1" t="s">
        <v>16</v>
      </c>
      <c r="H3133" s="4" t="s">
        <v>436</v>
      </c>
      <c r="I3133" s="1" t="s">
        <v>38</v>
      </c>
    </row>
    <row r="3134" spans="2:9">
      <c r="B3134" s="1">
        <v>3132</v>
      </c>
      <c r="C3134" s="41" t="s">
        <v>9625</v>
      </c>
      <c r="D3134" s="4" t="s">
        <v>9626</v>
      </c>
      <c r="E3134" s="41" t="s">
        <v>15</v>
      </c>
      <c r="F3134" s="3" t="s">
        <v>9627</v>
      </c>
      <c r="G3134" s="1" t="s">
        <v>16</v>
      </c>
      <c r="H3134" s="4" t="s">
        <v>174</v>
      </c>
      <c r="I3134" s="1" t="s">
        <v>38</v>
      </c>
    </row>
    <row r="3135" spans="2:9">
      <c r="B3135" s="1">
        <v>3133</v>
      </c>
      <c r="C3135" s="41" t="s">
        <v>9628</v>
      </c>
      <c r="D3135" s="4" t="s">
        <v>9629</v>
      </c>
      <c r="E3135" s="41" t="s">
        <v>15</v>
      </c>
      <c r="F3135" s="3" t="s">
        <v>5508</v>
      </c>
      <c r="G3135" s="1" t="s">
        <v>16</v>
      </c>
      <c r="H3135" s="4" t="s">
        <v>387</v>
      </c>
      <c r="I3135" s="1" t="s">
        <v>38</v>
      </c>
    </row>
    <row r="3136" spans="2:9">
      <c r="B3136" s="1">
        <v>3134</v>
      </c>
      <c r="C3136" s="41" t="s">
        <v>9630</v>
      </c>
      <c r="D3136" s="4" t="s">
        <v>9631</v>
      </c>
      <c r="E3136" s="41" t="s">
        <v>15</v>
      </c>
      <c r="F3136" s="3" t="s">
        <v>9632</v>
      </c>
      <c r="G3136" s="1" t="s">
        <v>16</v>
      </c>
      <c r="H3136" s="4" t="s">
        <v>675</v>
      </c>
      <c r="I3136" s="1" t="s">
        <v>38</v>
      </c>
    </row>
    <row r="3137" spans="2:9">
      <c r="B3137" s="1">
        <v>3135</v>
      </c>
      <c r="C3137" s="41" t="s">
        <v>9633</v>
      </c>
      <c r="D3137" s="4" t="s">
        <v>9634</v>
      </c>
      <c r="E3137" s="41" t="s">
        <v>15</v>
      </c>
      <c r="F3137" s="3" t="s">
        <v>9635</v>
      </c>
      <c r="G3137" s="1" t="s">
        <v>16</v>
      </c>
      <c r="H3137" s="4" t="s">
        <v>387</v>
      </c>
      <c r="I3137" s="1" t="s">
        <v>38</v>
      </c>
    </row>
    <row r="3138" spans="2:9">
      <c r="B3138" s="1">
        <v>3136</v>
      </c>
      <c r="C3138" s="41" t="s">
        <v>9636</v>
      </c>
      <c r="D3138" s="4" t="s">
        <v>9637</v>
      </c>
      <c r="E3138" s="41" t="s">
        <v>15</v>
      </c>
      <c r="F3138" s="3" t="s">
        <v>5341</v>
      </c>
      <c r="G3138" s="1" t="s">
        <v>16</v>
      </c>
      <c r="H3138" s="4" t="s">
        <v>387</v>
      </c>
      <c r="I3138" s="1" t="s">
        <v>38</v>
      </c>
    </row>
    <row r="3139" spans="2:9">
      <c r="B3139" s="1">
        <v>3137</v>
      </c>
      <c r="C3139" s="41" t="s">
        <v>9638</v>
      </c>
      <c r="D3139" s="4" t="s">
        <v>9639</v>
      </c>
      <c r="E3139" s="41" t="s">
        <v>15</v>
      </c>
      <c r="F3139" s="3" t="s">
        <v>9640</v>
      </c>
      <c r="G3139" s="1" t="s">
        <v>16</v>
      </c>
      <c r="H3139" s="4" t="s">
        <v>387</v>
      </c>
      <c r="I3139" s="1" t="s">
        <v>38</v>
      </c>
    </row>
    <row r="3140" spans="2:9">
      <c r="B3140" s="1">
        <v>3138</v>
      </c>
      <c r="C3140" s="41" t="s">
        <v>9641</v>
      </c>
      <c r="D3140" s="4" t="s">
        <v>9642</v>
      </c>
      <c r="E3140" s="41" t="s">
        <v>15</v>
      </c>
      <c r="F3140" s="3" t="s">
        <v>9643</v>
      </c>
      <c r="G3140" s="1" t="s">
        <v>16</v>
      </c>
      <c r="H3140" s="4" t="s">
        <v>436</v>
      </c>
      <c r="I3140" s="1" t="s">
        <v>38</v>
      </c>
    </row>
    <row r="3141" spans="2:9">
      <c r="B3141" s="1">
        <v>3139</v>
      </c>
      <c r="C3141" s="41" t="s">
        <v>9644</v>
      </c>
      <c r="D3141" s="4" t="s">
        <v>9645</v>
      </c>
      <c r="E3141" s="41" t="s">
        <v>15</v>
      </c>
      <c r="F3141" s="3" t="s">
        <v>9646</v>
      </c>
      <c r="G3141" s="1" t="s">
        <v>16</v>
      </c>
      <c r="H3141" s="4" t="s">
        <v>174</v>
      </c>
      <c r="I3141" s="1" t="s">
        <v>38</v>
      </c>
    </row>
    <row r="3142" spans="2:9">
      <c r="B3142" s="1">
        <v>3140</v>
      </c>
      <c r="C3142" s="41" t="s">
        <v>9647</v>
      </c>
      <c r="D3142" s="4" t="s">
        <v>9648</v>
      </c>
      <c r="E3142" s="41" t="s">
        <v>15</v>
      </c>
      <c r="F3142" s="3" t="s">
        <v>5912</v>
      </c>
      <c r="G3142" s="1" t="s">
        <v>16</v>
      </c>
      <c r="H3142" s="4" t="s">
        <v>387</v>
      </c>
      <c r="I3142" s="1" t="s">
        <v>38</v>
      </c>
    </row>
    <row r="3143" spans="2:9">
      <c r="B3143" s="1">
        <v>3141</v>
      </c>
      <c r="C3143" s="41" t="s">
        <v>9649</v>
      </c>
      <c r="D3143" s="4" t="s">
        <v>9650</v>
      </c>
      <c r="E3143" s="41" t="s">
        <v>15</v>
      </c>
      <c r="F3143" s="3" t="s">
        <v>9651</v>
      </c>
      <c r="G3143" s="1" t="s">
        <v>16</v>
      </c>
      <c r="H3143" s="4" t="s">
        <v>478</v>
      </c>
      <c r="I3143" s="1" t="s">
        <v>38</v>
      </c>
    </row>
    <row r="3144" spans="2:9">
      <c r="B3144" s="1">
        <v>3142</v>
      </c>
      <c r="C3144" s="41" t="s">
        <v>9652</v>
      </c>
      <c r="D3144" s="4" t="s">
        <v>9653</v>
      </c>
      <c r="E3144" s="41" t="s">
        <v>15</v>
      </c>
      <c r="F3144" s="3" t="s">
        <v>5912</v>
      </c>
      <c r="G3144" s="1" t="s">
        <v>16</v>
      </c>
      <c r="H3144" s="4" t="s">
        <v>387</v>
      </c>
      <c r="I3144" s="1" t="s">
        <v>38</v>
      </c>
    </row>
    <row r="3145" spans="2:9">
      <c r="B3145" s="1">
        <v>3143</v>
      </c>
      <c r="C3145" s="41" t="s">
        <v>9654</v>
      </c>
      <c r="D3145" s="4" t="s">
        <v>8492</v>
      </c>
      <c r="E3145" s="41" t="s">
        <v>15</v>
      </c>
      <c r="F3145" s="3" t="s">
        <v>9655</v>
      </c>
      <c r="G3145" s="1" t="s">
        <v>16</v>
      </c>
      <c r="H3145" s="4" t="s">
        <v>675</v>
      </c>
      <c r="I3145" s="1" t="s">
        <v>38</v>
      </c>
    </row>
    <row r="3146" spans="2:9">
      <c r="B3146" s="1">
        <v>3144</v>
      </c>
      <c r="C3146" s="41" t="s">
        <v>9656</v>
      </c>
      <c r="D3146" s="4" t="s">
        <v>9657</v>
      </c>
      <c r="E3146" s="41" t="s">
        <v>15</v>
      </c>
      <c r="F3146" s="3" t="s">
        <v>9658</v>
      </c>
      <c r="G3146" s="1" t="s">
        <v>16</v>
      </c>
      <c r="H3146" s="4" t="s">
        <v>675</v>
      </c>
      <c r="I3146" s="1" t="s">
        <v>38</v>
      </c>
    </row>
    <row r="3147" spans="2:9">
      <c r="B3147" s="1">
        <v>3145</v>
      </c>
      <c r="C3147" s="41" t="s">
        <v>9659</v>
      </c>
      <c r="D3147" s="4" t="s">
        <v>9660</v>
      </c>
      <c r="E3147" s="41" t="s">
        <v>15</v>
      </c>
      <c r="F3147" s="3" t="s">
        <v>9661</v>
      </c>
      <c r="G3147" s="1" t="s">
        <v>16</v>
      </c>
      <c r="H3147" s="4" t="s">
        <v>678</v>
      </c>
      <c r="I3147" s="1" t="s">
        <v>38</v>
      </c>
    </row>
    <row r="3148" spans="2:9">
      <c r="B3148" s="1">
        <v>3146</v>
      </c>
      <c r="C3148" s="41" t="s">
        <v>9662</v>
      </c>
      <c r="D3148" s="4" t="s">
        <v>9663</v>
      </c>
      <c r="E3148" s="41" t="s">
        <v>15</v>
      </c>
      <c r="F3148" s="3" t="s">
        <v>9664</v>
      </c>
      <c r="G3148" s="1" t="s">
        <v>16</v>
      </c>
      <c r="H3148" s="4" t="s">
        <v>174</v>
      </c>
      <c r="I3148" s="1" t="s">
        <v>38</v>
      </c>
    </row>
    <row r="3149" spans="2:9">
      <c r="B3149" s="1">
        <v>3147</v>
      </c>
      <c r="C3149" s="41" t="s">
        <v>9665</v>
      </c>
      <c r="D3149" s="4" t="s">
        <v>9666</v>
      </c>
      <c r="E3149" s="41" t="s">
        <v>15</v>
      </c>
      <c r="F3149" s="3" t="s">
        <v>9667</v>
      </c>
      <c r="G3149" s="1" t="s">
        <v>16</v>
      </c>
      <c r="H3149" s="4" t="s">
        <v>436</v>
      </c>
      <c r="I3149" s="1" t="s">
        <v>38</v>
      </c>
    </row>
    <row r="3150" spans="2:9">
      <c r="B3150" s="1">
        <v>3148</v>
      </c>
      <c r="C3150" s="41" t="s">
        <v>9668</v>
      </c>
      <c r="D3150" s="4" t="s">
        <v>7273</v>
      </c>
      <c r="E3150" s="41" t="s">
        <v>15</v>
      </c>
      <c r="F3150" s="3" t="s">
        <v>7645</v>
      </c>
      <c r="G3150" s="1" t="s">
        <v>16</v>
      </c>
      <c r="H3150" s="4" t="s">
        <v>387</v>
      </c>
      <c r="I3150" s="1" t="s">
        <v>38</v>
      </c>
    </row>
    <row r="3151" spans="2:9">
      <c r="B3151" s="1">
        <v>3149</v>
      </c>
      <c r="C3151" s="41" t="s">
        <v>9669</v>
      </c>
      <c r="D3151" s="4" t="s">
        <v>9670</v>
      </c>
      <c r="E3151" s="41" t="s">
        <v>15</v>
      </c>
      <c r="F3151" s="3" t="s">
        <v>9671</v>
      </c>
      <c r="G3151" s="1" t="s">
        <v>16</v>
      </c>
      <c r="H3151" s="4" t="s">
        <v>174</v>
      </c>
      <c r="I3151" s="1" t="s">
        <v>38</v>
      </c>
    </row>
    <row r="3152" spans="2:9">
      <c r="B3152" s="1">
        <v>3150</v>
      </c>
      <c r="C3152" s="41" t="s">
        <v>9672</v>
      </c>
      <c r="D3152" s="4" t="s">
        <v>8588</v>
      </c>
      <c r="E3152" s="41" t="s">
        <v>15</v>
      </c>
      <c r="F3152" s="3" t="s">
        <v>9673</v>
      </c>
      <c r="G3152" s="1" t="s">
        <v>16</v>
      </c>
      <c r="H3152" s="4" t="s">
        <v>387</v>
      </c>
      <c r="I3152" s="1" t="s">
        <v>38</v>
      </c>
    </row>
    <row r="3153" spans="2:9">
      <c r="B3153" s="1">
        <v>3151</v>
      </c>
      <c r="C3153" s="41" t="s">
        <v>9674</v>
      </c>
      <c r="D3153" s="4" t="s">
        <v>9675</v>
      </c>
      <c r="E3153" s="41" t="s">
        <v>15</v>
      </c>
      <c r="F3153" s="3" t="s">
        <v>9676</v>
      </c>
      <c r="G3153" s="1" t="s">
        <v>16</v>
      </c>
      <c r="H3153" s="4" t="s">
        <v>675</v>
      </c>
      <c r="I3153" s="1" t="s">
        <v>38</v>
      </c>
    </row>
    <row r="3154" spans="2:9">
      <c r="B3154" s="1">
        <v>3152</v>
      </c>
      <c r="C3154" s="41" t="s">
        <v>9677</v>
      </c>
      <c r="D3154" s="4" t="s">
        <v>9678</v>
      </c>
      <c r="E3154" s="41" t="s">
        <v>15</v>
      </c>
      <c r="F3154" s="3" t="s">
        <v>9679</v>
      </c>
      <c r="G3154" s="1" t="s">
        <v>16</v>
      </c>
      <c r="H3154" s="4" t="s">
        <v>194</v>
      </c>
      <c r="I3154" s="1" t="s">
        <v>38</v>
      </c>
    </row>
    <row r="3155" spans="2:9">
      <c r="B3155" s="1">
        <v>3153</v>
      </c>
      <c r="C3155" s="41" t="s">
        <v>9680</v>
      </c>
      <c r="D3155" s="4" t="s">
        <v>9681</v>
      </c>
      <c r="E3155" s="41" t="s">
        <v>15</v>
      </c>
      <c r="F3155" s="3" t="s">
        <v>9682</v>
      </c>
      <c r="G3155" s="1" t="s">
        <v>16</v>
      </c>
      <c r="H3155" s="4" t="s">
        <v>387</v>
      </c>
      <c r="I3155" s="1" t="s">
        <v>38</v>
      </c>
    </row>
    <row r="3156" spans="2:9">
      <c r="B3156" s="1">
        <v>3154</v>
      </c>
      <c r="C3156" s="41" t="s">
        <v>9683</v>
      </c>
      <c r="D3156" s="4" t="s">
        <v>6198</v>
      </c>
      <c r="E3156" s="41" t="s">
        <v>15</v>
      </c>
      <c r="F3156" s="3" t="s">
        <v>5178</v>
      </c>
      <c r="G3156" s="1" t="s">
        <v>16</v>
      </c>
      <c r="H3156" s="4" t="s">
        <v>387</v>
      </c>
      <c r="I3156" s="1" t="s">
        <v>38</v>
      </c>
    </row>
    <row r="3157" spans="2:9">
      <c r="B3157" s="1">
        <v>3155</v>
      </c>
      <c r="C3157" s="41" t="s">
        <v>9684</v>
      </c>
      <c r="D3157" s="4" t="s">
        <v>9685</v>
      </c>
      <c r="E3157" s="41" t="s">
        <v>15</v>
      </c>
      <c r="F3157" s="3" t="s">
        <v>9686</v>
      </c>
      <c r="G3157" s="1" t="s">
        <v>16</v>
      </c>
      <c r="H3157" s="4" t="s">
        <v>387</v>
      </c>
      <c r="I3157" s="1" t="s">
        <v>38</v>
      </c>
    </row>
    <row r="3158" spans="2:9">
      <c r="B3158" s="1">
        <v>3156</v>
      </c>
      <c r="C3158" s="41" t="s">
        <v>9687</v>
      </c>
      <c r="D3158" s="4" t="s">
        <v>9688</v>
      </c>
      <c r="E3158" s="41" t="s">
        <v>15</v>
      </c>
      <c r="F3158" s="3" t="s">
        <v>9689</v>
      </c>
      <c r="G3158" s="1" t="s">
        <v>16</v>
      </c>
      <c r="H3158" s="4" t="s">
        <v>436</v>
      </c>
      <c r="I3158" s="1" t="s">
        <v>38</v>
      </c>
    </row>
    <row r="3159" spans="2:9">
      <c r="B3159" s="1">
        <v>3157</v>
      </c>
      <c r="C3159" s="41" t="s">
        <v>9690</v>
      </c>
      <c r="D3159" s="4" t="s">
        <v>9691</v>
      </c>
      <c r="E3159" s="41" t="s">
        <v>15</v>
      </c>
      <c r="F3159" s="3" t="s">
        <v>9692</v>
      </c>
      <c r="G3159" s="1" t="s">
        <v>16</v>
      </c>
      <c r="H3159" s="4" t="s">
        <v>671</v>
      </c>
      <c r="I3159" s="1" t="s">
        <v>38</v>
      </c>
    </row>
    <row r="3160" spans="2:9">
      <c r="B3160" s="1">
        <v>3158</v>
      </c>
      <c r="C3160" s="41" t="s">
        <v>9693</v>
      </c>
      <c r="D3160" s="4" t="s">
        <v>9694</v>
      </c>
      <c r="E3160" s="41" t="s">
        <v>15</v>
      </c>
      <c r="F3160" s="3" t="s">
        <v>9695</v>
      </c>
      <c r="G3160" s="1" t="s">
        <v>16</v>
      </c>
      <c r="H3160" s="4" t="s">
        <v>679</v>
      </c>
      <c r="I3160" s="1" t="s">
        <v>38</v>
      </c>
    </row>
    <row r="3161" spans="2:9">
      <c r="B3161" s="1">
        <v>3159</v>
      </c>
      <c r="C3161" s="41" t="s">
        <v>9696</v>
      </c>
      <c r="D3161" s="4" t="s">
        <v>9697</v>
      </c>
      <c r="E3161" s="41" t="s">
        <v>15</v>
      </c>
      <c r="F3161" s="3" t="s">
        <v>9698</v>
      </c>
      <c r="G3161" s="1" t="s">
        <v>16</v>
      </c>
      <c r="H3161" s="4" t="s">
        <v>675</v>
      </c>
      <c r="I3161" s="1" t="s">
        <v>38</v>
      </c>
    </row>
    <row r="3162" spans="2:9">
      <c r="B3162" s="1">
        <v>3160</v>
      </c>
      <c r="C3162" s="41" t="s">
        <v>9699</v>
      </c>
      <c r="D3162" s="4" t="s">
        <v>9700</v>
      </c>
      <c r="E3162" s="41" t="s">
        <v>15</v>
      </c>
      <c r="F3162" s="3" t="s">
        <v>9701</v>
      </c>
      <c r="G3162" s="1" t="s">
        <v>16</v>
      </c>
      <c r="H3162" s="4" t="s">
        <v>557</v>
      </c>
      <c r="I3162" s="1" t="s">
        <v>38</v>
      </c>
    </row>
    <row r="3163" spans="2:9">
      <c r="B3163" s="1">
        <v>3161</v>
      </c>
      <c r="C3163" s="41" t="s">
        <v>9702</v>
      </c>
      <c r="D3163" s="4" t="s">
        <v>9703</v>
      </c>
      <c r="E3163" s="41" t="s">
        <v>15</v>
      </c>
      <c r="F3163" s="3" t="s">
        <v>9704</v>
      </c>
      <c r="G3163" s="1" t="s">
        <v>16</v>
      </c>
      <c r="H3163" s="4" t="s">
        <v>436</v>
      </c>
      <c r="I3163" s="1" t="s">
        <v>38</v>
      </c>
    </row>
    <row r="3164" spans="2:9">
      <c r="B3164" s="1">
        <v>3162</v>
      </c>
      <c r="C3164" s="41" t="s">
        <v>9705</v>
      </c>
      <c r="D3164" s="4" t="s">
        <v>9706</v>
      </c>
      <c r="E3164" s="41" t="s">
        <v>15</v>
      </c>
      <c r="F3164" s="3" t="s">
        <v>9707</v>
      </c>
      <c r="G3164" s="1" t="s">
        <v>16</v>
      </c>
      <c r="H3164" s="4" t="s">
        <v>29551</v>
      </c>
      <c r="I3164" s="1" t="s">
        <v>38</v>
      </c>
    </row>
    <row r="3165" spans="2:9">
      <c r="B3165" s="1">
        <v>3163</v>
      </c>
      <c r="C3165" s="41" t="s">
        <v>9708</v>
      </c>
      <c r="D3165" s="4" t="s">
        <v>9709</v>
      </c>
      <c r="E3165" s="41" t="s">
        <v>15</v>
      </c>
      <c r="F3165" s="3" t="s">
        <v>5176</v>
      </c>
      <c r="G3165" s="1" t="s">
        <v>16</v>
      </c>
      <c r="H3165" s="4" t="s">
        <v>680</v>
      </c>
      <c r="I3165" s="1" t="s">
        <v>38</v>
      </c>
    </row>
    <row r="3166" spans="2:9">
      <c r="B3166" s="1">
        <v>3164</v>
      </c>
      <c r="C3166" s="41" t="s">
        <v>9710</v>
      </c>
      <c r="D3166" s="4" t="s">
        <v>9711</v>
      </c>
      <c r="E3166" s="41" t="s">
        <v>15</v>
      </c>
      <c r="F3166" s="3" t="s">
        <v>9712</v>
      </c>
      <c r="G3166" s="1" t="s">
        <v>16</v>
      </c>
      <c r="H3166" s="4" t="s">
        <v>557</v>
      </c>
      <c r="I3166" s="1" t="s">
        <v>38</v>
      </c>
    </row>
    <row r="3167" spans="2:9">
      <c r="B3167" s="1">
        <v>3165</v>
      </c>
      <c r="C3167" s="41" t="s">
        <v>9713</v>
      </c>
      <c r="D3167" s="4" t="s">
        <v>9714</v>
      </c>
      <c r="E3167" s="41" t="s">
        <v>15</v>
      </c>
      <c r="F3167" s="3" t="s">
        <v>7473</v>
      </c>
      <c r="G3167" s="1" t="s">
        <v>16</v>
      </c>
      <c r="H3167" s="4" t="s">
        <v>557</v>
      </c>
      <c r="I3167" s="1" t="s">
        <v>38</v>
      </c>
    </row>
    <row r="3168" spans="2:9">
      <c r="B3168" s="1">
        <v>3166</v>
      </c>
      <c r="C3168" s="41" t="s">
        <v>9715</v>
      </c>
      <c r="D3168" s="4" t="s">
        <v>9716</v>
      </c>
      <c r="E3168" s="41" t="s">
        <v>15</v>
      </c>
      <c r="F3168" s="3" t="s">
        <v>9717</v>
      </c>
      <c r="G3168" s="1" t="s">
        <v>16</v>
      </c>
      <c r="H3168" s="4" t="s">
        <v>436</v>
      </c>
      <c r="I3168" s="1" t="s">
        <v>38</v>
      </c>
    </row>
    <row r="3169" spans="2:9">
      <c r="B3169" s="1">
        <v>3167</v>
      </c>
      <c r="C3169" s="41" t="s">
        <v>9718</v>
      </c>
      <c r="D3169" s="4" t="s">
        <v>9719</v>
      </c>
      <c r="E3169" s="41" t="s">
        <v>15</v>
      </c>
      <c r="F3169" s="3" t="s">
        <v>9720</v>
      </c>
      <c r="G3169" s="1" t="s">
        <v>16</v>
      </c>
      <c r="H3169" s="4" t="s">
        <v>680</v>
      </c>
      <c r="I3169" s="1" t="s">
        <v>38</v>
      </c>
    </row>
    <row r="3170" spans="2:9">
      <c r="B3170" s="1">
        <v>3168</v>
      </c>
      <c r="C3170" s="41" t="s">
        <v>9721</v>
      </c>
      <c r="D3170" s="4" t="s">
        <v>9722</v>
      </c>
      <c r="E3170" s="41" t="s">
        <v>13</v>
      </c>
      <c r="F3170" s="3" t="s">
        <v>30257</v>
      </c>
      <c r="G3170" s="1" t="s">
        <v>14</v>
      </c>
      <c r="H3170" s="4" t="s">
        <v>502</v>
      </c>
      <c r="I3170" s="1" t="s">
        <v>38</v>
      </c>
    </row>
    <row r="3171" spans="2:9">
      <c r="B3171" s="1">
        <v>3169</v>
      </c>
      <c r="C3171" s="41" t="s">
        <v>9723</v>
      </c>
      <c r="D3171" s="4" t="s">
        <v>9724</v>
      </c>
      <c r="E3171" s="41" t="s">
        <v>15</v>
      </c>
      <c r="F3171" s="3" t="s">
        <v>5359</v>
      </c>
      <c r="G3171" s="1" t="s">
        <v>16</v>
      </c>
      <c r="H3171" s="4" t="s">
        <v>387</v>
      </c>
      <c r="I3171" s="1" t="s">
        <v>38</v>
      </c>
    </row>
    <row r="3172" spans="2:9">
      <c r="B3172" s="1">
        <v>3170</v>
      </c>
      <c r="C3172" s="41" t="s">
        <v>9725</v>
      </c>
      <c r="D3172" s="4" t="s">
        <v>9726</v>
      </c>
      <c r="E3172" s="41" t="s">
        <v>15</v>
      </c>
      <c r="F3172" s="3" t="s">
        <v>9727</v>
      </c>
      <c r="G3172" s="1" t="s">
        <v>16</v>
      </c>
      <c r="H3172" s="4" t="s">
        <v>387</v>
      </c>
      <c r="I3172" s="1" t="s">
        <v>38</v>
      </c>
    </row>
    <row r="3173" spans="2:9">
      <c r="B3173" s="1">
        <v>3171</v>
      </c>
      <c r="C3173" s="41" t="s">
        <v>9728</v>
      </c>
      <c r="D3173" s="4" t="s">
        <v>9729</v>
      </c>
      <c r="E3173" s="41" t="s">
        <v>15</v>
      </c>
      <c r="F3173" s="3" t="s">
        <v>5359</v>
      </c>
      <c r="G3173" s="1" t="s">
        <v>16</v>
      </c>
      <c r="H3173" s="4" t="s">
        <v>387</v>
      </c>
      <c r="I3173" s="1" t="s">
        <v>38</v>
      </c>
    </row>
    <row r="3174" spans="2:9">
      <c r="B3174" s="1">
        <v>3172</v>
      </c>
      <c r="C3174" s="41" t="s">
        <v>9730</v>
      </c>
      <c r="D3174" s="4" t="s">
        <v>9731</v>
      </c>
      <c r="E3174" s="41" t="s">
        <v>15</v>
      </c>
      <c r="F3174" s="3" t="s">
        <v>9732</v>
      </c>
      <c r="G3174" s="1" t="s">
        <v>16</v>
      </c>
      <c r="H3174" s="4" t="s">
        <v>436</v>
      </c>
      <c r="I3174" s="1" t="s">
        <v>38</v>
      </c>
    </row>
    <row r="3175" spans="2:9">
      <c r="B3175" s="1">
        <v>3173</v>
      </c>
      <c r="C3175" s="41" t="s">
        <v>9733</v>
      </c>
      <c r="D3175" s="4" t="s">
        <v>9734</v>
      </c>
      <c r="E3175" s="41" t="s">
        <v>15</v>
      </c>
      <c r="F3175" s="3" t="s">
        <v>9735</v>
      </c>
      <c r="G3175" s="1" t="s">
        <v>16</v>
      </c>
      <c r="H3175" s="4" t="s">
        <v>387</v>
      </c>
      <c r="I3175" s="1" t="s">
        <v>38</v>
      </c>
    </row>
    <row r="3176" spans="2:9">
      <c r="B3176" s="1">
        <v>3174</v>
      </c>
      <c r="C3176" s="41" t="s">
        <v>9736</v>
      </c>
      <c r="D3176" s="4" t="s">
        <v>9737</v>
      </c>
      <c r="E3176" s="41" t="s">
        <v>13</v>
      </c>
      <c r="F3176" s="3" t="s">
        <v>30338</v>
      </c>
      <c r="G3176" s="1" t="s">
        <v>14</v>
      </c>
      <c r="H3176" s="4" t="s">
        <v>675</v>
      </c>
      <c r="I3176" s="1" t="s">
        <v>38</v>
      </c>
    </row>
    <row r="3177" spans="2:9">
      <c r="B3177" s="1">
        <v>3175</v>
      </c>
      <c r="C3177" s="41" t="s">
        <v>9738</v>
      </c>
      <c r="D3177" s="4" t="s">
        <v>9739</v>
      </c>
      <c r="E3177" s="41" t="s">
        <v>15</v>
      </c>
      <c r="F3177" s="3" t="s">
        <v>9740</v>
      </c>
      <c r="G3177" s="1" t="s">
        <v>16</v>
      </c>
      <c r="H3177" s="4" t="s">
        <v>387</v>
      </c>
      <c r="I3177" s="1" t="s">
        <v>38</v>
      </c>
    </row>
    <row r="3178" spans="2:9">
      <c r="B3178" s="1">
        <v>3176</v>
      </c>
      <c r="C3178" s="41" t="s">
        <v>9741</v>
      </c>
      <c r="D3178" s="4" t="s">
        <v>9742</v>
      </c>
      <c r="E3178" s="41" t="s">
        <v>15</v>
      </c>
      <c r="F3178" s="3" t="s">
        <v>9743</v>
      </c>
      <c r="G3178" s="1" t="s">
        <v>16</v>
      </c>
      <c r="H3178" s="4" t="s">
        <v>478</v>
      </c>
      <c r="I3178" s="1" t="s">
        <v>38</v>
      </c>
    </row>
    <row r="3179" spans="2:9">
      <c r="B3179" s="1">
        <v>3177</v>
      </c>
      <c r="C3179" s="41" t="s">
        <v>9744</v>
      </c>
      <c r="D3179" s="4" t="s">
        <v>9745</v>
      </c>
      <c r="E3179" s="41" t="s">
        <v>15</v>
      </c>
      <c r="F3179" s="3" t="s">
        <v>9746</v>
      </c>
      <c r="G3179" s="1" t="s">
        <v>16</v>
      </c>
      <c r="H3179" s="4" t="s">
        <v>174</v>
      </c>
      <c r="I3179" s="1" t="s">
        <v>38</v>
      </c>
    </row>
    <row r="3180" spans="2:9">
      <c r="B3180" s="1">
        <v>3178</v>
      </c>
      <c r="C3180" s="41" t="s">
        <v>9747</v>
      </c>
      <c r="D3180" s="4" t="s">
        <v>9748</v>
      </c>
      <c r="E3180" s="41" t="s">
        <v>15</v>
      </c>
      <c r="F3180" s="3" t="s">
        <v>9749</v>
      </c>
      <c r="G3180" s="1" t="s">
        <v>16</v>
      </c>
      <c r="H3180" s="4" t="s">
        <v>675</v>
      </c>
      <c r="I3180" s="1" t="s">
        <v>38</v>
      </c>
    </row>
    <row r="3181" spans="2:9">
      <c r="B3181" s="1">
        <v>3179</v>
      </c>
      <c r="C3181" s="41" t="s">
        <v>9750</v>
      </c>
      <c r="D3181" s="4" t="s">
        <v>2854</v>
      </c>
      <c r="E3181" s="41" t="s">
        <v>15</v>
      </c>
      <c r="F3181" s="3" t="s">
        <v>9751</v>
      </c>
      <c r="G3181" s="1" t="s">
        <v>16</v>
      </c>
      <c r="H3181" s="4" t="s">
        <v>387</v>
      </c>
      <c r="I3181" s="1" t="s">
        <v>38</v>
      </c>
    </row>
    <row r="3182" spans="2:9">
      <c r="B3182" s="1">
        <v>3180</v>
      </c>
      <c r="C3182" s="41" t="s">
        <v>9752</v>
      </c>
      <c r="D3182" s="4" t="s">
        <v>9753</v>
      </c>
      <c r="E3182" s="41" t="s">
        <v>15</v>
      </c>
      <c r="F3182" s="3" t="s">
        <v>9410</v>
      </c>
      <c r="G3182" s="1" t="s">
        <v>16</v>
      </c>
      <c r="H3182" s="4" t="s">
        <v>557</v>
      </c>
      <c r="I3182" s="1" t="s">
        <v>38</v>
      </c>
    </row>
    <row r="3183" spans="2:9">
      <c r="B3183" s="1">
        <v>3181</v>
      </c>
      <c r="C3183" s="41" t="s">
        <v>9754</v>
      </c>
      <c r="D3183" s="4" t="s">
        <v>9755</v>
      </c>
      <c r="E3183" s="41" t="s">
        <v>15</v>
      </c>
      <c r="F3183" s="3" t="s">
        <v>9756</v>
      </c>
      <c r="G3183" s="1" t="s">
        <v>16</v>
      </c>
      <c r="H3183" s="4" t="s">
        <v>326</v>
      </c>
      <c r="I3183" s="1" t="s">
        <v>38</v>
      </c>
    </row>
    <row r="3184" spans="2:9">
      <c r="B3184" s="1">
        <v>3182</v>
      </c>
      <c r="C3184" s="41" t="s">
        <v>9757</v>
      </c>
      <c r="D3184" s="4" t="s">
        <v>4282</v>
      </c>
      <c r="E3184" s="41" t="s">
        <v>15</v>
      </c>
      <c r="F3184" s="3" t="s">
        <v>9758</v>
      </c>
      <c r="G3184" s="1" t="s">
        <v>16</v>
      </c>
      <c r="H3184" s="4" t="s">
        <v>680</v>
      </c>
      <c r="I3184" s="1" t="s">
        <v>38</v>
      </c>
    </row>
    <row r="3185" spans="2:9">
      <c r="B3185" s="1">
        <v>3183</v>
      </c>
      <c r="C3185" s="41" t="s">
        <v>9759</v>
      </c>
      <c r="D3185" s="4" t="s">
        <v>9760</v>
      </c>
      <c r="E3185" s="41" t="s">
        <v>15</v>
      </c>
      <c r="F3185" s="3" t="s">
        <v>9761</v>
      </c>
      <c r="G3185" s="1" t="s">
        <v>16</v>
      </c>
      <c r="H3185" s="4" t="s">
        <v>478</v>
      </c>
      <c r="I3185" s="1" t="s">
        <v>38</v>
      </c>
    </row>
    <row r="3186" spans="2:9">
      <c r="B3186" s="1">
        <v>3184</v>
      </c>
      <c r="C3186" s="41" t="s">
        <v>9762</v>
      </c>
      <c r="D3186" s="4" t="s">
        <v>9763</v>
      </c>
      <c r="E3186" s="41" t="s">
        <v>15</v>
      </c>
      <c r="F3186" s="3" t="s">
        <v>9764</v>
      </c>
      <c r="G3186" s="1" t="s">
        <v>16</v>
      </c>
      <c r="H3186" s="4" t="s">
        <v>557</v>
      </c>
      <c r="I3186" s="1" t="s">
        <v>38</v>
      </c>
    </row>
    <row r="3187" spans="2:9">
      <c r="B3187" s="1">
        <v>3185</v>
      </c>
      <c r="C3187" s="41" t="s">
        <v>9765</v>
      </c>
      <c r="D3187" s="4" t="s">
        <v>9766</v>
      </c>
      <c r="E3187" s="41" t="s">
        <v>15</v>
      </c>
      <c r="F3187" s="3" t="s">
        <v>9767</v>
      </c>
      <c r="G3187" s="1" t="s">
        <v>16</v>
      </c>
      <c r="H3187" s="4" t="s">
        <v>387</v>
      </c>
      <c r="I3187" s="1" t="s">
        <v>38</v>
      </c>
    </row>
    <row r="3188" spans="2:9">
      <c r="B3188" s="1">
        <v>3186</v>
      </c>
      <c r="C3188" s="41" t="s">
        <v>9768</v>
      </c>
      <c r="D3188" s="4" t="s">
        <v>9769</v>
      </c>
      <c r="E3188" s="41" t="s">
        <v>15</v>
      </c>
      <c r="F3188" s="3" t="s">
        <v>6159</v>
      </c>
      <c r="G3188" s="1" t="s">
        <v>16</v>
      </c>
      <c r="H3188" s="4" t="s">
        <v>387</v>
      </c>
      <c r="I3188" s="1" t="s">
        <v>38</v>
      </c>
    </row>
    <row r="3189" spans="2:9">
      <c r="B3189" s="1">
        <v>3187</v>
      </c>
      <c r="C3189" s="41" t="s">
        <v>9770</v>
      </c>
      <c r="D3189" s="4" t="s">
        <v>9771</v>
      </c>
      <c r="E3189" s="41" t="s">
        <v>15</v>
      </c>
      <c r="F3189" s="3" t="s">
        <v>9772</v>
      </c>
      <c r="G3189" s="1" t="s">
        <v>16</v>
      </c>
      <c r="H3189" s="4" t="s">
        <v>436</v>
      </c>
      <c r="I3189" s="1" t="s">
        <v>38</v>
      </c>
    </row>
    <row r="3190" spans="2:9">
      <c r="B3190" s="1">
        <v>3188</v>
      </c>
      <c r="C3190" s="41" t="s">
        <v>9773</v>
      </c>
      <c r="D3190" s="4" t="s">
        <v>9774</v>
      </c>
      <c r="E3190" s="41" t="s">
        <v>15</v>
      </c>
      <c r="F3190" s="3" t="s">
        <v>9775</v>
      </c>
      <c r="G3190" s="1" t="s">
        <v>16</v>
      </c>
      <c r="H3190" s="4" t="s">
        <v>680</v>
      </c>
      <c r="I3190" s="1" t="s">
        <v>38</v>
      </c>
    </row>
    <row r="3191" spans="2:9">
      <c r="B3191" s="1">
        <v>3189</v>
      </c>
      <c r="C3191" s="41" t="s">
        <v>9776</v>
      </c>
      <c r="D3191" s="4" t="s">
        <v>9777</v>
      </c>
      <c r="E3191" s="41" t="s">
        <v>15</v>
      </c>
      <c r="F3191" s="3" t="s">
        <v>9778</v>
      </c>
      <c r="G3191" s="1" t="s">
        <v>16</v>
      </c>
      <c r="H3191" s="4" t="s">
        <v>478</v>
      </c>
      <c r="I3191" s="1" t="s">
        <v>38</v>
      </c>
    </row>
    <row r="3192" spans="2:9">
      <c r="B3192" s="1">
        <v>3190</v>
      </c>
      <c r="C3192" s="41" t="s">
        <v>9779</v>
      </c>
      <c r="D3192" s="4" t="s">
        <v>9780</v>
      </c>
      <c r="E3192" s="41" t="s">
        <v>15</v>
      </c>
      <c r="F3192" s="3" t="s">
        <v>9781</v>
      </c>
      <c r="G3192" s="1" t="s">
        <v>16</v>
      </c>
      <c r="H3192" s="4" t="s">
        <v>679</v>
      </c>
      <c r="I3192" s="1" t="s">
        <v>38</v>
      </c>
    </row>
    <row r="3193" spans="2:9">
      <c r="B3193" s="1">
        <v>3191</v>
      </c>
      <c r="C3193" s="41" t="s">
        <v>9782</v>
      </c>
      <c r="D3193" s="4" t="s">
        <v>9783</v>
      </c>
      <c r="E3193" s="41" t="s">
        <v>15</v>
      </c>
      <c r="F3193" s="3" t="s">
        <v>9784</v>
      </c>
      <c r="G3193" s="1" t="s">
        <v>16</v>
      </c>
      <c r="H3193" s="4" t="s">
        <v>478</v>
      </c>
      <c r="I3193" s="1" t="s">
        <v>38</v>
      </c>
    </row>
    <row r="3194" spans="2:9">
      <c r="B3194" s="1">
        <v>3192</v>
      </c>
      <c r="C3194" s="41" t="s">
        <v>9785</v>
      </c>
      <c r="D3194" s="4" t="s">
        <v>9786</v>
      </c>
      <c r="E3194" s="41" t="s">
        <v>15</v>
      </c>
      <c r="F3194" s="3" t="s">
        <v>9371</v>
      </c>
      <c r="G3194" s="1" t="s">
        <v>16</v>
      </c>
      <c r="H3194" s="4" t="s">
        <v>680</v>
      </c>
      <c r="I3194" s="1" t="s">
        <v>38</v>
      </c>
    </row>
    <row r="3195" spans="2:9">
      <c r="B3195" s="1">
        <v>3193</v>
      </c>
      <c r="C3195" s="41" t="s">
        <v>9787</v>
      </c>
      <c r="D3195" s="4" t="s">
        <v>9788</v>
      </c>
      <c r="E3195" s="41" t="s">
        <v>15</v>
      </c>
      <c r="F3195" s="3" t="s">
        <v>9789</v>
      </c>
      <c r="G3195" s="1" t="s">
        <v>16</v>
      </c>
      <c r="H3195" s="4" t="s">
        <v>387</v>
      </c>
      <c r="I3195" s="1" t="s">
        <v>38</v>
      </c>
    </row>
    <row r="3196" spans="2:9">
      <c r="B3196" s="1">
        <v>3194</v>
      </c>
      <c r="C3196" s="41" t="s">
        <v>9790</v>
      </c>
      <c r="D3196" s="4" t="s">
        <v>9791</v>
      </c>
      <c r="E3196" s="41" t="s">
        <v>15</v>
      </c>
      <c r="F3196" s="3" t="s">
        <v>9792</v>
      </c>
      <c r="G3196" s="1" t="s">
        <v>16</v>
      </c>
      <c r="H3196" s="4" t="s">
        <v>680</v>
      </c>
      <c r="I3196" s="1" t="s">
        <v>38</v>
      </c>
    </row>
    <row r="3197" spans="2:9">
      <c r="B3197" s="1">
        <v>3195</v>
      </c>
      <c r="C3197" s="41" t="s">
        <v>9793</v>
      </c>
      <c r="D3197" s="4" t="s">
        <v>9794</v>
      </c>
      <c r="E3197" s="41" t="s">
        <v>15</v>
      </c>
      <c r="F3197" s="3" t="s">
        <v>9795</v>
      </c>
      <c r="G3197" s="1" t="s">
        <v>16</v>
      </c>
      <c r="H3197" s="4" t="s">
        <v>436</v>
      </c>
      <c r="I3197" s="1" t="s">
        <v>38</v>
      </c>
    </row>
    <row r="3198" spans="2:9">
      <c r="B3198" s="1">
        <v>3196</v>
      </c>
      <c r="C3198" s="41" t="s">
        <v>9796</v>
      </c>
      <c r="D3198" s="4" t="s">
        <v>9797</v>
      </c>
      <c r="E3198" s="41" t="s">
        <v>15</v>
      </c>
      <c r="F3198" s="3" t="s">
        <v>9798</v>
      </c>
      <c r="G3198" s="1" t="s">
        <v>16</v>
      </c>
      <c r="H3198" s="4" t="s">
        <v>675</v>
      </c>
      <c r="I3198" s="1" t="s">
        <v>38</v>
      </c>
    </row>
    <row r="3199" spans="2:9">
      <c r="B3199" s="1">
        <v>3197</v>
      </c>
      <c r="C3199" s="41" t="s">
        <v>9799</v>
      </c>
      <c r="D3199" s="4" t="s">
        <v>9800</v>
      </c>
      <c r="E3199" s="41" t="s">
        <v>15</v>
      </c>
      <c r="F3199" s="3" t="s">
        <v>9801</v>
      </c>
      <c r="G3199" s="1" t="s">
        <v>16</v>
      </c>
      <c r="H3199" s="4" t="s">
        <v>387</v>
      </c>
      <c r="I3199" s="1" t="s">
        <v>38</v>
      </c>
    </row>
    <row r="3200" spans="2:9">
      <c r="B3200" s="1">
        <v>3198</v>
      </c>
      <c r="C3200" s="41" t="s">
        <v>9802</v>
      </c>
      <c r="D3200" s="4" t="s">
        <v>9803</v>
      </c>
      <c r="E3200" s="41" t="s">
        <v>15</v>
      </c>
      <c r="F3200" s="3" t="s">
        <v>9804</v>
      </c>
      <c r="G3200" s="1" t="s">
        <v>16</v>
      </c>
      <c r="H3200" s="4" t="s">
        <v>436</v>
      </c>
      <c r="I3200" s="1" t="s">
        <v>38</v>
      </c>
    </row>
    <row r="3201" spans="2:9">
      <c r="B3201" s="1">
        <v>3199</v>
      </c>
      <c r="C3201" s="41" t="s">
        <v>9805</v>
      </c>
      <c r="D3201" s="4" t="s">
        <v>9806</v>
      </c>
      <c r="E3201" s="41" t="s">
        <v>15</v>
      </c>
      <c r="F3201" s="3" t="s">
        <v>9807</v>
      </c>
      <c r="G3201" s="1" t="s">
        <v>16</v>
      </c>
      <c r="H3201" s="4" t="s">
        <v>478</v>
      </c>
      <c r="I3201" s="1" t="s">
        <v>38</v>
      </c>
    </row>
    <row r="3202" spans="2:9">
      <c r="B3202" s="1">
        <v>3200</v>
      </c>
      <c r="C3202" s="41" t="s">
        <v>9808</v>
      </c>
      <c r="D3202" s="4" t="s">
        <v>9809</v>
      </c>
      <c r="E3202" s="41" t="s">
        <v>15</v>
      </c>
      <c r="F3202" s="3" t="s">
        <v>5912</v>
      </c>
      <c r="G3202" s="1" t="s">
        <v>16</v>
      </c>
      <c r="H3202" s="4" t="s">
        <v>387</v>
      </c>
      <c r="I3202" s="1" t="s">
        <v>38</v>
      </c>
    </row>
    <row r="3203" spans="2:9">
      <c r="B3203" s="1">
        <v>3201</v>
      </c>
      <c r="C3203" s="41" t="s">
        <v>9810</v>
      </c>
      <c r="D3203" s="4" t="s">
        <v>9811</v>
      </c>
      <c r="E3203" s="41" t="s">
        <v>15</v>
      </c>
      <c r="F3203" s="3" t="s">
        <v>9812</v>
      </c>
      <c r="G3203" s="1" t="s">
        <v>16</v>
      </c>
      <c r="H3203" s="4" t="s">
        <v>680</v>
      </c>
      <c r="I3203" s="1" t="s">
        <v>38</v>
      </c>
    </row>
    <row r="3204" spans="2:9">
      <c r="B3204" s="1">
        <v>3202</v>
      </c>
      <c r="C3204" s="41" t="s">
        <v>9813</v>
      </c>
      <c r="D3204" s="4" t="s">
        <v>9814</v>
      </c>
      <c r="E3204" s="41" t="s">
        <v>15</v>
      </c>
      <c r="F3204" s="3" t="s">
        <v>9815</v>
      </c>
      <c r="G3204" s="1" t="s">
        <v>16</v>
      </c>
      <c r="H3204" s="4" t="s">
        <v>557</v>
      </c>
      <c r="I3204" s="1" t="s">
        <v>38</v>
      </c>
    </row>
    <row r="3205" spans="2:9">
      <c r="B3205" s="1">
        <v>3203</v>
      </c>
      <c r="C3205" s="41" t="s">
        <v>9816</v>
      </c>
      <c r="D3205" s="4" t="s">
        <v>9817</v>
      </c>
      <c r="E3205" s="41" t="s">
        <v>15</v>
      </c>
      <c r="F3205" s="3" t="s">
        <v>9818</v>
      </c>
      <c r="G3205" s="1" t="s">
        <v>16</v>
      </c>
      <c r="H3205" s="4" t="s">
        <v>557</v>
      </c>
      <c r="I3205" s="1" t="s">
        <v>38</v>
      </c>
    </row>
    <row r="3206" spans="2:9">
      <c r="B3206" s="1">
        <v>3204</v>
      </c>
      <c r="C3206" s="41" t="s">
        <v>9819</v>
      </c>
      <c r="D3206" s="4" t="s">
        <v>9820</v>
      </c>
      <c r="E3206" s="41" t="s">
        <v>15</v>
      </c>
      <c r="F3206" s="3" t="s">
        <v>5175</v>
      </c>
      <c r="G3206" s="1" t="s">
        <v>16</v>
      </c>
      <c r="H3206" s="4" t="s">
        <v>387</v>
      </c>
      <c r="I3206" s="1" t="s">
        <v>38</v>
      </c>
    </row>
    <row r="3207" spans="2:9">
      <c r="B3207" s="1">
        <v>3205</v>
      </c>
      <c r="C3207" s="41" t="s">
        <v>9821</v>
      </c>
      <c r="D3207" s="4" t="s">
        <v>9822</v>
      </c>
      <c r="E3207" s="41" t="s">
        <v>15</v>
      </c>
      <c r="F3207" s="3" t="s">
        <v>9823</v>
      </c>
      <c r="G3207" s="1" t="s">
        <v>16</v>
      </c>
      <c r="H3207" s="4" t="s">
        <v>387</v>
      </c>
      <c r="I3207" s="1" t="s">
        <v>38</v>
      </c>
    </row>
    <row r="3208" spans="2:9">
      <c r="B3208" s="1">
        <v>3206</v>
      </c>
      <c r="C3208" s="41" t="s">
        <v>9824</v>
      </c>
      <c r="D3208" s="4" t="s">
        <v>9825</v>
      </c>
      <c r="E3208" s="41" t="s">
        <v>15</v>
      </c>
      <c r="F3208" s="3" t="s">
        <v>9826</v>
      </c>
      <c r="G3208" s="1" t="s">
        <v>16</v>
      </c>
      <c r="H3208" s="4" t="s">
        <v>678</v>
      </c>
      <c r="I3208" s="1" t="s">
        <v>38</v>
      </c>
    </row>
    <row r="3209" spans="2:9">
      <c r="B3209" s="1">
        <v>3207</v>
      </c>
      <c r="C3209" s="41" t="s">
        <v>9827</v>
      </c>
      <c r="D3209" s="4" t="s">
        <v>9828</v>
      </c>
      <c r="E3209" s="41" t="s">
        <v>15</v>
      </c>
      <c r="F3209" s="3" t="s">
        <v>5341</v>
      </c>
      <c r="G3209" s="1" t="s">
        <v>16</v>
      </c>
      <c r="H3209" s="4" t="s">
        <v>387</v>
      </c>
      <c r="I3209" s="1" t="s">
        <v>38</v>
      </c>
    </row>
    <row r="3210" spans="2:9">
      <c r="B3210" s="1">
        <v>3208</v>
      </c>
      <c r="C3210" s="41" t="s">
        <v>9829</v>
      </c>
      <c r="D3210" s="4" t="s">
        <v>9830</v>
      </c>
      <c r="E3210" s="41" t="s">
        <v>15</v>
      </c>
      <c r="F3210" s="3" t="s">
        <v>9831</v>
      </c>
      <c r="G3210" s="1" t="s">
        <v>16</v>
      </c>
      <c r="H3210" s="4" t="s">
        <v>387</v>
      </c>
      <c r="I3210" s="1" t="s">
        <v>38</v>
      </c>
    </row>
    <row r="3211" spans="2:9">
      <c r="B3211" s="1">
        <v>3209</v>
      </c>
      <c r="C3211" s="41" t="s">
        <v>9832</v>
      </c>
      <c r="D3211" s="4" t="s">
        <v>9833</v>
      </c>
      <c r="E3211" s="41" t="s">
        <v>15</v>
      </c>
      <c r="F3211" s="3" t="s">
        <v>9834</v>
      </c>
      <c r="G3211" s="1" t="s">
        <v>16</v>
      </c>
      <c r="H3211" s="4" t="s">
        <v>680</v>
      </c>
      <c r="I3211" s="1" t="s">
        <v>38</v>
      </c>
    </row>
    <row r="3212" spans="2:9">
      <c r="B3212" s="1">
        <v>3210</v>
      </c>
      <c r="C3212" s="41" t="s">
        <v>9835</v>
      </c>
      <c r="D3212" s="4" t="s">
        <v>9836</v>
      </c>
      <c r="E3212" s="41" t="s">
        <v>15</v>
      </c>
      <c r="F3212" s="3" t="s">
        <v>9837</v>
      </c>
      <c r="G3212" s="1" t="s">
        <v>16</v>
      </c>
      <c r="H3212" s="4" t="s">
        <v>174</v>
      </c>
      <c r="I3212" s="1" t="s">
        <v>38</v>
      </c>
    </row>
    <row r="3213" spans="2:9">
      <c r="B3213" s="1">
        <v>3211</v>
      </c>
      <c r="C3213" s="41" t="s">
        <v>9838</v>
      </c>
      <c r="D3213" s="4" t="s">
        <v>9839</v>
      </c>
      <c r="E3213" s="41" t="s">
        <v>15</v>
      </c>
      <c r="F3213" s="3" t="s">
        <v>9840</v>
      </c>
      <c r="G3213" s="1" t="s">
        <v>16</v>
      </c>
      <c r="H3213" s="4" t="s">
        <v>675</v>
      </c>
      <c r="I3213" s="1" t="s">
        <v>38</v>
      </c>
    </row>
    <row r="3214" spans="2:9">
      <c r="B3214" s="1">
        <v>3212</v>
      </c>
      <c r="C3214" s="41" t="s">
        <v>9841</v>
      </c>
      <c r="D3214" s="4" t="s">
        <v>9842</v>
      </c>
      <c r="E3214" s="41" t="s">
        <v>15</v>
      </c>
      <c r="F3214" s="3" t="s">
        <v>5918</v>
      </c>
      <c r="G3214" s="1" t="s">
        <v>16</v>
      </c>
      <c r="H3214" s="4" t="s">
        <v>680</v>
      </c>
      <c r="I3214" s="1" t="s">
        <v>38</v>
      </c>
    </row>
    <row r="3215" spans="2:9">
      <c r="B3215" s="1">
        <v>3213</v>
      </c>
      <c r="C3215" s="41" t="s">
        <v>9843</v>
      </c>
      <c r="D3215" s="4" t="s">
        <v>9844</v>
      </c>
      <c r="E3215" s="41" t="s">
        <v>15</v>
      </c>
      <c r="F3215" s="3" t="s">
        <v>9845</v>
      </c>
      <c r="G3215" s="1" t="s">
        <v>16</v>
      </c>
      <c r="H3215" s="4" t="s">
        <v>675</v>
      </c>
      <c r="I3215" s="1" t="s">
        <v>38</v>
      </c>
    </row>
    <row r="3216" spans="2:9">
      <c r="B3216" s="1">
        <v>3214</v>
      </c>
      <c r="C3216" s="41" t="s">
        <v>9846</v>
      </c>
      <c r="D3216" s="4" t="s">
        <v>3695</v>
      </c>
      <c r="E3216" s="41" t="s">
        <v>15</v>
      </c>
      <c r="F3216" s="3" t="s">
        <v>9847</v>
      </c>
      <c r="G3216" s="1" t="s">
        <v>16</v>
      </c>
      <c r="H3216" s="4" t="s">
        <v>675</v>
      </c>
      <c r="I3216" s="1" t="s">
        <v>38</v>
      </c>
    </row>
    <row r="3217" spans="2:9">
      <c r="B3217" s="1">
        <v>3215</v>
      </c>
      <c r="C3217" s="41" t="s">
        <v>559</v>
      </c>
      <c r="D3217" s="4" t="s">
        <v>558</v>
      </c>
      <c r="E3217" s="41" t="s">
        <v>13</v>
      </c>
      <c r="F3217" s="3" t="s">
        <v>560</v>
      </c>
      <c r="G3217" s="1" t="s">
        <v>14</v>
      </c>
      <c r="H3217" s="4" t="s">
        <v>680</v>
      </c>
      <c r="I3217" s="1" t="s">
        <v>38</v>
      </c>
    </row>
    <row r="3218" spans="2:9">
      <c r="B3218" s="1">
        <v>3216</v>
      </c>
      <c r="C3218" s="41" t="s">
        <v>9848</v>
      </c>
      <c r="D3218" s="4" t="s">
        <v>9849</v>
      </c>
      <c r="E3218" s="41" t="s">
        <v>15</v>
      </c>
      <c r="F3218" s="3" t="s">
        <v>9850</v>
      </c>
      <c r="G3218" s="1" t="s">
        <v>16</v>
      </c>
      <c r="H3218" s="4" t="s">
        <v>244</v>
      </c>
      <c r="I3218" s="1" t="s">
        <v>38</v>
      </c>
    </row>
    <row r="3219" spans="2:9">
      <c r="B3219" s="1">
        <v>3217</v>
      </c>
      <c r="C3219" s="41" t="s">
        <v>9851</v>
      </c>
      <c r="D3219" s="4" t="s">
        <v>9852</v>
      </c>
      <c r="E3219" s="41" t="s">
        <v>15</v>
      </c>
      <c r="F3219" s="3" t="s">
        <v>9853</v>
      </c>
      <c r="G3219" s="1" t="s">
        <v>16</v>
      </c>
      <c r="H3219" s="4" t="s">
        <v>436</v>
      </c>
      <c r="I3219" s="1" t="s">
        <v>38</v>
      </c>
    </row>
    <row r="3220" spans="2:9">
      <c r="B3220" s="1">
        <v>3218</v>
      </c>
      <c r="C3220" s="41" t="s">
        <v>9854</v>
      </c>
      <c r="D3220" s="4" t="s">
        <v>9855</v>
      </c>
      <c r="E3220" s="41" t="s">
        <v>15</v>
      </c>
      <c r="F3220" s="3" t="s">
        <v>5644</v>
      </c>
      <c r="G3220" s="1" t="s">
        <v>16</v>
      </c>
      <c r="H3220" s="4" t="s">
        <v>680</v>
      </c>
      <c r="I3220" s="1" t="s">
        <v>38</v>
      </c>
    </row>
    <row r="3221" spans="2:9">
      <c r="B3221" s="1">
        <v>3219</v>
      </c>
      <c r="C3221" s="41" t="s">
        <v>9856</v>
      </c>
      <c r="D3221" s="4" t="s">
        <v>9857</v>
      </c>
      <c r="E3221" s="41" t="s">
        <v>15</v>
      </c>
      <c r="F3221" s="3" t="s">
        <v>9858</v>
      </c>
      <c r="G3221" s="1" t="s">
        <v>16</v>
      </c>
      <c r="H3221" s="4" t="s">
        <v>436</v>
      </c>
      <c r="I3221" s="1" t="s">
        <v>38</v>
      </c>
    </row>
    <row r="3222" spans="2:9">
      <c r="B3222" s="1">
        <v>3220</v>
      </c>
      <c r="C3222" s="41" t="s">
        <v>9859</v>
      </c>
      <c r="D3222" s="4" t="s">
        <v>9860</v>
      </c>
      <c r="E3222" s="41" t="s">
        <v>15</v>
      </c>
      <c r="F3222" s="3" t="s">
        <v>9861</v>
      </c>
      <c r="G3222" s="1" t="s">
        <v>16</v>
      </c>
      <c r="H3222" s="4" t="s">
        <v>484</v>
      </c>
      <c r="I3222" s="1" t="s">
        <v>38</v>
      </c>
    </row>
    <row r="3223" spans="2:9">
      <c r="B3223" s="1">
        <v>3221</v>
      </c>
      <c r="C3223" s="41" t="s">
        <v>9862</v>
      </c>
      <c r="D3223" s="4" t="s">
        <v>9863</v>
      </c>
      <c r="E3223" s="41" t="s">
        <v>15</v>
      </c>
      <c r="F3223" s="3" t="s">
        <v>7007</v>
      </c>
      <c r="G3223" s="1" t="s">
        <v>16</v>
      </c>
      <c r="H3223" s="4" t="s">
        <v>680</v>
      </c>
      <c r="I3223" s="1" t="s">
        <v>38</v>
      </c>
    </row>
    <row r="3224" spans="2:9">
      <c r="B3224" s="1">
        <v>3222</v>
      </c>
      <c r="C3224" s="41" t="s">
        <v>9864</v>
      </c>
      <c r="D3224" s="4" t="s">
        <v>9865</v>
      </c>
      <c r="E3224" s="41" t="s">
        <v>15</v>
      </c>
      <c r="F3224" s="3" t="s">
        <v>9866</v>
      </c>
      <c r="G3224" s="1" t="s">
        <v>16</v>
      </c>
      <c r="H3224" s="4" t="s">
        <v>675</v>
      </c>
      <c r="I3224" s="1" t="s">
        <v>38</v>
      </c>
    </row>
    <row r="3225" spans="2:9">
      <c r="B3225" s="1">
        <v>3223</v>
      </c>
      <c r="C3225" s="41" t="s">
        <v>9867</v>
      </c>
      <c r="D3225" s="4" t="s">
        <v>8030</v>
      </c>
      <c r="E3225" s="41" t="s">
        <v>15</v>
      </c>
      <c r="F3225" s="3" t="s">
        <v>9868</v>
      </c>
      <c r="G3225" s="1" t="s">
        <v>16</v>
      </c>
      <c r="H3225" s="4" t="s">
        <v>478</v>
      </c>
      <c r="I3225" s="1" t="s">
        <v>38</v>
      </c>
    </row>
    <row r="3226" spans="2:9">
      <c r="B3226" s="1">
        <v>3224</v>
      </c>
      <c r="C3226" s="41" t="s">
        <v>9869</v>
      </c>
      <c r="D3226" s="4" t="s">
        <v>9870</v>
      </c>
      <c r="E3226" s="41" t="s">
        <v>15</v>
      </c>
      <c r="F3226" s="3" t="s">
        <v>9871</v>
      </c>
      <c r="G3226" s="1" t="s">
        <v>16</v>
      </c>
      <c r="H3226" s="4" t="s">
        <v>387</v>
      </c>
      <c r="I3226" s="1" t="s">
        <v>38</v>
      </c>
    </row>
    <row r="3227" spans="2:9">
      <c r="B3227" s="1">
        <v>3225</v>
      </c>
      <c r="C3227" s="41" t="s">
        <v>9872</v>
      </c>
      <c r="D3227" s="4" t="s">
        <v>9873</v>
      </c>
      <c r="E3227" s="41" t="s">
        <v>15</v>
      </c>
      <c r="F3227" s="3" t="s">
        <v>9874</v>
      </c>
      <c r="G3227" s="1" t="s">
        <v>16</v>
      </c>
      <c r="H3227" s="4" t="s">
        <v>557</v>
      </c>
      <c r="I3227" s="1" t="s">
        <v>38</v>
      </c>
    </row>
    <row r="3228" spans="2:9">
      <c r="B3228" s="1">
        <v>3226</v>
      </c>
      <c r="C3228" s="41" t="s">
        <v>9875</v>
      </c>
      <c r="D3228" s="4" t="s">
        <v>9876</v>
      </c>
      <c r="E3228" s="41" t="s">
        <v>15</v>
      </c>
      <c r="F3228" s="3" t="s">
        <v>9877</v>
      </c>
      <c r="G3228" s="1" t="s">
        <v>16</v>
      </c>
      <c r="H3228" s="4" t="s">
        <v>675</v>
      </c>
      <c r="I3228" s="1" t="s">
        <v>38</v>
      </c>
    </row>
    <row r="3229" spans="2:9">
      <c r="B3229" s="1">
        <v>3227</v>
      </c>
      <c r="C3229" s="41" t="s">
        <v>9878</v>
      </c>
      <c r="D3229" s="4" t="s">
        <v>9879</v>
      </c>
      <c r="E3229" s="41" t="s">
        <v>15</v>
      </c>
      <c r="F3229" s="3" t="s">
        <v>9880</v>
      </c>
      <c r="G3229" s="1" t="s">
        <v>16</v>
      </c>
      <c r="H3229" s="4" t="s">
        <v>557</v>
      </c>
      <c r="I3229" s="1" t="s">
        <v>38</v>
      </c>
    </row>
    <row r="3230" spans="2:9">
      <c r="B3230" s="1">
        <v>3228</v>
      </c>
      <c r="C3230" s="41" t="s">
        <v>9881</v>
      </c>
      <c r="D3230" s="4" t="s">
        <v>9882</v>
      </c>
      <c r="E3230" s="41" t="s">
        <v>15</v>
      </c>
      <c r="F3230" s="3" t="s">
        <v>9883</v>
      </c>
      <c r="G3230" s="1" t="s">
        <v>16</v>
      </c>
      <c r="H3230" s="4" t="s">
        <v>387</v>
      </c>
      <c r="I3230" s="1" t="s">
        <v>38</v>
      </c>
    </row>
    <row r="3231" spans="2:9">
      <c r="B3231" s="1">
        <v>3229</v>
      </c>
      <c r="C3231" s="41" t="s">
        <v>9884</v>
      </c>
      <c r="D3231" s="4" t="s">
        <v>9885</v>
      </c>
      <c r="E3231" s="41" t="s">
        <v>15</v>
      </c>
      <c r="F3231" s="3" t="s">
        <v>9886</v>
      </c>
      <c r="G3231" s="1" t="s">
        <v>16</v>
      </c>
      <c r="H3231" s="4" t="s">
        <v>679</v>
      </c>
      <c r="I3231" s="1" t="s">
        <v>38</v>
      </c>
    </row>
    <row r="3232" spans="2:9">
      <c r="B3232" s="1">
        <v>3230</v>
      </c>
      <c r="C3232" s="41" t="s">
        <v>9887</v>
      </c>
      <c r="D3232" s="4" t="s">
        <v>9888</v>
      </c>
      <c r="E3232" s="41" t="s">
        <v>15</v>
      </c>
      <c r="F3232" s="3" t="s">
        <v>9889</v>
      </c>
      <c r="G3232" s="1" t="s">
        <v>16</v>
      </c>
      <c r="H3232" s="4" t="s">
        <v>680</v>
      </c>
      <c r="I3232" s="1" t="s">
        <v>38</v>
      </c>
    </row>
    <row r="3233" spans="2:9">
      <c r="B3233" s="1">
        <v>3231</v>
      </c>
      <c r="C3233" s="41" t="s">
        <v>9890</v>
      </c>
      <c r="D3233" s="4" t="s">
        <v>9891</v>
      </c>
      <c r="E3233" s="41" t="s">
        <v>15</v>
      </c>
      <c r="F3233" s="3" t="s">
        <v>9892</v>
      </c>
      <c r="G3233" s="1" t="s">
        <v>16</v>
      </c>
      <c r="H3233" s="4" t="s">
        <v>174</v>
      </c>
      <c r="I3233" s="1" t="s">
        <v>38</v>
      </c>
    </row>
    <row r="3234" spans="2:9">
      <c r="B3234" s="1">
        <v>3232</v>
      </c>
      <c r="C3234" s="41" t="s">
        <v>9893</v>
      </c>
      <c r="D3234" s="4" t="s">
        <v>9894</v>
      </c>
      <c r="E3234" s="41" t="s">
        <v>15</v>
      </c>
      <c r="F3234" s="3" t="s">
        <v>9895</v>
      </c>
      <c r="G3234" s="1" t="s">
        <v>16</v>
      </c>
      <c r="H3234" s="4" t="s">
        <v>478</v>
      </c>
      <c r="I3234" s="1" t="s">
        <v>38</v>
      </c>
    </row>
    <row r="3235" spans="2:9">
      <c r="B3235" s="1">
        <v>3233</v>
      </c>
      <c r="C3235" s="41" t="s">
        <v>9896</v>
      </c>
      <c r="D3235" s="4" t="s">
        <v>9897</v>
      </c>
      <c r="E3235" s="41" t="s">
        <v>15</v>
      </c>
      <c r="F3235" s="3" t="s">
        <v>9898</v>
      </c>
      <c r="G3235" s="1" t="s">
        <v>16</v>
      </c>
      <c r="H3235" s="4" t="s">
        <v>387</v>
      </c>
      <c r="I3235" s="1" t="s">
        <v>38</v>
      </c>
    </row>
    <row r="3236" spans="2:9">
      <c r="B3236" s="1">
        <v>3234</v>
      </c>
      <c r="C3236" s="41" t="s">
        <v>9899</v>
      </c>
      <c r="D3236" s="4" t="s">
        <v>9900</v>
      </c>
      <c r="E3236" s="41" t="s">
        <v>15</v>
      </c>
      <c r="F3236" s="3" t="s">
        <v>9901</v>
      </c>
      <c r="G3236" s="1" t="s">
        <v>16</v>
      </c>
      <c r="H3236" s="4" t="s">
        <v>680</v>
      </c>
      <c r="I3236" s="1" t="s">
        <v>38</v>
      </c>
    </row>
    <row r="3237" spans="2:9">
      <c r="B3237" s="1">
        <v>3235</v>
      </c>
      <c r="C3237" s="41" t="s">
        <v>9902</v>
      </c>
      <c r="D3237" s="4" t="s">
        <v>9903</v>
      </c>
      <c r="E3237" s="41" t="s">
        <v>15</v>
      </c>
      <c r="F3237" s="3" t="s">
        <v>9904</v>
      </c>
      <c r="G3237" s="1" t="s">
        <v>16</v>
      </c>
      <c r="H3237" s="4" t="s">
        <v>557</v>
      </c>
      <c r="I3237" s="1" t="s">
        <v>38</v>
      </c>
    </row>
    <row r="3238" spans="2:9">
      <c r="B3238" s="1">
        <v>3236</v>
      </c>
      <c r="C3238" s="41" t="s">
        <v>9905</v>
      </c>
      <c r="D3238" s="4" t="s">
        <v>9906</v>
      </c>
      <c r="E3238" s="41" t="s">
        <v>15</v>
      </c>
      <c r="F3238" s="3" t="s">
        <v>9907</v>
      </c>
      <c r="G3238" s="1" t="s">
        <v>16</v>
      </c>
      <c r="H3238" s="4" t="s">
        <v>387</v>
      </c>
      <c r="I3238" s="1" t="s">
        <v>38</v>
      </c>
    </row>
    <row r="3239" spans="2:9">
      <c r="B3239" s="1">
        <v>3237</v>
      </c>
      <c r="C3239" s="41" t="s">
        <v>9908</v>
      </c>
      <c r="D3239" s="4" t="s">
        <v>9909</v>
      </c>
      <c r="E3239" s="41" t="s">
        <v>15</v>
      </c>
      <c r="F3239" s="3" t="s">
        <v>9910</v>
      </c>
      <c r="G3239" s="1" t="s">
        <v>16</v>
      </c>
      <c r="H3239" s="4" t="s">
        <v>174</v>
      </c>
      <c r="I3239" s="1" t="s">
        <v>38</v>
      </c>
    </row>
    <row r="3240" spans="2:9">
      <c r="B3240" s="1">
        <v>3238</v>
      </c>
      <c r="C3240" s="41" t="s">
        <v>9911</v>
      </c>
      <c r="D3240" s="4" t="s">
        <v>9912</v>
      </c>
      <c r="E3240" s="41" t="s">
        <v>15</v>
      </c>
      <c r="F3240" s="3" t="s">
        <v>9913</v>
      </c>
      <c r="G3240" s="1" t="s">
        <v>16</v>
      </c>
      <c r="H3240" s="4" t="s">
        <v>675</v>
      </c>
      <c r="I3240" s="1" t="s">
        <v>38</v>
      </c>
    </row>
    <row r="3241" spans="2:9">
      <c r="B3241" s="1">
        <v>3239</v>
      </c>
      <c r="C3241" s="41" t="s">
        <v>9914</v>
      </c>
      <c r="D3241" s="4" t="s">
        <v>9915</v>
      </c>
      <c r="E3241" s="41" t="s">
        <v>15</v>
      </c>
      <c r="F3241" s="3" t="s">
        <v>9916</v>
      </c>
      <c r="G3241" s="1" t="s">
        <v>16</v>
      </c>
      <c r="H3241" s="4" t="s">
        <v>436</v>
      </c>
      <c r="I3241" s="1" t="s">
        <v>38</v>
      </c>
    </row>
    <row r="3242" spans="2:9">
      <c r="B3242" s="1">
        <v>3240</v>
      </c>
      <c r="C3242" s="41" t="s">
        <v>9917</v>
      </c>
      <c r="D3242" s="4" t="s">
        <v>9918</v>
      </c>
      <c r="E3242" s="41" t="s">
        <v>15</v>
      </c>
      <c r="F3242" s="3" t="s">
        <v>9919</v>
      </c>
      <c r="G3242" s="1" t="s">
        <v>16</v>
      </c>
      <c r="H3242" s="4" t="s">
        <v>436</v>
      </c>
      <c r="I3242" s="1" t="s">
        <v>38</v>
      </c>
    </row>
    <row r="3243" spans="2:9">
      <c r="B3243" s="1">
        <v>3241</v>
      </c>
      <c r="C3243" s="41" t="s">
        <v>9920</v>
      </c>
      <c r="D3243" s="4" t="s">
        <v>9921</v>
      </c>
      <c r="E3243" s="41" t="s">
        <v>15</v>
      </c>
      <c r="F3243" s="3" t="s">
        <v>9922</v>
      </c>
      <c r="G3243" s="1" t="s">
        <v>16</v>
      </c>
      <c r="H3243" s="4" t="s">
        <v>680</v>
      </c>
      <c r="I3243" s="1" t="s">
        <v>38</v>
      </c>
    </row>
    <row r="3244" spans="2:9">
      <c r="B3244" s="1">
        <v>3242</v>
      </c>
      <c r="C3244" s="41" t="s">
        <v>9923</v>
      </c>
      <c r="D3244" s="4" t="s">
        <v>9924</v>
      </c>
      <c r="E3244" s="41" t="s">
        <v>15</v>
      </c>
      <c r="F3244" s="3" t="s">
        <v>9925</v>
      </c>
      <c r="G3244" s="1" t="s">
        <v>16</v>
      </c>
      <c r="H3244" s="4" t="s">
        <v>478</v>
      </c>
      <c r="I3244" s="1" t="s">
        <v>38</v>
      </c>
    </row>
    <row r="3245" spans="2:9">
      <c r="B3245" s="1">
        <v>3243</v>
      </c>
      <c r="C3245" s="41" t="s">
        <v>9926</v>
      </c>
      <c r="D3245" s="4" t="s">
        <v>9927</v>
      </c>
      <c r="E3245" s="41" t="s">
        <v>15</v>
      </c>
      <c r="F3245" s="3" t="s">
        <v>9928</v>
      </c>
      <c r="G3245" s="1" t="s">
        <v>16</v>
      </c>
      <c r="H3245" s="4" t="s">
        <v>680</v>
      </c>
      <c r="I3245" s="1" t="s">
        <v>38</v>
      </c>
    </row>
    <row r="3246" spans="2:9">
      <c r="B3246" s="1">
        <v>3244</v>
      </c>
      <c r="C3246" s="41" t="s">
        <v>9929</v>
      </c>
      <c r="D3246" s="4" t="s">
        <v>9930</v>
      </c>
      <c r="E3246" s="41" t="s">
        <v>15</v>
      </c>
      <c r="F3246" s="3" t="s">
        <v>9931</v>
      </c>
      <c r="G3246" s="1" t="s">
        <v>16</v>
      </c>
      <c r="H3246" s="4" t="s">
        <v>680</v>
      </c>
      <c r="I3246" s="1" t="s">
        <v>38</v>
      </c>
    </row>
    <row r="3247" spans="2:9">
      <c r="B3247" s="1">
        <v>3245</v>
      </c>
      <c r="C3247" s="41" t="s">
        <v>9932</v>
      </c>
      <c r="D3247" s="4" t="s">
        <v>9933</v>
      </c>
      <c r="E3247" s="41" t="s">
        <v>15</v>
      </c>
      <c r="F3247" s="3" t="s">
        <v>7645</v>
      </c>
      <c r="G3247" s="1" t="s">
        <v>16</v>
      </c>
      <c r="H3247" s="4" t="s">
        <v>387</v>
      </c>
      <c r="I3247" s="1" t="s">
        <v>38</v>
      </c>
    </row>
    <row r="3248" spans="2:9">
      <c r="B3248" s="1">
        <v>3246</v>
      </c>
      <c r="C3248" s="41" t="s">
        <v>9934</v>
      </c>
      <c r="D3248" s="4" t="s">
        <v>9935</v>
      </c>
      <c r="E3248" s="41" t="s">
        <v>15</v>
      </c>
      <c r="F3248" s="3" t="s">
        <v>5912</v>
      </c>
      <c r="G3248" s="1" t="s">
        <v>16</v>
      </c>
      <c r="H3248" s="4" t="s">
        <v>387</v>
      </c>
      <c r="I3248" s="1" t="s">
        <v>38</v>
      </c>
    </row>
    <row r="3249" spans="2:9">
      <c r="B3249" s="1">
        <v>3247</v>
      </c>
      <c r="C3249" s="41" t="s">
        <v>9936</v>
      </c>
      <c r="D3249" s="4" t="s">
        <v>9937</v>
      </c>
      <c r="E3249" s="41" t="s">
        <v>15</v>
      </c>
      <c r="F3249" s="3" t="s">
        <v>9938</v>
      </c>
      <c r="G3249" s="1" t="s">
        <v>16</v>
      </c>
      <c r="H3249" s="4" t="s">
        <v>174</v>
      </c>
      <c r="I3249" s="1" t="s">
        <v>38</v>
      </c>
    </row>
    <row r="3250" spans="2:9">
      <c r="B3250" s="1">
        <v>3248</v>
      </c>
      <c r="C3250" s="41" t="s">
        <v>9939</v>
      </c>
      <c r="D3250" s="4" t="s">
        <v>9940</v>
      </c>
      <c r="E3250" s="41" t="s">
        <v>15</v>
      </c>
      <c r="F3250" s="3" t="s">
        <v>9941</v>
      </c>
      <c r="G3250" s="1" t="s">
        <v>16</v>
      </c>
      <c r="H3250" s="4" t="s">
        <v>557</v>
      </c>
      <c r="I3250" s="1" t="s">
        <v>38</v>
      </c>
    </row>
    <row r="3251" spans="2:9">
      <c r="B3251" s="1">
        <v>3249</v>
      </c>
      <c r="C3251" s="41" t="s">
        <v>9942</v>
      </c>
      <c r="D3251" s="4" t="s">
        <v>9943</v>
      </c>
      <c r="E3251" s="41" t="s">
        <v>15</v>
      </c>
      <c r="F3251" s="3" t="s">
        <v>9944</v>
      </c>
      <c r="G3251" s="1" t="s">
        <v>16</v>
      </c>
      <c r="H3251" s="4" t="s">
        <v>29551</v>
      </c>
      <c r="I3251" s="1" t="s">
        <v>38</v>
      </c>
    </row>
    <row r="3252" spans="2:9">
      <c r="B3252" s="1">
        <v>3250</v>
      </c>
      <c r="C3252" s="41" t="s">
        <v>9945</v>
      </c>
      <c r="D3252" s="4" t="s">
        <v>9946</v>
      </c>
      <c r="E3252" s="41" t="s">
        <v>15</v>
      </c>
      <c r="F3252" s="3" t="s">
        <v>9947</v>
      </c>
      <c r="G3252" s="1" t="s">
        <v>16</v>
      </c>
      <c r="H3252" s="4" t="s">
        <v>360</v>
      </c>
      <c r="I3252" s="1" t="s">
        <v>38</v>
      </c>
    </row>
    <row r="3253" spans="2:9">
      <c r="B3253" s="1">
        <v>3251</v>
      </c>
      <c r="C3253" s="41" t="s">
        <v>9948</v>
      </c>
      <c r="D3253" s="4" t="s">
        <v>9949</v>
      </c>
      <c r="E3253" s="41" t="s">
        <v>15</v>
      </c>
      <c r="F3253" s="3" t="s">
        <v>9950</v>
      </c>
      <c r="G3253" s="1" t="s">
        <v>16</v>
      </c>
      <c r="H3253" s="4" t="s">
        <v>478</v>
      </c>
      <c r="I3253" s="1" t="s">
        <v>38</v>
      </c>
    </row>
    <row r="3254" spans="2:9">
      <c r="B3254" s="1">
        <v>3252</v>
      </c>
      <c r="C3254" s="41" t="s">
        <v>9951</v>
      </c>
      <c r="D3254" s="4" t="s">
        <v>9952</v>
      </c>
      <c r="E3254" s="41" t="s">
        <v>15</v>
      </c>
      <c r="F3254" s="3" t="s">
        <v>9953</v>
      </c>
      <c r="G3254" s="1" t="s">
        <v>16</v>
      </c>
      <c r="H3254" s="4" t="s">
        <v>557</v>
      </c>
      <c r="I3254" s="1" t="s">
        <v>38</v>
      </c>
    </row>
    <row r="3255" spans="2:9">
      <c r="B3255" s="1">
        <v>3253</v>
      </c>
      <c r="C3255" s="41" t="s">
        <v>9954</v>
      </c>
      <c r="D3255" s="4" t="s">
        <v>9955</v>
      </c>
      <c r="E3255" s="41" t="s">
        <v>15</v>
      </c>
      <c r="F3255" s="3" t="s">
        <v>9956</v>
      </c>
      <c r="G3255" s="1" t="s">
        <v>16</v>
      </c>
      <c r="H3255" s="4" t="s">
        <v>436</v>
      </c>
      <c r="I3255" s="1" t="s">
        <v>38</v>
      </c>
    </row>
    <row r="3256" spans="2:9">
      <c r="B3256" s="1">
        <v>3254</v>
      </c>
      <c r="C3256" s="41" t="s">
        <v>9957</v>
      </c>
      <c r="D3256" s="4" t="s">
        <v>9958</v>
      </c>
      <c r="E3256" s="41" t="s">
        <v>15</v>
      </c>
      <c r="F3256" s="3" t="s">
        <v>9959</v>
      </c>
      <c r="G3256" s="1" t="s">
        <v>16</v>
      </c>
      <c r="H3256" s="4" t="s">
        <v>679</v>
      </c>
      <c r="I3256" s="1" t="s">
        <v>38</v>
      </c>
    </row>
    <row r="3257" spans="2:9">
      <c r="B3257" s="1">
        <v>3255</v>
      </c>
      <c r="C3257" s="41" t="s">
        <v>9960</v>
      </c>
      <c r="D3257" s="4" t="s">
        <v>9961</v>
      </c>
      <c r="E3257" s="41" t="s">
        <v>15</v>
      </c>
      <c r="F3257" s="3" t="s">
        <v>9962</v>
      </c>
      <c r="G3257" s="1" t="s">
        <v>16</v>
      </c>
      <c r="H3257" s="4" t="s">
        <v>678</v>
      </c>
      <c r="I3257" s="1" t="s">
        <v>38</v>
      </c>
    </row>
    <row r="3258" spans="2:9">
      <c r="B3258" s="1">
        <v>3256</v>
      </c>
      <c r="C3258" s="41" t="s">
        <v>9963</v>
      </c>
      <c r="D3258" s="4" t="s">
        <v>9964</v>
      </c>
      <c r="E3258" s="41" t="s">
        <v>15</v>
      </c>
      <c r="F3258" s="3" t="s">
        <v>9965</v>
      </c>
      <c r="G3258" s="1" t="s">
        <v>16</v>
      </c>
      <c r="H3258" s="4" t="s">
        <v>387</v>
      </c>
      <c r="I3258" s="1" t="s">
        <v>38</v>
      </c>
    </row>
    <row r="3259" spans="2:9">
      <c r="B3259" s="1">
        <v>3257</v>
      </c>
      <c r="C3259" s="41" t="s">
        <v>9966</v>
      </c>
      <c r="D3259" s="4" t="s">
        <v>9967</v>
      </c>
      <c r="E3259" s="41" t="s">
        <v>15</v>
      </c>
      <c r="F3259" s="3" t="s">
        <v>9968</v>
      </c>
      <c r="G3259" s="1" t="s">
        <v>16</v>
      </c>
      <c r="H3259" s="4" t="s">
        <v>557</v>
      </c>
      <c r="I3259" s="1" t="s">
        <v>38</v>
      </c>
    </row>
    <row r="3260" spans="2:9">
      <c r="B3260" s="1">
        <v>3258</v>
      </c>
      <c r="C3260" s="41" t="s">
        <v>9969</v>
      </c>
      <c r="D3260" s="4" t="s">
        <v>9927</v>
      </c>
      <c r="E3260" s="41" t="s">
        <v>15</v>
      </c>
      <c r="F3260" s="3" t="s">
        <v>9970</v>
      </c>
      <c r="G3260" s="1" t="s">
        <v>16</v>
      </c>
      <c r="H3260" s="4" t="s">
        <v>680</v>
      </c>
      <c r="I3260" s="1" t="s">
        <v>38</v>
      </c>
    </row>
    <row r="3261" spans="2:9">
      <c r="B3261" s="1">
        <v>3259</v>
      </c>
      <c r="C3261" s="41" t="s">
        <v>9971</v>
      </c>
      <c r="D3261" s="4" t="s">
        <v>9972</v>
      </c>
      <c r="E3261" s="41" t="s">
        <v>15</v>
      </c>
      <c r="F3261" s="3" t="s">
        <v>9973</v>
      </c>
      <c r="G3261" s="1" t="s">
        <v>16</v>
      </c>
      <c r="H3261" s="4" t="s">
        <v>557</v>
      </c>
      <c r="I3261" s="1" t="s">
        <v>38</v>
      </c>
    </row>
    <row r="3262" spans="2:9">
      <c r="B3262" s="1">
        <v>3260</v>
      </c>
      <c r="C3262" s="41" t="s">
        <v>9974</v>
      </c>
      <c r="D3262" s="4" t="s">
        <v>9975</v>
      </c>
      <c r="E3262" s="41" t="s">
        <v>15</v>
      </c>
      <c r="F3262" s="3" t="s">
        <v>7390</v>
      </c>
      <c r="G3262" s="1" t="s">
        <v>16</v>
      </c>
      <c r="H3262" s="4" t="s">
        <v>387</v>
      </c>
      <c r="I3262" s="1" t="s">
        <v>38</v>
      </c>
    </row>
    <row r="3263" spans="2:9">
      <c r="B3263" s="1">
        <v>3261</v>
      </c>
      <c r="C3263" s="41" t="s">
        <v>9976</v>
      </c>
      <c r="D3263" s="4" t="s">
        <v>9977</v>
      </c>
      <c r="E3263" s="41" t="s">
        <v>15</v>
      </c>
      <c r="F3263" s="3" t="s">
        <v>9978</v>
      </c>
      <c r="G3263" s="1" t="s">
        <v>16</v>
      </c>
      <c r="H3263" s="4" t="s">
        <v>387</v>
      </c>
      <c r="I3263" s="1" t="s">
        <v>38</v>
      </c>
    </row>
    <row r="3264" spans="2:9">
      <c r="B3264" s="1">
        <v>3262</v>
      </c>
      <c r="C3264" s="41" t="s">
        <v>9979</v>
      </c>
      <c r="D3264" s="4" t="s">
        <v>9980</v>
      </c>
      <c r="E3264" s="41" t="s">
        <v>15</v>
      </c>
      <c r="F3264" s="3" t="s">
        <v>9981</v>
      </c>
      <c r="G3264" s="1" t="s">
        <v>16</v>
      </c>
      <c r="H3264" s="4" t="s">
        <v>174</v>
      </c>
      <c r="I3264" s="1" t="s">
        <v>38</v>
      </c>
    </row>
    <row r="3265" spans="2:9">
      <c r="B3265" s="1">
        <v>3263</v>
      </c>
      <c r="C3265" s="41" t="s">
        <v>9982</v>
      </c>
      <c r="D3265" s="4" t="s">
        <v>9983</v>
      </c>
      <c r="E3265" s="41" t="s">
        <v>15</v>
      </c>
      <c r="F3265" s="3" t="s">
        <v>9984</v>
      </c>
      <c r="G3265" s="1" t="s">
        <v>16</v>
      </c>
      <c r="H3265" s="4" t="s">
        <v>436</v>
      </c>
      <c r="I3265" s="1" t="s">
        <v>38</v>
      </c>
    </row>
    <row r="3266" spans="2:9">
      <c r="B3266" s="1">
        <v>3264</v>
      </c>
      <c r="C3266" s="41" t="s">
        <v>9985</v>
      </c>
      <c r="D3266" s="4" t="s">
        <v>9986</v>
      </c>
      <c r="E3266" s="41" t="s">
        <v>15</v>
      </c>
      <c r="F3266" s="3" t="s">
        <v>9987</v>
      </c>
      <c r="G3266" s="1" t="s">
        <v>16</v>
      </c>
      <c r="H3266" s="4" t="s">
        <v>174</v>
      </c>
      <c r="I3266" s="1" t="s">
        <v>38</v>
      </c>
    </row>
    <row r="3267" spans="2:9">
      <c r="B3267" s="1">
        <v>3265</v>
      </c>
      <c r="C3267" s="41" t="s">
        <v>9988</v>
      </c>
      <c r="D3267" s="4" t="s">
        <v>9989</v>
      </c>
      <c r="E3267" s="41" t="s">
        <v>15</v>
      </c>
      <c r="F3267" s="3" t="s">
        <v>9990</v>
      </c>
      <c r="G3267" s="1" t="s">
        <v>16</v>
      </c>
      <c r="H3267" s="4" t="s">
        <v>387</v>
      </c>
      <c r="I3267" s="1" t="s">
        <v>38</v>
      </c>
    </row>
    <row r="3268" spans="2:9">
      <c r="B3268" s="1">
        <v>3266</v>
      </c>
      <c r="C3268" s="41" t="s">
        <v>9991</v>
      </c>
      <c r="D3268" s="4" t="s">
        <v>9992</v>
      </c>
      <c r="E3268" s="41" t="s">
        <v>15</v>
      </c>
      <c r="F3268" s="3" t="s">
        <v>9993</v>
      </c>
      <c r="G3268" s="1" t="s">
        <v>16</v>
      </c>
      <c r="H3268" s="4" t="s">
        <v>29551</v>
      </c>
      <c r="I3268" s="1" t="s">
        <v>38</v>
      </c>
    </row>
    <row r="3269" spans="2:9">
      <c r="B3269" s="1">
        <v>3267</v>
      </c>
      <c r="C3269" s="41" t="s">
        <v>9994</v>
      </c>
      <c r="D3269" s="4" t="s">
        <v>9995</v>
      </c>
      <c r="E3269" s="41" t="s">
        <v>15</v>
      </c>
      <c r="F3269" s="3" t="s">
        <v>9996</v>
      </c>
      <c r="G3269" s="1" t="s">
        <v>16</v>
      </c>
      <c r="H3269" s="4" t="s">
        <v>557</v>
      </c>
      <c r="I3269" s="1" t="s">
        <v>38</v>
      </c>
    </row>
    <row r="3270" spans="2:9">
      <c r="B3270" s="1">
        <v>3268</v>
      </c>
      <c r="C3270" s="41" t="s">
        <v>9997</v>
      </c>
      <c r="D3270" s="4" t="s">
        <v>9998</v>
      </c>
      <c r="E3270" s="41" t="s">
        <v>15</v>
      </c>
      <c r="F3270" s="3" t="s">
        <v>9999</v>
      </c>
      <c r="G3270" s="1" t="s">
        <v>16</v>
      </c>
      <c r="H3270" s="4" t="s">
        <v>557</v>
      </c>
      <c r="I3270" s="1" t="s">
        <v>38</v>
      </c>
    </row>
    <row r="3271" spans="2:9">
      <c r="B3271" s="1">
        <v>3269</v>
      </c>
      <c r="C3271" s="41" t="s">
        <v>10000</v>
      </c>
      <c r="D3271" s="4" t="s">
        <v>10001</v>
      </c>
      <c r="E3271" s="41" t="s">
        <v>15</v>
      </c>
      <c r="F3271" s="3" t="s">
        <v>10002</v>
      </c>
      <c r="G3271" s="1" t="s">
        <v>16</v>
      </c>
      <c r="H3271" s="4" t="s">
        <v>296</v>
      </c>
      <c r="I3271" s="1" t="s">
        <v>38</v>
      </c>
    </row>
    <row r="3272" spans="2:9">
      <c r="B3272" s="1">
        <v>3270</v>
      </c>
      <c r="C3272" s="41" t="s">
        <v>10003</v>
      </c>
      <c r="D3272" s="4" t="s">
        <v>4589</v>
      </c>
      <c r="E3272" s="41" t="s">
        <v>15</v>
      </c>
      <c r="F3272" s="3" t="s">
        <v>10004</v>
      </c>
      <c r="G3272" s="1" t="s">
        <v>16</v>
      </c>
      <c r="H3272" s="4" t="s">
        <v>174</v>
      </c>
      <c r="I3272" s="1" t="s">
        <v>38</v>
      </c>
    </row>
    <row r="3273" spans="2:9">
      <c r="B3273" s="1">
        <v>3271</v>
      </c>
      <c r="C3273" s="41" t="s">
        <v>10005</v>
      </c>
      <c r="D3273" s="4" t="s">
        <v>10006</v>
      </c>
      <c r="E3273" s="41" t="s">
        <v>15</v>
      </c>
      <c r="F3273" s="3" t="s">
        <v>10007</v>
      </c>
      <c r="G3273" s="1" t="s">
        <v>16</v>
      </c>
      <c r="H3273" s="4" t="s">
        <v>557</v>
      </c>
      <c r="I3273" s="1" t="s">
        <v>38</v>
      </c>
    </row>
    <row r="3274" spans="2:9">
      <c r="B3274" s="1">
        <v>3272</v>
      </c>
      <c r="C3274" s="41" t="s">
        <v>10008</v>
      </c>
      <c r="D3274" s="4" t="s">
        <v>10009</v>
      </c>
      <c r="E3274" s="41" t="s">
        <v>15</v>
      </c>
      <c r="F3274" s="3" t="s">
        <v>10010</v>
      </c>
      <c r="G3274" s="1" t="s">
        <v>16</v>
      </c>
      <c r="H3274" s="4" t="s">
        <v>387</v>
      </c>
      <c r="I3274" s="1" t="s">
        <v>38</v>
      </c>
    </row>
    <row r="3275" spans="2:9">
      <c r="B3275" s="1">
        <v>3273</v>
      </c>
      <c r="C3275" s="41" t="s">
        <v>10011</v>
      </c>
      <c r="D3275" s="4" t="s">
        <v>10012</v>
      </c>
      <c r="E3275" s="41" t="s">
        <v>15</v>
      </c>
      <c r="F3275" s="3" t="s">
        <v>10013</v>
      </c>
      <c r="G3275" s="1" t="s">
        <v>16</v>
      </c>
      <c r="H3275" s="4" t="s">
        <v>29551</v>
      </c>
      <c r="I3275" s="1" t="s">
        <v>38</v>
      </c>
    </row>
    <row r="3276" spans="2:9">
      <c r="B3276" s="1">
        <v>3274</v>
      </c>
      <c r="C3276" s="41" t="s">
        <v>10014</v>
      </c>
      <c r="D3276" s="4" t="s">
        <v>10015</v>
      </c>
      <c r="E3276" s="41" t="s">
        <v>15</v>
      </c>
      <c r="F3276" s="3" t="s">
        <v>10016</v>
      </c>
      <c r="G3276" s="1" t="s">
        <v>16</v>
      </c>
      <c r="H3276" s="4" t="s">
        <v>462</v>
      </c>
      <c r="I3276" s="1" t="s">
        <v>38</v>
      </c>
    </row>
    <row r="3277" spans="2:9">
      <c r="B3277" s="1">
        <v>3275</v>
      </c>
      <c r="C3277" s="41" t="s">
        <v>10017</v>
      </c>
      <c r="D3277" s="4" t="s">
        <v>10018</v>
      </c>
      <c r="E3277" s="41" t="s">
        <v>15</v>
      </c>
      <c r="F3277" s="3" t="s">
        <v>5912</v>
      </c>
      <c r="G3277" s="1" t="s">
        <v>16</v>
      </c>
      <c r="H3277" s="4" t="s">
        <v>387</v>
      </c>
      <c r="I3277" s="1" t="s">
        <v>38</v>
      </c>
    </row>
    <row r="3278" spans="2:9">
      <c r="B3278" s="1">
        <v>3276</v>
      </c>
      <c r="C3278" s="41" t="s">
        <v>10019</v>
      </c>
      <c r="D3278" s="4" t="s">
        <v>10020</v>
      </c>
      <c r="E3278" s="41" t="s">
        <v>15</v>
      </c>
      <c r="F3278" s="3" t="s">
        <v>10021</v>
      </c>
      <c r="G3278" s="1" t="s">
        <v>16</v>
      </c>
      <c r="H3278" s="4" t="s">
        <v>679</v>
      </c>
      <c r="I3278" s="1" t="s">
        <v>38</v>
      </c>
    </row>
    <row r="3279" spans="2:9">
      <c r="B3279" s="1">
        <v>3277</v>
      </c>
      <c r="C3279" s="41" t="s">
        <v>10022</v>
      </c>
      <c r="D3279" s="4" t="s">
        <v>10023</v>
      </c>
      <c r="E3279" s="41" t="s">
        <v>15</v>
      </c>
      <c r="F3279" s="3" t="s">
        <v>10024</v>
      </c>
      <c r="G3279" s="1" t="s">
        <v>16</v>
      </c>
      <c r="H3279" s="4" t="s">
        <v>387</v>
      </c>
      <c r="I3279" s="1" t="s">
        <v>38</v>
      </c>
    </row>
    <row r="3280" spans="2:9">
      <c r="B3280" s="1">
        <v>3278</v>
      </c>
      <c r="C3280" s="41" t="s">
        <v>10025</v>
      </c>
      <c r="D3280" s="4" t="s">
        <v>10026</v>
      </c>
      <c r="E3280" s="41" t="s">
        <v>15</v>
      </c>
      <c r="F3280" s="3" t="s">
        <v>10027</v>
      </c>
      <c r="G3280" s="1" t="s">
        <v>16</v>
      </c>
      <c r="H3280" s="4" t="s">
        <v>478</v>
      </c>
      <c r="I3280" s="1" t="s">
        <v>38</v>
      </c>
    </row>
    <row r="3281" spans="2:9">
      <c r="B3281" s="1">
        <v>3279</v>
      </c>
      <c r="C3281" s="41" t="s">
        <v>10028</v>
      </c>
      <c r="D3281" s="4" t="s">
        <v>10029</v>
      </c>
      <c r="E3281" s="41" t="s">
        <v>15</v>
      </c>
      <c r="F3281" s="3" t="s">
        <v>10030</v>
      </c>
      <c r="G3281" s="1" t="s">
        <v>16</v>
      </c>
      <c r="H3281" s="4" t="s">
        <v>484</v>
      </c>
      <c r="I3281" s="1" t="s">
        <v>38</v>
      </c>
    </row>
    <row r="3282" spans="2:9">
      <c r="B3282" s="1">
        <v>3280</v>
      </c>
      <c r="C3282" s="41" t="s">
        <v>10031</v>
      </c>
      <c r="D3282" s="4" t="s">
        <v>10032</v>
      </c>
      <c r="E3282" s="41" t="s">
        <v>15</v>
      </c>
      <c r="F3282" s="3" t="s">
        <v>10033</v>
      </c>
      <c r="G3282" s="1" t="s">
        <v>16</v>
      </c>
      <c r="H3282" s="4" t="s">
        <v>680</v>
      </c>
      <c r="I3282" s="1" t="s">
        <v>38</v>
      </c>
    </row>
    <row r="3283" spans="2:9">
      <c r="B3283" s="1">
        <v>3281</v>
      </c>
      <c r="C3283" s="41" t="s">
        <v>10034</v>
      </c>
      <c r="D3283" s="4" t="s">
        <v>5472</v>
      </c>
      <c r="E3283" s="41" t="s">
        <v>15</v>
      </c>
      <c r="F3283" s="3" t="s">
        <v>10035</v>
      </c>
      <c r="G3283" s="1" t="s">
        <v>16</v>
      </c>
      <c r="H3283" s="4" t="s">
        <v>174</v>
      </c>
      <c r="I3283" s="1" t="s">
        <v>38</v>
      </c>
    </row>
    <row r="3284" spans="2:9">
      <c r="B3284" s="1">
        <v>3282</v>
      </c>
      <c r="C3284" s="41" t="s">
        <v>10036</v>
      </c>
      <c r="D3284" s="4" t="s">
        <v>10037</v>
      </c>
      <c r="E3284" s="41" t="s">
        <v>15</v>
      </c>
      <c r="F3284" s="3" t="s">
        <v>10038</v>
      </c>
      <c r="G3284" s="1" t="s">
        <v>16</v>
      </c>
      <c r="H3284" s="4" t="s">
        <v>675</v>
      </c>
      <c r="I3284" s="1" t="s">
        <v>38</v>
      </c>
    </row>
    <row r="3285" spans="2:9">
      <c r="B3285" s="1">
        <v>3283</v>
      </c>
      <c r="C3285" s="41" t="s">
        <v>10039</v>
      </c>
      <c r="D3285" s="4" t="s">
        <v>10040</v>
      </c>
      <c r="E3285" s="41" t="s">
        <v>15</v>
      </c>
      <c r="F3285" s="3" t="s">
        <v>5912</v>
      </c>
      <c r="G3285" s="1" t="s">
        <v>16</v>
      </c>
      <c r="H3285" s="4" t="s">
        <v>387</v>
      </c>
      <c r="I3285" s="1" t="s">
        <v>38</v>
      </c>
    </row>
    <row r="3286" spans="2:9">
      <c r="B3286" s="1">
        <v>3284</v>
      </c>
      <c r="C3286" s="41" t="s">
        <v>10041</v>
      </c>
      <c r="D3286" s="4" t="s">
        <v>10042</v>
      </c>
      <c r="E3286" s="41" t="s">
        <v>15</v>
      </c>
      <c r="F3286" s="3" t="s">
        <v>10043</v>
      </c>
      <c r="G3286" s="1" t="s">
        <v>16</v>
      </c>
      <c r="H3286" s="4" t="s">
        <v>387</v>
      </c>
      <c r="I3286" s="1" t="s">
        <v>38</v>
      </c>
    </row>
    <row r="3287" spans="2:9">
      <c r="B3287" s="1">
        <v>3285</v>
      </c>
      <c r="C3287" s="41" t="s">
        <v>10044</v>
      </c>
      <c r="D3287" s="4" t="s">
        <v>10045</v>
      </c>
      <c r="E3287" s="41" t="s">
        <v>15</v>
      </c>
      <c r="F3287" s="3" t="s">
        <v>10046</v>
      </c>
      <c r="G3287" s="1" t="s">
        <v>16</v>
      </c>
      <c r="H3287" s="4" t="s">
        <v>675</v>
      </c>
      <c r="I3287" s="1" t="s">
        <v>38</v>
      </c>
    </row>
    <row r="3288" spans="2:9">
      <c r="B3288" s="1">
        <v>3286</v>
      </c>
      <c r="C3288" s="41" t="s">
        <v>10047</v>
      </c>
      <c r="D3288" s="4" t="s">
        <v>10048</v>
      </c>
      <c r="E3288" s="41" t="s">
        <v>15</v>
      </c>
      <c r="F3288" s="3" t="s">
        <v>10049</v>
      </c>
      <c r="G3288" s="1" t="s">
        <v>16</v>
      </c>
      <c r="H3288" s="4" t="s">
        <v>675</v>
      </c>
      <c r="I3288" s="1" t="s">
        <v>38</v>
      </c>
    </row>
    <row r="3289" spans="2:9">
      <c r="B3289" s="1">
        <v>3287</v>
      </c>
      <c r="C3289" s="41" t="s">
        <v>10050</v>
      </c>
      <c r="D3289" s="4" t="s">
        <v>10051</v>
      </c>
      <c r="E3289" s="41" t="s">
        <v>15</v>
      </c>
      <c r="F3289" s="3" t="s">
        <v>10052</v>
      </c>
      <c r="G3289" s="1" t="s">
        <v>16</v>
      </c>
      <c r="H3289" s="4" t="s">
        <v>174</v>
      </c>
      <c r="I3289" s="1" t="s">
        <v>38</v>
      </c>
    </row>
    <row r="3290" spans="2:9">
      <c r="B3290" s="1">
        <v>3288</v>
      </c>
      <c r="C3290" s="41" t="s">
        <v>10053</v>
      </c>
      <c r="D3290" s="4" t="s">
        <v>10054</v>
      </c>
      <c r="E3290" s="41" t="s">
        <v>15</v>
      </c>
      <c r="F3290" s="3" t="s">
        <v>10055</v>
      </c>
      <c r="G3290" s="1" t="s">
        <v>16</v>
      </c>
      <c r="H3290" s="4" t="s">
        <v>679</v>
      </c>
      <c r="I3290" s="1" t="s">
        <v>38</v>
      </c>
    </row>
    <row r="3291" spans="2:9">
      <c r="B3291" s="1">
        <v>3289</v>
      </c>
      <c r="C3291" s="41" t="s">
        <v>10056</v>
      </c>
      <c r="D3291" s="4" t="s">
        <v>10057</v>
      </c>
      <c r="E3291" s="41" t="s">
        <v>15</v>
      </c>
      <c r="F3291" s="3" t="s">
        <v>10058</v>
      </c>
      <c r="G3291" s="1" t="s">
        <v>16</v>
      </c>
      <c r="H3291" s="4" t="s">
        <v>680</v>
      </c>
      <c r="I3291" s="1" t="s">
        <v>38</v>
      </c>
    </row>
    <row r="3292" spans="2:9">
      <c r="B3292" s="1">
        <v>3290</v>
      </c>
      <c r="C3292" s="41" t="s">
        <v>10059</v>
      </c>
      <c r="D3292" s="4" t="s">
        <v>10060</v>
      </c>
      <c r="E3292" s="41" t="s">
        <v>15</v>
      </c>
      <c r="F3292" s="3" t="s">
        <v>5215</v>
      </c>
      <c r="G3292" s="1" t="s">
        <v>16</v>
      </c>
      <c r="H3292" s="4" t="s">
        <v>387</v>
      </c>
      <c r="I3292" s="1" t="s">
        <v>38</v>
      </c>
    </row>
    <row r="3293" spans="2:9">
      <c r="B3293" s="1">
        <v>3291</v>
      </c>
      <c r="C3293" s="41" t="s">
        <v>10061</v>
      </c>
      <c r="D3293" s="4" t="s">
        <v>10062</v>
      </c>
      <c r="E3293" s="41" t="s">
        <v>15</v>
      </c>
      <c r="F3293" s="3" t="s">
        <v>10063</v>
      </c>
      <c r="G3293" s="1" t="s">
        <v>16</v>
      </c>
      <c r="H3293" s="4" t="s">
        <v>174</v>
      </c>
      <c r="I3293" s="1" t="s">
        <v>38</v>
      </c>
    </row>
    <row r="3294" spans="2:9">
      <c r="B3294" s="1">
        <v>3292</v>
      </c>
      <c r="C3294" s="41" t="s">
        <v>10064</v>
      </c>
      <c r="D3294" s="4" t="s">
        <v>10065</v>
      </c>
      <c r="E3294" s="41" t="s">
        <v>15</v>
      </c>
      <c r="F3294" s="3" t="s">
        <v>10066</v>
      </c>
      <c r="G3294" s="1" t="s">
        <v>16</v>
      </c>
      <c r="H3294" s="4" t="s">
        <v>174</v>
      </c>
      <c r="I3294" s="1" t="s">
        <v>38</v>
      </c>
    </row>
    <row r="3295" spans="2:9">
      <c r="B3295" s="1">
        <v>3293</v>
      </c>
      <c r="C3295" s="41" t="s">
        <v>10067</v>
      </c>
      <c r="D3295" s="4" t="s">
        <v>10068</v>
      </c>
      <c r="E3295" s="41" t="s">
        <v>15</v>
      </c>
      <c r="F3295" s="3" t="s">
        <v>10069</v>
      </c>
      <c r="G3295" s="1" t="s">
        <v>16</v>
      </c>
      <c r="H3295" s="4" t="s">
        <v>462</v>
      </c>
      <c r="I3295" s="1" t="s">
        <v>38</v>
      </c>
    </row>
    <row r="3296" spans="2:9">
      <c r="B3296" s="1">
        <v>3294</v>
      </c>
      <c r="C3296" s="41" t="s">
        <v>10070</v>
      </c>
      <c r="D3296" s="4" t="s">
        <v>10071</v>
      </c>
      <c r="E3296" s="41" t="s">
        <v>15</v>
      </c>
      <c r="F3296" s="3" t="s">
        <v>10072</v>
      </c>
      <c r="G3296" s="1" t="s">
        <v>16</v>
      </c>
      <c r="H3296" s="4" t="s">
        <v>387</v>
      </c>
      <c r="I3296" s="1" t="s">
        <v>38</v>
      </c>
    </row>
    <row r="3297" spans="2:9">
      <c r="B3297" s="1">
        <v>3295</v>
      </c>
      <c r="C3297" s="41" t="s">
        <v>10073</v>
      </c>
      <c r="D3297" s="4" t="s">
        <v>10074</v>
      </c>
      <c r="E3297" s="41" t="s">
        <v>15</v>
      </c>
      <c r="F3297" s="3" t="s">
        <v>10075</v>
      </c>
      <c r="G3297" s="1" t="s">
        <v>16</v>
      </c>
      <c r="H3297" s="4" t="s">
        <v>462</v>
      </c>
      <c r="I3297" s="1" t="s">
        <v>38</v>
      </c>
    </row>
    <row r="3298" spans="2:9">
      <c r="B3298" s="1">
        <v>3296</v>
      </c>
      <c r="C3298" s="41" t="s">
        <v>10076</v>
      </c>
      <c r="D3298" s="4" t="s">
        <v>10077</v>
      </c>
      <c r="E3298" s="41" t="s">
        <v>15</v>
      </c>
      <c r="F3298" s="3" t="s">
        <v>5178</v>
      </c>
      <c r="G3298" s="1" t="s">
        <v>16</v>
      </c>
      <c r="H3298" s="4" t="s">
        <v>387</v>
      </c>
      <c r="I3298" s="1" t="s">
        <v>38</v>
      </c>
    </row>
    <row r="3299" spans="2:9">
      <c r="B3299" s="1">
        <v>3297</v>
      </c>
      <c r="C3299" s="41" t="s">
        <v>10078</v>
      </c>
      <c r="D3299" s="4" t="s">
        <v>10079</v>
      </c>
      <c r="E3299" s="41" t="s">
        <v>15</v>
      </c>
      <c r="F3299" s="3" t="s">
        <v>5178</v>
      </c>
      <c r="G3299" s="1" t="s">
        <v>16</v>
      </c>
      <c r="H3299" s="4" t="s">
        <v>387</v>
      </c>
      <c r="I3299" s="1" t="s">
        <v>38</v>
      </c>
    </row>
    <row r="3300" spans="2:9">
      <c r="B3300" s="1">
        <v>3298</v>
      </c>
      <c r="C3300" s="41" t="s">
        <v>10080</v>
      </c>
      <c r="D3300" s="4" t="s">
        <v>10081</v>
      </c>
      <c r="E3300" s="41" t="s">
        <v>15</v>
      </c>
      <c r="F3300" s="3" t="s">
        <v>10082</v>
      </c>
      <c r="G3300" s="1" t="s">
        <v>16</v>
      </c>
      <c r="H3300" s="4" t="s">
        <v>680</v>
      </c>
      <c r="I3300" s="1" t="s">
        <v>38</v>
      </c>
    </row>
    <row r="3301" spans="2:9">
      <c r="B3301" s="1">
        <v>3299</v>
      </c>
      <c r="C3301" s="41" t="s">
        <v>10083</v>
      </c>
      <c r="D3301" s="4" t="s">
        <v>10084</v>
      </c>
      <c r="E3301" s="41" t="s">
        <v>15</v>
      </c>
      <c r="F3301" s="3" t="s">
        <v>10085</v>
      </c>
      <c r="G3301" s="1" t="s">
        <v>16</v>
      </c>
      <c r="H3301" s="4" t="s">
        <v>436</v>
      </c>
      <c r="I3301" s="1" t="s">
        <v>38</v>
      </c>
    </row>
    <row r="3302" spans="2:9">
      <c r="B3302" s="1">
        <v>3300</v>
      </c>
      <c r="C3302" s="41" t="s">
        <v>10086</v>
      </c>
      <c r="D3302" s="4" t="s">
        <v>10087</v>
      </c>
      <c r="E3302" s="41" t="s">
        <v>15</v>
      </c>
      <c r="F3302" s="3" t="s">
        <v>10088</v>
      </c>
      <c r="G3302" s="1" t="s">
        <v>16</v>
      </c>
      <c r="H3302" s="4" t="s">
        <v>557</v>
      </c>
      <c r="I3302" s="1" t="s">
        <v>38</v>
      </c>
    </row>
    <row r="3303" spans="2:9">
      <c r="B3303" s="1">
        <v>3301</v>
      </c>
      <c r="C3303" s="41" t="s">
        <v>10089</v>
      </c>
      <c r="D3303" s="4" t="s">
        <v>10090</v>
      </c>
      <c r="E3303" s="41" t="s">
        <v>15</v>
      </c>
      <c r="F3303" s="3" t="s">
        <v>10091</v>
      </c>
      <c r="G3303" s="1" t="s">
        <v>16</v>
      </c>
      <c r="H3303" s="4" t="s">
        <v>675</v>
      </c>
      <c r="I3303" s="1" t="s">
        <v>38</v>
      </c>
    </row>
    <row r="3304" spans="2:9">
      <c r="B3304" s="1">
        <v>3302</v>
      </c>
      <c r="C3304" s="41" t="s">
        <v>10092</v>
      </c>
      <c r="D3304" s="4" t="s">
        <v>10093</v>
      </c>
      <c r="E3304" s="41" t="s">
        <v>15</v>
      </c>
      <c r="F3304" s="3" t="s">
        <v>10094</v>
      </c>
      <c r="G3304" s="1" t="s">
        <v>16</v>
      </c>
      <c r="H3304" s="4" t="s">
        <v>174</v>
      </c>
      <c r="I3304" s="1" t="s">
        <v>38</v>
      </c>
    </row>
    <row r="3305" spans="2:9">
      <c r="B3305" s="1">
        <v>3303</v>
      </c>
      <c r="C3305" s="41" t="s">
        <v>10095</v>
      </c>
      <c r="D3305" s="4" t="s">
        <v>10096</v>
      </c>
      <c r="E3305" s="41" t="s">
        <v>15</v>
      </c>
      <c r="F3305" s="3" t="s">
        <v>10097</v>
      </c>
      <c r="G3305" s="1" t="s">
        <v>16</v>
      </c>
      <c r="H3305" s="4" t="s">
        <v>387</v>
      </c>
      <c r="I3305" s="1" t="s">
        <v>38</v>
      </c>
    </row>
    <row r="3306" spans="2:9">
      <c r="B3306" s="1">
        <v>3304</v>
      </c>
      <c r="C3306" s="41" t="s">
        <v>10098</v>
      </c>
      <c r="D3306" s="4" t="s">
        <v>10099</v>
      </c>
      <c r="E3306" s="41" t="s">
        <v>15</v>
      </c>
      <c r="F3306" s="3" t="s">
        <v>10100</v>
      </c>
      <c r="G3306" s="1" t="s">
        <v>16</v>
      </c>
      <c r="H3306" s="4" t="s">
        <v>680</v>
      </c>
      <c r="I3306" s="1" t="s">
        <v>38</v>
      </c>
    </row>
    <row r="3307" spans="2:9">
      <c r="B3307" s="1">
        <v>3305</v>
      </c>
      <c r="C3307" s="41" t="s">
        <v>10101</v>
      </c>
      <c r="D3307" s="4" t="s">
        <v>10102</v>
      </c>
      <c r="E3307" s="41" t="s">
        <v>15</v>
      </c>
      <c r="F3307" s="3" t="s">
        <v>7212</v>
      </c>
      <c r="G3307" s="1" t="s">
        <v>16</v>
      </c>
      <c r="H3307" s="4" t="s">
        <v>671</v>
      </c>
      <c r="I3307" s="1" t="s">
        <v>38</v>
      </c>
    </row>
    <row r="3308" spans="2:9">
      <c r="B3308" s="1">
        <v>3306</v>
      </c>
      <c r="C3308" s="41" t="s">
        <v>10103</v>
      </c>
      <c r="D3308" s="4" t="s">
        <v>10104</v>
      </c>
      <c r="E3308" s="41" t="s">
        <v>13</v>
      </c>
      <c r="F3308" s="3" t="s">
        <v>30244</v>
      </c>
      <c r="G3308" s="1" t="s">
        <v>14</v>
      </c>
      <c r="H3308" s="4" t="s">
        <v>387</v>
      </c>
      <c r="I3308" s="1" t="s">
        <v>38</v>
      </c>
    </row>
    <row r="3309" spans="2:9">
      <c r="B3309" s="1">
        <v>3307</v>
      </c>
      <c r="C3309" s="41" t="s">
        <v>10105</v>
      </c>
      <c r="D3309" s="4" t="s">
        <v>10106</v>
      </c>
      <c r="E3309" s="41" t="s">
        <v>15</v>
      </c>
      <c r="F3309" s="3" t="s">
        <v>5738</v>
      </c>
      <c r="G3309" s="1" t="s">
        <v>16</v>
      </c>
      <c r="H3309" s="4" t="s">
        <v>387</v>
      </c>
      <c r="I3309" s="1" t="s">
        <v>38</v>
      </c>
    </row>
    <row r="3310" spans="2:9">
      <c r="B3310" s="1">
        <v>3308</v>
      </c>
      <c r="C3310" s="41" t="s">
        <v>10107</v>
      </c>
      <c r="D3310" s="4" t="s">
        <v>7043</v>
      </c>
      <c r="E3310" s="41" t="s">
        <v>15</v>
      </c>
      <c r="F3310" s="3" t="s">
        <v>5359</v>
      </c>
      <c r="G3310" s="1" t="s">
        <v>16</v>
      </c>
      <c r="H3310" s="4" t="s">
        <v>387</v>
      </c>
      <c r="I3310" s="1" t="s">
        <v>38</v>
      </c>
    </row>
    <row r="3311" spans="2:9">
      <c r="B3311" s="1">
        <v>3309</v>
      </c>
      <c r="C3311" s="41" t="s">
        <v>10108</v>
      </c>
      <c r="D3311" s="4" t="s">
        <v>10109</v>
      </c>
      <c r="E3311" s="41" t="s">
        <v>15</v>
      </c>
      <c r="F3311" s="3" t="s">
        <v>10110</v>
      </c>
      <c r="G3311" s="1" t="s">
        <v>16</v>
      </c>
      <c r="H3311" s="4" t="s">
        <v>680</v>
      </c>
      <c r="I3311" s="1" t="s">
        <v>38</v>
      </c>
    </row>
    <row r="3312" spans="2:9">
      <c r="B3312" s="1">
        <v>3310</v>
      </c>
      <c r="C3312" s="41" t="s">
        <v>10111</v>
      </c>
      <c r="D3312" s="4" t="s">
        <v>10112</v>
      </c>
      <c r="E3312" s="41" t="s">
        <v>15</v>
      </c>
      <c r="F3312" s="3" t="s">
        <v>10113</v>
      </c>
      <c r="G3312" s="1" t="s">
        <v>16</v>
      </c>
      <c r="H3312" s="4" t="s">
        <v>174</v>
      </c>
      <c r="I3312" s="1" t="s">
        <v>38</v>
      </c>
    </row>
    <row r="3313" spans="2:9">
      <c r="B3313" s="1">
        <v>3311</v>
      </c>
      <c r="C3313" s="41" t="s">
        <v>10114</v>
      </c>
      <c r="D3313" s="4" t="s">
        <v>10115</v>
      </c>
      <c r="E3313" s="41" t="s">
        <v>15</v>
      </c>
      <c r="F3313" s="3" t="s">
        <v>8655</v>
      </c>
      <c r="G3313" s="1" t="s">
        <v>16</v>
      </c>
      <c r="H3313" s="4" t="s">
        <v>478</v>
      </c>
      <c r="I3313" s="1" t="s">
        <v>38</v>
      </c>
    </row>
    <row r="3314" spans="2:9">
      <c r="B3314" s="1">
        <v>3312</v>
      </c>
      <c r="C3314" s="41" t="s">
        <v>10116</v>
      </c>
      <c r="D3314" s="4" t="s">
        <v>10117</v>
      </c>
      <c r="E3314" s="41" t="s">
        <v>15</v>
      </c>
      <c r="F3314" s="3" t="s">
        <v>10118</v>
      </c>
      <c r="G3314" s="1" t="s">
        <v>16</v>
      </c>
      <c r="H3314" s="4" t="s">
        <v>557</v>
      </c>
      <c r="I3314" s="1" t="s">
        <v>38</v>
      </c>
    </row>
    <row r="3315" spans="2:9">
      <c r="B3315" s="1">
        <v>3313</v>
      </c>
      <c r="C3315" s="41" t="s">
        <v>10119</v>
      </c>
      <c r="D3315" s="4" t="s">
        <v>10120</v>
      </c>
      <c r="E3315" s="41" t="s">
        <v>15</v>
      </c>
      <c r="F3315" s="3" t="s">
        <v>10121</v>
      </c>
      <c r="G3315" s="1" t="s">
        <v>16</v>
      </c>
      <c r="H3315" s="4" t="s">
        <v>675</v>
      </c>
      <c r="I3315" s="1" t="s">
        <v>38</v>
      </c>
    </row>
    <row r="3316" spans="2:9">
      <c r="B3316" s="1">
        <v>3314</v>
      </c>
      <c r="C3316" s="41" t="s">
        <v>10122</v>
      </c>
      <c r="D3316" s="4" t="s">
        <v>10123</v>
      </c>
      <c r="E3316" s="41" t="s">
        <v>15</v>
      </c>
      <c r="F3316" s="3" t="s">
        <v>10124</v>
      </c>
      <c r="G3316" s="1" t="s">
        <v>16</v>
      </c>
      <c r="H3316" s="4" t="s">
        <v>436</v>
      </c>
      <c r="I3316" s="1" t="s">
        <v>38</v>
      </c>
    </row>
    <row r="3317" spans="2:9">
      <c r="B3317" s="1">
        <v>3315</v>
      </c>
      <c r="C3317" s="41" t="s">
        <v>10125</v>
      </c>
      <c r="D3317" s="4" t="s">
        <v>10126</v>
      </c>
      <c r="E3317" s="41" t="s">
        <v>15</v>
      </c>
      <c r="F3317" s="3" t="s">
        <v>10127</v>
      </c>
      <c r="G3317" s="1" t="s">
        <v>16</v>
      </c>
      <c r="H3317" s="4" t="s">
        <v>357</v>
      </c>
      <c r="I3317" s="1" t="s">
        <v>38</v>
      </c>
    </row>
    <row r="3318" spans="2:9">
      <c r="B3318" s="1">
        <v>3316</v>
      </c>
      <c r="C3318" s="41" t="s">
        <v>10128</v>
      </c>
      <c r="D3318" s="4" t="s">
        <v>10129</v>
      </c>
      <c r="E3318" s="41" t="s">
        <v>15</v>
      </c>
      <c r="F3318" s="3" t="s">
        <v>10130</v>
      </c>
      <c r="G3318" s="1" t="s">
        <v>16</v>
      </c>
      <c r="H3318" s="4" t="s">
        <v>387</v>
      </c>
      <c r="I3318" s="1" t="s">
        <v>38</v>
      </c>
    </row>
    <row r="3319" spans="2:9">
      <c r="B3319" s="1">
        <v>3317</v>
      </c>
      <c r="C3319" s="41" t="s">
        <v>10131</v>
      </c>
      <c r="D3319" s="4" t="s">
        <v>10132</v>
      </c>
      <c r="E3319" s="41" t="s">
        <v>15</v>
      </c>
      <c r="F3319" s="3" t="s">
        <v>5738</v>
      </c>
      <c r="G3319" s="1" t="s">
        <v>16</v>
      </c>
      <c r="H3319" s="4" t="s">
        <v>387</v>
      </c>
      <c r="I3319" s="1" t="s">
        <v>38</v>
      </c>
    </row>
    <row r="3320" spans="2:9">
      <c r="B3320" s="1">
        <v>3318</v>
      </c>
      <c r="C3320" s="41" t="s">
        <v>10133</v>
      </c>
      <c r="D3320" s="4" t="s">
        <v>10134</v>
      </c>
      <c r="E3320" s="41" t="s">
        <v>15</v>
      </c>
      <c r="F3320" s="3" t="s">
        <v>10135</v>
      </c>
      <c r="G3320" s="1" t="s">
        <v>16</v>
      </c>
      <c r="H3320" s="4" t="s">
        <v>679</v>
      </c>
      <c r="I3320" s="1" t="s">
        <v>38</v>
      </c>
    </row>
    <row r="3321" spans="2:9">
      <c r="B3321" s="1">
        <v>3319</v>
      </c>
      <c r="C3321" s="41" t="s">
        <v>10136</v>
      </c>
      <c r="D3321" s="4" t="s">
        <v>10137</v>
      </c>
      <c r="E3321" s="41" t="s">
        <v>15</v>
      </c>
      <c r="F3321" s="3" t="s">
        <v>10138</v>
      </c>
      <c r="G3321" s="1" t="s">
        <v>16</v>
      </c>
      <c r="H3321" s="4" t="s">
        <v>557</v>
      </c>
      <c r="I3321" s="1" t="s">
        <v>38</v>
      </c>
    </row>
    <row r="3322" spans="2:9">
      <c r="B3322" s="1">
        <v>3320</v>
      </c>
      <c r="C3322" s="41" t="s">
        <v>10139</v>
      </c>
      <c r="D3322" s="4" t="s">
        <v>10140</v>
      </c>
      <c r="E3322" s="41" t="s">
        <v>15</v>
      </c>
      <c r="F3322" s="3" t="s">
        <v>10141</v>
      </c>
      <c r="G3322" s="1" t="s">
        <v>16</v>
      </c>
      <c r="H3322" s="4" t="s">
        <v>387</v>
      </c>
      <c r="I3322" s="1" t="s">
        <v>38</v>
      </c>
    </row>
    <row r="3323" spans="2:9">
      <c r="B3323" s="1">
        <v>3321</v>
      </c>
      <c r="C3323" s="41" t="s">
        <v>10142</v>
      </c>
      <c r="D3323" s="4" t="s">
        <v>10143</v>
      </c>
      <c r="E3323" s="41" t="s">
        <v>15</v>
      </c>
      <c r="F3323" s="3" t="s">
        <v>10144</v>
      </c>
      <c r="G3323" s="1" t="s">
        <v>16</v>
      </c>
      <c r="H3323" s="4" t="s">
        <v>462</v>
      </c>
      <c r="I3323" s="1" t="s">
        <v>38</v>
      </c>
    </row>
    <row r="3324" spans="2:9">
      <c r="B3324" s="1">
        <v>3322</v>
      </c>
      <c r="C3324" s="41" t="s">
        <v>10145</v>
      </c>
      <c r="D3324" s="4" t="s">
        <v>10146</v>
      </c>
      <c r="E3324" s="41" t="s">
        <v>15</v>
      </c>
      <c r="F3324" s="3" t="s">
        <v>10147</v>
      </c>
      <c r="G3324" s="1" t="s">
        <v>16</v>
      </c>
      <c r="H3324" s="4" t="s">
        <v>436</v>
      </c>
      <c r="I3324" s="1" t="s">
        <v>38</v>
      </c>
    </row>
    <row r="3325" spans="2:9">
      <c r="B3325" s="1">
        <v>3323</v>
      </c>
      <c r="C3325" s="41" t="s">
        <v>10148</v>
      </c>
      <c r="D3325" s="4" t="s">
        <v>10149</v>
      </c>
      <c r="E3325" s="41" t="s">
        <v>15</v>
      </c>
      <c r="F3325" s="3" t="s">
        <v>10150</v>
      </c>
      <c r="G3325" s="1" t="s">
        <v>16</v>
      </c>
      <c r="H3325" s="4" t="s">
        <v>557</v>
      </c>
      <c r="I3325" s="1" t="s">
        <v>38</v>
      </c>
    </row>
    <row r="3326" spans="2:9">
      <c r="B3326" s="1">
        <v>3324</v>
      </c>
      <c r="C3326" s="41" t="s">
        <v>10151</v>
      </c>
      <c r="D3326" s="4" t="s">
        <v>10152</v>
      </c>
      <c r="E3326" s="41" t="s">
        <v>15</v>
      </c>
      <c r="F3326" s="3" t="s">
        <v>5390</v>
      </c>
      <c r="G3326" s="1" t="s">
        <v>16</v>
      </c>
      <c r="H3326" s="4" t="s">
        <v>360</v>
      </c>
      <c r="I3326" s="1" t="s">
        <v>38</v>
      </c>
    </row>
    <row r="3327" spans="2:9">
      <c r="B3327" s="1">
        <v>3325</v>
      </c>
      <c r="C3327" s="41" t="s">
        <v>10153</v>
      </c>
      <c r="D3327" s="4" t="s">
        <v>10154</v>
      </c>
      <c r="E3327" s="41" t="s">
        <v>15</v>
      </c>
      <c r="F3327" s="3" t="s">
        <v>10155</v>
      </c>
      <c r="G3327" s="1" t="s">
        <v>16</v>
      </c>
      <c r="H3327" s="4" t="s">
        <v>675</v>
      </c>
      <c r="I3327" s="1" t="s">
        <v>38</v>
      </c>
    </row>
    <row r="3328" spans="2:9">
      <c r="B3328" s="1">
        <v>3326</v>
      </c>
      <c r="C3328" s="41" t="s">
        <v>10156</v>
      </c>
      <c r="D3328" s="4" t="s">
        <v>10157</v>
      </c>
      <c r="E3328" s="41" t="s">
        <v>15</v>
      </c>
      <c r="F3328" s="3" t="s">
        <v>10158</v>
      </c>
      <c r="G3328" s="1" t="s">
        <v>16</v>
      </c>
      <c r="H3328" s="4" t="s">
        <v>680</v>
      </c>
      <c r="I3328" s="1" t="s">
        <v>38</v>
      </c>
    </row>
    <row r="3329" spans="2:9">
      <c r="B3329" s="1">
        <v>3327</v>
      </c>
      <c r="C3329" s="41" t="s">
        <v>10159</v>
      </c>
      <c r="D3329" s="4" t="s">
        <v>10160</v>
      </c>
      <c r="E3329" s="41" t="s">
        <v>15</v>
      </c>
      <c r="F3329" s="3" t="s">
        <v>10161</v>
      </c>
      <c r="G3329" s="1" t="s">
        <v>16</v>
      </c>
      <c r="H3329" s="4" t="s">
        <v>29551</v>
      </c>
      <c r="I3329" s="1" t="s">
        <v>38</v>
      </c>
    </row>
    <row r="3330" spans="2:9">
      <c r="B3330" s="1">
        <v>3328</v>
      </c>
      <c r="C3330" s="41" t="s">
        <v>10162</v>
      </c>
      <c r="D3330" s="4" t="s">
        <v>9469</v>
      </c>
      <c r="E3330" s="41" t="s">
        <v>15</v>
      </c>
      <c r="F3330" s="3" t="s">
        <v>5738</v>
      </c>
      <c r="G3330" s="1" t="s">
        <v>16</v>
      </c>
      <c r="H3330" s="4" t="s">
        <v>387</v>
      </c>
      <c r="I3330" s="1" t="s">
        <v>38</v>
      </c>
    </row>
    <row r="3331" spans="2:9">
      <c r="B3331" s="1">
        <v>3329</v>
      </c>
      <c r="C3331" s="41" t="s">
        <v>10163</v>
      </c>
      <c r="D3331" s="4" t="s">
        <v>10164</v>
      </c>
      <c r="E3331" s="41" t="s">
        <v>15</v>
      </c>
      <c r="F3331" s="3" t="s">
        <v>10165</v>
      </c>
      <c r="G3331" s="1" t="s">
        <v>16</v>
      </c>
      <c r="H3331" s="4" t="s">
        <v>557</v>
      </c>
      <c r="I3331" s="1" t="s">
        <v>38</v>
      </c>
    </row>
    <row r="3332" spans="2:9">
      <c r="B3332" s="1">
        <v>3330</v>
      </c>
      <c r="C3332" s="41" t="s">
        <v>10166</v>
      </c>
      <c r="D3332" s="4" t="s">
        <v>10167</v>
      </c>
      <c r="E3332" s="41" t="s">
        <v>15</v>
      </c>
      <c r="F3332" s="3" t="s">
        <v>10168</v>
      </c>
      <c r="G3332" s="1" t="s">
        <v>16</v>
      </c>
      <c r="H3332" s="4" t="s">
        <v>557</v>
      </c>
      <c r="I3332" s="1" t="s">
        <v>38</v>
      </c>
    </row>
    <row r="3333" spans="2:9">
      <c r="B3333" s="1">
        <v>3331</v>
      </c>
      <c r="C3333" s="41" t="s">
        <v>10169</v>
      </c>
      <c r="D3333" s="4" t="s">
        <v>3821</v>
      </c>
      <c r="E3333" s="41" t="s">
        <v>15</v>
      </c>
      <c r="F3333" s="3" t="s">
        <v>10170</v>
      </c>
      <c r="G3333" s="1" t="s">
        <v>16</v>
      </c>
      <c r="H3333" s="4" t="s">
        <v>387</v>
      </c>
      <c r="I3333" s="1" t="s">
        <v>38</v>
      </c>
    </row>
    <row r="3334" spans="2:9">
      <c r="B3334" s="1">
        <v>3332</v>
      </c>
      <c r="C3334" s="41" t="s">
        <v>10171</v>
      </c>
      <c r="D3334" s="4" t="s">
        <v>10172</v>
      </c>
      <c r="E3334" s="41" t="s">
        <v>15</v>
      </c>
      <c r="F3334" s="3" t="s">
        <v>5738</v>
      </c>
      <c r="G3334" s="1" t="s">
        <v>16</v>
      </c>
      <c r="H3334" s="4" t="s">
        <v>387</v>
      </c>
      <c r="I3334" s="1" t="s">
        <v>38</v>
      </c>
    </row>
    <row r="3335" spans="2:9">
      <c r="B3335" s="1">
        <v>3333</v>
      </c>
      <c r="C3335" s="41" t="s">
        <v>10173</v>
      </c>
      <c r="D3335" s="4" t="s">
        <v>10174</v>
      </c>
      <c r="E3335" s="41" t="s">
        <v>15</v>
      </c>
      <c r="F3335" s="3" t="s">
        <v>10175</v>
      </c>
      <c r="G3335" s="1" t="s">
        <v>16</v>
      </c>
      <c r="H3335" s="4" t="s">
        <v>387</v>
      </c>
      <c r="I3335" s="1" t="s">
        <v>38</v>
      </c>
    </row>
    <row r="3336" spans="2:9">
      <c r="B3336" s="1">
        <v>3334</v>
      </c>
      <c r="C3336" s="41" t="s">
        <v>10176</v>
      </c>
      <c r="D3336" s="4" t="s">
        <v>10177</v>
      </c>
      <c r="E3336" s="41" t="s">
        <v>15</v>
      </c>
      <c r="F3336" s="3" t="s">
        <v>10178</v>
      </c>
      <c r="G3336" s="1" t="s">
        <v>16</v>
      </c>
      <c r="H3336" s="4" t="s">
        <v>557</v>
      </c>
      <c r="I3336" s="1" t="s">
        <v>38</v>
      </c>
    </row>
    <row r="3337" spans="2:9">
      <c r="B3337" s="1">
        <v>3335</v>
      </c>
      <c r="C3337" s="41" t="s">
        <v>10179</v>
      </c>
      <c r="D3337" s="4" t="s">
        <v>10180</v>
      </c>
      <c r="E3337" s="41" t="s">
        <v>15</v>
      </c>
      <c r="F3337" s="3" t="s">
        <v>10181</v>
      </c>
      <c r="G3337" s="1" t="s">
        <v>16</v>
      </c>
      <c r="H3337" s="4" t="s">
        <v>387</v>
      </c>
      <c r="I3337" s="1" t="s">
        <v>38</v>
      </c>
    </row>
    <row r="3338" spans="2:9">
      <c r="B3338" s="1">
        <v>3336</v>
      </c>
      <c r="C3338" s="41" t="s">
        <v>10182</v>
      </c>
      <c r="D3338" s="4" t="s">
        <v>10183</v>
      </c>
      <c r="E3338" s="41" t="s">
        <v>15</v>
      </c>
      <c r="F3338" s="3" t="s">
        <v>10184</v>
      </c>
      <c r="G3338" s="1" t="s">
        <v>16</v>
      </c>
      <c r="H3338" s="4" t="s">
        <v>387</v>
      </c>
      <c r="I3338" s="1" t="s">
        <v>38</v>
      </c>
    </row>
    <row r="3339" spans="2:9">
      <c r="B3339" s="1">
        <v>3337</v>
      </c>
      <c r="C3339" s="41" t="s">
        <v>10185</v>
      </c>
      <c r="D3339" s="4" t="s">
        <v>10186</v>
      </c>
      <c r="E3339" s="41" t="s">
        <v>15</v>
      </c>
      <c r="F3339" s="3" t="s">
        <v>10187</v>
      </c>
      <c r="G3339" s="1" t="s">
        <v>16</v>
      </c>
      <c r="H3339" s="4" t="s">
        <v>174</v>
      </c>
      <c r="I3339" s="1" t="s">
        <v>38</v>
      </c>
    </row>
    <row r="3340" spans="2:9">
      <c r="B3340" s="1">
        <v>3338</v>
      </c>
      <c r="C3340" s="41" t="s">
        <v>10188</v>
      </c>
      <c r="D3340" s="4" t="s">
        <v>10189</v>
      </c>
      <c r="E3340" s="41" t="s">
        <v>15</v>
      </c>
      <c r="F3340" s="3" t="s">
        <v>10190</v>
      </c>
      <c r="G3340" s="1" t="s">
        <v>16</v>
      </c>
      <c r="H3340" s="4" t="s">
        <v>387</v>
      </c>
      <c r="I3340" s="1" t="s">
        <v>38</v>
      </c>
    </row>
    <row r="3341" spans="2:9">
      <c r="B3341" s="1">
        <v>3339</v>
      </c>
      <c r="C3341" s="41" t="s">
        <v>10191</v>
      </c>
      <c r="D3341" s="4" t="s">
        <v>10192</v>
      </c>
      <c r="E3341" s="41" t="s">
        <v>13</v>
      </c>
      <c r="F3341" s="3" t="s">
        <v>30199</v>
      </c>
      <c r="G3341" s="1" t="s">
        <v>14</v>
      </c>
      <c r="H3341" s="4" t="s">
        <v>478</v>
      </c>
      <c r="I3341" s="1" t="s">
        <v>38</v>
      </c>
    </row>
    <row r="3342" spans="2:9">
      <c r="B3342" s="1">
        <v>3340</v>
      </c>
      <c r="C3342" s="41" t="s">
        <v>10193</v>
      </c>
      <c r="D3342" s="4" t="s">
        <v>10194</v>
      </c>
      <c r="E3342" s="41" t="s">
        <v>15</v>
      </c>
      <c r="F3342" s="3" t="s">
        <v>10195</v>
      </c>
      <c r="G3342" s="1" t="s">
        <v>16</v>
      </c>
      <c r="H3342" s="4" t="s">
        <v>680</v>
      </c>
      <c r="I3342" s="1" t="s">
        <v>38</v>
      </c>
    </row>
    <row r="3343" spans="2:9">
      <c r="B3343" s="1">
        <v>3341</v>
      </c>
      <c r="C3343" s="41" t="s">
        <v>10196</v>
      </c>
      <c r="D3343" s="4" t="s">
        <v>10197</v>
      </c>
      <c r="E3343" s="41" t="s">
        <v>15</v>
      </c>
      <c r="F3343" s="3" t="s">
        <v>10198</v>
      </c>
      <c r="G3343" s="1" t="s">
        <v>16</v>
      </c>
      <c r="H3343" s="4" t="s">
        <v>675</v>
      </c>
      <c r="I3343" s="1" t="s">
        <v>38</v>
      </c>
    </row>
    <row r="3344" spans="2:9">
      <c r="B3344" s="1">
        <v>3342</v>
      </c>
      <c r="C3344" s="41" t="s">
        <v>10199</v>
      </c>
      <c r="D3344" s="4" t="s">
        <v>10200</v>
      </c>
      <c r="E3344" s="41" t="s">
        <v>15</v>
      </c>
      <c r="F3344" s="3" t="s">
        <v>10201</v>
      </c>
      <c r="G3344" s="1" t="s">
        <v>16</v>
      </c>
      <c r="H3344" s="4" t="s">
        <v>478</v>
      </c>
      <c r="I3344" s="1" t="s">
        <v>38</v>
      </c>
    </row>
    <row r="3345" spans="2:9">
      <c r="B3345" s="1">
        <v>3343</v>
      </c>
      <c r="C3345" s="41" t="s">
        <v>10202</v>
      </c>
      <c r="D3345" s="4" t="s">
        <v>10203</v>
      </c>
      <c r="E3345" s="41" t="s">
        <v>15</v>
      </c>
      <c r="F3345" s="3" t="s">
        <v>10204</v>
      </c>
      <c r="G3345" s="1" t="s">
        <v>16</v>
      </c>
      <c r="H3345" s="4" t="s">
        <v>680</v>
      </c>
      <c r="I3345" s="1" t="s">
        <v>38</v>
      </c>
    </row>
    <row r="3346" spans="2:9">
      <c r="B3346" s="1">
        <v>3344</v>
      </c>
      <c r="C3346" s="41" t="s">
        <v>10205</v>
      </c>
      <c r="D3346" s="4" t="s">
        <v>10206</v>
      </c>
      <c r="E3346" s="41" t="s">
        <v>15</v>
      </c>
      <c r="F3346" s="3" t="s">
        <v>10207</v>
      </c>
      <c r="G3346" s="1" t="s">
        <v>16</v>
      </c>
      <c r="H3346" s="4" t="s">
        <v>671</v>
      </c>
      <c r="I3346" s="1" t="s">
        <v>38</v>
      </c>
    </row>
    <row r="3347" spans="2:9">
      <c r="B3347" s="1">
        <v>3345</v>
      </c>
      <c r="C3347" s="41" t="s">
        <v>10208</v>
      </c>
      <c r="D3347" s="4" t="s">
        <v>10209</v>
      </c>
      <c r="E3347" s="41" t="s">
        <v>15</v>
      </c>
      <c r="F3347" s="3" t="s">
        <v>10210</v>
      </c>
      <c r="G3347" s="1" t="s">
        <v>16</v>
      </c>
      <c r="H3347" s="4" t="s">
        <v>594</v>
      </c>
      <c r="I3347" s="1" t="s">
        <v>38</v>
      </c>
    </row>
    <row r="3348" spans="2:9">
      <c r="B3348" s="1">
        <v>3346</v>
      </c>
      <c r="C3348" s="41" t="s">
        <v>10211</v>
      </c>
      <c r="D3348" s="4" t="s">
        <v>10212</v>
      </c>
      <c r="E3348" s="41" t="s">
        <v>15</v>
      </c>
      <c r="F3348" s="3" t="s">
        <v>10213</v>
      </c>
      <c r="G3348" s="1" t="s">
        <v>16</v>
      </c>
      <c r="H3348" s="4" t="s">
        <v>679</v>
      </c>
      <c r="I3348" s="1" t="s">
        <v>38</v>
      </c>
    </row>
    <row r="3349" spans="2:9">
      <c r="B3349" s="1">
        <v>3347</v>
      </c>
      <c r="C3349" s="41" t="s">
        <v>10214</v>
      </c>
      <c r="D3349" s="4" t="s">
        <v>10215</v>
      </c>
      <c r="E3349" s="41" t="s">
        <v>15</v>
      </c>
      <c r="F3349" s="3" t="s">
        <v>10216</v>
      </c>
      <c r="G3349" s="1" t="s">
        <v>16</v>
      </c>
      <c r="H3349" s="4" t="s">
        <v>557</v>
      </c>
      <c r="I3349" s="1" t="s">
        <v>38</v>
      </c>
    </row>
    <row r="3350" spans="2:9">
      <c r="B3350" s="1">
        <v>3348</v>
      </c>
      <c r="C3350" s="41" t="s">
        <v>10217</v>
      </c>
      <c r="D3350" s="4" t="s">
        <v>10218</v>
      </c>
      <c r="E3350" s="41" t="s">
        <v>15</v>
      </c>
      <c r="F3350" s="3" t="s">
        <v>10219</v>
      </c>
      <c r="G3350" s="1" t="s">
        <v>16</v>
      </c>
      <c r="H3350" s="4" t="s">
        <v>252</v>
      </c>
      <c r="I3350" s="1" t="s">
        <v>38</v>
      </c>
    </row>
    <row r="3351" spans="2:9">
      <c r="B3351" s="1">
        <v>3349</v>
      </c>
      <c r="C3351" s="41" t="s">
        <v>10220</v>
      </c>
      <c r="D3351" s="4" t="s">
        <v>10221</v>
      </c>
      <c r="E3351" s="41" t="s">
        <v>15</v>
      </c>
      <c r="F3351" s="3" t="s">
        <v>10222</v>
      </c>
      <c r="G3351" s="1" t="s">
        <v>16</v>
      </c>
      <c r="H3351" s="4" t="s">
        <v>387</v>
      </c>
      <c r="I3351" s="1" t="s">
        <v>38</v>
      </c>
    </row>
    <row r="3352" spans="2:9">
      <c r="B3352" s="1">
        <v>3350</v>
      </c>
      <c r="C3352" s="41" t="s">
        <v>10223</v>
      </c>
      <c r="D3352" s="4" t="s">
        <v>10224</v>
      </c>
      <c r="E3352" s="41" t="s">
        <v>15</v>
      </c>
      <c r="F3352" s="3" t="s">
        <v>10225</v>
      </c>
      <c r="G3352" s="1" t="s">
        <v>16</v>
      </c>
      <c r="H3352" s="4" t="s">
        <v>296</v>
      </c>
      <c r="I3352" s="1" t="s">
        <v>38</v>
      </c>
    </row>
    <row r="3353" spans="2:9">
      <c r="B3353" s="1">
        <v>3351</v>
      </c>
      <c r="C3353" s="41" t="s">
        <v>10226</v>
      </c>
      <c r="D3353" s="4" t="s">
        <v>10227</v>
      </c>
      <c r="E3353" s="41" t="s">
        <v>15</v>
      </c>
      <c r="F3353" s="3" t="s">
        <v>10228</v>
      </c>
      <c r="G3353" s="1" t="s">
        <v>16</v>
      </c>
      <c r="H3353" s="4" t="s">
        <v>174</v>
      </c>
      <c r="I3353" s="1" t="s">
        <v>38</v>
      </c>
    </row>
    <row r="3354" spans="2:9">
      <c r="B3354" s="1">
        <v>3352</v>
      </c>
      <c r="C3354" s="41" t="s">
        <v>10229</v>
      </c>
      <c r="D3354" s="4" t="s">
        <v>10230</v>
      </c>
      <c r="E3354" s="41" t="s">
        <v>15</v>
      </c>
      <c r="F3354" s="3" t="s">
        <v>10231</v>
      </c>
      <c r="G3354" s="1" t="s">
        <v>16</v>
      </c>
      <c r="H3354" s="4" t="s">
        <v>675</v>
      </c>
      <c r="I3354" s="1" t="s">
        <v>38</v>
      </c>
    </row>
    <row r="3355" spans="2:9">
      <c r="B3355" s="1">
        <v>3353</v>
      </c>
      <c r="C3355" s="41" t="s">
        <v>10232</v>
      </c>
      <c r="D3355" s="4" t="s">
        <v>10233</v>
      </c>
      <c r="E3355" s="41" t="s">
        <v>15</v>
      </c>
      <c r="F3355" s="3" t="s">
        <v>10234</v>
      </c>
      <c r="G3355" s="1" t="s">
        <v>16</v>
      </c>
      <c r="H3355" s="4" t="s">
        <v>174</v>
      </c>
      <c r="I3355" s="1" t="s">
        <v>38</v>
      </c>
    </row>
    <row r="3356" spans="2:9">
      <c r="B3356" s="1">
        <v>3354</v>
      </c>
      <c r="C3356" s="41" t="s">
        <v>10235</v>
      </c>
      <c r="D3356" s="4" t="s">
        <v>10236</v>
      </c>
      <c r="E3356" s="41" t="s">
        <v>15</v>
      </c>
      <c r="F3356" s="3" t="s">
        <v>10237</v>
      </c>
      <c r="G3356" s="1" t="s">
        <v>16</v>
      </c>
      <c r="H3356" s="4" t="s">
        <v>675</v>
      </c>
      <c r="I3356" s="1" t="s">
        <v>38</v>
      </c>
    </row>
    <row r="3357" spans="2:9">
      <c r="B3357" s="1">
        <v>3355</v>
      </c>
      <c r="C3357" s="41" t="s">
        <v>10238</v>
      </c>
      <c r="D3357" s="4" t="s">
        <v>6077</v>
      </c>
      <c r="E3357" s="41" t="s">
        <v>15</v>
      </c>
      <c r="F3357" s="3" t="s">
        <v>6775</v>
      </c>
      <c r="G3357" s="1" t="s">
        <v>16</v>
      </c>
      <c r="H3357" s="4" t="s">
        <v>174</v>
      </c>
      <c r="I3357" s="1" t="s">
        <v>38</v>
      </c>
    </row>
    <row r="3358" spans="2:9">
      <c r="B3358" s="1">
        <v>3356</v>
      </c>
      <c r="C3358" s="41" t="s">
        <v>10239</v>
      </c>
      <c r="D3358" s="4" t="s">
        <v>1792</v>
      </c>
      <c r="E3358" s="41" t="s">
        <v>15</v>
      </c>
      <c r="F3358" s="3" t="s">
        <v>10240</v>
      </c>
      <c r="G3358" s="1" t="s">
        <v>16</v>
      </c>
      <c r="H3358" s="4" t="s">
        <v>436</v>
      </c>
      <c r="I3358" s="1" t="s">
        <v>38</v>
      </c>
    </row>
    <row r="3359" spans="2:9">
      <c r="B3359" s="1">
        <v>3357</v>
      </c>
      <c r="C3359" s="41" t="s">
        <v>10241</v>
      </c>
      <c r="D3359" s="4" t="s">
        <v>5809</v>
      </c>
      <c r="E3359" s="41" t="s">
        <v>15</v>
      </c>
      <c r="F3359" s="3" t="s">
        <v>10242</v>
      </c>
      <c r="G3359" s="1" t="s">
        <v>16</v>
      </c>
      <c r="H3359" s="4" t="s">
        <v>244</v>
      </c>
      <c r="I3359" s="1" t="s">
        <v>38</v>
      </c>
    </row>
    <row r="3360" spans="2:9">
      <c r="B3360" s="1">
        <v>3358</v>
      </c>
      <c r="C3360" s="41" t="s">
        <v>10243</v>
      </c>
      <c r="D3360" s="4" t="s">
        <v>10244</v>
      </c>
      <c r="E3360" s="41" t="s">
        <v>15</v>
      </c>
      <c r="F3360" s="3" t="s">
        <v>10245</v>
      </c>
      <c r="G3360" s="1" t="s">
        <v>16</v>
      </c>
      <c r="H3360" s="4" t="s">
        <v>174</v>
      </c>
      <c r="I3360" s="1" t="s">
        <v>38</v>
      </c>
    </row>
    <row r="3361" spans="2:9">
      <c r="B3361" s="1">
        <v>3359</v>
      </c>
      <c r="C3361" s="41" t="s">
        <v>10246</v>
      </c>
      <c r="D3361" s="4" t="s">
        <v>8654</v>
      </c>
      <c r="E3361" s="41" t="s">
        <v>15</v>
      </c>
      <c r="F3361" s="3" t="s">
        <v>5176</v>
      </c>
      <c r="G3361" s="1" t="s">
        <v>16</v>
      </c>
      <c r="H3361" s="4" t="s">
        <v>680</v>
      </c>
      <c r="I3361" s="1" t="s">
        <v>38</v>
      </c>
    </row>
    <row r="3362" spans="2:9">
      <c r="B3362" s="1">
        <v>3360</v>
      </c>
      <c r="C3362" s="41" t="s">
        <v>10247</v>
      </c>
      <c r="D3362" s="4" t="s">
        <v>10248</v>
      </c>
      <c r="E3362" s="41" t="s">
        <v>15</v>
      </c>
      <c r="F3362" s="3" t="s">
        <v>10249</v>
      </c>
      <c r="G3362" s="1" t="s">
        <v>16</v>
      </c>
      <c r="H3362" s="4" t="s">
        <v>387</v>
      </c>
      <c r="I3362" s="1" t="s">
        <v>38</v>
      </c>
    </row>
    <row r="3363" spans="2:9">
      <c r="B3363" s="1">
        <v>3361</v>
      </c>
      <c r="C3363" s="41" t="s">
        <v>10250</v>
      </c>
      <c r="D3363" s="4" t="s">
        <v>10251</v>
      </c>
      <c r="E3363" s="41" t="s">
        <v>15</v>
      </c>
      <c r="F3363" s="3" t="s">
        <v>10252</v>
      </c>
      <c r="G3363" s="1" t="s">
        <v>16</v>
      </c>
      <c r="H3363" s="4" t="s">
        <v>680</v>
      </c>
      <c r="I3363" s="1" t="s">
        <v>38</v>
      </c>
    </row>
    <row r="3364" spans="2:9">
      <c r="B3364" s="1">
        <v>3362</v>
      </c>
      <c r="C3364" s="41" t="s">
        <v>10253</v>
      </c>
      <c r="D3364" s="4" t="s">
        <v>8967</v>
      </c>
      <c r="E3364" s="41" t="s">
        <v>15</v>
      </c>
      <c r="F3364" s="3" t="s">
        <v>10254</v>
      </c>
      <c r="G3364" s="1" t="s">
        <v>16</v>
      </c>
      <c r="H3364" s="4" t="s">
        <v>680</v>
      </c>
      <c r="I3364" s="1" t="s">
        <v>38</v>
      </c>
    </row>
    <row r="3365" spans="2:9">
      <c r="B3365" s="1">
        <v>3363</v>
      </c>
      <c r="C3365" s="41" t="s">
        <v>10255</v>
      </c>
      <c r="D3365" s="4" t="s">
        <v>5370</v>
      </c>
      <c r="E3365" s="41" t="s">
        <v>15</v>
      </c>
      <c r="F3365" s="3" t="s">
        <v>10256</v>
      </c>
      <c r="G3365" s="1" t="s">
        <v>16</v>
      </c>
      <c r="H3365" s="4" t="s">
        <v>478</v>
      </c>
      <c r="I3365" s="1" t="s">
        <v>38</v>
      </c>
    </row>
    <row r="3366" spans="2:9">
      <c r="B3366" s="1">
        <v>3364</v>
      </c>
      <c r="C3366" s="41" t="s">
        <v>10257</v>
      </c>
      <c r="D3366" s="4" t="s">
        <v>10258</v>
      </c>
      <c r="E3366" s="41" t="s">
        <v>15</v>
      </c>
      <c r="F3366" s="3" t="s">
        <v>10259</v>
      </c>
      <c r="G3366" s="1" t="s">
        <v>16</v>
      </c>
      <c r="H3366" s="4" t="s">
        <v>478</v>
      </c>
      <c r="I3366" s="1" t="s">
        <v>38</v>
      </c>
    </row>
    <row r="3367" spans="2:9">
      <c r="B3367" s="1">
        <v>3365</v>
      </c>
      <c r="C3367" s="41" t="s">
        <v>10260</v>
      </c>
      <c r="D3367" s="4" t="s">
        <v>10261</v>
      </c>
      <c r="E3367" s="41" t="s">
        <v>15</v>
      </c>
      <c r="F3367" s="3" t="s">
        <v>10262</v>
      </c>
      <c r="G3367" s="1" t="s">
        <v>16</v>
      </c>
      <c r="H3367" s="4" t="s">
        <v>387</v>
      </c>
      <c r="I3367" s="1" t="s">
        <v>38</v>
      </c>
    </row>
    <row r="3368" spans="2:9">
      <c r="B3368" s="1">
        <v>3366</v>
      </c>
      <c r="C3368" s="41" t="s">
        <v>10263</v>
      </c>
      <c r="D3368" s="4" t="s">
        <v>10264</v>
      </c>
      <c r="E3368" s="41" t="s">
        <v>15</v>
      </c>
      <c r="F3368" s="3" t="s">
        <v>10265</v>
      </c>
      <c r="G3368" s="1" t="s">
        <v>16</v>
      </c>
      <c r="H3368" s="4" t="s">
        <v>174</v>
      </c>
      <c r="I3368" s="1" t="s">
        <v>38</v>
      </c>
    </row>
    <row r="3369" spans="2:9">
      <c r="B3369" s="1">
        <v>3367</v>
      </c>
      <c r="C3369" s="41" t="s">
        <v>10266</v>
      </c>
      <c r="D3369" s="4" t="s">
        <v>10267</v>
      </c>
      <c r="E3369" s="41" t="s">
        <v>15</v>
      </c>
      <c r="F3369" s="3" t="s">
        <v>10268</v>
      </c>
      <c r="G3369" s="1" t="s">
        <v>16</v>
      </c>
      <c r="H3369" s="4" t="s">
        <v>436</v>
      </c>
      <c r="I3369" s="1" t="s">
        <v>38</v>
      </c>
    </row>
    <row r="3370" spans="2:9">
      <c r="B3370" s="1">
        <v>3368</v>
      </c>
      <c r="C3370" s="41" t="s">
        <v>10269</v>
      </c>
      <c r="D3370" s="4" t="s">
        <v>10270</v>
      </c>
      <c r="E3370" s="41" t="s">
        <v>15</v>
      </c>
      <c r="F3370" s="3" t="s">
        <v>10271</v>
      </c>
      <c r="G3370" s="1" t="s">
        <v>16</v>
      </c>
      <c r="H3370" s="4" t="s">
        <v>318</v>
      </c>
      <c r="I3370" s="1" t="s">
        <v>38</v>
      </c>
    </row>
    <row r="3371" spans="2:9">
      <c r="B3371" s="1">
        <v>3369</v>
      </c>
      <c r="C3371" s="41" t="s">
        <v>10272</v>
      </c>
      <c r="D3371" s="4" t="s">
        <v>10273</v>
      </c>
      <c r="E3371" s="41" t="s">
        <v>15</v>
      </c>
      <c r="F3371" s="3" t="s">
        <v>10274</v>
      </c>
      <c r="G3371" s="1" t="s">
        <v>16</v>
      </c>
      <c r="H3371" s="4" t="s">
        <v>174</v>
      </c>
      <c r="I3371" s="1" t="s">
        <v>38</v>
      </c>
    </row>
    <row r="3372" spans="2:9">
      <c r="B3372" s="1">
        <v>3370</v>
      </c>
      <c r="C3372" s="41" t="s">
        <v>10275</v>
      </c>
      <c r="D3372" s="4" t="s">
        <v>10276</v>
      </c>
      <c r="E3372" s="41" t="s">
        <v>15</v>
      </c>
      <c r="F3372" s="3" t="s">
        <v>10277</v>
      </c>
      <c r="G3372" s="1" t="s">
        <v>16</v>
      </c>
      <c r="H3372" s="4" t="s">
        <v>679</v>
      </c>
      <c r="I3372" s="1" t="s">
        <v>38</v>
      </c>
    </row>
    <row r="3373" spans="2:9">
      <c r="B3373" s="1">
        <v>3371</v>
      </c>
      <c r="C3373" s="41" t="s">
        <v>10278</v>
      </c>
      <c r="D3373" s="4" t="s">
        <v>10279</v>
      </c>
      <c r="E3373" s="41" t="s">
        <v>15</v>
      </c>
      <c r="F3373" s="3" t="s">
        <v>10280</v>
      </c>
      <c r="G3373" s="1" t="s">
        <v>16</v>
      </c>
      <c r="H3373" s="4" t="s">
        <v>436</v>
      </c>
      <c r="I3373" s="1" t="s">
        <v>38</v>
      </c>
    </row>
    <row r="3374" spans="2:9">
      <c r="B3374" s="1">
        <v>3372</v>
      </c>
      <c r="C3374" s="41" t="s">
        <v>10281</v>
      </c>
      <c r="D3374" s="4" t="s">
        <v>10282</v>
      </c>
      <c r="E3374" s="41" t="s">
        <v>15</v>
      </c>
      <c r="F3374" s="3" t="s">
        <v>10283</v>
      </c>
      <c r="G3374" s="1" t="s">
        <v>16</v>
      </c>
      <c r="H3374" s="4" t="s">
        <v>675</v>
      </c>
      <c r="I3374" s="1" t="s">
        <v>38</v>
      </c>
    </row>
    <row r="3375" spans="2:9">
      <c r="B3375" s="1">
        <v>3373</v>
      </c>
      <c r="C3375" s="41" t="s">
        <v>10284</v>
      </c>
      <c r="D3375" s="4" t="s">
        <v>10285</v>
      </c>
      <c r="E3375" s="41" t="s">
        <v>15</v>
      </c>
      <c r="F3375" s="3" t="s">
        <v>10286</v>
      </c>
      <c r="G3375" s="1" t="s">
        <v>16</v>
      </c>
      <c r="H3375" s="4" t="s">
        <v>387</v>
      </c>
      <c r="I3375" s="1" t="s">
        <v>38</v>
      </c>
    </row>
    <row r="3376" spans="2:9">
      <c r="B3376" s="1">
        <v>3374</v>
      </c>
      <c r="C3376" s="41" t="s">
        <v>10287</v>
      </c>
      <c r="D3376" s="4" t="s">
        <v>10288</v>
      </c>
      <c r="E3376" s="41" t="s">
        <v>15</v>
      </c>
      <c r="F3376" s="3" t="s">
        <v>10289</v>
      </c>
      <c r="G3376" s="1" t="s">
        <v>16</v>
      </c>
      <c r="H3376" s="4" t="s">
        <v>478</v>
      </c>
      <c r="I3376" s="1" t="s">
        <v>38</v>
      </c>
    </row>
    <row r="3377" spans="2:9">
      <c r="B3377" s="1">
        <v>3375</v>
      </c>
      <c r="C3377" s="41" t="s">
        <v>10290</v>
      </c>
      <c r="D3377" s="4" t="s">
        <v>10291</v>
      </c>
      <c r="E3377" s="41" t="s">
        <v>15</v>
      </c>
      <c r="F3377" s="3" t="s">
        <v>10292</v>
      </c>
      <c r="G3377" s="1" t="s">
        <v>16</v>
      </c>
      <c r="H3377" s="4" t="s">
        <v>678</v>
      </c>
      <c r="I3377" s="1" t="s">
        <v>38</v>
      </c>
    </row>
    <row r="3378" spans="2:9">
      <c r="B3378" s="1">
        <v>3376</v>
      </c>
      <c r="C3378" s="41" t="s">
        <v>10293</v>
      </c>
      <c r="D3378" s="4" t="s">
        <v>8378</v>
      </c>
      <c r="E3378" s="41" t="s">
        <v>15</v>
      </c>
      <c r="F3378" s="3" t="s">
        <v>10294</v>
      </c>
      <c r="G3378" s="1" t="s">
        <v>16</v>
      </c>
      <c r="H3378" s="4" t="s">
        <v>680</v>
      </c>
      <c r="I3378" s="1" t="s">
        <v>38</v>
      </c>
    </row>
    <row r="3379" spans="2:9">
      <c r="B3379" s="1">
        <v>3377</v>
      </c>
      <c r="C3379" s="41" t="s">
        <v>10295</v>
      </c>
      <c r="D3379" s="4" t="s">
        <v>10296</v>
      </c>
      <c r="E3379" s="41" t="s">
        <v>15</v>
      </c>
      <c r="F3379" s="3" t="s">
        <v>10297</v>
      </c>
      <c r="G3379" s="1" t="s">
        <v>16</v>
      </c>
      <c r="H3379" s="4" t="s">
        <v>678</v>
      </c>
      <c r="I3379" s="1" t="s">
        <v>38</v>
      </c>
    </row>
    <row r="3380" spans="2:9">
      <c r="B3380" s="1">
        <v>3378</v>
      </c>
      <c r="C3380" s="41" t="s">
        <v>10298</v>
      </c>
      <c r="D3380" s="4" t="s">
        <v>10299</v>
      </c>
      <c r="E3380" s="41" t="s">
        <v>15</v>
      </c>
      <c r="F3380" s="3" t="s">
        <v>10300</v>
      </c>
      <c r="G3380" s="1" t="s">
        <v>16</v>
      </c>
      <c r="H3380" s="4" t="s">
        <v>478</v>
      </c>
      <c r="I3380" s="1" t="s">
        <v>38</v>
      </c>
    </row>
    <row r="3381" spans="2:9">
      <c r="B3381" s="1">
        <v>3379</v>
      </c>
      <c r="C3381" s="41" t="s">
        <v>10301</v>
      </c>
      <c r="D3381" s="4" t="s">
        <v>10302</v>
      </c>
      <c r="E3381" s="41" t="s">
        <v>15</v>
      </c>
      <c r="F3381" s="3" t="s">
        <v>10303</v>
      </c>
      <c r="G3381" s="1" t="s">
        <v>16</v>
      </c>
      <c r="H3381" s="4" t="s">
        <v>679</v>
      </c>
      <c r="I3381" s="1" t="s">
        <v>38</v>
      </c>
    </row>
    <row r="3382" spans="2:9">
      <c r="B3382" s="1">
        <v>3380</v>
      </c>
      <c r="C3382" s="41" t="s">
        <v>10304</v>
      </c>
      <c r="D3382" s="4" t="s">
        <v>10305</v>
      </c>
      <c r="E3382" s="41" t="s">
        <v>15</v>
      </c>
      <c r="F3382" s="3" t="s">
        <v>10306</v>
      </c>
      <c r="G3382" s="1" t="s">
        <v>16</v>
      </c>
      <c r="H3382" s="4" t="s">
        <v>174</v>
      </c>
      <c r="I3382" s="1" t="s">
        <v>38</v>
      </c>
    </row>
    <row r="3383" spans="2:9">
      <c r="B3383" s="1">
        <v>3381</v>
      </c>
      <c r="C3383" s="41" t="s">
        <v>10307</v>
      </c>
      <c r="D3383" s="4" t="s">
        <v>10308</v>
      </c>
      <c r="E3383" s="41" t="s">
        <v>15</v>
      </c>
      <c r="F3383" s="3" t="s">
        <v>10309</v>
      </c>
      <c r="G3383" s="1" t="s">
        <v>16</v>
      </c>
      <c r="H3383" s="4" t="s">
        <v>174</v>
      </c>
      <c r="I3383" s="1" t="s">
        <v>38</v>
      </c>
    </row>
    <row r="3384" spans="2:9">
      <c r="B3384" s="1">
        <v>3382</v>
      </c>
      <c r="C3384" s="41" t="s">
        <v>10310</v>
      </c>
      <c r="D3384" s="4" t="s">
        <v>10311</v>
      </c>
      <c r="E3384" s="41" t="s">
        <v>15</v>
      </c>
      <c r="F3384" s="3" t="s">
        <v>10312</v>
      </c>
      <c r="G3384" s="1" t="s">
        <v>16</v>
      </c>
      <c r="H3384" s="4" t="s">
        <v>680</v>
      </c>
      <c r="I3384" s="1" t="s">
        <v>38</v>
      </c>
    </row>
    <row r="3385" spans="2:9">
      <c r="B3385" s="1">
        <v>3383</v>
      </c>
      <c r="C3385" s="41" t="s">
        <v>10313</v>
      </c>
      <c r="D3385" s="4" t="s">
        <v>10314</v>
      </c>
      <c r="E3385" s="41" t="s">
        <v>15</v>
      </c>
      <c r="F3385" s="3" t="s">
        <v>10315</v>
      </c>
      <c r="G3385" s="1" t="s">
        <v>16</v>
      </c>
      <c r="H3385" s="4" t="s">
        <v>174</v>
      </c>
      <c r="I3385" s="1" t="s">
        <v>38</v>
      </c>
    </row>
    <row r="3386" spans="2:9">
      <c r="B3386" s="1">
        <v>3384</v>
      </c>
      <c r="C3386" s="41" t="s">
        <v>10316</v>
      </c>
      <c r="D3386" s="4" t="s">
        <v>10317</v>
      </c>
      <c r="E3386" s="41" t="s">
        <v>15</v>
      </c>
      <c r="F3386" s="3" t="s">
        <v>5738</v>
      </c>
      <c r="G3386" s="1" t="s">
        <v>16</v>
      </c>
      <c r="H3386" s="4" t="s">
        <v>387</v>
      </c>
      <c r="I3386" s="1" t="s">
        <v>38</v>
      </c>
    </row>
    <row r="3387" spans="2:9">
      <c r="B3387" s="1">
        <v>3385</v>
      </c>
      <c r="C3387" s="41" t="s">
        <v>10318</v>
      </c>
      <c r="D3387" s="4" t="s">
        <v>10319</v>
      </c>
      <c r="E3387" s="41" t="s">
        <v>15</v>
      </c>
      <c r="F3387" s="3" t="s">
        <v>10320</v>
      </c>
      <c r="G3387" s="1" t="s">
        <v>16</v>
      </c>
      <c r="H3387" s="4" t="s">
        <v>678</v>
      </c>
      <c r="I3387" s="1" t="s">
        <v>38</v>
      </c>
    </row>
    <row r="3388" spans="2:9">
      <c r="B3388" s="1">
        <v>3386</v>
      </c>
      <c r="C3388" s="41" t="s">
        <v>10321</v>
      </c>
      <c r="D3388" s="4" t="s">
        <v>10322</v>
      </c>
      <c r="E3388" s="41" t="s">
        <v>15</v>
      </c>
      <c r="F3388" s="3" t="s">
        <v>10323</v>
      </c>
      <c r="G3388" s="1" t="s">
        <v>16</v>
      </c>
      <c r="H3388" s="4" t="s">
        <v>310</v>
      </c>
      <c r="I3388" s="1" t="s">
        <v>38</v>
      </c>
    </row>
    <row r="3389" spans="2:9">
      <c r="B3389" s="1">
        <v>3387</v>
      </c>
      <c r="C3389" s="41" t="s">
        <v>10324</v>
      </c>
      <c r="D3389" s="4" t="s">
        <v>10325</v>
      </c>
      <c r="E3389" s="41" t="s">
        <v>15</v>
      </c>
      <c r="F3389" s="3" t="s">
        <v>10326</v>
      </c>
      <c r="G3389" s="1" t="s">
        <v>16</v>
      </c>
      <c r="H3389" s="4" t="s">
        <v>174</v>
      </c>
      <c r="I3389" s="1" t="s">
        <v>38</v>
      </c>
    </row>
    <row r="3390" spans="2:9">
      <c r="B3390" s="1">
        <v>3388</v>
      </c>
      <c r="C3390" s="41" t="s">
        <v>10327</v>
      </c>
      <c r="D3390" s="4" t="s">
        <v>10328</v>
      </c>
      <c r="E3390" s="41" t="s">
        <v>15</v>
      </c>
      <c r="F3390" s="3" t="s">
        <v>10329</v>
      </c>
      <c r="G3390" s="1" t="s">
        <v>16</v>
      </c>
      <c r="H3390" s="4" t="s">
        <v>680</v>
      </c>
      <c r="I3390" s="1" t="s">
        <v>38</v>
      </c>
    </row>
    <row r="3391" spans="2:9">
      <c r="B3391" s="1">
        <v>3389</v>
      </c>
      <c r="C3391" s="41" t="s">
        <v>10330</v>
      </c>
      <c r="D3391" s="4" t="s">
        <v>10331</v>
      </c>
      <c r="E3391" s="41" t="s">
        <v>15</v>
      </c>
      <c r="F3391" s="3" t="s">
        <v>10332</v>
      </c>
      <c r="G3391" s="1" t="s">
        <v>16</v>
      </c>
      <c r="H3391" s="4" t="s">
        <v>387</v>
      </c>
      <c r="I3391" s="1" t="s">
        <v>38</v>
      </c>
    </row>
    <row r="3392" spans="2:9">
      <c r="B3392" s="1">
        <v>3390</v>
      </c>
      <c r="C3392" s="41" t="s">
        <v>10333</v>
      </c>
      <c r="D3392" s="4" t="s">
        <v>10334</v>
      </c>
      <c r="E3392" s="41" t="s">
        <v>15</v>
      </c>
      <c r="F3392" s="3" t="s">
        <v>10335</v>
      </c>
      <c r="G3392" s="1" t="s">
        <v>16</v>
      </c>
      <c r="H3392" s="4" t="s">
        <v>484</v>
      </c>
      <c r="I3392" s="1" t="s">
        <v>38</v>
      </c>
    </row>
    <row r="3393" spans="2:9">
      <c r="B3393" s="1">
        <v>3391</v>
      </c>
      <c r="C3393" s="41" t="s">
        <v>10336</v>
      </c>
      <c r="D3393" s="4" t="s">
        <v>10337</v>
      </c>
      <c r="E3393" s="41" t="s">
        <v>15</v>
      </c>
      <c r="F3393" s="3" t="s">
        <v>6678</v>
      </c>
      <c r="G3393" s="1" t="s">
        <v>16</v>
      </c>
      <c r="H3393" s="4" t="s">
        <v>478</v>
      </c>
      <c r="I3393" s="1" t="s">
        <v>38</v>
      </c>
    </row>
    <row r="3394" spans="2:9">
      <c r="B3394" s="1">
        <v>3392</v>
      </c>
      <c r="C3394" s="41" t="s">
        <v>10338</v>
      </c>
      <c r="D3394" s="4" t="s">
        <v>10339</v>
      </c>
      <c r="E3394" s="41" t="s">
        <v>15</v>
      </c>
      <c r="F3394" s="3" t="s">
        <v>10340</v>
      </c>
      <c r="G3394" s="1" t="s">
        <v>16</v>
      </c>
      <c r="H3394" s="4" t="s">
        <v>462</v>
      </c>
      <c r="I3394" s="1" t="s">
        <v>38</v>
      </c>
    </row>
    <row r="3395" spans="2:9">
      <c r="B3395" s="1">
        <v>3393</v>
      </c>
      <c r="C3395" s="41" t="s">
        <v>10341</v>
      </c>
      <c r="D3395" s="4" t="s">
        <v>10342</v>
      </c>
      <c r="E3395" s="41" t="s">
        <v>13</v>
      </c>
      <c r="F3395" s="3" t="s">
        <v>30293</v>
      </c>
      <c r="G3395" s="1" t="s">
        <v>14</v>
      </c>
      <c r="H3395" s="4" t="s">
        <v>387</v>
      </c>
      <c r="I3395" s="1" t="s">
        <v>38</v>
      </c>
    </row>
    <row r="3396" spans="2:9">
      <c r="B3396" s="1">
        <v>3394</v>
      </c>
      <c r="C3396" s="41" t="s">
        <v>10343</v>
      </c>
      <c r="D3396" s="4" t="s">
        <v>10344</v>
      </c>
      <c r="E3396" s="41" t="s">
        <v>15</v>
      </c>
      <c r="F3396" s="3" t="s">
        <v>10345</v>
      </c>
      <c r="G3396" s="1" t="s">
        <v>16</v>
      </c>
      <c r="H3396" s="4" t="s">
        <v>557</v>
      </c>
      <c r="I3396" s="1" t="s">
        <v>38</v>
      </c>
    </row>
    <row r="3397" spans="2:9">
      <c r="B3397" s="1">
        <v>3395</v>
      </c>
      <c r="C3397" s="41" t="s">
        <v>10346</v>
      </c>
      <c r="D3397" s="4" t="s">
        <v>10347</v>
      </c>
      <c r="E3397" s="41" t="s">
        <v>15</v>
      </c>
      <c r="F3397" s="3" t="s">
        <v>10348</v>
      </c>
      <c r="G3397" s="1" t="s">
        <v>16</v>
      </c>
      <c r="H3397" s="4" t="s">
        <v>680</v>
      </c>
      <c r="I3397" s="1" t="s">
        <v>38</v>
      </c>
    </row>
    <row r="3398" spans="2:9">
      <c r="B3398" s="1">
        <v>3396</v>
      </c>
      <c r="C3398" s="41" t="s">
        <v>10349</v>
      </c>
      <c r="D3398" s="4" t="s">
        <v>10350</v>
      </c>
      <c r="E3398" s="41" t="s">
        <v>15</v>
      </c>
      <c r="F3398" s="3" t="s">
        <v>10351</v>
      </c>
      <c r="G3398" s="1" t="s">
        <v>16</v>
      </c>
      <c r="H3398" s="4" t="s">
        <v>252</v>
      </c>
      <c r="I3398" s="1" t="s">
        <v>38</v>
      </c>
    </row>
    <row r="3399" spans="2:9">
      <c r="B3399" s="1">
        <v>3397</v>
      </c>
      <c r="C3399" s="41" t="s">
        <v>10352</v>
      </c>
      <c r="D3399" s="4" t="s">
        <v>10353</v>
      </c>
      <c r="E3399" s="41" t="s">
        <v>15</v>
      </c>
      <c r="F3399" s="3" t="s">
        <v>7173</v>
      </c>
      <c r="G3399" s="1" t="s">
        <v>16</v>
      </c>
      <c r="H3399" s="4" t="s">
        <v>478</v>
      </c>
      <c r="I3399" s="1" t="s">
        <v>38</v>
      </c>
    </row>
    <row r="3400" spans="2:9">
      <c r="B3400" s="1">
        <v>3398</v>
      </c>
      <c r="C3400" s="41" t="s">
        <v>10354</v>
      </c>
      <c r="D3400" s="4" t="s">
        <v>10355</v>
      </c>
      <c r="E3400" s="41" t="s">
        <v>15</v>
      </c>
      <c r="F3400" s="3" t="s">
        <v>10356</v>
      </c>
      <c r="G3400" s="1" t="s">
        <v>16</v>
      </c>
      <c r="H3400" s="4" t="s">
        <v>478</v>
      </c>
      <c r="I3400" s="1" t="s">
        <v>38</v>
      </c>
    </row>
    <row r="3401" spans="2:9">
      <c r="B3401" s="1">
        <v>3399</v>
      </c>
      <c r="C3401" s="41" t="s">
        <v>10357</v>
      </c>
      <c r="D3401" s="4" t="s">
        <v>10358</v>
      </c>
      <c r="E3401" s="41" t="s">
        <v>15</v>
      </c>
      <c r="F3401" s="3" t="s">
        <v>10359</v>
      </c>
      <c r="G3401" s="1" t="s">
        <v>16</v>
      </c>
      <c r="H3401" s="4" t="s">
        <v>675</v>
      </c>
      <c r="I3401" s="1" t="s">
        <v>38</v>
      </c>
    </row>
    <row r="3402" spans="2:9">
      <c r="B3402" s="1">
        <v>3400</v>
      </c>
      <c r="C3402" s="41" t="s">
        <v>10360</v>
      </c>
      <c r="D3402" s="4" t="s">
        <v>10361</v>
      </c>
      <c r="E3402" s="41" t="s">
        <v>15</v>
      </c>
      <c r="F3402" s="3" t="s">
        <v>10362</v>
      </c>
      <c r="G3402" s="1" t="s">
        <v>16</v>
      </c>
      <c r="H3402" s="4" t="s">
        <v>557</v>
      </c>
      <c r="I3402" s="1" t="s">
        <v>38</v>
      </c>
    </row>
    <row r="3403" spans="2:9">
      <c r="B3403" s="1">
        <v>3401</v>
      </c>
      <c r="C3403" s="41" t="s">
        <v>10363</v>
      </c>
      <c r="D3403" s="4" t="s">
        <v>10364</v>
      </c>
      <c r="E3403" s="41" t="s">
        <v>15</v>
      </c>
      <c r="F3403" s="3" t="s">
        <v>10365</v>
      </c>
      <c r="G3403" s="1" t="s">
        <v>16</v>
      </c>
      <c r="H3403" s="4" t="s">
        <v>557</v>
      </c>
      <c r="I3403" s="1" t="s">
        <v>38</v>
      </c>
    </row>
    <row r="3404" spans="2:9">
      <c r="B3404" s="1">
        <v>3402</v>
      </c>
      <c r="C3404" s="41" t="s">
        <v>10366</v>
      </c>
      <c r="D3404" s="4" t="s">
        <v>10367</v>
      </c>
      <c r="E3404" s="41" t="s">
        <v>15</v>
      </c>
      <c r="F3404" s="3" t="s">
        <v>5912</v>
      </c>
      <c r="G3404" s="1" t="s">
        <v>16</v>
      </c>
      <c r="H3404" s="4" t="s">
        <v>387</v>
      </c>
      <c r="I3404" s="1" t="s">
        <v>38</v>
      </c>
    </row>
    <row r="3405" spans="2:9">
      <c r="B3405" s="1">
        <v>3403</v>
      </c>
      <c r="C3405" s="41" t="s">
        <v>10368</v>
      </c>
      <c r="D3405" s="4" t="s">
        <v>10369</v>
      </c>
      <c r="E3405" s="41" t="s">
        <v>15</v>
      </c>
      <c r="F3405" s="3" t="s">
        <v>10370</v>
      </c>
      <c r="G3405" s="1" t="s">
        <v>16</v>
      </c>
      <c r="H3405" s="4" t="s">
        <v>360</v>
      </c>
      <c r="I3405" s="1" t="s">
        <v>38</v>
      </c>
    </row>
    <row r="3406" spans="2:9">
      <c r="B3406" s="1">
        <v>3404</v>
      </c>
      <c r="C3406" s="41" t="s">
        <v>10371</v>
      </c>
      <c r="D3406" s="4" t="s">
        <v>10372</v>
      </c>
      <c r="E3406" s="41" t="s">
        <v>15</v>
      </c>
      <c r="F3406" s="3" t="s">
        <v>10373</v>
      </c>
      <c r="G3406" s="1" t="s">
        <v>16</v>
      </c>
      <c r="H3406" s="4" t="s">
        <v>557</v>
      </c>
      <c r="I3406" s="1" t="s">
        <v>38</v>
      </c>
    </row>
    <row r="3407" spans="2:9">
      <c r="B3407" s="1">
        <v>3405</v>
      </c>
      <c r="C3407" s="41" t="s">
        <v>10374</v>
      </c>
      <c r="D3407" s="4" t="s">
        <v>10375</v>
      </c>
      <c r="E3407" s="41" t="s">
        <v>15</v>
      </c>
      <c r="F3407" s="3" t="s">
        <v>10376</v>
      </c>
      <c r="G3407" s="1" t="s">
        <v>16</v>
      </c>
      <c r="H3407" s="4" t="s">
        <v>436</v>
      </c>
      <c r="I3407" s="1" t="s">
        <v>38</v>
      </c>
    </row>
    <row r="3408" spans="2:9">
      <c r="B3408" s="1">
        <v>3406</v>
      </c>
      <c r="C3408" s="41" t="s">
        <v>10377</v>
      </c>
      <c r="D3408" s="4" t="s">
        <v>3925</v>
      </c>
      <c r="E3408" s="41" t="s">
        <v>15</v>
      </c>
      <c r="F3408" s="3" t="s">
        <v>10378</v>
      </c>
      <c r="G3408" s="1" t="s">
        <v>16</v>
      </c>
      <c r="H3408" s="4" t="s">
        <v>679</v>
      </c>
      <c r="I3408" s="1" t="s">
        <v>38</v>
      </c>
    </row>
    <row r="3409" spans="2:9">
      <c r="B3409" s="1">
        <v>3407</v>
      </c>
      <c r="C3409" s="41" t="s">
        <v>10379</v>
      </c>
      <c r="D3409" s="4" t="s">
        <v>10380</v>
      </c>
      <c r="E3409" s="41" t="s">
        <v>15</v>
      </c>
      <c r="F3409" s="3" t="s">
        <v>10381</v>
      </c>
      <c r="G3409" s="1" t="s">
        <v>16</v>
      </c>
      <c r="H3409" s="4" t="s">
        <v>387</v>
      </c>
      <c r="I3409" s="1" t="s">
        <v>38</v>
      </c>
    </row>
    <row r="3410" spans="2:9">
      <c r="B3410" s="1">
        <v>3408</v>
      </c>
      <c r="C3410" s="41" t="s">
        <v>10382</v>
      </c>
      <c r="D3410" s="4" t="s">
        <v>10383</v>
      </c>
      <c r="E3410" s="41" t="s">
        <v>15</v>
      </c>
      <c r="F3410" s="3" t="s">
        <v>10384</v>
      </c>
      <c r="G3410" s="1" t="s">
        <v>16</v>
      </c>
      <c r="H3410" s="4" t="s">
        <v>679</v>
      </c>
      <c r="I3410" s="1" t="s">
        <v>38</v>
      </c>
    </row>
    <row r="3411" spans="2:9">
      <c r="B3411" s="1">
        <v>3409</v>
      </c>
      <c r="C3411" s="41" t="s">
        <v>10385</v>
      </c>
      <c r="D3411" s="4" t="s">
        <v>4300</v>
      </c>
      <c r="E3411" s="41" t="s">
        <v>15</v>
      </c>
      <c r="F3411" s="3" t="s">
        <v>10386</v>
      </c>
      <c r="G3411" s="1" t="s">
        <v>16</v>
      </c>
      <c r="H3411" s="4" t="s">
        <v>29551</v>
      </c>
      <c r="I3411" s="1" t="s">
        <v>38</v>
      </c>
    </row>
    <row r="3412" spans="2:9">
      <c r="B3412" s="1">
        <v>3410</v>
      </c>
      <c r="C3412" s="41" t="s">
        <v>10387</v>
      </c>
      <c r="D3412" s="4" t="s">
        <v>10388</v>
      </c>
      <c r="E3412" s="41" t="s">
        <v>15</v>
      </c>
      <c r="F3412" s="3" t="s">
        <v>10389</v>
      </c>
      <c r="G3412" s="1" t="s">
        <v>16</v>
      </c>
      <c r="H3412" s="4" t="s">
        <v>484</v>
      </c>
      <c r="I3412" s="1" t="s">
        <v>38</v>
      </c>
    </row>
    <row r="3413" spans="2:9">
      <c r="B3413" s="1">
        <v>3411</v>
      </c>
      <c r="C3413" s="41" t="s">
        <v>10390</v>
      </c>
      <c r="D3413" s="4" t="s">
        <v>10391</v>
      </c>
      <c r="E3413" s="41" t="s">
        <v>15</v>
      </c>
      <c r="F3413" s="3" t="s">
        <v>5576</v>
      </c>
      <c r="G3413" s="1" t="s">
        <v>16</v>
      </c>
      <c r="H3413" s="4" t="s">
        <v>478</v>
      </c>
      <c r="I3413" s="1" t="s">
        <v>38</v>
      </c>
    </row>
    <row r="3414" spans="2:9">
      <c r="B3414" s="1">
        <v>3412</v>
      </c>
      <c r="C3414" s="41" t="s">
        <v>10392</v>
      </c>
      <c r="D3414" s="4" t="s">
        <v>5727</v>
      </c>
      <c r="E3414" s="41" t="s">
        <v>15</v>
      </c>
      <c r="F3414" s="3" t="s">
        <v>10393</v>
      </c>
      <c r="G3414" s="1" t="s">
        <v>16</v>
      </c>
      <c r="H3414" s="4" t="s">
        <v>557</v>
      </c>
      <c r="I3414" s="1" t="s">
        <v>38</v>
      </c>
    </row>
    <row r="3415" spans="2:9">
      <c r="B3415" s="1">
        <v>3413</v>
      </c>
      <c r="C3415" s="41" t="s">
        <v>10394</v>
      </c>
      <c r="D3415" s="4" t="s">
        <v>10395</v>
      </c>
      <c r="E3415" s="41" t="s">
        <v>15</v>
      </c>
      <c r="F3415" s="3" t="s">
        <v>10396</v>
      </c>
      <c r="G3415" s="1" t="s">
        <v>16</v>
      </c>
      <c r="H3415" s="4" t="s">
        <v>462</v>
      </c>
      <c r="I3415" s="1" t="s">
        <v>38</v>
      </c>
    </row>
    <row r="3416" spans="2:9">
      <c r="B3416" s="1">
        <v>3414</v>
      </c>
      <c r="C3416" s="41" t="s">
        <v>10397</v>
      </c>
      <c r="D3416" s="4" t="s">
        <v>10398</v>
      </c>
      <c r="E3416" s="41" t="s">
        <v>15</v>
      </c>
      <c r="F3416" s="3" t="s">
        <v>10399</v>
      </c>
      <c r="G3416" s="1" t="s">
        <v>16</v>
      </c>
      <c r="H3416" s="4" t="s">
        <v>478</v>
      </c>
      <c r="I3416" s="1" t="s">
        <v>38</v>
      </c>
    </row>
    <row r="3417" spans="2:9">
      <c r="B3417" s="1">
        <v>3415</v>
      </c>
      <c r="C3417" s="41" t="s">
        <v>10400</v>
      </c>
      <c r="D3417" s="4" t="s">
        <v>10401</v>
      </c>
      <c r="E3417" s="41" t="s">
        <v>15</v>
      </c>
      <c r="F3417" s="3" t="s">
        <v>10402</v>
      </c>
      <c r="G3417" s="1" t="s">
        <v>16</v>
      </c>
      <c r="H3417" s="4" t="s">
        <v>174</v>
      </c>
      <c r="I3417" s="1" t="s">
        <v>38</v>
      </c>
    </row>
    <row r="3418" spans="2:9">
      <c r="B3418" s="1">
        <v>3416</v>
      </c>
      <c r="C3418" s="41" t="s">
        <v>10403</v>
      </c>
      <c r="D3418" s="4" t="s">
        <v>10404</v>
      </c>
      <c r="E3418" s="41" t="s">
        <v>15</v>
      </c>
      <c r="F3418" s="3" t="s">
        <v>10405</v>
      </c>
      <c r="G3418" s="1" t="s">
        <v>16</v>
      </c>
      <c r="H3418" s="4" t="s">
        <v>557</v>
      </c>
      <c r="I3418" s="1" t="s">
        <v>38</v>
      </c>
    </row>
    <row r="3419" spans="2:9">
      <c r="B3419" s="1">
        <v>3417</v>
      </c>
      <c r="C3419" s="41" t="s">
        <v>10406</v>
      </c>
      <c r="D3419" s="4" t="s">
        <v>10407</v>
      </c>
      <c r="E3419" s="41" t="s">
        <v>15</v>
      </c>
      <c r="F3419" s="3" t="s">
        <v>10408</v>
      </c>
      <c r="G3419" s="1" t="s">
        <v>16</v>
      </c>
      <c r="H3419" s="4" t="s">
        <v>680</v>
      </c>
      <c r="I3419" s="1" t="s">
        <v>38</v>
      </c>
    </row>
    <row r="3420" spans="2:9">
      <c r="B3420" s="1">
        <v>3418</v>
      </c>
      <c r="C3420" s="41" t="s">
        <v>10409</v>
      </c>
      <c r="D3420" s="4" t="s">
        <v>10410</v>
      </c>
      <c r="E3420" s="41" t="s">
        <v>15</v>
      </c>
      <c r="F3420" s="3" t="s">
        <v>10411</v>
      </c>
      <c r="G3420" s="1" t="s">
        <v>16</v>
      </c>
      <c r="H3420" s="4" t="s">
        <v>478</v>
      </c>
      <c r="I3420" s="1" t="s">
        <v>38</v>
      </c>
    </row>
    <row r="3421" spans="2:9">
      <c r="B3421" s="1">
        <v>3419</v>
      </c>
      <c r="C3421" s="41" t="s">
        <v>10412</v>
      </c>
      <c r="D3421" s="4" t="s">
        <v>5838</v>
      </c>
      <c r="E3421" s="41" t="s">
        <v>15</v>
      </c>
      <c r="F3421" s="3" t="s">
        <v>10413</v>
      </c>
      <c r="G3421" s="1" t="s">
        <v>16</v>
      </c>
      <c r="H3421" s="4" t="s">
        <v>680</v>
      </c>
      <c r="I3421" s="1" t="s">
        <v>38</v>
      </c>
    </row>
    <row r="3422" spans="2:9">
      <c r="B3422" s="1">
        <v>3420</v>
      </c>
      <c r="C3422" s="41" t="s">
        <v>10414</v>
      </c>
      <c r="D3422" s="4" t="s">
        <v>610</v>
      </c>
      <c r="E3422" s="41" t="s">
        <v>15</v>
      </c>
      <c r="F3422" s="3" t="s">
        <v>10415</v>
      </c>
      <c r="G3422" s="1" t="s">
        <v>16</v>
      </c>
      <c r="H3422" s="4" t="s">
        <v>174</v>
      </c>
      <c r="I3422" s="1" t="s">
        <v>38</v>
      </c>
    </row>
    <row r="3423" spans="2:9">
      <c r="B3423" s="1">
        <v>3421</v>
      </c>
      <c r="C3423" s="41" t="s">
        <v>10416</v>
      </c>
      <c r="D3423" s="4" t="s">
        <v>10417</v>
      </c>
      <c r="E3423" s="41" t="s">
        <v>15</v>
      </c>
      <c r="F3423" s="3" t="s">
        <v>10418</v>
      </c>
      <c r="G3423" s="1" t="s">
        <v>16</v>
      </c>
      <c r="H3423" s="4" t="s">
        <v>678</v>
      </c>
      <c r="I3423" s="1" t="s">
        <v>38</v>
      </c>
    </row>
    <row r="3424" spans="2:9">
      <c r="B3424" s="1">
        <v>3422</v>
      </c>
      <c r="C3424" s="41" t="s">
        <v>10419</v>
      </c>
      <c r="D3424" s="4" t="s">
        <v>10420</v>
      </c>
      <c r="E3424" s="41" t="s">
        <v>15</v>
      </c>
      <c r="F3424" s="3" t="s">
        <v>10421</v>
      </c>
      <c r="G3424" s="1" t="s">
        <v>16</v>
      </c>
      <c r="H3424" s="4" t="s">
        <v>387</v>
      </c>
      <c r="I3424" s="1" t="s">
        <v>38</v>
      </c>
    </row>
    <row r="3425" spans="2:9">
      <c r="B3425" s="1">
        <v>3423</v>
      </c>
      <c r="C3425" s="41" t="s">
        <v>10422</v>
      </c>
      <c r="D3425" s="4" t="s">
        <v>10423</v>
      </c>
      <c r="E3425" s="41" t="s">
        <v>15</v>
      </c>
      <c r="F3425" s="3" t="s">
        <v>10424</v>
      </c>
      <c r="G3425" s="1" t="s">
        <v>16</v>
      </c>
      <c r="H3425" s="4" t="s">
        <v>557</v>
      </c>
      <c r="I3425" s="1" t="s">
        <v>38</v>
      </c>
    </row>
    <row r="3426" spans="2:9">
      <c r="B3426" s="1">
        <v>3424</v>
      </c>
      <c r="C3426" s="41" t="s">
        <v>10425</v>
      </c>
      <c r="D3426" s="4" t="s">
        <v>10426</v>
      </c>
      <c r="E3426" s="41" t="s">
        <v>15</v>
      </c>
      <c r="F3426" s="3" t="s">
        <v>10427</v>
      </c>
      <c r="G3426" s="1" t="s">
        <v>16</v>
      </c>
      <c r="H3426" s="4" t="s">
        <v>679</v>
      </c>
      <c r="I3426" s="1" t="s">
        <v>38</v>
      </c>
    </row>
    <row r="3427" spans="2:9">
      <c r="B3427" s="1">
        <v>3425</v>
      </c>
      <c r="C3427" s="41" t="s">
        <v>10428</v>
      </c>
      <c r="D3427" s="4" t="s">
        <v>10429</v>
      </c>
      <c r="E3427" s="41" t="s">
        <v>15</v>
      </c>
      <c r="F3427" s="3" t="s">
        <v>10430</v>
      </c>
      <c r="G3427" s="1" t="s">
        <v>16</v>
      </c>
      <c r="H3427" s="4" t="s">
        <v>436</v>
      </c>
      <c r="I3427" s="1" t="s">
        <v>38</v>
      </c>
    </row>
    <row r="3428" spans="2:9">
      <c r="B3428" s="1">
        <v>3426</v>
      </c>
      <c r="C3428" s="41" t="s">
        <v>10431</v>
      </c>
      <c r="D3428" s="4" t="s">
        <v>10432</v>
      </c>
      <c r="E3428" s="41" t="s">
        <v>15</v>
      </c>
      <c r="F3428" s="3" t="s">
        <v>10433</v>
      </c>
      <c r="G3428" s="1" t="s">
        <v>16</v>
      </c>
      <c r="H3428" s="4" t="s">
        <v>387</v>
      </c>
      <c r="I3428" s="1" t="s">
        <v>38</v>
      </c>
    </row>
    <row r="3429" spans="2:9">
      <c r="B3429" s="1">
        <v>3427</v>
      </c>
      <c r="C3429" s="41" t="s">
        <v>10434</v>
      </c>
      <c r="D3429" s="4" t="s">
        <v>10435</v>
      </c>
      <c r="E3429" s="41" t="s">
        <v>15</v>
      </c>
      <c r="F3429" s="3" t="s">
        <v>10436</v>
      </c>
      <c r="G3429" s="1" t="s">
        <v>16</v>
      </c>
      <c r="H3429" s="4" t="s">
        <v>557</v>
      </c>
      <c r="I3429" s="1" t="s">
        <v>38</v>
      </c>
    </row>
    <row r="3430" spans="2:9">
      <c r="B3430" s="1">
        <v>3428</v>
      </c>
      <c r="C3430" s="41" t="s">
        <v>10437</v>
      </c>
      <c r="D3430" s="4" t="s">
        <v>10438</v>
      </c>
      <c r="E3430" s="41" t="s">
        <v>15</v>
      </c>
      <c r="F3430" s="3" t="s">
        <v>10439</v>
      </c>
      <c r="G3430" s="1" t="s">
        <v>16</v>
      </c>
      <c r="H3430" s="4" t="s">
        <v>557</v>
      </c>
      <c r="I3430" s="1" t="s">
        <v>38</v>
      </c>
    </row>
    <row r="3431" spans="2:9">
      <c r="B3431" s="1">
        <v>3429</v>
      </c>
      <c r="C3431" s="41" t="s">
        <v>10440</v>
      </c>
      <c r="D3431" s="4" t="s">
        <v>7154</v>
      </c>
      <c r="E3431" s="41" t="s">
        <v>15</v>
      </c>
      <c r="F3431" s="3" t="s">
        <v>10441</v>
      </c>
      <c r="G3431" s="1" t="s">
        <v>16</v>
      </c>
      <c r="H3431" s="4" t="s">
        <v>679</v>
      </c>
      <c r="I3431" s="1" t="s">
        <v>38</v>
      </c>
    </row>
    <row r="3432" spans="2:9">
      <c r="B3432" s="1">
        <v>3430</v>
      </c>
      <c r="C3432" s="41" t="s">
        <v>10442</v>
      </c>
      <c r="D3432" s="4" t="s">
        <v>10443</v>
      </c>
      <c r="E3432" s="41" t="s">
        <v>15</v>
      </c>
      <c r="F3432" s="3" t="s">
        <v>10444</v>
      </c>
      <c r="G3432" s="1" t="s">
        <v>16</v>
      </c>
      <c r="H3432" s="4" t="s">
        <v>436</v>
      </c>
      <c r="I3432" s="1" t="s">
        <v>38</v>
      </c>
    </row>
    <row r="3433" spans="2:9">
      <c r="B3433" s="1">
        <v>3431</v>
      </c>
      <c r="C3433" s="41" t="s">
        <v>10445</v>
      </c>
      <c r="D3433" s="4" t="s">
        <v>10446</v>
      </c>
      <c r="E3433" s="41" t="s">
        <v>15</v>
      </c>
      <c r="F3433" s="3" t="s">
        <v>10447</v>
      </c>
      <c r="G3433" s="1" t="s">
        <v>16</v>
      </c>
      <c r="H3433" s="4" t="s">
        <v>675</v>
      </c>
      <c r="I3433" s="1" t="s">
        <v>38</v>
      </c>
    </row>
    <row r="3434" spans="2:9">
      <c r="B3434" s="1">
        <v>3432</v>
      </c>
      <c r="C3434" s="41" t="s">
        <v>10448</v>
      </c>
      <c r="D3434" s="4" t="s">
        <v>10449</v>
      </c>
      <c r="E3434" s="41" t="s">
        <v>15</v>
      </c>
      <c r="F3434" s="3" t="s">
        <v>10450</v>
      </c>
      <c r="G3434" s="1" t="s">
        <v>16</v>
      </c>
      <c r="H3434" s="4" t="s">
        <v>387</v>
      </c>
      <c r="I3434" s="1" t="s">
        <v>38</v>
      </c>
    </row>
    <row r="3435" spans="2:9">
      <c r="B3435" s="1">
        <v>3433</v>
      </c>
      <c r="C3435" s="41" t="s">
        <v>10451</v>
      </c>
      <c r="D3435" s="4" t="s">
        <v>10452</v>
      </c>
      <c r="E3435" s="41" t="s">
        <v>15</v>
      </c>
      <c r="F3435" s="3" t="s">
        <v>6491</v>
      </c>
      <c r="G3435" s="1" t="s">
        <v>16</v>
      </c>
      <c r="H3435" s="4" t="s">
        <v>387</v>
      </c>
      <c r="I3435" s="1" t="s">
        <v>38</v>
      </c>
    </row>
    <row r="3436" spans="2:9">
      <c r="B3436" s="1">
        <v>3434</v>
      </c>
      <c r="C3436" s="41" t="s">
        <v>10453</v>
      </c>
      <c r="D3436" s="4" t="s">
        <v>10454</v>
      </c>
      <c r="E3436" s="41" t="s">
        <v>15</v>
      </c>
      <c r="F3436" s="3" t="s">
        <v>10455</v>
      </c>
      <c r="G3436" s="1" t="s">
        <v>16</v>
      </c>
      <c r="H3436" s="4" t="s">
        <v>322</v>
      </c>
      <c r="I3436" s="1" t="s">
        <v>38</v>
      </c>
    </row>
    <row r="3437" spans="2:9">
      <c r="B3437" s="1">
        <v>3435</v>
      </c>
      <c r="C3437" s="41" t="s">
        <v>10456</v>
      </c>
      <c r="D3437" s="4" t="s">
        <v>10457</v>
      </c>
      <c r="E3437" s="41" t="s">
        <v>15</v>
      </c>
      <c r="F3437" s="3" t="s">
        <v>10458</v>
      </c>
      <c r="G3437" s="1" t="s">
        <v>16</v>
      </c>
      <c r="H3437" s="4" t="s">
        <v>478</v>
      </c>
      <c r="I3437" s="1" t="s">
        <v>38</v>
      </c>
    </row>
    <row r="3438" spans="2:9">
      <c r="B3438" s="1">
        <v>3436</v>
      </c>
      <c r="C3438" s="41" t="s">
        <v>10459</v>
      </c>
      <c r="D3438" s="4" t="s">
        <v>10460</v>
      </c>
      <c r="E3438" s="41" t="s">
        <v>15</v>
      </c>
      <c r="F3438" s="3" t="s">
        <v>10461</v>
      </c>
      <c r="G3438" s="1" t="s">
        <v>16</v>
      </c>
      <c r="H3438" s="4" t="s">
        <v>462</v>
      </c>
      <c r="I3438" s="1" t="s">
        <v>38</v>
      </c>
    </row>
    <row r="3439" spans="2:9">
      <c r="B3439" s="1">
        <v>3437</v>
      </c>
      <c r="C3439" s="41" t="s">
        <v>10462</v>
      </c>
      <c r="D3439" s="4" t="s">
        <v>10463</v>
      </c>
      <c r="E3439" s="41" t="s">
        <v>15</v>
      </c>
      <c r="F3439" s="3" t="s">
        <v>10464</v>
      </c>
      <c r="G3439" s="1" t="s">
        <v>16</v>
      </c>
      <c r="H3439" s="4" t="s">
        <v>680</v>
      </c>
      <c r="I3439" s="1" t="s">
        <v>38</v>
      </c>
    </row>
    <row r="3440" spans="2:9">
      <c r="B3440" s="1">
        <v>3438</v>
      </c>
      <c r="C3440" s="41" t="s">
        <v>10465</v>
      </c>
      <c r="D3440" s="4" t="s">
        <v>10466</v>
      </c>
      <c r="E3440" s="41" t="s">
        <v>15</v>
      </c>
      <c r="F3440" s="3" t="s">
        <v>10467</v>
      </c>
      <c r="G3440" s="1" t="s">
        <v>16</v>
      </c>
      <c r="H3440" s="4" t="s">
        <v>680</v>
      </c>
      <c r="I3440" s="1" t="s">
        <v>38</v>
      </c>
    </row>
    <row r="3441" spans="2:9">
      <c r="B3441" s="1">
        <v>3439</v>
      </c>
      <c r="C3441" s="41" t="s">
        <v>10468</v>
      </c>
      <c r="D3441" s="4" t="s">
        <v>10469</v>
      </c>
      <c r="E3441" s="41" t="s">
        <v>15</v>
      </c>
      <c r="F3441" s="3" t="s">
        <v>10470</v>
      </c>
      <c r="G3441" s="1" t="s">
        <v>16</v>
      </c>
      <c r="H3441" s="4" t="s">
        <v>557</v>
      </c>
      <c r="I3441" s="1" t="s">
        <v>38</v>
      </c>
    </row>
    <row r="3442" spans="2:9">
      <c r="B3442" s="1">
        <v>3440</v>
      </c>
      <c r="C3442" s="41" t="s">
        <v>10471</v>
      </c>
      <c r="D3442" s="4" t="s">
        <v>10472</v>
      </c>
      <c r="E3442" s="41" t="s">
        <v>15</v>
      </c>
      <c r="F3442" s="3" t="s">
        <v>10473</v>
      </c>
      <c r="G3442" s="1" t="s">
        <v>16</v>
      </c>
      <c r="H3442" s="4" t="s">
        <v>675</v>
      </c>
      <c r="I3442" s="1" t="s">
        <v>38</v>
      </c>
    </row>
    <row r="3443" spans="2:9">
      <c r="B3443" s="1">
        <v>3441</v>
      </c>
      <c r="C3443" s="41" t="s">
        <v>10474</v>
      </c>
      <c r="D3443" s="4" t="s">
        <v>10475</v>
      </c>
      <c r="E3443" s="41" t="s">
        <v>15</v>
      </c>
      <c r="F3443" s="3" t="s">
        <v>10476</v>
      </c>
      <c r="G3443" s="1" t="s">
        <v>16</v>
      </c>
      <c r="H3443" s="4" t="s">
        <v>387</v>
      </c>
      <c r="I3443" s="1" t="s">
        <v>38</v>
      </c>
    </row>
    <row r="3444" spans="2:9">
      <c r="B3444" s="1">
        <v>3442</v>
      </c>
      <c r="C3444" s="41" t="s">
        <v>10477</v>
      </c>
      <c r="D3444" s="4" t="s">
        <v>10478</v>
      </c>
      <c r="E3444" s="41" t="s">
        <v>15</v>
      </c>
      <c r="F3444" s="3" t="s">
        <v>10479</v>
      </c>
      <c r="G3444" s="1" t="s">
        <v>16</v>
      </c>
      <c r="H3444" s="4" t="s">
        <v>675</v>
      </c>
      <c r="I3444" s="1" t="s">
        <v>38</v>
      </c>
    </row>
    <row r="3445" spans="2:9">
      <c r="B3445" s="1">
        <v>3443</v>
      </c>
      <c r="C3445" s="41" t="s">
        <v>10480</v>
      </c>
      <c r="D3445" s="4" t="s">
        <v>10481</v>
      </c>
      <c r="E3445" s="41" t="s">
        <v>15</v>
      </c>
      <c r="F3445" s="3" t="s">
        <v>10482</v>
      </c>
      <c r="G3445" s="1" t="s">
        <v>16</v>
      </c>
      <c r="H3445" s="4" t="s">
        <v>29551</v>
      </c>
      <c r="I3445" s="1" t="s">
        <v>38</v>
      </c>
    </row>
    <row r="3446" spans="2:9">
      <c r="B3446" s="1">
        <v>3444</v>
      </c>
      <c r="C3446" s="41" t="s">
        <v>10483</v>
      </c>
      <c r="D3446" s="4" t="s">
        <v>10484</v>
      </c>
      <c r="E3446" s="41" t="s">
        <v>15</v>
      </c>
      <c r="F3446" s="3" t="s">
        <v>10485</v>
      </c>
      <c r="G3446" s="1" t="s">
        <v>16</v>
      </c>
      <c r="H3446" s="4" t="s">
        <v>174</v>
      </c>
      <c r="I3446" s="1" t="s">
        <v>38</v>
      </c>
    </row>
    <row r="3447" spans="2:9">
      <c r="B3447" s="1">
        <v>3445</v>
      </c>
      <c r="C3447" s="41" t="s">
        <v>10486</v>
      </c>
      <c r="D3447" s="4" t="s">
        <v>10487</v>
      </c>
      <c r="E3447" s="41" t="s">
        <v>15</v>
      </c>
      <c r="F3447" s="3" t="s">
        <v>10488</v>
      </c>
      <c r="G3447" s="1" t="s">
        <v>16</v>
      </c>
      <c r="H3447" s="4" t="s">
        <v>174</v>
      </c>
      <c r="I3447" s="1" t="s">
        <v>38</v>
      </c>
    </row>
    <row r="3448" spans="2:9">
      <c r="B3448" s="1">
        <v>3446</v>
      </c>
      <c r="C3448" s="41" t="s">
        <v>10489</v>
      </c>
      <c r="D3448" s="4" t="s">
        <v>10490</v>
      </c>
      <c r="E3448" s="41" t="s">
        <v>15</v>
      </c>
      <c r="F3448" s="3" t="s">
        <v>10491</v>
      </c>
      <c r="G3448" s="1" t="s">
        <v>16</v>
      </c>
      <c r="H3448" s="4" t="s">
        <v>436</v>
      </c>
      <c r="I3448" s="1" t="s">
        <v>38</v>
      </c>
    </row>
    <row r="3449" spans="2:9">
      <c r="B3449" s="1">
        <v>3447</v>
      </c>
      <c r="C3449" s="41" t="s">
        <v>10492</v>
      </c>
      <c r="D3449" s="4" t="s">
        <v>10493</v>
      </c>
      <c r="E3449" s="41" t="s">
        <v>15</v>
      </c>
      <c r="F3449" s="3" t="s">
        <v>10494</v>
      </c>
      <c r="G3449" s="1" t="s">
        <v>16</v>
      </c>
      <c r="H3449" s="4" t="s">
        <v>557</v>
      </c>
      <c r="I3449" s="1" t="s">
        <v>38</v>
      </c>
    </row>
    <row r="3450" spans="2:9">
      <c r="B3450" s="1">
        <v>3448</v>
      </c>
      <c r="C3450" s="41" t="s">
        <v>10495</v>
      </c>
      <c r="D3450" s="4" t="s">
        <v>10496</v>
      </c>
      <c r="E3450" s="41" t="s">
        <v>15</v>
      </c>
      <c r="F3450" s="3" t="s">
        <v>10497</v>
      </c>
      <c r="G3450" s="1" t="s">
        <v>16</v>
      </c>
      <c r="H3450" s="4" t="s">
        <v>557</v>
      </c>
      <c r="I3450" s="1" t="s">
        <v>38</v>
      </c>
    </row>
    <row r="3451" spans="2:9">
      <c r="B3451" s="1">
        <v>3449</v>
      </c>
      <c r="C3451" s="41" t="s">
        <v>10498</v>
      </c>
      <c r="D3451" s="4" t="s">
        <v>3003</v>
      </c>
      <c r="E3451" s="41" t="s">
        <v>15</v>
      </c>
      <c r="F3451" s="3" t="s">
        <v>10499</v>
      </c>
      <c r="G3451" s="1" t="s">
        <v>16</v>
      </c>
      <c r="H3451" s="4" t="s">
        <v>436</v>
      </c>
      <c r="I3451" s="1" t="s">
        <v>38</v>
      </c>
    </row>
    <row r="3452" spans="2:9">
      <c r="B3452" s="1">
        <v>3450</v>
      </c>
      <c r="C3452" s="41" t="s">
        <v>10500</v>
      </c>
      <c r="D3452" s="4" t="s">
        <v>10501</v>
      </c>
      <c r="E3452" s="41" t="s">
        <v>15</v>
      </c>
      <c r="F3452" s="3" t="s">
        <v>10502</v>
      </c>
      <c r="G3452" s="1" t="s">
        <v>16</v>
      </c>
      <c r="H3452" s="4" t="s">
        <v>557</v>
      </c>
      <c r="I3452" s="1" t="s">
        <v>38</v>
      </c>
    </row>
    <row r="3453" spans="2:9">
      <c r="B3453" s="1">
        <v>3451</v>
      </c>
      <c r="C3453" s="41" t="s">
        <v>10503</v>
      </c>
      <c r="D3453" s="4" t="s">
        <v>10504</v>
      </c>
      <c r="E3453" s="41" t="s">
        <v>15</v>
      </c>
      <c r="F3453" s="3" t="s">
        <v>10505</v>
      </c>
      <c r="G3453" s="1" t="s">
        <v>16</v>
      </c>
      <c r="H3453" s="4" t="s">
        <v>675</v>
      </c>
      <c r="I3453" s="1" t="s">
        <v>38</v>
      </c>
    </row>
    <row r="3454" spans="2:9">
      <c r="B3454" s="1">
        <v>3452</v>
      </c>
      <c r="C3454" s="41" t="s">
        <v>10506</v>
      </c>
      <c r="D3454" s="4" t="s">
        <v>10507</v>
      </c>
      <c r="E3454" s="41" t="s">
        <v>15</v>
      </c>
      <c r="F3454" s="3" t="s">
        <v>10508</v>
      </c>
      <c r="G3454" s="1" t="s">
        <v>16</v>
      </c>
      <c r="H3454" s="4" t="s">
        <v>557</v>
      </c>
      <c r="I3454" s="1" t="s">
        <v>38</v>
      </c>
    </row>
    <row r="3455" spans="2:9">
      <c r="B3455" s="1">
        <v>3453</v>
      </c>
      <c r="C3455" s="41" t="s">
        <v>10509</v>
      </c>
      <c r="D3455" s="4" t="s">
        <v>10510</v>
      </c>
      <c r="E3455" s="41" t="s">
        <v>15</v>
      </c>
      <c r="F3455" s="3" t="s">
        <v>10511</v>
      </c>
      <c r="G3455" s="1" t="s">
        <v>16</v>
      </c>
      <c r="H3455" s="4" t="s">
        <v>29551</v>
      </c>
      <c r="I3455" s="1" t="s">
        <v>38</v>
      </c>
    </row>
    <row r="3456" spans="2:9">
      <c r="B3456" s="1">
        <v>3454</v>
      </c>
      <c r="C3456" s="41" t="s">
        <v>10512</v>
      </c>
      <c r="D3456" s="4" t="s">
        <v>10513</v>
      </c>
      <c r="E3456" s="41" t="s">
        <v>15</v>
      </c>
      <c r="F3456" s="3" t="s">
        <v>10514</v>
      </c>
      <c r="G3456" s="1" t="s">
        <v>16</v>
      </c>
      <c r="H3456" s="4" t="s">
        <v>478</v>
      </c>
      <c r="I3456" s="1" t="s">
        <v>38</v>
      </c>
    </row>
    <row r="3457" spans="2:9">
      <c r="B3457" s="1">
        <v>3455</v>
      </c>
      <c r="C3457" s="41" t="s">
        <v>10515</v>
      </c>
      <c r="D3457" s="4" t="s">
        <v>10516</v>
      </c>
      <c r="E3457" s="41" t="s">
        <v>15</v>
      </c>
      <c r="F3457" s="3" t="s">
        <v>10517</v>
      </c>
      <c r="G3457" s="1" t="s">
        <v>16</v>
      </c>
      <c r="H3457" s="4" t="s">
        <v>680</v>
      </c>
      <c r="I3457" s="1" t="s">
        <v>38</v>
      </c>
    </row>
    <row r="3458" spans="2:9">
      <c r="B3458" s="1">
        <v>3456</v>
      </c>
      <c r="C3458" s="41" t="s">
        <v>10518</v>
      </c>
      <c r="D3458" s="4" t="s">
        <v>10519</v>
      </c>
      <c r="E3458" s="41" t="s">
        <v>15</v>
      </c>
      <c r="F3458" s="3" t="s">
        <v>10520</v>
      </c>
      <c r="G3458" s="1" t="s">
        <v>16</v>
      </c>
      <c r="H3458" s="4" t="s">
        <v>678</v>
      </c>
      <c r="I3458" s="1" t="s">
        <v>38</v>
      </c>
    </row>
    <row r="3459" spans="2:9">
      <c r="B3459" s="1">
        <v>3457</v>
      </c>
      <c r="C3459" s="41" t="s">
        <v>10521</v>
      </c>
      <c r="D3459" s="4" t="s">
        <v>10522</v>
      </c>
      <c r="E3459" s="41" t="s">
        <v>15</v>
      </c>
      <c r="F3459" s="3" t="s">
        <v>10523</v>
      </c>
      <c r="G3459" s="1" t="s">
        <v>16</v>
      </c>
      <c r="H3459" s="4" t="s">
        <v>678</v>
      </c>
      <c r="I3459" s="1" t="s">
        <v>38</v>
      </c>
    </row>
    <row r="3460" spans="2:9">
      <c r="B3460" s="1">
        <v>3458</v>
      </c>
      <c r="C3460" s="41" t="s">
        <v>10524</v>
      </c>
      <c r="D3460" s="4" t="s">
        <v>10525</v>
      </c>
      <c r="E3460" s="41" t="s">
        <v>15</v>
      </c>
      <c r="F3460" s="3" t="s">
        <v>10526</v>
      </c>
      <c r="G3460" s="1" t="s">
        <v>16</v>
      </c>
      <c r="H3460" s="4" t="s">
        <v>680</v>
      </c>
      <c r="I3460" s="1" t="s">
        <v>38</v>
      </c>
    </row>
    <row r="3461" spans="2:9">
      <c r="B3461" s="1">
        <v>3459</v>
      </c>
      <c r="C3461" s="41" t="s">
        <v>10527</v>
      </c>
      <c r="D3461" s="4" t="s">
        <v>10528</v>
      </c>
      <c r="E3461" s="41" t="s">
        <v>15</v>
      </c>
      <c r="F3461" s="3" t="s">
        <v>10529</v>
      </c>
      <c r="G3461" s="1" t="s">
        <v>16</v>
      </c>
      <c r="H3461" s="4" t="s">
        <v>557</v>
      </c>
      <c r="I3461" s="1" t="s">
        <v>38</v>
      </c>
    </row>
    <row r="3462" spans="2:9">
      <c r="B3462" s="1">
        <v>3460</v>
      </c>
      <c r="C3462" s="41" t="s">
        <v>10530</v>
      </c>
      <c r="D3462" s="4" t="s">
        <v>10531</v>
      </c>
      <c r="E3462" s="41" t="s">
        <v>15</v>
      </c>
      <c r="F3462" s="3" t="s">
        <v>10532</v>
      </c>
      <c r="G3462" s="1" t="s">
        <v>16</v>
      </c>
      <c r="H3462" s="4" t="s">
        <v>680</v>
      </c>
      <c r="I3462" s="1" t="s">
        <v>38</v>
      </c>
    </row>
    <row r="3463" spans="2:9">
      <c r="B3463" s="1">
        <v>3461</v>
      </c>
      <c r="C3463" s="41" t="s">
        <v>10533</v>
      </c>
      <c r="D3463" s="4" t="s">
        <v>10534</v>
      </c>
      <c r="E3463" s="41" t="s">
        <v>15</v>
      </c>
      <c r="F3463" s="3" t="s">
        <v>10535</v>
      </c>
      <c r="G3463" s="1" t="s">
        <v>16</v>
      </c>
      <c r="H3463" s="4" t="s">
        <v>387</v>
      </c>
      <c r="I3463" s="1" t="s">
        <v>38</v>
      </c>
    </row>
    <row r="3464" spans="2:9">
      <c r="B3464" s="1">
        <v>3462</v>
      </c>
      <c r="C3464" s="41" t="s">
        <v>10536</v>
      </c>
      <c r="D3464" s="4" t="s">
        <v>10537</v>
      </c>
      <c r="E3464" s="41" t="s">
        <v>15</v>
      </c>
      <c r="F3464" s="3" t="s">
        <v>10538</v>
      </c>
      <c r="G3464" s="1" t="s">
        <v>16</v>
      </c>
      <c r="H3464" s="4" t="s">
        <v>174</v>
      </c>
      <c r="I3464" s="1" t="s">
        <v>38</v>
      </c>
    </row>
    <row r="3465" spans="2:9">
      <c r="B3465" s="1">
        <v>3463</v>
      </c>
      <c r="C3465" s="41" t="s">
        <v>10539</v>
      </c>
      <c r="D3465" s="4" t="s">
        <v>10540</v>
      </c>
      <c r="E3465" s="41" t="s">
        <v>15</v>
      </c>
      <c r="F3465" s="3" t="s">
        <v>10541</v>
      </c>
      <c r="G3465" s="1" t="s">
        <v>16</v>
      </c>
      <c r="H3465" s="4" t="s">
        <v>462</v>
      </c>
      <c r="I3465" s="1" t="s">
        <v>38</v>
      </c>
    </row>
    <row r="3466" spans="2:9">
      <c r="B3466" s="1">
        <v>3464</v>
      </c>
      <c r="C3466" s="41" t="s">
        <v>10542</v>
      </c>
      <c r="D3466" s="4" t="s">
        <v>10543</v>
      </c>
      <c r="E3466" s="41" t="s">
        <v>15</v>
      </c>
      <c r="F3466" s="3" t="s">
        <v>10544</v>
      </c>
      <c r="G3466" s="1" t="s">
        <v>16</v>
      </c>
      <c r="H3466" s="4" t="s">
        <v>174</v>
      </c>
      <c r="I3466" s="1" t="s">
        <v>38</v>
      </c>
    </row>
    <row r="3467" spans="2:9">
      <c r="B3467" s="1">
        <v>3465</v>
      </c>
      <c r="C3467" s="41" t="s">
        <v>10545</v>
      </c>
      <c r="D3467" s="4" t="s">
        <v>10546</v>
      </c>
      <c r="E3467" s="41" t="s">
        <v>15</v>
      </c>
      <c r="F3467" s="3" t="s">
        <v>5177</v>
      </c>
      <c r="G3467" s="1" t="s">
        <v>16</v>
      </c>
      <c r="H3467" s="4" t="s">
        <v>387</v>
      </c>
      <c r="I3467" s="1" t="s">
        <v>38</v>
      </c>
    </row>
    <row r="3468" spans="2:9">
      <c r="B3468" s="1">
        <v>3466</v>
      </c>
      <c r="C3468" s="41" t="s">
        <v>10547</v>
      </c>
      <c r="D3468" s="4" t="s">
        <v>10548</v>
      </c>
      <c r="E3468" s="41" t="s">
        <v>15</v>
      </c>
      <c r="F3468" s="3" t="s">
        <v>10549</v>
      </c>
      <c r="G3468" s="1" t="s">
        <v>16</v>
      </c>
      <c r="H3468" s="4" t="s">
        <v>675</v>
      </c>
      <c r="I3468" s="1" t="s">
        <v>38</v>
      </c>
    </row>
    <row r="3469" spans="2:9">
      <c r="B3469" s="1">
        <v>3467</v>
      </c>
      <c r="C3469" s="41" t="s">
        <v>10550</v>
      </c>
      <c r="D3469" s="4" t="s">
        <v>10551</v>
      </c>
      <c r="E3469" s="41" t="s">
        <v>15</v>
      </c>
      <c r="F3469" s="3" t="s">
        <v>10552</v>
      </c>
      <c r="G3469" s="1" t="s">
        <v>16</v>
      </c>
      <c r="H3469" s="4" t="s">
        <v>675</v>
      </c>
      <c r="I3469" s="1" t="s">
        <v>38</v>
      </c>
    </row>
    <row r="3470" spans="2:9">
      <c r="B3470" s="1">
        <v>3468</v>
      </c>
      <c r="C3470" s="41" t="s">
        <v>10553</v>
      </c>
      <c r="D3470" s="4" t="s">
        <v>10554</v>
      </c>
      <c r="E3470" s="41" t="s">
        <v>15</v>
      </c>
      <c r="F3470" s="3" t="s">
        <v>10555</v>
      </c>
      <c r="G3470" s="1" t="s">
        <v>16</v>
      </c>
      <c r="H3470" s="4" t="s">
        <v>174</v>
      </c>
      <c r="I3470" s="1" t="s">
        <v>38</v>
      </c>
    </row>
    <row r="3471" spans="2:9">
      <c r="B3471" s="1">
        <v>3469</v>
      </c>
      <c r="C3471" s="41" t="s">
        <v>10556</v>
      </c>
      <c r="D3471" s="4" t="s">
        <v>10557</v>
      </c>
      <c r="E3471" s="41" t="s">
        <v>15</v>
      </c>
      <c r="F3471" s="3" t="s">
        <v>10558</v>
      </c>
      <c r="G3471" s="1" t="s">
        <v>16</v>
      </c>
      <c r="H3471" s="4" t="s">
        <v>436</v>
      </c>
      <c r="I3471" s="1" t="s">
        <v>38</v>
      </c>
    </row>
    <row r="3472" spans="2:9">
      <c r="B3472" s="1">
        <v>3470</v>
      </c>
      <c r="C3472" s="41" t="s">
        <v>10559</v>
      </c>
      <c r="D3472" s="4" t="s">
        <v>10560</v>
      </c>
      <c r="E3472" s="41" t="s">
        <v>15</v>
      </c>
      <c r="F3472" s="3" t="s">
        <v>10561</v>
      </c>
      <c r="G3472" s="1" t="s">
        <v>16</v>
      </c>
      <c r="H3472" s="4" t="s">
        <v>174</v>
      </c>
      <c r="I3472" s="1" t="s">
        <v>38</v>
      </c>
    </row>
    <row r="3473" spans="2:9">
      <c r="B3473" s="1">
        <v>3471</v>
      </c>
      <c r="C3473" s="41" t="s">
        <v>10562</v>
      </c>
      <c r="D3473" s="4" t="s">
        <v>9597</v>
      </c>
      <c r="E3473" s="41" t="s">
        <v>15</v>
      </c>
      <c r="F3473" s="3" t="s">
        <v>10563</v>
      </c>
      <c r="G3473" s="1" t="s">
        <v>16</v>
      </c>
      <c r="H3473" s="4" t="s">
        <v>387</v>
      </c>
      <c r="I3473" s="1" t="s">
        <v>38</v>
      </c>
    </row>
    <row r="3474" spans="2:9">
      <c r="B3474" s="1">
        <v>3472</v>
      </c>
      <c r="C3474" s="41" t="s">
        <v>10564</v>
      </c>
      <c r="D3474" s="4" t="s">
        <v>10565</v>
      </c>
      <c r="E3474" s="41" t="s">
        <v>15</v>
      </c>
      <c r="F3474" s="3" t="s">
        <v>10566</v>
      </c>
      <c r="G3474" s="1" t="s">
        <v>16</v>
      </c>
      <c r="H3474" s="4" t="s">
        <v>387</v>
      </c>
      <c r="I3474" s="1" t="s">
        <v>38</v>
      </c>
    </row>
    <row r="3475" spans="2:9">
      <c r="B3475" s="1">
        <v>3473</v>
      </c>
      <c r="C3475" s="41" t="s">
        <v>10567</v>
      </c>
      <c r="D3475" s="4" t="s">
        <v>10568</v>
      </c>
      <c r="E3475" s="41" t="s">
        <v>15</v>
      </c>
      <c r="F3475" s="3" t="s">
        <v>10569</v>
      </c>
      <c r="G3475" s="1" t="s">
        <v>16</v>
      </c>
      <c r="H3475" s="4" t="s">
        <v>675</v>
      </c>
      <c r="I3475" s="1" t="s">
        <v>38</v>
      </c>
    </row>
    <row r="3476" spans="2:9">
      <c r="B3476" s="1">
        <v>3474</v>
      </c>
      <c r="C3476" s="41" t="s">
        <v>10570</v>
      </c>
      <c r="D3476" s="4" t="s">
        <v>10571</v>
      </c>
      <c r="E3476" s="41" t="s">
        <v>15</v>
      </c>
      <c r="F3476" s="3" t="s">
        <v>10572</v>
      </c>
      <c r="G3476" s="1" t="s">
        <v>16</v>
      </c>
      <c r="H3476" s="4" t="s">
        <v>484</v>
      </c>
      <c r="I3476" s="1" t="s">
        <v>38</v>
      </c>
    </row>
    <row r="3477" spans="2:9">
      <c r="B3477" s="1">
        <v>3475</v>
      </c>
      <c r="C3477" s="41" t="s">
        <v>10573</v>
      </c>
      <c r="D3477" s="4" t="s">
        <v>10574</v>
      </c>
      <c r="E3477" s="41" t="s">
        <v>15</v>
      </c>
      <c r="F3477" s="3" t="s">
        <v>10575</v>
      </c>
      <c r="G3477" s="1" t="s">
        <v>16</v>
      </c>
      <c r="H3477" s="4" t="s">
        <v>675</v>
      </c>
      <c r="I3477" s="1" t="s">
        <v>38</v>
      </c>
    </row>
    <row r="3478" spans="2:9">
      <c r="B3478" s="1">
        <v>3476</v>
      </c>
      <c r="C3478" s="41" t="s">
        <v>10576</v>
      </c>
      <c r="D3478" s="4" t="s">
        <v>3180</v>
      </c>
      <c r="E3478" s="41" t="s">
        <v>15</v>
      </c>
      <c r="F3478" s="3" t="s">
        <v>5912</v>
      </c>
      <c r="G3478" s="1" t="s">
        <v>16</v>
      </c>
      <c r="H3478" s="4" t="s">
        <v>387</v>
      </c>
      <c r="I3478" s="1" t="s">
        <v>38</v>
      </c>
    </row>
    <row r="3479" spans="2:9">
      <c r="B3479" s="1">
        <v>3477</v>
      </c>
      <c r="C3479" s="41" t="s">
        <v>10577</v>
      </c>
      <c r="D3479" s="4" t="s">
        <v>4300</v>
      </c>
      <c r="E3479" s="41" t="s">
        <v>15</v>
      </c>
      <c r="F3479" s="3" t="s">
        <v>10578</v>
      </c>
      <c r="G3479" s="1" t="s">
        <v>16</v>
      </c>
      <c r="H3479" s="4" t="s">
        <v>387</v>
      </c>
      <c r="I3479" s="1" t="s">
        <v>38</v>
      </c>
    </row>
    <row r="3480" spans="2:9">
      <c r="B3480" s="1">
        <v>3478</v>
      </c>
      <c r="C3480" s="41" t="s">
        <v>10579</v>
      </c>
      <c r="D3480" s="4" t="s">
        <v>10580</v>
      </c>
      <c r="E3480" s="41" t="s">
        <v>15</v>
      </c>
      <c r="F3480" s="3" t="s">
        <v>10581</v>
      </c>
      <c r="G3480" s="1" t="s">
        <v>16</v>
      </c>
      <c r="H3480" s="4" t="s">
        <v>387</v>
      </c>
      <c r="I3480" s="1" t="s">
        <v>38</v>
      </c>
    </row>
    <row r="3481" spans="2:9">
      <c r="B3481" s="1">
        <v>3479</v>
      </c>
      <c r="C3481" s="41" t="s">
        <v>10582</v>
      </c>
      <c r="D3481" s="4" t="s">
        <v>10583</v>
      </c>
      <c r="E3481" s="41" t="s">
        <v>15</v>
      </c>
      <c r="F3481" s="3" t="s">
        <v>10584</v>
      </c>
      <c r="G3481" s="1" t="s">
        <v>16</v>
      </c>
      <c r="H3481" s="4" t="s">
        <v>557</v>
      </c>
      <c r="I3481" s="1" t="s">
        <v>38</v>
      </c>
    </row>
    <row r="3482" spans="2:9">
      <c r="B3482" s="1">
        <v>3480</v>
      </c>
      <c r="C3482" s="41" t="s">
        <v>10585</v>
      </c>
      <c r="D3482" s="4" t="s">
        <v>10586</v>
      </c>
      <c r="E3482" s="41" t="s">
        <v>15</v>
      </c>
      <c r="F3482" s="3" t="s">
        <v>10587</v>
      </c>
      <c r="G3482" s="1" t="s">
        <v>16</v>
      </c>
      <c r="H3482" s="4" t="s">
        <v>174</v>
      </c>
      <c r="I3482" s="1" t="s">
        <v>38</v>
      </c>
    </row>
    <row r="3483" spans="2:9">
      <c r="B3483" s="1">
        <v>3481</v>
      </c>
      <c r="C3483" s="41" t="s">
        <v>10588</v>
      </c>
      <c r="D3483" s="4" t="s">
        <v>10589</v>
      </c>
      <c r="E3483" s="41" t="s">
        <v>15</v>
      </c>
      <c r="F3483" s="3" t="s">
        <v>10590</v>
      </c>
      <c r="G3483" s="1" t="s">
        <v>16</v>
      </c>
      <c r="H3483" s="4" t="s">
        <v>462</v>
      </c>
      <c r="I3483" s="1" t="s">
        <v>38</v>
      </c>
    </row>
    <row r="3484" spans="2:9">
      <c r="B3484" s="1">
        <v>3482</v>
      </c>
      <c r="C3484" s="41" t="s">
        <v>10591</v>
      </c>
      <c r="D3484" s="4" t="s">
        <v>10592</v>
      </c>
      <c r="E3484" s="41" t="s">
        <v>15</v>
      </c>
      <c r="F3484" s="3" t="s">
        <v>10593</v>
      </c>
      <c r="G3484" s="1" t="s">
        <v>16</v>
      </c>
      <c r="H3484" s="4" t="s">
        <v>557</v>
      </c>
      <c r="I3484" s="1" t="s">
        <v>38</v>
      </c>
    </row>
    <row r="3485" spans="2:9">
      <c r="B3485" s="1">
        <v>3483</v>
      </c>
      <c r="C3485" s="41" t="s">
        <v>10594</v>
      </c>
      <c r="D3485" s="4" t="s">
        <v>10595</v>
      </c>
      <c r="E3485" s="41" t="s">
        <v>15</v>
      </c>
      <c r="F3485" s="3" t="s">
        <v>10596</v>
      </c>
      <c r="G3485" s="1" t="s">
        <v>16</v>
      </c>
      <c r="H3485" s="4" t="s">
        <v>436</v>
      </c>
      <c r="I3485" s="1" t="s">
        <v>38</v>
      </c>
    </row>
    <row r="3486" spans="2:9">
      <c r="B3486" s="1">
        <v>3484</v>
      </c>
      <c r="C3486" s="41" t="s">
        <v>10597</v>
      </c>
      <c r="D3486" s="4" t="s">
        <v>10598</v>
      </c>
      <c r="E3486" s="41" t="s">
        <v>15</v>
      </c>
      <c r="F3486" s="3" t="s">
        <v>10599</v>
      </c>
      <c r="G3486" s="1" t="s">
        <v>16</v>
      </c>
      <c r="H3486" s="4" t="s">
        <v>679</v>
      </c>
      <c r="I3486" s="1" t="s">
        <v>38</v>
      </c>
    </row>
    <row r="3487" spans="2:9">
      <c r="B3487" s="1">
        <v>3485</v>
      </c>
      <c r="C3487" s="41" t="s">
        <v>10600</v>
      </c>
      <c r="D3487" s="4" t="s">
        <v>5838</v>
      </c>
      <c r="E3487" s="41" t="s">
        <v>15</v>
      </c>
      <c r="F3487" s="3" t="s">
        <v>10601</v>
      </c>
      <c r="G3487" s="1" t="s">
        <v>16</v>
      </c>
      <c r="H3487" s="4" t="s">
        <v>436</v>
      </c>
      <c r="I3487" s="1" t="s">
        <v>38</v>
      </c>
    </row>
    <row r="3488" spans="2:9">
      <c r="B3488" s="1">
        <v>3486</v>
      </c>
      <c r="C3488" s="41" t="s">
        <v>10602</v>
      </c>
      <c r="D3488" s="4" t="s">
        <v>10603</v>
      </c>
      <c r="E3488" s="41" t="s">
        <v>15</v>
      </c>
      <c r="F3488" s="3" t="s">
        <v>10604</v>
      </c>
      <c r="G3488" s="1" t="s">
        <v>16</v>
      </c>
      <c r="H3488" s="4" t="s">
        <v>675</v>
      </c>
      <c r="I3488" s="1" t="s">
        <v>38</v>
      </c>
    </row>
    <row r="3489" spans="2:9">
      <c r="B3489" s="1">
        <v>3487</v>
      </c>
      <c r="C3489" s="41" t="s">
        <v>10605</v>
      </c>
      <c r="D3489" s="4" t="s">
        <v>10606</v>
      </c>
      <c r="E3489" s="41" t="s">
        <v>15</v>
      </c>
      <c r="F3489" s="3" t="s">
        <v>10607</v>
      </c>
      <c r="G3489" s="1" t="s">
        <v>16</v>
      </c>
      <c r="H3489" s="4" t="s">
        <v>680</v>
      </c>
      <c r="I3489" s="1" t="s">
        <v>38</v>
      </c>
    </row>
    <row r="3490" spans="2:9">
      <c r="B3490" s="1">
        <v>3488</v>
      </c>
      <c r="C3490" s="41" t="s">
        <v>10608</v>
      </c>
      <c r="D3490" s="4" t="s">
        <v>3827</v>
      </c>
      <c r="E3490" s="41" t="s">
        <v>15</v>
      </c>
      <c r="F3490" s="3" t="s">
        <v>10609</v>
      </c>
      <c r="G3490" s="1" t="s">
        <v>16</v>
      </c>
      <c r="H3490" s="4" t="s">
        <v>557</v>
      </c>
      <c r="I3490" s="1" t="s">
        <v>38</v>
      </c>
    </row>
    <row r="3491" spans="2:9">
      <c r="B3491" s="1">
        <v>3489</v>
      </c>
      <c r="C3491" s="41" t="s">
        <v>10610</v>
      </c>
      <c r="D3491" s="4" t="s">
        <v>6487</v>
      </c>
      <c r="E3491" s="41" t="s">
        <v>15</v>
      </c>
      <c r="F3491" s="3" t="s">
        <v>10611</v>
      </c>
      <c r="G3491" s="1" t="s">
        <v>16</v>
      </c>
      <c r="H3491" s="4" t="s">
        <v>675</v>
      </c>
      <c r="I3491" s="1" t="s">
        <v>38</v>
      </c>
    </row>
    <row r="3492" spans="2:9">
      <c r="B3492" s="1">
        <v>3490</v>
      </c>
      <c r="C3492" s="41" t="s">
        <v>10612</v>
      </c>
      <c r="D3492" s="4" t="s">
        <v>10613</v>
      </c>
      <c r="E3492" s="41" t="s">
        <v>15</v>
      </c>
      <c r="F3492" s="3" t="s">
        <v>10614</v>
      </c>
      <c r="G3492" s="1" t="s">
        <v>16</v>
      </c>
      <c r="H3492" s="4" t="s">
        <v>387</v>
      </c>
      <c r="I3492" s="1" t="s">
        <v>38</v>
      </c>
    </row>
    <row r="3493" spans="2:9">
      <c r="B3493" s="1">
        <v>3491</v>
      </c>
      <c r="C3493" s="41" t="s">
        <v>10615</v>
      </c>
      <c r="D3493" s="4" t="s">
        <v>10616</v>
      </c>
      <c r="E3493" s="41" t="s">
        <v>15</v>
      </c>
      <c r="F3493" s="3" t="s">
        <v>10617</v>
      </c>
      <c r="G3493" s="1" t="s">
        <v>16</v>
      </c>
      <c r="H3493" s="4" t="s">
        <v>557</v>
      </c>
      <c r="I3493" s="1" t="s">
        <v>38</v>
      </c>
    </row>
    <row r="3494" spans="2:9">
      <c r="B3494" s="1">
        <v>3492</v>
      </c>
      <c r="C3494" s="41" t="s">
        <v>10618</v>
      </c>
      <c r="D3494" s="4" t="s">
        <v>10619</v>
      </c>
      <c r="E3494" s="41" t="s">
        <v>15</v>
      </c>
      <c r="F3494" s="3" t="s">
        <v>10620</v>
      </c>
      <c r="G3494" s="1" t="s">
        <v>16</v>
      </c>
      <c r="H3494" s="4" t="s">
        <v>675</v>
      </c>
      <c r="I3494" s="1" t="s">
        <v>38</v>
      </c>
    </row>
    <row r="3495" spans="2:9">
      <c r="B3495" s="1">
        <v>3493</v>
      </c>
      <c r="C3495" s="41" t="s">
        <v>10621</v>
      </c>
      <c r="D3495" s="4" t="s">
        <v>10622</v>
      </c>
      <c r="E3495" s="41" t="s">
        <v>15</v>
      </c>
      <c r="F3495" s="3" t="s">
        <v>10623</v>
      </c>
      <c r="G3495" s="1" t="s">
        <v>16</v>
      </c>
      <c r="H3495" s="4" t="s">
        <v>557</v>
      </c>
      <c r="I3495" s="1" t="s">
        <v>38</v>
      </c>
    </row>
    <row r="3496" spans="2:9">
      <c r="B3496" s="1">
        <v>3494</v>
      </c>
      <c r="C3496" s="41" t="s">
        <v>10624</v>
      </c>
      <c r="D3496" s="4" t="s">
        <v>10625</v>
      </c>
      <c r="E3496" s="41" t="s">
        <v>15</v>
      </c>
      <c r="F3496" s="3" t="s">
        <v>10626</v>
      </c>
      <c r="G3496" s="1" t="s">
        <v>16</v>
      </c>
      <c r="H3496" s="4" t="s">
        <v>680</v>
      </c>
      <c r="I3496" s="1" t="s">
        <v>38</v>
      </c>
    </row>
    <row r="3497" spans="2:9">
      <c r="B3497" s="1">
        <v>3495</v>
      </c>
      <c r="C3497" s="41" t="s">
        <v>10627</v>
      </c>
      <c r="D3497" s="4" t="s">
        <v>10628</v>
      </c>
      <c r="E3497" s="41" t="s">
        <v>15</v>
      </c>
      <c r="F3497" s="3" t="s">
        <v>10629</v>
      </c>
      <c r="G3497" s="1" t="s">
        <v>16</v>
      </c>
      <c r="H3497" s="4" t="s">
        <v>174</v>
      </c>
      <c r="I3497" s="1" t="s">
        <v>38</v>
      </c>
    </row>
    <row r="3498" spans="2:9">
      <c r="B3498" s="1">
        <v>3496</v>
      </c>
      <c r="C3498" s="41" t="s">
        <v>10630</v>
      </c>
      <c r="D3498" s="4" t="s">
        <v>10631</v>
      </c>
      <c r="E3498" s="41" t="s">
        <v>15</v>
      </c>
      <c r="F3498" s="3" t="s">
        <v>10632</v>
      </c>
      <c r="G3498" s="1" t="s">
        <v>16</v>
      </c>
      <c r="H3498" s="4" t="s">
        <v>680</v>
      </c>
      <c r="I3498" s="1" t="s">
        <v>38</v>
      </c>
    </row>
    <row r="3499" spans="2:9">
      <c r="B3499" s="1">
        <v>3497</v>
      </c>
      <c r="C3499" s="41" t="s">
        <v>10633</v>
      </c>
      <c r="D3499" s="4" t="s">
        <v>10634</v>
      </c>
      <c r="E3499" s="41" t="s">
        <v>15</v>
      </c>
      <c r="F3499" s="3" t="s">
        <v>10635</v>
      </c>
      <c r="G3499" s="1" t="s">
        <v>16</v>
      </c>
      <c r="H3499" s="4" t="s">
        <v>478</v>
      </c>
      <c r="I3499" s="1" t="s">
        <v>38</v>
      </c>
    </row>
    <row r="3500" spans="2:9">
      <c r="B3500" s="1">
        <v>3498</v>
      </c>
      <c r="C3500" s="41" t="s">
        <v>10636</v>
      </c>
      <c r="D3500" s="4" t="s">
        <v>10637</v>
      </c>
      <c r="E3500" s="41" t="s">
        <v>15</v>
      </c>
      <c r="F3500" s="3" t="s">
        <v>10638</v>
      </c>
      <c r="G3500" s="1" t="s">
        <v>16</v>
      </c>
      <c r="H3500" s="4" t="s">
        <v>557</v>
      </c>
      <c r="I3500" s="1" t="s">
        <v>38</v>
      </c>
    </row>
    <row r="3501" spans="2:9">
      <c r="B3501" s="1">
        <v>3499</v>
      </c>
      <c r="C3501" s="41" t="s">
        <v>10639</v>
      </c>
      <c r="D3501" s="4" t="s">
        <v>10640</v>
      </c>
      <c r="E3501" s="41" t="s">
        <v>15</v>
      </c>
      <c r="F3501" s="3" t="s">
        <v>10641</v>
      </c>
      <c r="G3501" s="1" t="s">
        <v>16</v>
      </c>
      <c r="H3501" s="4" t="s">
        <v>678</v>
      </c>
      <c r="I3501" s="1" t="s">
        <v>38</v>
      </c>
    </row>
    <row r="3502" spans="2:9">
      <c r="B3502" s="1">
        <v>3500</v>
      </c>
      <c r="C3502" s="41" t="s">
        <v>10642</v>
      </c>
      <c r="D3502" s="4" t="s">
        <v>10643</v>
      </c>
      <c r="E3502" s="41" t="s">
        <v>15</v>
      </c>
      <c r="F3502" s="3" t="s">
        <v>10644</v>
      </c>
      <c r="G3502" s="1" t="s">
        <v>16</v>
      </c>
      <c r="H3502" s="4" t="s">
        <v>182</v>
      </c>
      <c r="I3502" s="1" t="s">
        <v>38</v>
      </c>
    </row>
    <row r="3503" spans="2:9">
      <c r="B3503" s="1">
        <v>3501</v>
      </c>
      <c r="C3503" s="41" t="s">
        <v>10645</v>
      </c>
      <c r="D3503" s="4" t="s">
        <v>10646</v>
      </c>
      <c r="E3503" s="41" t="s">
        <v>15</v>
      </c>
      <c r="F3503" s="3" t="s">
        <v>10647</v>
      </c>
      <c r="G3503" s="1" t="s">
        <v>16</v>
      </c>
      <c r="H3503" s="4" t="s">
        <v>182</v>
      </c>
      <c r="I3503" s="1" t="s">
        <v>38</v>
      </c>
    </row>
    <row r="3504" spans="2:9">
      <c r="B3504" s="1">
        <v>3502</v>
      </c>
      <c r="C3504" s="41" t="s">
        <v>10648</v>
      </c>
      <c r="D3504" s="4" t="s">
        <v>10649</v>
      </c>
      <c r="E3504" s="41" t="s">
        <v>15</v>
      </c>
      <c r="F3504" s="3" t="s">
        <v>10650</v>
      </c>
      <c r="G3504" s="1" t="s">
        <v>16</v>
      </c>
      <c r="H3504" s="4" t="s">
        <v>182</v>
      </c>
      <c r="I3504" s="1" t="s">
        <v>38</v>
      </c>
    </row>
    <row r="3505" spans="2:9">
      <c r="B3505" s="1">
        <v>3503</v>
      </c>
      <c r="C3505" s="41" t="s">
        <v>10651</v>
      </c>
      <c r="D3505" s="4" t="s">
        <v>10652</v>
      </c>
      <c r="E3505" s="41" t="s">
        <v>13</v>
      </c>
      <c r="F3505" s="3" t="s">
        <v>30275</v>
      </c>
      <c r="G3505" s="1" t="s">
        <v>14</v>
      </c>
      <c r="H3505" s="4" t="s">
        <v>681</v>
      </c>
      <c r="I3505" s="1" t="s">
        <v>38</v>
      </c>
    </row>
    <row r="3506" spans="2:9">
      <c r="B3506" s="1">
        <v>3504</v>
      </c>
      <c r="C3506" s="41" t="s">
        <v>10653</v>
      </c>
      <c r="D3506" s="4" t="s">
        <v>10654</v>
      </c>
      <c r="E3506" s="41" t="s">
        <v>15</v>
      </c>
      <c r="F3506" s="3" t="s">
        <v>10655</v>
      </c>
      <c r="G3506" s="1" t="s">
        <v>16</v>
      </c>
      <c r="H3506" s="4" t="s">
        <v>29551</v>
      </c>
      <c r="I3506" s="1" t="s">
        <v>38</v>
      </c>
    </row>
    <row r="3507" spans="2:9">
      <c r="B3507" s="1">
        <v>3505</v>
      </c>
      <c r="C3507" s="41" t="s">
        <v>10656</v>
      </c>
      <c r="D3507" s="4" t="s">
        <v>10657</v>
      </c>
      <c r="E3507" s="41" t="s">
        <v>15</v>
      </c>
      <c r="F3507" s="3" t="s">
        <v>10658</v>
      </c>
      <c r="G3507" s="1" t="s">
        <v>16</v>
      </c>
      <c r="H3507" s="4" t="s">
        <v>675</v>
      </c>
      <c r="I3507" s="1" t="s">
        <v>38</v>
      </c>
    </row>
    <row r="3508" spans="2:9">
      <c r="B3508" s="1">
        <v>3506</v>
      </c>
      <c r="C3508" s="41" t="s">
        <v>10659</v>
      </c>
      <c r="D3508" s="4" t="s">
        <v>10660</v>
      </c>
      <c r="E3508" s="41" t="s">
        <v>15</v>
      </c>
      <c r="F3508" s="3" t="s">
        <v>10661</v>
      </c>
      <c r="G3508" s="1" t="s">
        <v>16</v>
      </c>
      <c r="H3508" s="4" t="s">
        <v>557</v>
      </c>
      <c r="I3508" s="1" t="s">
        <v>38</v>
      </c>
    </row>
    <row r="3509" spans="2:9">
      <c r="B3509" s="1">
        <v>3507</v>
      </c>
      <c r="C3509" s="41" t="s">
        <v>10662</v>
      </c>
      <c r="D3509" s="4" t="s">
        <v>10663</v>
      </c>
      <c r="E3509" s="41" t="s">
        <v>15</v>
      </c>
      <c r="F3509" s="3" t="s">
        <v>10664</v>
      </c>
      <c r="G3509" s="1" t="s">
        <v>16</v>
      </c>
      <c r="H3509" s="4" t="s">
        <v>557</v>
      </c>
      <c r="I3509" s="1" t="s">
        <v>38</v>
      </c>
    </row>
    <row r="3510" spans="2:9">
      <c r="B3510" s="1">
        <v>3508</v>
      </c>
      <c r="C3510" s="41" t="s">
        <v>10665</v>
      </c>
      <c r="D3510" s="4" t="s">
        <v>10666</v>
      </c>
      <c r="E3510" s="41" t="s">
        <v>15</v>
      </c>
      <c r="F3510" s="3" t="s">
        <v>10667</v>
      </c>
      <c r="G3510" s="1" t="s">
        <v>16</v>
      </c>
      <c r="H3510" s="4" t="s">
        <v>387</v>
      </c>
      <c r="I3510" s="1" t="s">
        <v>38</v>
      </c>
    </row>
    <row r="3511" spans="2:9">
      <c r="B3511" s="1">
        <v>3509</v>
      </c>
      <c r="C3511" s="41" t="s">
        <v>10668</v>
      </c>
      <c r="D3511" s="4" t="s">
        <v>10669</v>
      </c>
      <c r="E3511" s="41" t="s">
        <v>15</v>
      </c>
      <c r="F3511" s="3" t="s">
        <v>10670</v>
      </c>
      <c r="G3511" s="1" t="s">
        <v>16</v>
      </c>
      <c r="H3511" s="4" t="s">
        <v>387</v>
      </c>
      <c r="I3511" s="1" t="s">
        <v>38</v>
      </c>
    </row>
    <row r="3512" spans="2:9">
      <c r="B3512" s="1">
        <v>3510</v>
      </c>
      <c r="C3512" s="41" t="s">
        <v>10671</v>
      </c>
      <c r="D3512" s="4" t="s">
        <v>10672</v>
      </c>
      <c r="E3512" s="41" t="s">
        <v>15</v>
      </c>
      <c r="F3512" s="3" t="s">
        <v>10673</v>
      </c>
      <c r="G3512" s="1" t="s">
        <v>16</v>
      </c>
      <c r="H3512" s="4" t="s">
        <v>557</v>
      </c>
      <c r="I3512" s="1" t="s">
        <v>38</v>
      </c>
    </row>
    <row r="3513" spans="2:9">
      <c r="B3513" s="1">
        <v>3511</v>
      </c>
      <c r="C3513" s="41" t="s">
        <v>10674</v>
      </c>
      <c r="D3513" s="4" t="s">
        <v>10675</v>
      </c>
      <c r="E3513" s="41" t="s">
        <v>15</v>
      </c>
      <c r="F3513" s="3" t="s">
        <v>10676</v>
      </c>
      <c r="G3513" s="1" t="s">
        <v>16</v>
      </c>
      <c r="H3513" s="4" t="s">
        <v>675</v>
      </c>
      <c r="I3513" s="1" t="s">
        <v>38</v>
      </c>
    </row>
    <row r="3514" spans="2:9">
      <c r="B3514" s="1">
        <v>3512</v>
      </c>
      <c r="C3514" s="41" t="s">
        <v>10677</v>
      </c>
      <c r="D3514" s="4" t="s">
        <v>10678</v>
      </c>
      <c r="E3514" s="41" t="s">
        <v>15</v>
      </c>
      <c r="F3514" s="3" t="s">
        <v>10679</v>
      </c>
      <c r="G3514" s="1" t="s">
        <v>16</v>
      </c>
      <c r="H3514" s="4" t="s">
        <v>679</v>
      </c>
      <c r="I3514" s="1" t="s">
        <v>38</v>
      </c>
    </row>
    <row r="3515" spans="2:9">
      <c r="B3515" s="1">
        <v>3513</v>
      </c>
      <c r="C3515" s="41" t="s">
        <v>10680</v>
      </c>
      <c r="D3515" s="4" t="s">
        <v>7073</v>
      </c>
      <c r="E3515" s="41" t="s">
        <v>15</v>
      </c>
      <c r="F3515" s="3" t="s">
        <v>10681</v>
      </c>
      <c r="G3515" s="1" t="s">
        <v>16</v>
      </c>
      <c r="H3515" s="4" t="s">
        <v>436</v>
      </c>
      <c r="I3515" s="1" t="s">
        <v>38</v>
      </c>
    </row>
    <row r="3516" spans="2:9">
      <c r="B3516" s="1">
        <v>3514</v>
      </c>
      <c r="C3516" s="41" t="s">
        <v>10682</v>
      </c>
      <c r="D3516" s="4" t="s">
        <v>10683</v>
      </c>
      <c r="E3516" s="41" t="s">
        <v>15</v>
      </c>
      <c r="F3516" s="3" t="s">
        <v>5508</v>
      </c>
      <c r="G3516" s="1" t="s">
        <v>16</v>
      </c>
      <c r="H3516" s="4" t="s">
        <v>387</v>
      </c>
      <c r="I3516" s="1" t="s">
        <v>38</v>
      </c>
    </row>
    <row r="3517" spans="2:9">
      <c r="B3517" s="1">
        <v>3515</v>
      </c>
      <c r="C3517" s="41" t="s">
        <v>10684</v>
      </c>
      <c r="D3517" s="4" t="s">
        <v>10685</v>
      </c>
      <c r="E3517" s="41" t="s">
        <v>15</v>
      </c>
      <c r="F3517" s="3" t="s">
        <v>10686</v>
      </c>
      <c r="G3517" s="1" t="s">
        <v>16</v>
      </c>
      <c r="H3517" s="4" t="s">
        <v>387</v>
      </c>
      <c r="I3517" s="1" t="s">
        <v>38</v>
      </c>
    </row>
    <row r="3518" spans="2:9">
      <c r="B3518" s="1">
        <v>3516</v>
      </c>
      <c r="C3518" s="41" t="s">
        <v>10687</v>
      </c>
      <c r="D3518" s="4" t="s">
        <v>10688</v>
      </c>
      <c r="E3518" s="41" t="s">
        <v>15</v>
      </c>
      <c r="F3518" s="3" t="s">
        <v>10689</v>
      </c>
      <c r="G3518" s="1" t="s">
        <v>16</v>
      </c>
      <c r="H3518" s="4" t="s">
        <v>387</v>
      </c>
      <c r="I3518" s="1" t="s">
        <v>38</v>
      </c>
    </row>
    <row r="3519" spans="2:9">
      <c r="B3519" s="1">
        <v>3517</v>
      </c>
      <c r="C3519" s="41" t="s">
        <v>10690</v>
      </c>
      <c r="D3519" s="4" t="s">
        <v>276</v>
      </c>
      <c r="E3519" s="41" t="s">
        <v>15</v>
      </c>
      <c r="F3519" s="3" t="s">
        <v>10691</v>
      </c>
      <c r="G3519" s="1" t="s">
        <v>16</v>
      </c>
      <c r="H3519" s="4" t="s">
        <v>675</v>
      </c>
      <c r="I3519" s="1" t="s">
        <v>38</v>
      </c>
    </row>
    <row r="3520" spans="2:9">
      <c r="B3520" s="1">
        <v>3518</v>
      </c>
      <c r="C3520" s="41" t="s">
        <v>10692</v>
      </c>
      <c r="D3520" s="4" t="s">
        <v>10693</v>
      </c>
      <c r="E3520" s="41" t="s">
        <v>15</v>
      </c>
      <c r="F3520" s="3" t="s">
        <v>10694</v>
      </c>
      <c r="G3520" s="1" t="s">
        <v>16</v>
      </c>
      <c r="H3520" s="4" t="s">
        <v>675</v>
      </c>
      <c r="I3520" s="1" t="s">
        <v>38</v>
      </c>
    </row>
    <row r="3521" spans="2:9">
      <c r="B3521" s="1">
        <v>3519</v>
      </c>
      <c r="C3521" s="41" t="s">
        <v>10695</v>
      </c>
      <c r="D3521" s="4" t="s">
        <v>10696</v>
      </c>
      <c r="E3521" s="41" t="s">
        <v>15</v>
      </c>
      <c r="F3521" s="3" t="s">
        <v>5175</v>
      </c>
      <c r="G3521" s="1" t="s">
        <v>16</v>
      </c>
      <c r="H3521" s="4" t="s">
        <v>387</v>
      </c>
      <c r="I3521" s="1" t="s">
        <v>38</v>
      </c>
    </row>
    <row r="3522" spans="2:9">
      <c r="B3522" s="1">
        <v>3520</v>
      </c>
      <c r="C3522" s="41" t="s">
        <v>10697</v>
      </c>
      <c r="D3522" s="4" t="s">
        <v>10698</v>
      </c>
      <c r="E3522" s="41" t="s">
        <v>15</v>
      </c>
      <c r="F3522" s="3" t="s">
        <v>10699</v>
      </c>
      <c r="G3522" s="1" t="s">
        <v>16</v>
      </c>
      <c r="H3522" s="4" t="s">
        <v>557</v>
      </c>
      <c r="I3522" s="1" t="s">
        <v>38</v>
      </c>
    </row>
    <row r="3523" spans="2:9">
      <c r="B3523" s="1">
        <v>3521</v>
      </c>
      <c r="C3523" s="41" t="s">
        <v>10700</v>
      </c>
      <c r="D3523" s="4" t="s">
        <v>10701</v>
      </c>
      <c r="E3523" s="41" t="s">
        <v>15</v>
      </c>
      <c r="F3523" s="3" t="s">
        <v>5178</v>
      </c>
      <c r="G3523" s="1" t="s">
        <v>16</v>
      </c>
      <c r="H3523" s="4" t="s">
        <v>387</v>
      </c>
      <c r="I3523" s="1" t="s">
        <v>38</v>
      </c>
    </row>
    <row r="3524" spans="2:9">
      <c r="B3524" s="1">
        <v>3522</v>
      </c>
      <c r="C3524" s="41" t="s">
        <v>10702</v>
      </c>
      <c r="D3524" s="4" t="s">
        <v>10703</v>
      </c>
      <c r="E3524" s="41" t="s">
        <v>15</v>
      </c>
      <c r="F3524" s="3" t="s">
        <v>10704</v>
      </c>
      <c r="G3524" s="1" t="s">
        <v>16</v>
      </c>
      <c r="H3524" s="4" t="s">
        <v>387</v>
      </c>
      <c r="I3524" s="1" t="s">
        <v>38</v>
      </c>
    </row>
    <row r="3525" spans="2:9">
      <c r="B3525" s="1">
        <v>3523</v>
      </c>
      <c r="C3525" s="41" t="s">
        <v>10705</v>
      </c>
      <c r="D3525" s="4" t="s">
        <v>10706</v>
      </c>
      <c r="E3525" s="41" t="s">
        <v>15</v>
      </c>
      <c r="F3525" s="3" t="s">
        <v>10707</v>
      </c>
      <c r="G3525" s="1" t="s">
        <v>16</v>
      </c>
      <c r="H3525" s="4" t="s">
        <v>174</v>
      </c>
      <c r="I3525" s="1" t="s">
        <v>38</v>
      </c>
    </row>
    <row r="3526" spans="2:9">
      <c r="B3526" s="1">
        <v>3524</v>
      </c>
      <c r="C3526" s="41" t="s">
        <v>10708</v>
      </c>
      <c r="D3526" s="4" t="s">
        <v>7273</v>
      </c>
      <c r="E3526" s="41" t="s">
        <v>15</v>
      </c>
      <c r="F3526" s="3" t="s">
        <v>10709</v>
      </c>
      <c r="G3526" s="1" t="s">
        <v>16</v>
      </c>
      <c r="H3526" s="4" t="s">
        <v>679</v>
      </c>
      <c r="I3526" s="1" t="s">
        <v>38</v>
      </c>
    </row>
    <row r="3527" spans="2:9">
      <c r="B3527" s="1">
        <v>3525</v>
      </c>
      <c r="C3527" s="41" t="s">
        <v>10710</v>
      </c>
      <c r="D3527" s="4" t="s">
        <v>10711</v>
      </c>
      <c r="E3527" s="41" t="s">
        <v>15</v>
      </c>
      <c r="F3527" s="3" t="s">
        <v>10712</v>
      </c>
      <c r="G3527" s="1" t="s">
        <v>16</v>
      </c>
      <c r="H3527" s="4" t="s">
        <v>557</v>
      </c>
      <c r="I3527" s="1" t="s">
        <v>38</v>
      </c>
    </row>
    <row r="3528" spans="2:9">
      <c r="B3528" s="1">
        <v>3526</v>
      </c>
      <c r="C3528" s="41" t="s">
        <v>10713</v>
      </c>
      <c r="D3528" s="4" t="s">
        <v>10714</v>
      </c>
      <c r="E3528" s="41" t="s">
        <v>15</v>
      </c>
      <c r="F3528" s="3" t="s">
        <v>10715</v>
      </c>
      <c r="G3528" s="1" t="s">
        <v>16</v>
      </c>
      <c r="H3528" s="4" t="s">
        <v>436</v>
      </c>
      <c r="I3528" s="1" t="s">
        <v>38</v>
      </c>
    </row>
    <row r="3529" spans="2:9">
      <c r="B3529" s="1">
        <v>3527</v>
      </c>
      <c r="C3529" s="41" t="s">
        <v>10716</v>
      </c>
      <c r="D3529" s="4" t="s">
        <v>10717</v>
      </c>
      <c r="E3529" s="41" t="s">
        <v>15</v>
      </c>
      <c r="F3529" s="3" t="s">
        <v>10718</v>
      </c>
      <c r="G3529" s="1" t="s">
        <v>16</v>
      </c>
      <c r="H3529" s="4" t="s">
        <v>360</v>
      </c>
      <c r="I3529" s="1" t="s">
        <v>38</v>
      </c>
    </row>
    <row r="3530" spans="2:9">
      <c r="B3530" s="1">
        <v>3528</v>
      </c>
      <c r="C3530" s="41" t="s">
        <v>10719</v>
      </c>
      <c r="D3530" s="4" t="s">
        <v>10720</v>
      </c>
      <c r="E3530" s="41" t="s">
        <v>15</v>
      </c>
      <c r="F3530" s="3" t="s">
        <v>6159</v>
      </c>
      <c r="G3530" s="1" t="s">
        <v>16</v>
      </c>
      <c r="H3530" s="4" t="s">
        <v>387</v>
      </c>
      <c r="I3530" s="1" t="s">
        <v>38</v>
      </c>
    </row>
    <row r="3531" spans="2:9">
      <c r="B3531" s="1">
        <v>3529</v>
      </c>
      <c r="C3531" s="41" t="s">
        <v>10721</v>
      </c>
      <c r="D3531" s="4" t="s">
        <v>10722</v>
      </c>
      <c r="E3531" s="41" t="s">
        <v>15</v>
      </c>
      <c r="F3531" s="3" t="s">
        <v>10723</v>
      </c>
      <c r="G3531" s="1" t="s">
        <v>16</v>
      </c>
      <c r="H3531" s="4" t="s">
        <v>174</v>
      </c>
      <c r="I3531" s="1" t="s">
        <v>38</v>
      </c>
    </row>
    <row r="3532" spans="2:9">
      <c r="B3532" s="1">
        <v>3530</v>
      </c>
      <c r="C3532" s="41" t="s">
        <v>10724</v>
      </c>
      <c r="D3532" s="4" t="s">
        <v>10725</v>
      </c>
      <c r="E3532" s="41" t="s">
        <v>15</v>
      </c>
      <c r="F3532" s="3" t="s">
        <v>10726</v>
      </c>
      <c r="G3532" s="1" t="s">
        <v>16</v>
      </c>
      <c r="H3532" s="4" t="s">
        <v>252</v>
      </c>
      <c r="I3532" s="1" t="s">
        <v>38</v>
      </c>
    </row>
    <row r="3533" spans="2:9">
      <c r="B3533" s="1">
        <v>3531</v>
      </c>
      <c r="C3533" s="41" t="s">
        <v>10727</v>
      </c>
      <c r="D3533" s="4" t="s">
        <v>10728</v>
      </c>
      <c r="E3533" s="41" t="s">
        <v>15</v>
      </c>
      <c r="F3533" s="3" t="s">
        <v>10729</v>
      </c>
      <c r="G3533" s="1" t="s">
        <v>16</v>
      </c>
      <c r="H3533" s="4" t="s">
        <v>387</v>
      </c>
      <c r="I3533" s="1" t="s">
        <v>38</v>
      </c>
    </row>
    <row r="3534" spans="2:9">
      <c r="B3534" s="1">
        <v>3532</v>
      </c>
      <c r="C3534" s="41" t="s">
        <v>10730</v>
      </c>
      <c r="D3534" s="4" t="s">
        <v>10731</v>
      </c>
      <c r="E3534" s="41" t="s">
        <v>15</v>
      </c>
      <c r="F3534" s="3" t="s">
        <v>5215</v>
      </c>
      <c r="G3534" s="1" t="s">
        <v>16</v>
      </c>
      <c r="H3534" s="4" t="s">
        <v>387</v>
      </c>
      <c r="I3534" s="1" t="s">
        <v>38</v>
      </c>
    </row>
    <row r="3535" spans="2:9">
      <c r="B3535" s="1">
        <v>3533</v>
      </c>
      <c r="C3535" s="41" t="s">
        <v>10732</v>
      </c>
      <c r="D3535" s="4" t="s">
        <v>10733</v>
      </c>
      <c r="E3535" s="41" t="s">
        <v>15</v>
      </c>
      <c r="F3535" s="3" t="s">
        <v>10734</v>
      </c>
      <c r="G3535" s="1" t="s">
        <v>16</v>
      </c>
      <c r="H3535" s="4" t="s">
        <v>557</v>
      </c>
      <c r="I3535" s="1" t="s">
        <v>38</v>
      </c>
    </row>
    <row r="3536" spans="2:9">
      <c r="B3536" s="1">
        <v>3534</v>
      </c>
      <c r="C3536" s="41" t="s">
        <v>10735</v>
      </c>
      <c r="D3536" s="4" t="s">
        <v>5727</v>
      </c>
      <c r="E3536" s="41" t="s">
        <v>15</v>
      </c>
      <c r="F3536" s="3" t="s">
        <v>10736</v>
      </c>
      <c r="G3536" s="1" t="s">
        <v>16</v>
      </c>
      <c r="H3536" s="4" t="s">
        <v>680</v>
      </c>
      <c r="I3536" s="1" t="s">
        <v>38</v>
      </c>
    </row>
    <row r="3537" spans="2:9">
      <c r="B3537" s="1">
        <v>3535</v>
      </c>
      <c r="C3537" s="41" t="s">
        <v>10737</v>
      </c>
      <c r="D3537" s="4" t="s">
        <v>10738</v>
      </c>
      <c r="E3537" s="41" t="s">
        <v>15</v>
      </c>
      <c r="F3537" s="3" t="s">
        <v>10739</v>
      </c>
      <c r="G3537" s="1" t="s">
        <v>16</v>
      </c>
      <c r="H3537" s="4" t="s">
        <v>387</v>
      </c>
      <c r="I3537" s="1" t="s">
        <v>38</v>
      </c>
    </row>
    <row r="3538" spans="2:9">
      <c r="B3538" s="1">
        <v>3536</v>
      </c>
      <c r="C3538" s="41" t="s">
        <v>10740</v>
      </c>
      <c r="D3538" s="4" t="s">
        <v>10741</v>
      </c>
      <c r="E3538" s="41" t="s">
        <v>15</v>
      </c>
      <c r="F3538" s="3" t="s">
        <v>10742</v>
      </c>
      <c r="G3538" s="1" t="s">
        <v>16</v>
      </c>
      <c r="H3538" s="4" t="s">
        <v>671</v>
      </c>
      <c r="I3538" s="1" t="s">
        <v>38</v>
      </c>
    </row>
    <row r="3539" spans="2:9">
      <c r="B3539" s="1">
        <v>3537</v>
      </c>
      <c r="C3539" s="41" t="s">
        <v>10743</v>
      </c>
      <c r="D3539" s="4" t="s">
        <v>10744</v>
      </c>
      <c r="E3539" s="41" t="s">
        <v>15</v>
      </c>
      <c r="F3539" s="3" t="s">
        <v>10745</v>
      </c>
      <c r="G3539" s="1" t="s">
        <v>16</v>
      </c>
      <c r="H3539" s="4" t="s">
        <v>675</v>
      </c>
      <c r="I3539" s="1" t="s">
        <v>38</v>
      </c>
    </row>
    <row r="3540" spans="2:9">
      <c r="B3540" s="1">
        <v>3538</v>
      </c>
      <c r="C3540" s="41" t="s">
        <v>10746</v>
      </c>
      <c r="D3540" s="4" t="s">
        <v>10747</v>
      </c>
      <c r="E3540" s="41" t="s">
        <v>15</v>
      </c>
      <c r="F3540" s="3" t="s">
        <v>10748</v>
      </c>
      <c r="G3540" s="1" t="s">
        <v>16</v>
      </c>
      <c r="H3540" s="4" t="s">
        <v>174</v>
      </c>
      <c r="I3540" s="1" t="s">
        <v>38</v>
      </c>
    </row>
    <row r="3541" spans="2:9">
      <c r="B3541" s="1">
        <v>3539</v>
      </c>
      <c r="C3541" s="41" t="s">
        <v>10749</v>
      </c>
      <c r="D3541" s="4" t="s">
        <v>10750</v>
      </c>
      <c r="E3541" s="41" t="s">
        <v>15</v>
      </c>
      <c r="F3541" s="3" t="s">
        <v>10751</v>
      </c>
      <c r="G3541" s="1" t="s">
        <v>16</v>
      </c>
      <c r="H3541" s="4" t="s">
        <v>557</v>
      </c>
      <c r="I3541" s="1" t="s">
        <v>38</v>
      </c>
    </row>
    <row r="3542" spans="2:9">
      <c r="B3542" s="1">
        <v>3540</v>
      </c>
      <c r="C3542" s="41" t="s">
        <v>10752</v>
      </c>
      <c r="D3542" s="4" t="s">
        <v>10753</v>
      </c>
      <c r="E3542" s="41" t="s">
        <v>15</v>
      </c>
      <c r="F3542" s="3" t="s">
        <v>10754</v>
      </c>
      <c r="G3542" s="1" t="s">
        <v>16</v>
      </c>
      <c r="H3542" s="4" t="s">
        <v>436</v>
      </c>
      <c r="I3542" s="1" t="s">
        <v>38</v>
      </c>
    </row>
    <row r="3543" spans="2:9">
      <c r="B3543" s="1">
        <v>3541</v>
      </c>
      <c r="C3543" s="41" t="s">
        <v>10755</v>
      </c>
      <c r="D3543" s="4" t="s">
        <v>10756</v>
      </c>
      <c r="E3543" s="41" t="s">
        <v>15</v>
      </c>
      <c r="F3543" s="3" t="s">
        <v>10757</v>
      </c>
      <c r="G3543" s="1" t="s">
        <v>16</v>
      </c>
      <c r="H3543" s="4" t="s">
        <v>318</v>
      </c>
      <c r="I3543" s="1" t="s">
        <v>38</v>
      </c>
    </row>
    <row r="3544" spans="2:9">
      <c r="B3544" s="1">
        <v>3542</v>
      </c>
      <c r="C3544" s="41" t="s">
        <v>10758</v>
      </c>
      <c r="D3544" s="4" t="s">
        <v>10759</v>
      </c>
      <c r="E3544" s="41" t="s">
        <v>15</v>
      </c>
      <c r="F3544" s="3" t="s">
        <v>10760</v>
      </c>
      <c r="G3544" s="1" t="s">
        <v>16</v>
      </c>
      <c r="H3544" s="4" t="s">
        <v>678</v>
      </c>
      <c r="I3544" s="1" t="s">
        <v>38</v>
      </c>
    </row>
    <row r="3545" spans="2:9">
      <c r="B3545" s="1">
        <v>3543</v>
      </c>
      <c r="C3545" s="41" t="s">
        <v>10761</v>
      </c>
      <c r="D3545" s="4" t="s">
        <v>9134</v>
      </c>
      <c r="E3545" s="41" t="s">
        <v>15</v>
      </c>
      <c r="F3545" s="3" t="s">
        <v>10762</v>
      </c>
      <c r="G3545" s="1" t="s">
        <v>16</v>
      </c>
      <c r="H3545" s="4" t="s">
        <v>679</v>
      </c>
      <c r="I3545" s="1" t="s">
        <v>38</v>
      </c>
    </row>
    <row r="3546" spans="2:9">
      <c r="B3546" s="1">
        <v>3544</v>
      </c>
      <c r="C3546" s="41" t="s">
        <v>10763</v>
      </c>
      <c r="D3546" s="4" t="s">
        <v>10764</v>
      </c>
      <c r="E3546" s="41" t="s">
        <v>15</v>
      </c>
      <c r="F3546" s="3" t="s">
        <v>10765</v>
      </c>
      <c r="G3546" s="1" t="s">
        <v>16</v>
      </c>
      <c r="H3546" s="4" t="s">
        <v>387</v>
      </c>
      <c r="I3546" s="1" t="s">
        <v>38</v>
      </c>
    </row>
    <row r="3547" spans="2:9">
      <c r="B3547" s="1">
        <v>3545</v>
      </c>
      <c r="C3547" s="41" t="s">
        <v>10766</v>
      </c>
      <c r="D3547" s="4" t="s">
        <v>10767</v>
      </c>
      <c r="E3547" s="41" t="s">
        <v>15</v>
      </c>
      <c r="F3547" s="3" t="s">
        <v>10768</v>
      </c>
      <c r="G3547" s="1" t="s">
        <v>16</v>
      </c>
      <c r="H3547" s="4" t="s">
        <v>387</v>
      </c>
      <c r="I3547" s="1" t="s">
        <v>38</v>
      </c>
    </row>
    <row r="3548" spans="2:9">
      <c r="B3548" s="1">
        <v>3546</v>
      </c>
      <c r="C3548" s="41" t="s">
        <v>10769</v>
      </c>
      <c r="D3548" s="4" t="s">
        <v>10770</v>
      </c>
      <c r="E3548" s="41" t="s">
        <v>15</v>
      </c>
      <c r="F3548" s="3" t="s">
        <v>10771</v>
      </c>
      <c r="G3548" s="1" t="s">
        <v>16</v>
      </c>
      <c r="H3548" s="4" t="s">
        <v>182</v>
      </c>
      <c r="I3548" s="1" t="s">
        <v>38</v>
      </c>
    </row>
    <row r="3549" spans="2:9">
      <c r="B3549" s="1">
        <v>3547</v>
      </c>
      <c r="C3549" s="41" t="s">
        <v>10772</v>
      </c>
      <c r="D3549" s="4" t="s">
        <v>10773</v>
      </c>
      <c r="E3549" s="41" t="s">
        <v>15</v>
      </c>
      <c r="F3549" s="3" t="s">
        <v>10774</v>
      </c>
      <c r="G3549" s="1" t="s">
        <v>16</v>
      </c>
      <c r="H3549" s="4" t="s">
        <v>679</v>
      </c>
      <c r="I3549" s="1" t="s">
        <v>38</v>
      </c>
    </row>
    <row r="3550" spans="2:9">
      <c r="B3550" s="1">
        <v>3548</v>
      </c>
      <c r="C3550" s="41" t="s">
        <v>10775</v>
      </c>
      <c r="D3550" s="4" t="s">
        <v>10776</v>
      </c>
      <c r="E3550" s="41" t="s">
        <v>15</v>
      </c>
      <c r="F3550" s="3" t="s">
        <v>10777</v>
      </c>
      <c r="G3550" s="1" t="s">
        <v>16</v>
      </c>
      <c r="H3550" s="4" t="s">
        <v>387</v>
      </c>
      <c r="I3550" s="1" t="s">
        <v>38</v>
      </c>
    </row>
    <row r="3551" spans="2:9">
      <c r="B3551" s="1">
        <v>3549</v>
      </c>
      <c r="C3551" s="41" t="s">
        <v>10778</v>
      </c>
      <c r="D3551" s="4" t="s">
        <v>10779</v>
      </c>
      <c r="E3551" s="41" t="s">
        <v>15</v>
      </c>
      <c r="F3551" s="3" t="s">
        <v>10780</v>
      </c>
      <c r="G3551" s="1" t="s">
        <v>16</v>
      </c>
      <c r="H3551" s="4" t="s">
        <v>174</v>
      </c>
      <c r="I3551" s="1" t="s">
        <v>38</v>
      </c>
    </row>
    <row r="3552" spans="2:9">
      <c r="B3552" s="1">
        <v>3550</v>
      </c>
      <c r="C3552" s="41" t="s">
        <v>10781</v>
      </c>
      <c r="D3552" s="4" t="s">
        <v>7324</v>
      </c>
      <c r="E3552" s="41" t="s">
        <v>15</v>
      </c>
      <c r="F3552" s="3" t="s">
        <v>10782</v>
      </c>
      <c r="G3552" s="1" t="s">
        <v>16</v>
      </c>
      <c r="H3552" s="4" t="s">
        <v>679</v>
      </c>
      <c r="I3552" s="1" t="s">
        <v>38</v>
      </c>
    </row>
    <row r="3553" spans="2:9">
      <c r="B3553" s="1">
        <v>3551</v>
      </c>
      <c r="C3553" s="41" t="s">
        <v>10783</v>
      </c>
      <c r="D3553" s="4" t="s">
        <v>10784</v>
      </c>
      <c r="E3553" s="41" t="s">
        <v>15</v>
      </c>
      <c r="F3553" s="3" t="s">
        <v>5912</v>
      </c>
      <c r="G3553" s="1" t="s">
        <v>16</v>
      </c>
      <c r="H3553" s="4" t="s">
        <v>387</v>
      </c>
      <c r="I3553" s="1" t="s">
        <v>38</v>
      </c>
    </row>
    <row r="3554" spans="2:9">
      <c r="B3554" s="1">
        <v>3552</v>
      </c>
      <c r="C3554" s="41" t="s">
        <v>10785</v>
      </c>
      <c r="D3554" s="4" t="s">
        <v>10786</v>
      </c>
      <c r="E3554" s="41" t="s">
        <v>15</v>
      </c>
      <c r="F3554" s="3" t="s">
        <v>10787</v>
      </c>
      <c r="G3554" s="1" t="s">
        <v>16</v>
      </c>
      <c r="H3554" s="4" t="s">
        <v>557</v>
      </c>
      <c r="I3554" s="1" t="s">
        <v>38</v>
      </c>
    </row>
    <row r="3555" spans="2:9">
      <c r="B3555" s="1">
        <v>3553</v>
      </c>
      <c r="C3555" s="41" t="s">
        <v>10788</v>
      </c>
      <c r="D3555" s="4" t="s">
        <v>10789</v>
      </c>
      <c r="E3555" s="41" t="s">
        <v>15</v>
      </c>
      <c r="F3555" s="3" t="s">
        <v>10790</v>
      </c>
      <c r="G3555" s="1" t="s">
        <v>16</v>
      </c>
      <c r="H3555" s="4" t="s">
        <v>387</v>
      </c>
      <c r="I3555" s="1" t="s">
        <v>38</v>
      </c>
    </row>
    <row r="3556" spans="2:9">
      <c r="B3556" s="1">
        <v>3554</v>
      </c>
      <c r="C3556" s="41" t="s">
        <v>10791</v>
      </c>
      <c r="D3556" s="4" t="s">
        <v>10792</v>
      </c>
      <c r="E3556" s="41" t="s">
        <v>15</v>
      </c>
      <c r="F3556" s="3" t="s">
        <v>10793</v>
      </c>
      <c r="G3556" s="1" t="s">
        <v>16</v>
      </c>
      <c r="H3556" s="4" t="s">
        <v>478</v>
      </c>
      <c r="I3556" s="1" t="s">
        <v>38</v>
      </c>
    </row>
    <row r="3557" spans="2:9">
      <c r="B3557" s="1">
        <v>3555</v>
      </c>
      <c r="C3557" s="41" t="s">
        <v>10794</v>
      </c>
      <c r="D3557" s="4" t="s">
        <v>10795</v>
      </c>
      <c r="E3557" s="41" t="s">
        <v>15</v>
      </c>
      <c r="F3557" s="3" t="s">
        <v>5576</v>
      </c>
      <c r="G3557" s="1" t="s">
        <v>16</v>
      </c>
      <c r="H3557" s="4" t="s">
        <v>478</v>
      </c>
      <c r="I3557" s="1" t="s">
        <v>38</v>
      </c>
    </row>
    <row r="3558" spans="2:9">
      <c r="B3558" s="1">
        <v>3556</v>
      </c>
      <c r="C3558" s="41" t="s">
        <v>10796</v>
      </c>
      <c r="D3558" s="4" t="s">
        <v>10797</v>
      </c>
      <c r="E3558" s="41" t="s">
        <v>15</v>
      </c>
      <c r="F3558" s="3" t="s">
        <v>10798</v>
      </c>
      <c r="G3558" s="1" t="s">
        <v>16</v>
      </c>
      <c r="H3558" s="4" t="s">
        <v>436</v>
      </c>
      <c r="I3558" s="1" t="s">
        <v>38</v>
      </c>
    </row>
    <row r="3559" spans="2:9">
      <c r="B3559" s="1">
        <v>3557</v>
      </c>
      <c r="C3559" s="41" t="s">
        <v>10799</v>
      </c>
      <c r="D3559" s="4" t="s">
        <v>10800</v>
      </c>
      <c r="E3559" s="41" t="s">
        <v>15</v>
      </c>
      <c r="F3559" s="3" t="s">
        <v>10801</v>
      </c>
      <c r="G3559" s="1" t="s">
        <v>16</v>
      </c>
      <c r="H3559" s="4" t="s">
        <v>174</v>
      </c>
      <c r="I3559" s="1" t="s">
        <v>38</v>
      </c>
    </row>
    <row r="3560" spans="2:9">
      <c r="B3560" s="1">
        <v>3558</v>
      </c>
      <c r="C3560" s="41" t="s">
        <v>10802</v>
      </c>
      <c r="D3560" s="4" t="s">
        <v>10803</v>
      </c>
      <c r="E3560" s="41" t="s">
        <v>15</v>
      </c>
      <c r="F3560" s="3" t="s">
        <v>10804</v>
      </c>
      <c r="G3560" s="1" t="s">
        <v>16</v>
      </c>
      <c r="H3560" s="4" t="s">
        <v>678</v>
      </c>
      <c r="I3560" s="1" t="s">
        <v>38</v>
      </c>
    </row>
    <row r="3561" spans="2:9">
      <c r="B3561" s="1">
        <v>3559</v>
      </c>
      <c r="C3561" s="41" t="s">
        <v>10805</v>
      </c>
      <c r="D3561" s="4" t="s">
        <v>10806</v>
      </c>
      <c r="E3561" s="41" t="s">
        <v>15</v>
      </c>
      <c r="F3561" s="3" t="s">
        <v>5581</v>
      </c>
      <c r="G3561" s="1" t="s">
        <v>16</v>
      </c>
      <c r="H3561" s="4" t="s">
        <v>387</v>
      </c>
      <c r="I3561" s="1" t="s">
        <v>38</v>
      </c>
    </row>
    <row r="3562" spans="2:9">
      <c r="B3562" s="1">
        <v>3560</v>
      </c>
      <c r="C3562" s="41" t="s">
        <v>10807</v>
      </c>
      <c r="D3562" s="4" t="s">
        <v>10808</v>
      </c>
      <c r="E3562" s="41" t="s">
        <v>15</v>
      </c>
      <c r="F3562" s="3" t="s">
        <v>10809</v>
      </c>
      <c r="G3562" s="1" t="s">
        <v>16</v>
      </c>
      <c r="H3562" s="4" t="s">
        <v>182</v>
      </c>
      <c r="I3562" s="1" t="s">
        <v>38</v>
      </c>
    </row>
    <row r="3563" spans="2:9">
      <c r="B3563" s="1">
        <v>3561</v>
      </c>
      <c r="C3563" s="41" t="s">
        <v>10810</v>
      </c>
      <c r="D3563" s="4" t="s">
        <v>10811</v>
      </c>
      <c r="E3563" s="41" t="s">
        <v>15</v>
      </c>
      <c r="F3563" s="3" t="s">
        <v>10812</v>
      </c>
      <c r="G3563" s="1" t="s">
        <v>16</v>
      </c>
      <c r="H3563" s="4" t="s">
        <v>678</v>
      </c>
      <c r="I3563" s="1" t="s">
        <v>38</v>
      </c>
    </row>
    <row r="3564" spans="2:9">
      <c r="B3564" s="1">
        <v>3562</v>
      </c>
      <c r="C3564" s="41" t="s">
        <v>10813</v>
      </c>
      <c r="D3564" s="4" t="s">
        <v>10814</v>
      </c>
      <c r="E3564" s="41" t="s">
        <v>15</v>
      </c>
      <c r="F3564" s="3" t="s">
        <v>10815</v>
      </c>
      <c r="G3564" s="1" t="s">
        <v>16</v>
      </c>
      <c r="H3564" s="4" t="s">
        <v>675</v>
      </c>
      <c r="I3564" s="1" t="s">
        <v>38</v>
      </c>
    </row>
    <row r="3565" spans="2:9">
      <c r="B3565" s="1">
        <v>3563</v>
      </c>
      <c r="C3565" s="41" t="s">
        <v>10816</v>
      </c>
      <c r="D3565" s="4" t="s">
        <v>10817</v>
      </c>
      <c r="E3565" s="41" t="s">
        <v>13</v>
      </c>
      <c r="F3565" s="3" t="s">
        <v>30181</v>
      </c>
      <c r="G3565" s="1" t="s">
        <v>14</v>
      </c>
      <c r="H3565" s="4" t="s">
        <v>174</v>
      </c>
      <c r="I3565" s="1" t="s">
        <v>38</v>
      </c>
    </row>
    <row r="3566" spans="2:9">
      <c r="B3566" s="1">
        <v>3564</v>
      </c>
      <c r="C3566" s="41" t="s">
        <v>10818</v>
      </c>
      <c r="D3566" s="4" t="s">
        <v>10819</v>
      </c>
      <c r="E3566" s="41" t="s">
        <v>15</v>
      </c>
      <c r="F3566" s="3" t="s">
        <v>10820</v>
      </c>
      <c r="G3566" s="1" t="s">
        <v>16</v>
      </c>
      <c r="H3566" s="4" t="s">
        <v>557</v>
      </c>
      <c r="I3566" s="1" t="s">
        <v>38</v>
      </c>
    </row>
    <row r="3567" spans="2:9">
      <c r="B3567" s="1">
        <v>3565</v>
      </c>
      <c r="C3567" s="41" t="s">
        <v>10821</v>
      </c>
      <c r="D3567" s="4" t="s">
        <v>10822</v>
      </c>
      <c r="E3567" s="41" t="s">
        <v>15</v>
      </c>
      <c r="F3567" s="3" t="s">
        <v>10823</v>
      </c>
      <c r="G3567" s="1" t="s">
        <v>16</v>
      </c>
      <c r="H3567" s="4" t="s">
        <v>478</v>
      </c>
      <c r="I3567" s="1" t="s">
        <v>38</v>
      </c>
    </row>
    <row r="3568" spans="2:9">
      <c r="B3568" s="1">
        <v>3566</v>
      </c>
      <c r="C3568" s="41" t="s">
        <v>10824</v>
      </c>
      <c r="D3568" s="4" t="s">
        <v>10825</v>
      </c>
      <c r="E3568" s="41" t="s">
        <v>15</v>
      </c>
      <c r="F3568" s="3" t="s">
        <v>10826</v>
      </c>
      <c r="G3568" s="1" t="s">
        <v>16</v>
      </c>
      <c r="H3568" s="4" t="s">
        <v>678</v>
      </c>
      <c r="I3568" s="1" t="s">
        <v>38</v>
      </c>
    </row>
    <row r="3569" spans="2:9">
      <c r="B3569" s="1">
        <v>3567</v>
      </c>
      <c r="C3569" s="41" t="s">
        <v>10827</v>
      </c>
      <c r="D3569" s="4" t="s">
        <v>10828</v>
      </c>
      <c r="E3569" s="41" t="s">
        <v>15</v>
      </c>
      <c r="F3569" s="3" t="s">
        <v>7212</v>
      </c>
      <c r="G3569" s="1" t="s">
        <v>16</v>
      </c>
      <c r="H3569" s="4" t="s">
        <v>671</v>
      </c>
      <c r="I3569" s="1" t="s">
        <v>38</v>
      </c>
    </row>
    <row r="3570" spans="2:9">
      <c r="B3570" s="1">
        <v>3568</v>
      </c>
      <c r="C3570" s="41" t="s">
        <v>10829</v>
      </c>
      <c r="D3570" s="4" t="s">
        <v>10830</v>
      </c>
      <c r="E3570" s="41" t="s">
        <v>15</v>
      </c>
      <c r="F3570" s="3" t="s">
        <v>5701</v>
      </c>
      <c r="G3570" s="1" t="s">
        <v>16</v>
      </c>
      <c r="H3570" s="4" t="s">
        <v>679</v>
      </c>
      <c r="I3570" s="1" t="s">
        <v>38</v>
      </c>
    </row>
    <row r="3571" spans="2:9">
      <c r="B3571" s="1">
        <v>3569</v>
      </c>
      <c r="C3571" s="41" t="s">
        <v>10831</v>
      </c>
      <c r="D3571" s="4" t="s">
        <v>10832</v>
      </c>
      <c r="E3571" s="41" t="s">
        <v>15</v>
      </c>
      <c r="F3571" s="3" t="s">
        <v>10833</v>
      </c>
      <c r="G3571" s="1" t="s">
        <v>16</v>
      </c>
      <c r="H3571" s="4" t="s">
        <v>310</v>
      </c>
      <c r="I3571" s="1" t="s">
        <v>38</v>
      </c>
    </row>
    <row r="3572" spans="2:9">
      <c r="B3572" s="1">
        <v>3570</v>
      </c>
      <c r="C3572" s="41" t="s">
        <v>10834</v>
      </c>
      <c r="D3572" s="4" t="s">
        <v>4810</v>
      </c>
      <c r="E3572" s="41" t="s">
        <v>15</v>
      </c>
      <c r="F3572" s="3" t="s">
        <v>10835</v>
      </c>
      <c r="G3572" s="1" t="s">
        <v>16</v>
      </c>
      <c r="H3572" s="4" t="s">
        <v>387</v>
      </c>
      <c r="I3572" s="1" t="s">
        <v>38</v>
      </c>
    </row>
    <row r="3573" spans="2:9">
      <c r="B3573" s="1">
        <v>3571</v>
      </c>
      <c r="C3573" s="41" t="s">
        <v>10836</v>
      </c>
      <c r="D3573" s="4" t="s">
        <v>10837</v>
      </c>
      <c r="E3573" s="41" t="s">
        <v>15</v>
      </c>
      <c r="F3573" s="3" t="s">
        <v>10838</v>
      </c>
      <c r="G3573" s="1" t="s">
        <v>16</v>
      </c>
      <c r="H3573" s="4" t="s">
        <v>436</v>
      </c>
      <c r="I3573" s="1" t="s">
        <v>38</v>
      </c>
    </row>
    <row r="3574" spans="2:9">
      <c r="B3574" s="1">
        <v>3572</v>
      </c>
      <c r="C3574" s="41" t="s">
        <v>10839</v>
      </c>
      <c r="D3574" s="4" t="s">
        <v>10840</v>
      </c>
      <c r="E3574" s="41" t="s">
        <v>15</v>
      </c>
      <c r="F3574" s="3" t="s">
        <v>5991</v>
      </c>
      <c r="G3574" s="1" t="s">
        <v>16</v>
      </c>
      <c r="H3574" s="4" t="s">
        <v>478</v>
      </c>
      <c r="I3574" s="1" t="s">
        <v>38</v>
      </c>
    </row>
    <row r="3575" spans="2:9">
      <c r="B3575" s="1">
        <v>3573</v>
      </c>
      <c r="C3575" s="41" t="s">
        <v>10841</v>
      </c>
      <c r="D3575" s="4" t="s">
        <v>10842</v>
      </c>
      <c r="E3575" s="41" t="s">
        <v>15</v>
      </c>
      <c r="F3575" s="3" t="s">
        <v>7007</v>
      </c>
      <c r="G3575" s="1" t="s">
        <v>16</v>
      </c>
      <c r="H3575" s="4" t="s">
        <v>680</v>
      </c>
      <c r="I3575" s="1" t="s">
        <v>38</v>
      </c>
    </row>
    <row r="3576" spans="2:9">
      <c r="B3576" s="1">
        <v>3574</v>
      </c>
      <c r="C3576" s="41" t="s">
        <v>10843</v>
      </c>
      <c r="D3576" s="4" t="s">
        <v>10844</v>
      </c>
      <c r="E3576" s="41" t="s">
        <v>15</v>
      </c>
      <c r="F3576" s="3" t="s">
        <v>10845</v>
      </c>
      <c r="G3576" s="1" t="s">
        <v>16</v>
      </c>
      <c r="H3576" s="4" t="s">
        <v>557</v>
      </c>
      <c r="I3576" s="1" t="s">
        <v>38</v>
      </c>
    </row>
    <row r="3577" spans="2:9">
      <c r="B3577" s="1">
        <v>3575</v>
      </c>
      <c r="C3577" s="41" t="s">
        <v>10846</v>
      </c>
      <c r="D3577" s="4" t="s">
        <v>10847</v>
      </c>
      <c r="E3577" s="41" t="s">
        <v>15</v>
      </c>
      <c r="F3577" s="3" t="s">
        <v>5912</v>
      </c>
      <c r="G3577" s="1" t="s">
        <v>16</v>
      </c>
      <c r="H3577" s="4" t="s">
        <v>387</v>
      </c>
      <c r="I3577" s="1" t="s">
        <v>38</v>
      </c>
    </row>
    <row r="3578" spans="2:9">
      <c r="B3578" s="1">
        <v>3576</v>
      </c>
      <c r="C3578" s="41" t="s">
        <v>10848</v>
      </c>
      <c r="D3578" s="4" t="s">
        <v>10849</v>
      </c>
      <c r="E3578" s="41" t="s">
        <v>15</v>
      </c>
      <c r="F3578" s="3" t="s">
        <v>10850</v>
      </c>
      <c r="G3578" s="1" t="s">
        <v>16</v>
      </c>
      <c r="H3578" s="4" t="s">
        <v>194</v>
      </c>
      <c r="I3578" s="1" t="s">
        <v>38</v>
      </c>
    </row>
    <row r="3579" spans="2:9">
      <c r="B3579" s="1">
        <v>3577</v>
      </c>
      <c r="C3579" s="41" t="s">
        <v>10851</v>
      </c>
      <c r="D3579" s="4" t="s">
        <v>10852</v>
      </c>
      <c r="E3579" s="41" t="s">
        <v>15</v>
      </c>
      <c r="F3579" s="3" t="s">
        <v>10853</v>
      </c>
      <c r="G3579" s="1" t="s">
        <v>16</v>
      </c>
      <c r="H3579" s="4" t="s">
        <v>29551</v>
      </c>
      <c r="I3579" s="1" t="s">
        <v>38</v>
      </c>
    </row>
    <row r="3580" spans="2:9">
      <c r="B3580" s="1">
        <v>3578</v>
      </c>
      <c r="C3580" s="41" t="s">
        <v>10854</v>
      </c>
      <c r="D3580" s="4" t="s">
        <v>10855</v>
      </c>
      <c r="E3580" s="41" t="s">
        <v>15</v>
      </c>
      <c r="F3580" s="3" t="s">
        <v>10856</v>
      </c>
      <c r="G3580" s="1" t="s">
        <v>16</v>
      </c>
      <c r="H3580" s="4" t="s">
        <v>387</v>
      </c>
      <c r="I3580" s="1" t="s">
        <v>38</v>
      </c>
    </row>
    <row r="3581" spans="2:9">
      <c r="B3581" s="1">
        <v>3579</v>
      </c>
      <c r="C3581" s="41" t="s">
        <v>10857</v>
      </c>
      <c r="D3581" s="4" t="s">
        <v>58</v>
      </c>
      <c r="E3581" s="41" t="s">
        <v>15</v>
      </c>
      <c r="F3581" s="3" t="s">
        <v>10858</v>
      </c>
      <c r="G3581" s="1" t="s">
        <v>16</v>
      </c>
      <c r="H3581" s="4" t="s">
        <v>29551</v>
      </c>
      <c r="I3581" s="1" t="s">
        <v>38</v>
      </c>
    </row>
    <row r="3582" spans="2:9">
      <c r="B3582" s="1">
        <v>3580</v>
      </c>
      <c r="C3582" s="41" t="s">
        <v>10859</v>
      </c>
      <c r="D3582" s="4" t="s">
        <v>10860</v>
      </c>
      <c r="E3582" s="41" t="s">
        <v>15</v>
      </c>
      <c r="F3582" s="3" t="s">
        <v>10861</v>
      </c>
      <c r="G3582" s="1" t="s">
        <v>16</v>
      </c>
      <c r="H3582" s="4" t="s">
        <v>194</v>
      </c>
      <c r="I3582" s="1" t="s">
        <v>38</v>
      </c>
    </row>
    <row r="3583" spans="2:9">
      <c r="B3583" s="1">
        <v>3581</v>
      </c>
      <c r="C3583" s="41" t="s">
        <v>10862</v>
      </c>
      <c r="D3583" s="4" t="s">
        <v>10863</v>
      </c>
      <c r="E3583" s="41" t="s">
        <v>15</v>
      </c>
      <c r="F3583" s="3" t="s">
        <v>10864</v>
      </c>
      <c r="G3583" s="1" t="s">
        <v>16</v>
      </c>
      <c r="H3583" s="4" t="s">
        <v>436</v>
      </c>
      <c r="I3583" s="1" t="s">
        <v>38</v>
      </c>
    </row>
    <row r="3584" spans="2:9">
      <c r="B3584" s="1">
        <v>3582</v>
      </c>
      <c r="C3584" s="41" t="s">
        <v>10865</v>
      </c>
      <c r="D3584" s="4" t="s">
        <v>10866</v>
      </c>
      <c r="E3584" s="41" t="s">
        <v>15</v>
      </c>
      <c r="F3584" s="3" t="s">
        <v>5359</v>
      </c>
      <c r="G3584" s="1" t="s">
        <v>16</v>
      </c>
      <c r="H3584" s="4" t="s">
        <v>387</v>
      </c>
      <c r="I3584" s="1" t="s">
        <v>38</v>
      </c>
    </row>
    <row r="3585" spans="2:9">
      <c r="B3585" s="1">
        <v>3583</v>
      </c>
      <c r="C3585" s="41" t="s">
        <v>10867</v>
      </c>
      <c r="D3585" s="4" t="s">
        <v>10868</v>
      </c>
      <c r="E3585" s="41" t="s">
        <v>15</v>
      </c>
      <c r="F3585" s="3" t="s">
        <v>10869</v>
      </c>
      <c r="G3585" s="1" t="s">
        <v>16</v>
      </c>
      <c r="H3585" s="4" t="s">
        <v>387</v>
      </c>
      <c r="I3585" s="1" t="s">
        <v>38</v>
      </c>
    </row>
    <row r="3586" spans="2:9">
      <c r="B3586" s="1">
        <v>3584</v>
      </c>
      <c r="C3586" s="41" t="s">
        <v>10870</v>
      </c>
      <c r="D3586" s="4" t="s">
        <v>10871</v>
      </c>
      <c r="E3586" s="41" t="s">
        <v>15</v>
      </c>
      <c r="F3586" s="3" t="s">
        <v>10872</v>
      </c>
      <c r="G3586" s="1" t="s">
        <v>16</v>
      </c>
      <c r="H3586" s="4" t="s">
        <v>478</v>
      </c>
      <c r="I3586" s="1" t="s">
        <v>38</v>
      </c>
    </row>
    <row r="3587" spans="2:9">
      <c r="B3587" s="1">
        <v>3585</v>
      </c>
      <c r="C3587" s="41" t="s">
        <v>10873</v>
      </c>
      <c r="D3587" s="4" t="s">
        <v>6538</v>
      </c>
      <c r="E3587" s="41" t="s">
        <v>15</v>
      </c>
      <c r="F3587" s="3" t="s">
        <v>10874</v>
      </c>
      <c r="G3587" s="1" t="s">
        <v>16</v>
      </c>
      <c r="H3587" s="4" t="s">
        <v>675</v>
      </c>
      <c r="I3587" s="1" t="s">
        <v>38</v>
      </c>
    </row>
    <row r="3588" spans="2:9">
      <c r="B3588" s="1">
        <v>3586</v>
      </c>
      <c r="C3588" s="41" t="s">
        <v>10875</v>
      </c>
      <c r="D3588" s="4" t="s">
        <v>10876</v>
      </c>
      <c r="E3588" s="41" t="s">
        <v>15</v>
      </c>
      <c r="F3588" s="3" t="s">
        <v>10877</v>
      </c>
      <c r="G3588" s="1" t="s">
        <v>16</v>
      </c>
      <c r="H3588" s="4" t="s">
        <v>182</v>
      </c>
      <c r="I3588" s="1" t="s">
        <v>38</v>
      </c>
    </row>
    <row r="3589" spans="2:9">
      <c r="B3589" s="1">
        <v>3587</v>
      </c>
      <c r="C3589" s="41" t="s">
        <v>10878</v>
      </c>
      <c r="D3589" s="4" t="s">
        <v>10879</v>
      </c>
      <c r="E3589" s="41" t="s">
        <v>15</v>
      </c>
      <c r="F3589" s="3" t="s">
        <v>10880</v>
      </c>
      <c r="G3589" s="1" t="s">
        <v>16</v>
      </c>
      <c r="H3589" s="4" t="s">
        <v>182</v>
      </c>
      <c r="I3589" s="1" t="s">
        <v>38</v>
      </c>
    </row>
    <row r="3590" spans="2:9">
      <c r="B3590" s="1">
        <v>3588</v>
      </c>
      <c r="C3590" s="41" t="s">
        <v>10881</v>
      </c>
      <c r="D3590" s="4" t="s">
        <v>7344</v>
      </c>
      <c r="E3590" s="41" t="s">
        <v>15</v>
      </c>
      <c r="F3590" s="3" t="s">
        <v>8203</v>
      </c>
      <c r="G3590" s="1" t="s">
        <v>16</v>
      </c>
      <c r="H3590" s="4" t="s">
        <v>387</v>
      </c>
      <c r="I3590" s="1" t="s">
        <v>38</v>
      </c>
    </row>
    <row r="3591" spans="2:9">
      <c r="B3591" s="1">
        <v>3589</v>
      </c>
      <c r="C3591" s="41" t="s">
        <v>10882</v>
      </c>
      <c r="D3591" s="4" t="s">
        <v>10883</v>
      </c>
      <c r="E3591" s="41" t="s">
        <v>15</v>
      </c>
      <c r="F3591" s="3" t="s">
        <v>10884</v>
      </c>
      <c r="G3591" s="1" t="s">
        <v>16</v>
      </c>
      <c r="H3591" s="4" t="s">
        <v>478</v>
      </c>
      <c r="I3591" s="1" t="s">
        <v>38</v>
      </c>
    </row>
    <row r="3592" spans="2:9">
      <c r="B3592" s="1">
        <v>3590</v>
      </c>
      <c r="C3592" s="41" t="s">
        <v>10885</v>
      </c>
      <c r="D3592" s="4" t="s">
        <v>10886</v>
      </c>
      <c r="E3592" s="41" t="s">
        <v>15</v>
      </c>
      <c r="F3592" s="3" t="s">
        <v>10887</v>
      </c>
      <c r="G3592" s="1" t="s">
        <v>16</v>
      </c>
      <c r="H3592" s="4" t="s">
        <v>675</v>
      </c>
      <c r="I3592" s="1" t="s">
        <v>38</v>
      </c>
    </row>
    <row r="3593" spans="2:9">
      <c r="B3593" s="1">
        <v>3591</v>
      </c>
      <c r="C3593" s="41" t="s">
        <v>10888</v>
      </c>
      <c r="D3593" s="4" t="s">
        <v>10889</v>
      </c>
      <c r="E3593" s="41" t="s">
        <v>15</v>
      </c>
      <c r="F3593" s="3" t="s">
        <v>10890</v>
      </c>
      <c r="G3593" s="1" t="s">
        <v>16</v>
      </c>
      <c r="H3593" s="4" t="s">
        <v>174</v>
      </c>
      <c r="I3593" s="1" t="s">
        <v>38</v>
      </c>
    </row>
    <row r="3594" spans="2:9">
      <c r="B3594" s="1">
        <v>3592</v>
      </c>
      <c r="C3594" s="41" t="s">
        <v>10891</v>
      </c>
      <c r="D3594" s="4" t="s">
        <v>10892</v>
      </c>
      <c r="E3594" s="41" t="s">
        <v>15</v>
      </c>
      <c r="F3594" s="3" t="s">
        <v>10893</v>
      </c>
      <c r="G3594" s="1" t="s">
        <v>16</v>
      </c>
      <c r="H3594" s="4" t="s">
        <v>680</v>
      </c>
      <c r="I3594" s="1" t="s">
        <v>38</v>
      </c>
    </row>
    <row r="3595" spans="2:9">
      <c r="B3595" s="1">
        <v>3593</v>
      </c>
      <c r="C3595" s="41" t="s">
        <v>10894</v>
      </c>
      <c r="D3595" s="4" t="s">
        <v>10895</v>
      </c>
      <c r="E3595" s="41" t="s">
        <v>15</v>
      </c>
      <c r="F3595" s="3" t="s">
        <v>10896</v>
      </c>
      <c r="G3595" s="1" t="s">
        <v>16</v>
      </c>
      <c r="H3595" s="4" t="s">
        <v>675</v>
      </c>
      <c r="I3595" s="1" t="s">
        <v>38</v>
      </c>
    </row>
    <row r="3596" spans="2:9">
      <c r="B3596" s="1">
        <v>3594</v>
      </c>
      <c r="C3596" s="41" t="s">
        <v>10897</v>
      </c>
      <c r="D3596" s="4" t="s">
        <v>10898</v>
      </c>
      <c r="E3596" s="41" t="s">
        <v>15</v>
      </c>
      <c r="F3596" s="3" t="s">
        <v>10899</v>
      </c>
      <c r="G3596" s="1" t="s">
        <v>16</v>
      </c>
      <c r="H3596" s="4" t="s">
        <v>680</v>
      </c>
      <c r="I3596" s="1" t="s">
        <v>38</v>
      </c>
    </row>
    <row r="3597" spans="2:9">
      <c r="B3597" s="1">
        <v>3595</v>
      </c>
      <c r="C3597" s="41" t="s">
        <v>10900</v>
      </c>
      <c r="D3597" s="4" t="s">
        <v>5304</v>
      </c>
      <c r="E3597" s="41" t="s">
        <v>15</v>
      </c>
      <c r="F3597" s="3" t="s">
        <v>6269</v>
      </c>
      <c r="G3597" s="1" t="s">
        <v>16</v>
      </c>
      <c r="H3597" s="4" t="s">
        <v>174</v>
      </c>
      <c r="I3597" s="1" t="s">
        <v>38</v>
      </c>
    </row>
    <row r="3598" spans="2:9">
      <c r="B3598" s="1">
        <v>3596</v>
      </c>
      <c r="C3598" s="41" t="s">
        <v>10901</v>
      </c>
      <c r="D3598" s="4" t="s">
        <v>10902</v>
      </c>
      <c r="E3598" s="41" t="s">
        <v>15</v>
      </c>
      <c r="F3598" s="3" t="s">
        <v>10903</v>
      </c>
      <c r="G3598" s="1" t="s">
        <v>16</v>
      </c>
      <c r="H3598" s="4" t="s">
        <v>387</v>
      </c>
      <c r="I3598" s="1" t="s">
        <v>38</v>
      </c>
    </row>
    <row r="3599" spans="2:9">
      <c r="B3599" s="1">
        <v>3597</v>
      </c>
      <c r="C3599" s="41" t="s">
        <v>10904</v>
      </c>
      <c r="D3599" s="4" t="s">
        <v>3368</v>
      </c>
      <c r="E3599" s="41" t="s">
        <v>15</v>
      </c>
      <c r="F3599" s="3" t="s">
        <v>10905</v>
      </c>
      <c r="G3599" s="1" t="s">
        <v>16</v>
      </c>
      <c r="H3599" s="4" t="s">
        <v>675</v>
      </c>
      <c r="I3599" s="1" t="s">
        <v>38</v>
      </c>
    </row>
    <row r="3600" spans="2:9">
      <c r="B3600" s="1">
        <v>3598</v>
      </c>
      <c r="C3600" s="41" t="s">
        <v>10906</v>
      </c>
      <c r="D3600" s="4" t="s">
        <v>10907</v>
      </c>
      <c r="E3600" s="41" t="s">
        <v>15</v>
      </c>
      <c r="F3600" s="3" t="s">
        <v>10908</v>
      </c>
      <c r="G3600" s="1" t="s">
        <v>16</v>
      </c>
      <c r="H3600" s="4" t="s">
        <v>557</v>
      </c>
      <c r="I3600" s="1" t="s">
        <v>38</v>
      </c>
    </row>
    <row r="3601" spans="2:9">
      <c r="B3601" s="1">
        <v>3599</v>
      </c>
      <c r="C3601" s="41" t="s">
        <v>10909</v>
      </c>
      <c r="D3601" s="4" t="s">
        <v>10910</v>
      </c>
      <c r="E3601" s="41" t="s">
        <v>15</v>
      </c>
      <c r="F3601" s="3" t="s">
        <v>10911</v>
      </c>
      <c r="G3601" s="1" t="s">
        <v>16</v>
      </c>
      <c r="H3601" s="4" t="s">
        <v>680</v>
      </c>
      <c r="I3601" s="1" t="s">
        <v>38</v>
      </c>
    </row>
    <row r="3602" spans="2:9">
      <c r="B3602" s="1">
        <v>3600</v>
      </c>
      <c r="C3602" s="41" t="s">
        <v>10912</v>
      </c>
      <c r="D3602" s="4" t="s">
        <v>10913</v>
      </c>
      <c r="E3602" s="41" t="s">
        <v>15</v>
      </c>
      <c r="F3602" s="3" t="s">
        <v>5912</v>
      </c>
      <c r="G3602" s="1" t="s">
        <v>16</v>
      </c>
      <c r="H3602" s="4" t="s">
        <v>387</v>
      </c>
      <c r="I3602" s="1" t="s">
        <v>38</v>
      </c>
    </row>
    <row r="3603" spans="2:9">
      <c r="B3603" s="1">
        <v>3601</v>
      </c>
      <c r="C3603" s="41" t="s">
        <v>10914</v>
      </c>
      <c r="D3603" s="4" t="s">
        <v>10915</v>
      </c>
      <c r="E3603" s="41" t="s">
        <v>15</v>
      </c>
      <c r="F3603" s="3" t="s">
        <v>5168</v>
      </c>
      <c r="G3603" s="1" t="s">
        <v>16</v>
      </c>
      <c r="H3603" s="4" t="s">
        <v>252</v>
      </c>
      <c r="I3603" s="1" t="s">
        <v>38</v>
      </c>
    </row>
    <row r="3604" spans="2:9">
      <c r="B3604" s="1">
        <v>3602</v>
      </c>
      <c r="C3604" s="41" t="s">
        <v>10916</v>
      </c>
      <c r="D3604" s="4" t="s">
        <v>10917</v>
      </c>
      <c r="E3604" s="41" t="s">
        <v>15</v>
      </c>
      <c r="F3604" s="3" t="s">
        <v>10918</v>
      </c>
      <c r="G3604" s="1" t="s">
        <v>16</v>
      </c>
      <c r="H3604" s="4" t="s">
        <v>296</v>
      </c>
      <c r="I3604" s="1" t="s">
        <v>38</v>
      </c>
    </row>
    <row r="3605" spans="2:9">
      <c r="B3605" s="1">
        <v>3603</v>
      </c>
      <c r="C3605" s="41" t="s">
        <v>10919</v>
      </c>
      <c r="D3605" s="4" t="s">
        <v>10920</v>
      </c>
      <c r="E3605" s="41" t="s">
        <v>15</v>
      </c>
      <c r="F3605" s="3" t="s">
        <v>10921</v>
      </c>
      <c r="G3605" s="1" t="s">
        <v>16</v>
      </c>
      <c r="H3605" s="4" t="s">
        <v>680</v>
      </c>
      <c r="I3605" s="1" t="s">
        <v>38</v>
      </c>
    </row>
    <row r="3606" spans="2:9">
      <c r="B3606" s="1">
        <v>3604</v>
      </c>
      <c r="C3606" s="41" t="s">
        <v>10922</v>
      </c>
      <c r="D3606" s="4" t="s">
        <v>10923</v>
      </c>
      <c r="E3606" s="41" t="s">
        <v>15</v>
      </c>
      <c r="F3606" s="3" t="s">
        <v>10924</v>
      </c>
      <c r="G3606" s="1" t="s">
        <v>16</v>
      </c>
      <c r="H3606" s="4" t="s">
        <v>296</v>
      </c>
      <c r="I3606" s="1" t="s">
        <v>38</v>
      </c>
    </row>
    <row r="3607" spans="2:9">
      <c r="B3607" s="1">
        <v>3605</v>
      </c>
      <c r="C3607" s="41" t="s">
        <v>10925</v>
      </c>
      <c r="D3607" s="4" t="s">
        <v>10926</v>
      </c>
      <c r="E3607" s="41" t="s">
        <v>15</v>
      </c>
      <c r="F3607" s="3" t="s">
        <v>10927</v>
      </c>
      <c r="G3607" s="1" t="s">
        <v>16</v>
      </c>
      <c r="H3607" s="4" t="s">
        <v>182</v>
      </c>
      <c r="I3607" s="1" t="s">
        <v>38</v>
      </c>
    </row>
    <row r="3608" spans="2:9">
      <c r="B3608" s="1">
        <v>3606</v>
      </c>
      <c r="C3608" s="41" t="s">
        <v>10928</v>
      </c>
      <c r="D3608" s="4" t="s">
        <v>10929</v>
      </c>
      <c r="E3608" s="41" t="s">
        <v>15</v>
      </c>
      <c r="F3608" s="3" t="s">
        <v>10930</v>
      </c>
      <c r="G3608" s="1" t="s">
        <v>16</v>
      </c>
      <c r="H3608" s="4" t="s">
        <v>557</v>
      </c>
      <c r="I3608" s="1" t="s">
        <v>38</v>
      </c>
    </row>
    <row r="3609" spans="2:9">
      <c r="B3609" s="1">
        <v>3607</v>
      </c>
      <c r="C3609" s="41" t="s">
        <v>10931</v>
      </c>
      <c r="D3609" s="4" t="s">
        <v>10932</v>
      </c>
      <c r="E3609" s="41" t="s">
        <v>15</v>
      </c>
      <c r="F3609" s="3" t="s">
        <v>10933</v>
      </c>
      <c r="G3609" s="1" t="s">
        <v>16</v>
      </c>
      <c r="H3609" s="4" t="s">
        <v>675</v>
      </c>
      <c r="I3609" s="1" t="s">
        <v>38</v>
      </c>
    </row>
    <row r="3610" spans="2:9">
      <c r="B3610" s="1">
        <v>3608</v>
      </c>
      <c r="C3610" s="41" t="s">
        <v>10934</v>
      </c>
      <c r="D3610" s="4" t="s">
        <v>10935</v>
      </c>
      <c r="E3610" s="41" t="s">
        <v>15</v>
      </c>
      <c r="F3610" s="3" t="s">
        <v>10936</v>
      </c>
      <c r="G3610" s="1" t="s">
        <v>16</v>
      </c>
      <c r="H3610" s="4" t="s">
        <v>174</v>
      </c>
      <c r="I3610" s="1" t="s">
        <v>38</v>
      </c>
    </row>
    <row r="3611" spans="2:9">
      <c r="B3611" s="1">
        <v>3609</v>
      </c>
      <c r="C3611" s="41" t="s">
        <v>10937</v>
      </c>
      <c r="D3611" s="4" t="s">
        <v>10938</v>
      </c>
      <c r="E3611" s="41" t="s">
        <v>15</v>
      </c>
      <c r="F3611" s="3" t="s">
        <v>10939</v>
      </c>
      <c r="G3611" s="1" t="s">
        <v>16</v>
      </c>
      <c r="H3611" s="4" t="s">
        <v>478</v>
      </c>
      <c r="I3611" s="1" t="s">
        <v>38</v>
      </c>
    </row>
    <row r="3612" spans="2:9">
      <c r="B3612" s="1">
        <v>3610</v>
      </c>
      <c r="C3612" s="41" t="s">
        <v>10940</v>
      </c>
      <c r="D3612" s="4" t="s">
        <v>10941</v>
      </c>
      <c r="E3612" s="41" t="s">
        <v>15</v>
      </c>
      <c r="F3612" s="3" t="s">
        <v>10942</v>
      </c>
      <c r="G3612" s="1" t="s">
        <v>16</v>
      </c>
      <c r="H3612" s="4" t="s">
        <v>387</v>
      </c>
      <c r="I3612" s="1" t="s">
        <v>38</v>
      </c>
    </row>
    <row r="3613" spans="2:9">
      <c r="B3613" s="1">
        <v>3611</v>
      </c>
      <c r="C3613" s="41" t="s">
        <v>10943</v>
      </c>
      <c r="D3613" s="4" t="s">
        <v>5275</v>
      </c>
      <c r="E3613" s="41" t="s">
        <v>15</v>
      </c>
      <c r="F3613" s="3" t="s">
        <v>7007</v>
      </c>
      <c r="G3613" s="1" t="s">
        <v>16</v>
      </c>
      <c r="H3613" s="4" t="s">
        <v>680</v>
      </c>
      <c r="I3613" s="1" t="s">
        <v>38</v>
      </c>
    </row>
    <row r="3614" spans="2:9">
      <c r="B3614" s="1">
        <v>3612</v>
      </c>
      <c r="C3614" s="41" t="s">
        <v>10944</v>
      </c>
      <c r="D3614" s="4" t="s">
        <v>10945</v>
      </c>
      <c r="E3614" s="41" t="s">
        <v>15</v>
      </c>
      <c r="F3614" s="3" t="s">
        <v>6012</v>
      </c>
      <c r="G3614" s="1" t="s">
        <v>16</v>
      </c>
      <c r="H3614" s="4" t="s">
        <v>387</v>
      </c>
      <c r="I3614" s="1" t="s">
        <v>38</v>
      </c>
    </row>
    <row r="3615" spans="2:9">
      <c r="B3615" s="1">
        <v>3613</v>
      </c>
      <c r="C3615" s="41" t="s">
        <v>555</v>
      </c>
      <c r="D3615" s="4" t="s">
        <v>554</v>
      </c>
      <c r="E3615" s="41" t="s">
        <v>13</v>
      </c>
      <c r="F3615" s="3" t="s">
        <v>556</v>
      </c>
      <c r="G3615" s="1" t="s">
        <v>14</v>
      </c>
      <c r="H3615" s="4" t="s">
        <v>557</v>
      </c>
      <c r="I3615" s="1" t="s">
        <v>38</v>
      </c>
    </row>
    <row r="3616" spans="2:9">
      <c r="B3616" s="1">
        <v>3614</v>
      </c>
      <c r="C3616" s="41" t="s">
        <v>10946</v>
      </c>
      <c r="D3616" s="4" t="s">
        <v>10947</v>
      </c>
      <c r="E3616" s="41" t="s">
        <v>15</v>
      </c>
      <c r="F3616" s="3" t="s">
        <v>8524</v>
      </c>
      <c r="G3616" s="1" t="s">
        <v>16</v>
      </c>
      <c r="H3616" s="4" t="s">
        <v>557</v>
      </c>
      <c r="I3616" s="1" t="s">
        <v>38</v>
      </c>
    </row>
    <row r="3617" spans="2:9">
      <c r="B3617" s="1">
        <v>3615</v>
      </c>
      <c r="C3617" s="41" t="s">
        <v>10948</v>
      </c>
      <c r="D3617" s="4" t="s">
        <v>10949</v>
      </c>
      <c r="E3617" s="41" t="s">
        <v>15</v>
      </c>
      <c r="F3617" s="3" t="s">
        <v>10950</v>
      </c>
      <c r="G3617" s="1" t="s">
        <v>16</v>
      </c>
      <c r="H3617" s="4" t="s">
        <v>387</v>
      </c>
      <c r="I3617" s="1" t="s">
        <v>38</v>
      </c>
    </row>
    <row r="3618" spans="2:9">
      <c r="B3618" s="1">
        <v>3616</v>
      </c>
      <c r="C3618" s="41" t="s">
        <v>10951</v>
      </c>
      <c r="D3618" s="4" t="s">
        <v>55</v>
      </c>
      <c r="E3618" s="41" t="s">
        <v>15</v>
      </c>
      <c r="F3618" s="3" t="s">
        <v>10952</v>
      </c>
      <c r="G3618" s="1" t="s">
        <v>16</v>
      </c>
      <c r="H3618" s="4" t="s">
        <v>675</v>
      </c>
      <c r="I3618" s="1" t="s">
        <v>38</v>
      </c>
    </row>
    <row r="3619" spans="2:9">
      <c r="B3619" s="1">
        <v>3617</v>
      </c>
      <c r="C3619" s="41" t="s">
        <v>10953</v>
      </c>
      <c r="D3619" s="4" t="s">
        <v>10954</v>
      </c>
      <c r="E3619" s="41" t="s">
        <v>15</v>
      </c>
      <c r="F3619" s="3" t="s">
        <v>9371</v>
      </c>
      <c r="G3619" s="1" t="s">
        <v>16</v>
      </c>
      <c r="H3619" s="4" t="s">
        <v>680</v>
      </c>
      <c r="I3619" s="1" t="s">
        <v>38</v>
      </c>
    </row>
    <row r="3620" spans="2:9">
      <c r="B3620" s="1">
        <v>3618</v>
      </c>
      <c r="C3620" s="41" t="s">
        <v>10955</v>
      </c>
      <c r="D3620" s="4" t="s">
        <v>10956</v>
      </c>
      <c r="E3620" s="41" t="s">
        <v>15</v>
      </c>
      <c r="F3620" s="3" t="s">
        <v>10957</v>
      </c>
      <c r="G3620" s="1" t="s">
        <v>16</v>
      </c>
      <c r="H3620" s="4" t="s">
        <v>478</v>
      </c>
      <c r="I3620" s="1" t="s">
        <v>38</v>
      </c>
    </row>
    <row r="3621" spans="2:9">
      <c r="B3621" s="1">
        <v>3619</v>
      </c>
      <c r="C3621" s="41" t="s">
        <v>10958</v>
      </c>
      <c r="D3621" s="4" t="s">
        <v>9134</v>
      </c>
      <c r="E3621" s="41" t="s">
        <v>15</v>
      </c>
      <c r="F3621" s="3" t="s">
        <v>10959</v>
      </c>
      <c r="G3621" s="1" t="s">
        <v>16</v>
      </c>
      <c r="H3621" s="4" t="s">
        <v>436</v>
      </c>
      <c r="I3621" s="1" t="s">
        <v>38</v>
      </c>
    </row>
    <row r="3622" spans="2:9">
      <c r="B3622" s="1">
        <v>3620</v>
      </c>
      <c r="C3622" s="41" t="s">
        <v>10960</v>
      </c>
      <c r="D3622" s="4" t="s">
        <v>10961</v>
      </c>
      <c r="E3622" s="41" t="s">
        <v>15</v>
      </c>
      <c r="F3622" s="3" t="s">
        <v>10962</v>
      </c>
      <c r="G3622" s="1" t="s">
        <v>16</v>
      </c>
      <c r="H3622" s="4" t="s">
        <v>675</v>
      </c>
      <c r="I3622" s="1" t="s">
        <v>38</v>
      </c>
    </row>
    <row r="3623" spans="2:9">
      <c r="B3623" s="1">
        <v>3621</v>
      </c>
      <c r="C3623" s="41" t="s">
        <v>10963</v>
      </c>
      <c r="D3623" s="4" t="s">
        <v>10964</v>
      </c>
      <c r="E3623" s="41" t="s">
        <v>15</v>
      </c>
      <c r="F3623" s="3" t="s">
        <v>10965</v>
      </c>
      <c r="G3623" s="1" t="s">
        <v>16</v>
      </c>
      <c r="H3623" s="4" t="s">
        <v>326</v>
      </c>
      <c r="I3623" s="1" t="s">
        <v>38</v>
      </c>
    </row>
    <row r="3624" spans="2:9">
      <c r="B3624" s="1">
        <v>3622</v>
      </c>
      <c r="C3624" s="41" t="s">
        <v>10966</v>
      </c>
      <c r="D3624" s="4" t="s">
        <v>10967</v>
      </c>
      <c r="E3624" s="41" t="s">
        <v>15</v>
      </c>
      <c r="F3624" s="3" t="s">
        <v>10968</v>
      </c>
      <c r="G3624" s="1" t="s">
        <v>16</v>
      </c>
      <c r="H3624" s="4" t="s">
        <v>678</v>
      </c>
      <c r="I3624" s="1" t="s">
        <v>38</v>
      </c>
    </row>
    <row r="3625" spans="2:9">
      <c r="B3625" s="1">
        <v>3623</v>
      </c>
      <c r="C3625" s="41" t="s">
        <v>10969</v>
      </c>
      <c r="D3625" s="4" t="s">
        <v>10970</v>
      </c>
      <c r="E3625" s="41" t="s">
        <v>15</v>
      </c>
      <c r="F3625" s="3" t="s">
        <v>5178</v>
      </c>
      <c r="G3625" s="1" t="s">
        <v>16</v>
      </c>
      <c r="H3625" s="4" t="s">
        <v>387</v>
      </c>
      <c r="I3625" s="1" t="s">
        <v>38</v>
      </c>
    </row>
    <row r="3626" spans="2:9">
      <c r="B3626" s="1">
        <v>3624</v>
      </c>
      <c r="C3626" s="41" t="s">
        <v>10971</v>
      </c>
      <c r="D3626" s="4" t="s">
        <v>10972</v>
      </c>
      <c r="E3626" s="41" t="s">
        <v>15</v>
      </c>
      <c r="F3626" s="3" t="s">
        <v>10973</v>
      </c>
      <c r="G3626" s="1" t="s">
        <v>16</v>
      </c>
      <c r="H3626" s="4" t="s">
        <v>29551</v>
      </c>
      <c r="I3626" s="1" t="s">
        <v>38</v>
      </c>
    </row>
    <row r="3627" spans="2:9">
      <c r="B3627" s="1">
        <v>3625</v>
      </c>
      <c r="C3627" s="41" t="s">
        <v>10974</v>
      </c>
      <c r="D3627" s="4" t="s">
        <v>8238</v>
      </c>
      <c r="E3627" s="41" t="s">
        <v>15</v>
      </c>
      <c r="F3627" s="3" t="s">
        <v>10975</v>
      </c>
      <c r="G3627" s="1" t="s">
        <v>16</v>
      </c>
      <c r="H3627" s="4" t="s">
        <v>436</v>
      </c>
      <c r="I3627" s="1" t="s">
        <v>38</v>
      </c>
    </row>
    <row r="3628" spans="2:9">
      <c r="B3628" s="1">
        <v>3626</v>
      </c>
      <c r="C3628" s="41" t="s">
        <v>10976</v>
      </c>
      <c r="D3628" s="4" t="s">
        <v>10977</v>
      </c>
      <c r="E3628" s="41" t="s">
        <v>15</v>
      </c>
      <c r="F3628" s="3" t="s">
        <v>10978</v>
      </c>
      <c r="G3628" s="1" t="s">
        <v>16</v>
      </c>
      <c r="H3628" s="4" t="s">
        <v>244</v>
      </c>
      <c r="I3628" s="1" t="s">
        <v>38</v>
      </c>
    </row>
    <row r="3629" spans="2:9">
      <c r="B3629" s="1">
        <v>3627</v>
      </c>
      <c r="C3629" s="41" t="s">
        <v>10979</v>
      </c>
      <c r="D3629" s="4" t="s">
        <v>10980</v>
      </c>
      <c r="E3629" s="41" t="s">
        <v>15</v>
      </c>
      <c r="F3629" s="3" t="s">
        <v>10981</v>
      </c>
      <c r="G3629" s="1" t="s">
        <v>16</v>
      </c>
      <c r="H3629" s="4" t="s">
        <v>557</v>
      </c>
      <c r="I3629" s="1" t="s">
        <v>38</v>
      </c>
    </row>
    <row r="3630" spans="2:9">
      <c r="B3630" s="1">
        <v>3628</v>
      </c>
      <c r="C3630" s="41" t="s">
        <v>10982</v>
      </c>
      <c r="D3630" s="4" t="s">
        <v>10983</v>
      </c>
      <c r="E3630" s="41" t="s">
        <v>15</v>
      </c>
      <c r="F3630" s="3" t="s">
        <v>10984</v>
      </c>
      <c r="G3630" s="1" t="s">
        <v>16</v>
      </c>
      <c r="H3630" s="4" t="s">
        <v>387</v>
      </c>
      <c r="I3630" s="1" t="s">
        <v>38</v>
      </c>
    </row>
    <row r="3631" spans="2:9">
      <c r="B3631" s="1">
        <v>3629</v>
      </c>
      <c r="C3631" s="41" t="s">
        <v>10985</v>
      </c>
      <c r="D3631" s="4" t="s">
        <v>10986</v>
      </c>
      <c r="E3631" s="41" t="s">
        <v>15</v>
      </c>
      <c r="F3631" s="3" t="s">
        <v>10987</v>
      </c>
      <c r="G3631" s="1" t="s">
        <v>16</v>
      </c>
      <c r="H3631" s="4" t="s">
        <v>174</v>
      </c>
      <c r="I3631" s="1" t="s">
        <v>38</v>
      </c>
    </row>
    <row r="3632" spans="2:9">
      <c r="B3632" s="1">
        <v>3630</v>
      </c>
      <c r="C3632" s="41" t="s">
        <v>10988</v>
      </c>
      <c r="D3632" s="4" t="s">
        <v>10989</v>
      </c>
      <c r="E3632" s="41" t="s">
        <v>15</v>
      </c>
      <c r="F3632" s="3" t="s">
        <v>10990</v>
      </c>
      <c r="G3632" s="1" t="s">
        <v>16</v>
      </c>
      <c r="H3632" s="4" t="s">
        <v>182</v>
      </c>
      <c r="I3632" s="1" t="s">
        <v>38</v>
      </c>
    </row>
    <row r="3633" spans="2:9">
      <c r="B3633" s="1">
        <v>3631</v>
      </c>
      <c r="C3633" s="41" t="s">
        <v>10991</v>
      </c>
      <c r="D3633" s="4" t="s">
        <v>10992</v>
      </c>
      <c r="E3633" s="41" t="s">
        <v>15</v>
      </c>
      <c r="F3633" s="3" t="s">
        <v>10993</v>
      </c>
      <c r="G3633" s="1" t="s">
        <v>16</v>
      </c>
      <c r="H3633" s="4" t="s">
        <v>557</v>
      </c>
      <c r="I3633" s="1" t="s">
        <v>38</v>
      </c>
    </row>
    <row r="3634" spans="2:9">
      <c r="B3634" s="1">
        <v>3632</v>
      </c>
      <c r="C3634" s="41" t="s">
        <v>10994</v>
      </c>
      <c r="D3634" s="4" t="s">
        <v>8460</v>
      </c>
      <c r="E3634" s="41" t="s">
        <v>15</v>
      </c>
      <c r="F3634" s="3" t="s">
        <v>10995</v>
      </c>
      <c r="G3634" s="1" t="s">
        <v>16</v>
      </c>
      <c r="H3634" s="4" t="s">
        <v>478</v>
      </c>
      <c r="I3634" s="1" t="s">
        <v>38</v>
      </c>
    </row>
    <row r="3635" spans="2:9">
      <c r="B3635" s="1">
        <v>3633</v>
      </c>
      <c r="C3635" s="41" t="s">
        <v>10996</v>
      </c>
      <c r="D3635" s="4" t="s">
        <v>10997</v>
      </c>
      <c r="E3635" s="41" t="s">
        <v>15</v>
      </c>
      <c r="F3635" s="3" t="s">
        <v>10405</v>
      </c>
      <c r="G3635" s="1" t="s">
        <v>16</v>
      </c>
      <c r="H3635" s="4" t="s">
        <v>557</v>
      </c>
      <c r="I3635" s="1" t="s">
        <v>38</v>
      </c>
    </row>
    <row r="3636" spans="2:9">
      <c r="B3636" s="1">
        <v>3634</v>
      </c>
      <c r="C3636" s="41" t="s">
        <v>10998</v>
      </c>
      <c r="D3636" s="4" t="s">
        <v>10999</v>
      </c>
      <c r="E3636" s="41" t="s">
        <v>15</v>
      </c>
      <c r="F3636" s="3" t="s">
        <v>11000</v>
      </c>
      <c r="G3636" s="1" t="s">
        <v>16</v>
      </c>
      <c r="H3636" s="4" t="s">
        <v>680</v>
      </c>
      <c r="I3636" s="1" t="s">
        <v>38</v>
      </c>
    </row>
    <row r="3637" spans="2:9">
      <c r="B3637" s="1">
        <v>3635</v>
      </c>
      <c r="C3637" s="41" t="s">
        <v>11001</v>
      </c>
      <c r="D3637" s="4" t="s">
        <v>11002</v>
      </c>
      <c r="E3637" s="41" t="s">
        <v>15</v>
      </c>
      <c r="F3637" s="3" t="s">
        <v>11003</v>
      </c>
      <c r="G3637" s="1" t="s">
        <v>16</v>
      </c>
      <c r="H3637" s="4" t="s">
        <v>679</v>
      </c>
      <c r="I3637" s="1" t="s">
        <v>38</v>
      </c>
    </row>
    <row r="3638" spans="2:9">
      <c r="B3638" s="1">
        <v>3636</v>
      </c>
      <c r="C3638" s="41" t="s">
        <v>11004</v>
      </c>
      <c r="D3638" s="4" t="s">
        <v>11005</v>
      </c>
      <c r="E3638" s="41" t="s">
        <v>15</v>
      </c>
      <c r="F3638" s="3" t="s">
        <v>11006</v>
      </c>
      <c r="G3638" s="1" t="s">
        <v>16</v>
      </c>
      <c r="H3638" s="4" t="s">
        <v>244</v>
      </c>
      <c r="I3638" s="1" t="s">
        <v>38</v>
      </c>
    </row>
    <row r="3639" spans="2:9">
      <c r="B3639" s="1">
        <v>3637</v>
      </c>
      <c r="C3639" s="41" t="s">
        <v>11007</v>
      </c>
      <c r="D3639" s="4" t="s">
        <v>11008</v>
      </c>
      <c r="E3639" s="41" t="s">
        <v>15</v>
      </c>
      <c r="F3639" s="3" t="s">
        <v>9365</v>
      </c>
      <c r="G3639" s="1" t="s">
        <v>16</v>
      </c>
      <c r="H3639" s="4" t="s">
        <v>680</v>
      </c>
      <c r="I3639" s="1" t="s">
        <v>38</v>
      </c>
    </row>
    <row r="3640" spans="2:9">
      <c r="B3640" s="1">
        <v>3638</v>
      </c>
      <c r="C3640" s="41" t="s">
        <v>11009</v>
      </c>
      <c r="D3640" s="4" t="s">
        <v>11010</v>
      </c>
      <c r="E3640" s="41" t="s">
        <v>15</v>
      </c>
      <c r="F3640" s="3" t="s">
        <v>11011</v>
      </c>
      <c r="G3640" s="1" t="s">
        <v>16</v>
      </c>
      <c r="H3640" s="4" t="s">
        <v>681</v>
      </c>
      <c r="I3640" s="1" t="s">
        <v>38</v>
      </c>
    </row>
    <row r="3641" spans="2:9">
      <c r="B3641" s="1">
        <v>3639</v>
      </c>
      <c r="C3641" s="41" t="s">
        <v>11012</v>
      </c>
      <c r="D3641" s="4" t="s">
        <v>11013</v>
      </c>
      <c r="E3641" s="41" t="s">
        <v>15</v>
      </c>
      <c r="F3641" s="3" t="s">
        <v>11014</v>
      </c>
      <c r="G3641" s="1" t="s">
        <v>16</v>
      </c>
      <c r="H3641" s="4" t="s">
        <v>478</v>
      </c>
      <c r="I3641" s="1" t="s">
        <v>38</v>
      </c>
    </row>
    <row r="3642" spans="2:9">
      <c r="B3642" s="1">
        <v>3640</v>
      </c>
      <c r="C3642" s="41" t="s">
        <v>11015</v>
      </c>
      <c r="D3642" s="4" t="s">
        <v>11016</v>
      </c>
      <c r="E3642" s="41" t="s">
        <v>15</v>
      </c>
      <c r="F3642" s="3" t="s">
        <v>11017</v>
      </c>
      <c r="G3642" s="1" t="s">
        <v>16</v>
      </c>
      <c r="H3642" s="4" t="s">
        <v>557</v>
      </c>
      <c r="I3642" s="1" t="s">
        <v>38</v>
      </c>
    </row>
    <row r="3643" spans="2:9">
      <c r="B3643" s="1">
        <v>3641</v>
      </c>
      <c r="C3643" s="41" t="s">
        <v>11018</v>
      </c>
      <c r="D3643" s="4" t="s">
        <v>11019</v>
      </c>
      <c r="E3643" s="41" t="s">
        <v>15</v>
      </c>
      <c r="F3643" s="3" t="s">
        <v>11020</v>
      </c>
      <c r="G3643" s="1" t="s">
        <v>16</v>
      </c>
      <c r="H3643" s="4" t="s">
        <v>678</v>
      </c>
      <c r="I3643" s="1" t="s">
        <v>38</v>
      </c>
    </row>
    <row r="3644" spans="2:9">
      <c r="B3644" s="1">
        <v>3642</v>
      </c>
      <c r="C3644" s="41" t="s">
        <v>11021</v>
      </c>
      <c r="D3644" s="4" t="s">
        <v>11022</v>
      </c>
      <c r="E3644" s="41" t="s">
        <v>15</v>
      </c>
      <c r="F3644" s="3" t="s">
        <v>11023</v>
      </c>
      <c r="G3644" s="1" t="s">
        <v>16</v>
      </c>
      <c r="H3644" s="4" t="s">
        <v>675</v>
      </c>
      <c r="I3644" s="1" t="s">
        <v>38</v>
      </c>
    </row>
    <row r="3645" spans="2:9">
      <c r="B3645" s="1">
        <v>3643</v>
      </c>
      <c r="C3645" s="41" t="s">
        <v>11024</v>
      </c>
      <c r="D3645" s="4" t="s">
        <v>11025</v>
      </c>
      <c r="E3645" s="41" t="s">
        <v>15</v>
      </c>
      <c r="F3645" s="3" t="s">
        <v>11026</v>
      </c>
      <c r="G3645" s="1" t="s">
        <v>16</v>
      </c>
      <c r="H3645" s="4" t="s">
        <v>675</v>
      </c>
      <c r="I3645" s="1" t="s">
        <v>38</v>
      </c>
    </row>
    <row r="3646" spans="2:9">
      <c r="B3646" s="1">
        <v>3644</v>
      </c>
      <c r="C3646" s="41" t="s">
        <v>11027</v>
      </c>
      <c r="D3646" s="4" t="s">
        <v>11028</v>
      </c>
      <c r="E3646" s="41" t="s">
        <v>15</v>
      </c>
      <c r="F3646" s="3" t="s">
        <v>11029</v>
      </c>
      <c r="G3646" s="1" t="s">
        <v>16</v>
      </c>
      <c r="H3646" s="4" t="s">
        <v>557</v>
      </c>
      <c r="I3646" s="1" t="s">
        <v>38</v>
      </c>
    </row>
    <row r="3647" spans="2:9">
      <c r="B3647" s="1">
        <v>3645</v>
      </c>
      <c r="C3647" s="41" t="s">
        <v>11030</v>
      </c>
      <c r="D3647" s="4" t="s">
        <v>11031</v>
      </c>
      <c r="E3647" s="41" t="s">
        <v>15</v>
      </c>
      <c r="F3647" s="3" t="s">
        <v>11032</v>
      </c>
      <c r="G3647" s="1" t="s">
        <v>16</v>
      </c>
      <c r="H3647" s="4" t="s">
        <v>675</v>
      </c>
      <c r="I3647" s="1" t="s">
        <v>38</v>
      </c>
    </row>
    <row r="3648" spans="2:9">
      <c r="B3648" s="1">
        <v>3646</v>
      </c>
      <c r="C3648" s="41" t="s">
        <v>11033</v>
      </c>
      <c r="D3648" s="4" t="s">
        <v>11034</v>
      </c>
      <c r="E3648" s="41" t="s">
        <v>15</v>
      </c>
      <c r="F3648" s="3" t="s">
        <v>11035</v>
      </c>
      <c r="G3648" s="1" t="s">
        <v>16</v>
      </c>
      <c r="H3648" s="4" t="s">
        <v>679</v>
      </c>
      <c r="I3648" s="1" t="s">
        <v>38</v>
      </c>
    </row>
    <row r="3649" spans="2:9">
      <c r="B3649" s="1">
        <v>3647</v>
      </c>
      <c r="C3649" s="41" t="s">
        <v>11036</v>
      </c>
      <c r="D3649" s="4" t="s">
        <v>11037</v>
      </c>
      <c r="E3649" s="41" t="s">
        <v>15</v>
      </c>
      <c r="F3649" s="3" t="s">
        <v>11038</v>
      </c>
      <c r="G3649" s="1" t="s">
        <v>16</v>
      </c>
      <c r="H3649" s="4" t="s">
        <v>675</v>
      </c>
      <c r="I3649" s="1" t="s">
        <v>38</v>
      </c>
    </row>
    <row r="3650" spans="2:9">
      <c r="B3650" s="1">
        <v>3648</v>
      </c>
      <c r="C3650" s="41" t="s">
        <v>11039</v>
      </c>
      <c r="D3650" s="4" t="s">
        <v>11040</v>
      </c>
      <c r="E3650" s="41" t="s">
        <v>15</v>
      </c>
      <c r="F3650" s="3" t="s">
        <v>11041</v>
      </c>
      <c r="G3650" s="1" t="s">
        <v>16</v>
      </c>
      <c r="H3650" s="4" t="s">
        <v>679</v>
      </c>
      <c r="I3650" s="1" t="s">
        <v>38</v>
      </c>
    </row>
    <row r="3651" spans="2:9">
      <c r="B3651" s="1">
        <v>3649</v>
      </c>
      <c r="C3651" s="41" t="s">
        <v>11042</v>
      </c>
      <c r="D3651" s="4" t="s">
        <v>11043</v>
      </c>
      <c r="E3651" s="41" t="s">
        <v>15</v>
      </c>
      <c r="F3651" s="3" t="s">
        <v>11044</v>
      </c>
      <c r="G3651" s="1" t="s">
        <v>16</v>
      </c>
      <c r="H3651" s="4" t="s">
        <v>182</v>
      </c>
      <c r="I3651" s="1" t="s">
        <v>38</v>
      </c>
    </row>
    <row r="3652" spans="2:9">
      <c r="B3652" s="1">
        <v>3650</v>
      </c>
      <c r="C3652" s="41" t="s">
        <v>11045</v>
      </c>
      <c r="D3652" s="4" t="s">
        <v>11046</v>
      </c>
      <c r="E3652" s="41" t="s">
        <v>15</v>
      </c>
      <c r="F3652" s="3" t="s">
        <v>11047</v>
      </c>
      <c r="G3652" s="1" t="s">
        <v>16</v>
      </c>
      <c r="H3652" s="4" t="s">
        <v>182</v>
      </c>
      <c r="I3652" s="1" t="s">
        <v>38</v>
      </c>
    </row>
    <row r="3653" spans="2:9">
      <c r="B3653" s="1">
        <v>3651</v>
      </c>
      <c r="C3653" s="41" t="s">
        <v>11048</v>
      </c>
      <c r="D3653" s="4" t="s">
        <v>11049</v>
      </c>
      <c r="E3653" s="41" t="s">
        <v>15</v>
      </c>
      <c r="F3653" s="3" t="s">
        <v>11050</v>
      </c>
      <c r="G3653" s="1" t="s">
        <v>16</v>
      </c>
      <c r="H3653" s="4" t="s">
        <v>182</v>
      </c>
      <c r="I3653" s="1" t="s">
        <v>38</v>
      </c>
    </row>
    <row r="3654" spans="2:9">
      <c r="B3654" s="1">
        <v>3652</v>
      </c>
      <c r="C3654" s="41" t="s">
        <v>11051</v>
      </c>
      <c r="D3654" s="4" t="s">
        <v>11052</v>
      </c>
      <c r="E3654" s="41" t="s">
        <v>15</v>
      </c>
      <c r="F3654" s="3" t="s">
        <v>11053</v>
      </c>
      <c r="G3654" s="1" t="s">
        <v>16</v>
      </c>
      <c r="H3654" s="4" t="s">
        <v>387</v>
      </c>
      <c r="I3654" s="1" t="s">
        <v>38</v>
      </c>
    </row>
    <row r="3655" spans="2:9">
      <c r="B3655" s="1">
        <v>3653</v>
      </c>
      <c r="C3655" s="41" t="s">
        <v>11054</v>
      </c>
      <c r="D3655" s="4" t="s">
        <v>11055</v>
      </c>
      <c r="E3655" s="41" t="s">
        <v>15</v>
      </c>
      <c r="F3655" s="3" t="s">
        <v>11056</v>
      </c>
      <c r="G3655" s="1" t="s">
        <v>16</v>
      </c>
      <c r="H3655" s="4" t="s">
        <v>326</v>
      </c>
      <c r="I3655" s="1" t="s">
        <v>38</v>
      </c>
    </row>
    <row r="3656" spans="2:9">
      <c r="B3656" s="1">
        <v>3654</v>
      </c>
      <c r="C3656" s="41" t="s">
        <v>11057</v>
      </c>
      <c r="D3656" s="4" t="s">
        <v>11058</v>
      </c>
      <c r="E3656" s="41" t="s">
        <v>15</v>
      </c>
      <c r="F3656" s="3" t="s">
        <v>11059</v>
      </c>
      <c r="G3656" s="1" t="s">
        <v>16</v>
      </c>
      <c r="H3656" s="4" t="s">
        <v>174</v>
      </c>
      <c r="I3656" s="1" t="s">
        <v>38</v>
      </c>
    </row>
    <row r="3657" spans="2:9">
      <c r="B3657" s="1">
        <v>3655</v>
      </c>
      <c r="C3657" s="41" t="s">
        <v>11060</v>
      </c>
      <c r="D3657" s="4" t="s">
        <v>11061</v>
      </c>
      <c r="E3657" s="41" t="s">
        <v>15</v>
      </c>
      <c r="F3657" s="3" t="s">
        <v>11062</v>
      </c>
      <c r="G3657" s="1" t="s">
        <v>16</v>
      </c>
      <c r="H3657" s="4" t="s">
        <v>462</v>
      </c>
      <c r="I3657" s="1" t="s">
        <v>38</v>
      </c>
    </row>
    <row r="3658" spans="2:9">
      <c r="B3658" s="1">
        <v>3656</v>
      </c>
      <c r="C3658" s="41" t="s">
        <v>11063</v>
      </c>
      <c r="D3658" s="4" t="s">
        <v>11064</v>
      </c>
      <c r="E3658" s="41" t="s">
        <v>15</v>
      </c>
      <c r="F3658" s="3" t="s">
        <v>11065</v>
      </c>
      <c r="G3658" s="1" t="s">
        <v>16</v>
      </c>
      <c r="H3658" s="4" t="s">
        <v>680</v>
      </c>
      <c r="I3658" s="1" t="s">
        <v>38</v>
      </c>
    </row>
    <row r="3659" spans="2:9">
      <c r="B3659" s="1">
        <v>3657</v>
      </c>
      <c r="C3659" s="41" t="s">
        <v>11066</v>
      </c>
      <c r="D3659" s="4" t="s">
        <v>11067</v>
      </c>
      <c r="E3659" s="41" t="s">
        <v>15</v>
      </c>
      <c r="F3659" s="3" t="s">
        <v>11068</v>
      </c>
      <c r="G3659" s="1" t="s">
        <v>16</v>
      </c>
      <c r="H3659" s="4" t="s">
        <v>557</v>
      </c>
      <c r="I3659" s="1" t="s">
        <v>38</v>
      </c>
    </row>
    <row r="3660" spans="2:9">
      <c r="B3660" s="1">
        <v>3658</v>
      </c>
      <c r="C3660" s="41" t="s">
        <v>11069</v>
      </c>
      <c r="D3660" s="4" t="s">
        <v>11070</v>
      </c>
      <c r="E3660" s="41" t="s">
        <v>15</v>
      </c>
      <c r="F3660" s="3" t="s">
        <v>11071</v>
      </c>
      <c r="G3660" s="1" t="s">
        <v>16</v>
      </c>
      <c r="H3660" s="4" t="s">
        <v>436</v>
      </c>
      <c r="I3660" s="1" t="s">
        <v>38</v>
      </c>
    </row>
    <row r="3661" spans="2:9">
      <c r="B3661" s="1">
        <v>3659</v>
      </c>
      <c r="C3661" s="41" t="s">
        <v>11072</v>
      </c>
      <c r="D3661" s="4" t="s">
        <v>11073</v>
      </c>
      <c r="E3661" s="41" t="s">
        <v>15</v>
      </c>
      <c r="F3661" s="3" t="s">
        <v>11074</v>
      </c>
      <c r="G3661" s="1" t="s">
        <v>16</v>
      </c>
      <c r="H3661" s="4" t="s">
        <v>436</v>
      </c>
      <c r="I3661" s="1" t="s">
        <v>38</v>
      </c>
    </row>
    <row r="3662" spans="2:9">
      <c r="B3662" s="1">
        <v>3660</v>
      </c>
      <c r="C3662" s="41" t="s">
        <v>11075</v>
      </c>
      <c r="D3662" s="4" t="s">
        <v>11076</v>
      </c>
      <c r="E3662" s="41" t="s">
        <v>15</v>
      </c>
      <c r="F3662" s="3" t="s">
        <v>11077</v>
      </c>
      <c r="G3662" s="1" t="s">
        <v>16</v>
      </c>
      <c r="H3662" s="4" t="s">
        <v>478</v>
      </c>
      <c r="I3662" s="1" t="s">
        <v>38</v>
      </c>
    </row>
    <row r="3663" spans="2:9">
      <c r="B3663" s="1">
        <v>3661</v>
      </c>
      <c r="C3663" s="41" t="s">
        <v>11078</v>
      </c>
      <c r="D3663" s="4" t="s">
        <v>2520</v>
      </c>
      <c r="E3663" s="41" t="s">
        <v>15</v>
      </c>
      <c r="F3663" s="3" t="s">
        <v>11079</v>
      </c>
      <c r="G3663" s="1" t="s">
        <v>16</v>
      </c>
      <c r="H3663" s="4" t="s">
        <v>462</v>
      </c>
      <c r="I3663" s="1" t="s">
        <v>38</v>
      </c>
    </row>
    <row r="3664" spans="2:9">
      <c r="B3664" s="1">
        <v>3662</v>
      </c>
      <c r="C3664" s="41" t="s">
        <v>11080</v>
      </c>
      <c r="D3664" s="4" t="s">
        <v>11081</v>
      </c>
      <c r="E3664" s="41" t="s">
        <v>15</v>
      </c>
      <c r="F3664" s="3" t="s">
        <v>11082</v>
      </c>
      <c r="G3664" s="1" t="s">
        <v>16</v>
      </c>
      <c r="H3664" s="4" t="s">
        <v>557</v>
      </c>
      <c r="I3664" s="1" t="s">
        <v>38</v>
      </c>
    </row>
    <row r="3665" spans="2:9">
      <c r="B3665" s="1">
        <v>3663</v>
      </c>
      <c r="C3665" s="41" t="s">
        <v>11083</v>
      </c>
      <c r="D3665" s="4" t="s">
        <v>11084</v>
      </c>
      <c r="E3665" s="41" t="s">
        <v>15</v>
      </c>
      <c r="F3665" s="3" t="s">
        <v>11085</v>
      </c>
      <c r="G3665" s="1" t="s">
        <v>16</v>
      </c>
      <c r="H3665" s="4" t="s">
        <v>484</v>
      </c>
      <c r="I3665" s="1" t="s">
        <v>38</v>
      </c>
    </row>
    <row r="3666" spans="2:9">
      <c r="B3666" s="1">
        <v>3664</v>
      </c>
      <c r="C3666" s="41" t="s">
        <v>11086</v>
      </c>
      <c r="D3666" s="4" t="s">
        <v>11087</v>
      </c>
      <c r="E3666" s="41" t="s">
        <v>15</v>
      </c>
      <c r="F3666" s="3" t="s">
        <v>11088</v>
      </c>
      <c r="G3666" s="1" t="s">
        <v>16</v>
      </c>
      <c r="H3666" s="4" t="s">
        <v>557</v>
      </c>
      <c r="I3666" s="1" t="s">
        <v>38</v>
      </c>
    </row>
    <row r="3667" spans="2:9">
      <c r="B3667" s="1">
        <v>3665</v>
      </c>
      <c r="C3667" s="41" t="s">
        <v>11089</v>
      </c>
      <c r="D3667" s="4" t="s">
        <v>11090</v>
      </c>
      <c r="E3667" s="41" t="s">
        <v>15</v>
      </c>
      <c r="F3667" s="3" t="s">
        <v>11091</v>
      </c>
      <c r="G3667" s="1" t="s">
        <v>16</v>
      </c>
      <c r="H3667" s="4" t="s">
        <v>436</v>
      </c>
      <c r="I3667" s="1" t="s">
        <v>38</v>
      </c>
    </row>
    <row r="3668" spans="2:9">
      <c r="B3668" s="1">
        <v>3666</v>
      </c>
      <c r="C3668" s="41" t="s">
        <v>11092</v>
      </c>
      <c r="D3668" s="4" t="s">
        <v>11093</v>
      </c>
      <c r="E3668" s="41" t="s">
        <v>15</v>
      </c>
      <c r="F3668" s="3" t="s">
        <v>11094</v>
      </c>
      <c r="G3668" s="1" t="s">
        <v>16</v>
      </c>
      <c r="H3668" s="4" t="s">
        <v>594</v>
      </c>
      <c r="I3668" s="1" t="s">
        <v>38</v>
      </c>
    </row>
    <row r="3669" spans="2:9">
      <c r="B3669" s="1">
        <v>3667</v>
      </c>
      <c r="C3669" s="41" t="s">
        <v>11095</v>
      </c>
      <c r="D3669" s="4" t="s">
        <v>11096</v>
      </c>
      <c r="E3669" s="41" t="s">
        <v>15</v>
      </c>
      <c r="F3669" s="3" t="s">
        <v>11097</v>
      </c>
      <c r="G3669" s="1" t="s">
        <v>16</v>
      </c>
      <c r="H3669" s="4" t="s">
        <v>387</v>
      </c>
      <c r="I3669" s="1" t="s">
        <v>38</v>
      </c>
    </row>
    <row r="3670" spans="2:9">
      <c r="B3670" s="1">
        <v>3668</v>
      </c>
      <c r="C3670" s="41" t="s">
        <v>11098</v>
      </c>
      <c r="D3670" s="4" t="s">
        <v>11099</v>
      </c>
      <c r="E3670" s="41" t="s">
        <v>15</v>
      </c>
      <c r="F3670" s="3" t="s">
        <v>11100</v>
      </c>
      <c r="G3670" s="1" t="s">
        <v>16</v>
      </c>
      <c r="H3670" s="4" t="s">
        <v>326</v>
      </c>
      <c r="I3670" s="1" t="s">
        <v>38</v>
      </c>
    </row>
    <row r="3671" spans="2:9">
      <c r="B3671" s="1">
        <v>3669</v>
      </c>
      <c r="C3671" s="41" t="s">
        <v>11101</v>
      </c>
      <c r="D3671" s="4" t="s">
        <v>10619</v>
      </c>
      <c r="E3671" s="41" t="s">
        <v>15</v>
      </c>
      <c r="F3671" s="3" t="s">
        <v>11102</v>
      </c>
      <c r="G3671" s="1" t="s">
        <v>16</v>
      </c>
      <c r="H3671" s="4" t="s">
        <v>182</v>
      </c>
      <c r="I3671" s="1" t="s">
        <v>38</v>
      </c>
    </row>
    <row r="3672" spans="2:9">
      <c r="B3672" s="1">
        <v>3670</v>
      </c>
      <c r="C3672" s="41" t="s">
        <v>11103</v>
      </c>
      <c r="D3672" s="4" t="s">
        <v>11104</v>
      </c>
      <c r="E3672" s="41" t="s">
        <v>15</v>
      </c>
      <c r="F3672" s="3" t="s">
        <v>11105</v>
      </c>
      <c r="G3672" s="1" t="s">
        <v>16</v>
      </c>
      <c r="H3672" s="4" t="s">
        <v>322</v>
      </c>
      <c r="I3672" s="1" t="s">
        <v>38</v>
      </c>
    </row>
    <row r="3673" spans="2:9">
      <c r="B3673" s="1">
        <v>3671</v>
      </c>
      <c r="C3673" s="41" t="s">
        <v>11106</v>
      </c>
      <c r="D3673" s="4" t="s">
        <v>11107</v>
      </c>
      <c r="E3673" s="41" t="s">
        <v>15</v>
      </c>
      <c r="F3673" s="3" t="s">
        <v>11108</v>
      </c>
      <c r="G3673" s="1" t="s">
        <v>16</v>
      </c>
      <c r="H3673" s="4" t="s">
        <v>675</v>
      </c>
      <c r="I3673" s="1" t="s">
        <v>38</v>
      </c>
    </row>
    <row r="3674" spans="2:9">
      <c r="B3674" s="1">
        <v>3672</v>
      </c>
      <c r="C3674" s="41" t="s">
        <v>11109</v>
      </c>
      <c r="D3674" s="4" t="s">
        <v>11110</v>
      </c>
      <c r="E3674" s="41" t="s">
        <v>15</v>
      </c>
      <c r="F3674" s="3" t="s">
        <v>11111</v>
      </c>
      <c r="G3674" s="1" t="s">
        <v>16</v>
      </c>
      <c r="H3674" s="4" t="s">
        <v>387</v>
      </c>
      <c r="I3674" s="1" t="s">
        <v>38</v>
      </c>
    </row>
    <row r="3675" spans="2:9">
      <c r="B3675" s="1">
        <v>3673</v>
      </c>
      <c r="C3675" s="41" t="s">
        <v>11112</v>
      </c>
      <c r="D3675" s="4" t="s">
        <v>11113</v>
      </c>
      <c r="E3675" s="41" t="s">
        <v>15</v>
      </c>
      <c r="F3675" s="3" t="s">
        <v>11114</v>
      </c>
      <c r="G3675" s="1" t="s">
        <v>16</v>
      </c>
      <c r="H3675" s="4" t="s">
        <v>557</v>
      </c>
      <c r="I3675" s="1" t="s">
        <v>38</v>
      </c>
    </row>
    <row r="3676" spans="2:9">
      <c r="B3676" s="1">
        <v>3674</v>
      </c>
      <c r="C3676" s="41" t="s">
        <v>11115</v>
      </c>
      <c r="D3676" s="4" t="s">
        <v>11116</v>
      </c>
      <c r="E3676" s="41" t="s">
        <v>15</v>
      </c>
      <c r="F3676" s="3" t="s">
        <v>11117</v>
      </c>
      <c r="G3676" s="1" t="s">
        <v>16</v>
      </c>
      <c r="H3676" s="4" t="s">
        <v>387</v>
      </c>
      <c r="I3676" s="1" t="s">
        <v>38</v>
      </c>
    </row>
    <row r="3677" spans="2:9">
      <c r="B3677" s="1">
        <v>3675</v>
      </c>
      <c r="C3677" s="41" t="s">
        <v>11118</v>
      </c>
      <c r="D3677" s="4" t="s">
        <v>11119</v>
      </c>
      <c r="E3677" s="41" t="s">
        <v>15</v>
      </c>
      <c r="F3677" s="3" t="s">
        <v>11120</v>
      </c>
      <c r="G3677" s="1" t="s">
        <v>16</v>
      </c>
      <c r="H3677" s="4" t="s">
        <v>680</v>
      </c>
      <c r="I3677" s="1" t="s">
        <v>38</v>
      </c>
    </row>
    <row r="3678" spans="2:9">
      <c r="B3678" s="1">
        <v>3676</v>
      </c>
      <c r="C3678" s="41" t="s">
        <v>11121</v>
      </c>
      <c r="D3678" s="4" t="s">
        <v>11122</v>
      </c>
      <c r="E3678" s="41" t="s">
        <v>15</v>
      </c>
      <c r="F3678" s="3" t="s">
        <v>11123</v>
      </c>
      <c r="G3678" s="1" t="s">
        <v>16</v>
      </c>
      <c r="H3678" s="4" t="s">
        <v>678</v>
      </c>
      <c r="I3678" s="1" t="s">
        <v>38</v>
      </c>
    </row>
    <row r="3679" spans="2:9">
      <c r="B3679" s="1">
        <v>3677</v>
      </c>
      <c r="C3679" s="41" t="s">
        <v>11124</v>
      </c>
      <c r="D3679" s="4" t="s">
        <v>11125</v>
      </c>
      <c r="E3679" s="41" t="s">
        <v>15</v>
      </c>
      <c r="F3679" s="3" t="s">
        <v>11126</v>
      </c>
      <c r="G3679" s="1" t="s">
        <v>16</v>
      </c>
      <c r="H3679" s="4" t="s">
        <v>478</v>
      </c>
      <c r="I3679" s="1" t="s">
        <v>38</v>
      </c>
    </row>
    <row r="3680" spans="2:9">
      <c r="B3680" s="1">
        <v>3678</v>
      </c>
      <c r="C3680" s="41" t="s">
        <v>11127</v>
      </c>
      <c r="D3680" s="4" t="s">
        <v>11128</v>
      </c>
      <c r="E3680" s="41" t="s">
        <v>15</v>
      </c>
      <c r="F3680" s="3" t="s">
        <v>11129</v>
      </c>
      <c r="G3680" s="1" t="s">
        <v>16</v>
      </c>
      <c r="H3680" s="4" t="s">
        <v>557</v>
      </c>
      <c r="I3680" s="1" t="s">
        <v>38</v>
      </c>
    </row>
    <row r="3681" spans="2:9">
      <c r="B3681" s="1">
        <v>3679</v>
      </c>
      <c r="C3681" s="41" t="s">
        <v>11130</v>
      </c>
      <c r="D3681" s="4" t="s">
        <v>11131</v>
      </c>
      <c r="E3681" s="41" t="s">
        <v>15</v>
      </c>
      <c r="F3681" s="3" t="s">
        <v>11132</v>
      </c>
      <c r="G3681" s="1" t="s">
        <v>16</v>
      </c>
      <c r="H3681" s="4" t="s">
        <v>478</v>
      </c>
      <c r="I3681" s="1" t="s">
        <v>38</v>
      </c>
    </row>
    <row r="3682" spans="2:9">
      <c r="B3682" s="1">
        <v>3680</v>
      </c>
      <c r="C3682" s="41" t="s">
        <v>11133</v>
      </c>
      <c r="D3682" s="4" t="s">
        <v>4437</v>
      </c>
      <c r="E3682" s="41" t="s">
        <v>15</v>
      </c>
      <c r="F3682" s="3" t="s">
        <v>11134</v>
      </c>
      <c r="G3682" s="1" t="s">
        <v>16</v>
      </c>
      <c r="H3682" s="4" t="s">
        <v>679</v>
      </c>
      <c r="I3682" s="1" t="s">
        <v>38</v>
      </c>
    </row>
    <row r="3683" spans="2:9">
      <c r="B3683" s="1">
        <v>3681</v>
      </c>
      <c r="C3683" s="41" t="s">
        <v>11135</v>
      </c>
      <c r="D3683" s="4" t="s">
        <v>2322</v>
      </c>
      <c r="E3683" s="41" t="s">
        <v>15</v>
      </c>
      <c r="F3683" s="3" t="s">
        <v>11136</v>
      </c>
      <c r="G3683" s="1" t="s">
        <v>16</v>
      </c>
      <c r="H3683" s="4" t="s">
        <v>678</v>
      </c>
      <c r="I3683" s="1" t="s">
        <v>38</v>
      </c>
    </row>
    <row r="3684" spans="2:9">
      <c r="B3684" s="1">
        <v>3682</v>
      </c>
      <c r="C3684" s="41" t="s">
        <v>11137</v>
      </c>
      <c r="D3684" s="4" t="s">
        <v>11138</v>
      </c>
      <c r="E3684" s="41" t="s">
        <v>15</v>
      </c>
      <c r="F3684" s="3" t="s">
        <v>11139</v>
      </c>
      <c r="G3684" s="1" t="s">
        <v>16</v>
      </c>
      <c r="H3684" s="4" t="s">
        <v>436</v>
      </c>
      <c r="I3684" s="1" t="s">
        <v>38</v>
      </c>
    </row>
    <row r="3685" spans="2:9">
      <c r="B3685" s="1">
        <v>3683</v>
      </c>
      <c r="C3685" s="41" t="s">
        <v>11140</v>
      </c>
      <c r="D3685" s="4" t="s">
        <v>3024</v>
      </c>
      <c r="E3685" s="41" t="s">
        <v>15</v>
      </c>
      <c r="F3685" s="3" t="s">
        <v>11141</v>
      </c>
      <c r="G3685" s="1" t="s">
        <v>16</v>
      </c>
      <c r="H3685" s="4" t="s">
        <v>675</v>
      </c>
      <c r="I3685" s="1" t="s">
        <v>38</v>
      </c>
    </row>
    <row r="3686" spans="2:9">
      <c r="B3686" s="1">
        <v>3684</v>
      </c>
      <c r="C3686" s="41" t="s">
        <v>11142</v>
      </c>
      <c r="D3686" s="4" t="s">
        <v>11143</v>
      </c>
      <c r="E3686" s="41" t="s">
        <v>15</v>
      </c>
      <c r="F3686" s="3" t="s">
        <v>11144</v>
      </c>
      <c r="G3686" s="1" t="s">
        <v>16</v>
      </c>
      <c r="H3686" s="4" t="s">
        <v>174</v>
      </c>
      <c r="I3686" s="1" t="s">
        <v>38</v>
      </c>
    </row>
    <row r="3687" spans="2:9">
      <c r="B3687" s="1">
        <v>3685</v>
      </c>
      <c r="C3687" s="41" t="s">
        <v>11145</v>
      </c>
      <c r="D3687" s="4" t="s">
        <v>9505</v>
      </c>
      <c r="E3687" s="41" t="s">
        <v>15</v>
      </c>
      <c r="F3687" s="3" t="s">
        <v>11146</v>
      </c>
      <c r="G3687" s="1" t="s">
        <v>16</v>
      </c>
      <c r="H3687" s="4" t="s">
        <v>557</v>
      </c>
      <c r="I3687" s="1" t="s">
        <v>38</v>
      </c>
    </row>
    <row r="3688" spans="2:9">
      <c r="B3688" s="1">
        <v>3686</v>
      </c>
      <c r="C3688" s="41" t="s">
        <v>11147</v>
      </c>
      <c r="D3688" s="4" t="s">
        <v>11148</v>
      </c>
      <c r="E3688" s="41" t="s">
        <v>15</v>
      </c>
      <c r="F3688" s="3" t="s">
        <v>11149</v>
      </c>
      <c r="G3688" s="1" t="s">
        <v>16</v>
      </c>
      <c r="H3688" s="4" t="s">
        <v>557</v>
      </c>
      <c r="I3688" s="1" t="s">
        <v>38</v>
      </c>
    </row>
    <row r="3689" spans="2:9">
      <c r="B3689" s="1">
        <v>3687</v>
      </c>
      <c r="C3689" s="41" t="s">
        <v>11150</v>
      </c>
      <c r="D3689" s="4" t="s">
        <v>11151</v>
      </c>
      <c r="E3689" s="41" t="s">
        <v>15</v>
      </c>
      <c r="F3689" s="3" t="s">
        <v>11152</v>
      </c>
      <c r="G3689" s="1" t="s">
        <v>16</v>
      </c>
      <c r="H3689" s="4" t="s">
        <v>679</v>
      </c>
      <c r="I3689" s="1" t="s">
        <v>38</v>
      </c>
    </row>
    <row r="3690" spans="2:9">
      <c r="B3690" s="1">
        <v>3688</v>
      </c>
      <c r="C3690" s="41" t="s">
        <v>11153</v>
      </c>
      <c r="D3690" s="4" t="s">
        <v>11154</v>
      </c>
      <c r="E3690" s="41" t="s">
        <v>15</v>
      </c>
      <c r="F3690" s="3" t="s">
        <v>11155</v>
      </c>
      <c r="G3690" s="1" t="s">
        <v>16</v>
      </c>
      <c r="H3690" s="4" t="s">
        <v>29551</v>
      </c>
      <c r="I3690" s="1" t="s">
        <v>38</v>
      </c>
    </row>
    <row r="3691" spans="2:9">
      <c r="B3691" s="1">
        <v>3689</v>
      </c>
      <c r="C3691" s="41" t="s">
        <v>11156</v>
      </c>
      <c r="D3691" s="4" t="s">
        <v>11157</v>
      </c>
      <c r="E3691" s="41" t="s">
        <v>15</v>
      </c>
      <c r="F3691" s="3" t="s">
        <v>11158</v>
      </c>
      <c r="G3691" s="1" t="s">
        <v>16</v>
      </c>
      <c r="H3691" s="4" t="s">
        <v>678</v>
      </c>
      <c r="I3691" s="1" t="s">
        <v>38</v>
      </c>
    </row>
    <row r="3692" spans="2:9">
      <c r="B3692" s="1">
        <v>3690</v>
      </c>
      <c r="C3692" s="41" t="s">
        <v>11159</v>
      </c>
      <c r="D3692" s="4" t="s">
        <v>11160</v>
      </c>
      <c r="E3692" s="41" t="s">
        <v>15</v>
      </c>
      <c r="F3692" s="3" t="s">
        <v>11161</v>
      </c>
      <c r="G3692" s="1" t="s">
        <v>16</v>
      </c>
      <c r="H3692" s="4" t="s">
        <v>436</v>
      </c>
      <c r="I3692" s="1" t="s">
        <v>38</v>
      </c>
    </row>
    <row r="3693" spans="2:9">
      <c r="B3693" s="1">
        <v>3691</v>
      </c>
      <c r="C3693" s="41" t="s">
        <v>11162</v>
      </c>
      <c r="D3693" s="4" t="s">
        <v>11163</v>
      </c>
      <c r="E3693" s="41" t="s">
        <v>15</v>
      </c>
      <c r="F3693" s="3" t="s">
        <v>11164</v>
      </c>
      <c r="G3693" s="1" t="s">
        <v>16</v>
      </c>
      <c r="H3693" s="4" t="s">
        <v>478</v>
      </c>
      <c r="I3693" s="1" t="s">
        <v>38</v>
      </c>
    </row>
    <row r="3694" spans="2:9">
      <c r="B3694" s="1">
        <v>3692</v>
      </c>
      <c r="C3694" s="41" t="s">
        <v>11165</v>
      </c>
      <c r="D3694" s="4" t="s">
        <v>2875</v>
      </c>
      <c r="E3694" s="41" t="s">
        <v>15</v>
      </c>
      <c r="F3694" s="3" t="s">
        <v>11166</v>
      </c>
      <c r="G3694" s="1" t="s">
        <v>16</v>
      </c>
      <c r="H3694" s="4" t="s">
        <v>675</v>
      </c>
      <c r="I3694" s="1" t="s">
        <v>38</v>
      </c>
    </row>
    <row r="3695" spans="2:9">
      <c r="B3695" s="1">
        <v>3693</v>
      </c>
      <c r="C3695" s="41" t="s">
        <v>11167</v>
      </c>
      <c r="D3695" s="4" t="s">
        <v>11168</v>
      </c>
      <c r="E3695" s="41" t="s">
        <v>15</v>
      </c>
      <c r="F3695" s="3" t="s">
        <v>11169</v>
      </c>
      <c r="G3695" s="1" t="s">
        <v>16</v>
      </c>
      <c r="H3695" s="4" t="s">
        <v>478</v>
      </c>
      <c r="I3695" s="1" t="s">
        <v>38</v>
      </c>
    </row>
    <row r="3696" spans="2:9">
      <c r="B3696" s="1">
        <v>3694</v>
      </c>
      <c r="C3696" s="41" t="s">
        <v>11170</v>
      </c>
      <c r="D3696" s="4" t="s">
        <v>11171</v>
      </c>
      <c r="E3696" s="41" t="s">
        <v>15</v>
      </c>
      <c r="F3696" s="3" t="s">
        <v>11172</v>
      </c>
      <c r="G3696" s="1" t="s">
        <v>16</v>
      </c>
      <c r="H3696" s="4" t="s">
        <v>557</v>
      </c>
      <c r="I3696" s="1" t="s">
        <v>38</v>
      </c>
    </row>
    <row r="3697" spans="2:9">
      <c r="B3697" s="1">
        <v>3695</v>
      </c>
      <c r="C3697" s="41" t="s">
        <v>11173</v>
      </c>
      <c r="D3697" s="4" t="s">
        <v>11174</v>
      </c>
      <c r="E3697" s="41" t="s">
        <v>15</v>
      </c>
      <c r="F3697" s="3" t="s">
        <v>11175</v>
      </c>
      <c r="G3697" s="1" t="s">
        <v>16</v>
      </c>
      <c r="H3697" s="4" t="s">
        <v>675</v>
      </c>
      <c r="I3697" s="1" t="s">
        <v>38</v>
      </c>
    </row>
    <row r="3698" spans="2:9">
      <c r="B3698" s="1">
        <v>3696</v>
      </c>
      <c r="C3698" s="41" t="s">
        <v>11176</v>
      </c>
      <c r="D3698" s="4" t="s">
        <v>11177</v>
      </c>
      <c r="E3698" s="41" t="s">
        <v>15</v>
      </c>
      <c r="F3698" s="3" t="s">
        <v>11178</v>
      </c>
      <c r="G3698" s="1" t="s">
        <v>16</v>
      </c>
      <c r="H3698" s="4" t="s">
        <v>387</v>
      </c>
      <c r="I3698" s="1" t="s">
        <v>38</v>
      </c>
    </row>
    <row r="3699" spans="2:9">
      <c r="B3699" s="1">
        <v>3697</v>
      </c>
      <c r="C3699" s="41" t="s">
        <v>11179</v>
      </c>
      <c r="D3699" s="4" t="s">
        <v>11180</v>
      </c>
      <c r="E3699" s="41" t="s">
        <v>15</v>
      </c>
      <c r="F3699" s="3" t="s">
        <v>5912</v>
      </c>
      <c r="G3699" s="1" t="s">
        <v>16</v>
      </c>
      <c r="H3699" s="4" t="s">
        <v>387</v>
      </c>
      <c r="I3699" s="1" t="s">
        <v>38</v>
      </c>
    </row>
    <row r="3700" spans="2:9">
      <c r="B3700" s="1">
        <v>3698</v>
      </c>
      <c r="C3700" s="41" t="s">
        <v>11181</v>
      </c>
      <c r="D3700" s="4" t="s">
        <v>11182</v>
      </c>
      <c r="E3700" s="41" t="s">
        <v>15</v>
      </c>
      <c r="F3700" s="3" t="s">
        <v>11183</v>
      </c>
      <c r="G3700" s="1" t="s">
        <v>16</v>
      </c>
      <c r="H3700" s="4" t="s">
        <v>675</v>
      </c>
      <c r="I3700" s="1" t="s">
        <v>38</v>
      </c>
    </row>
    <row r="3701" spans="2:9">
      <c r="B3701" s="1">
        <v>3699</v>
      </c>
      <c r="C3701" s="41" t="s">
        <v>11184</v>
      </c>
      <c r="D3701" s="4" t="s">
        <v>11185</v>
      </c>
      <c r="E3701" s="41" t="s">
        <v>15</v>
      </c>
      <c r="F3701" s="3" t="s">
        <v>11186</v>
      </c>
      <c r="G3701" s="1" t="s">
        <v>16</v>
      </c>
      <c r="H3701" s="4" t="s">
        <v>680</v>
      </c>
      <c r="I3701" s="1" t="s">
        <v>38</v>
      </c>
    </row>
    <row r="3702" spans="2:9">
      <c r="B3702" s="1">
        <v>3700</v>
      </c>
      <c r="C3702" s="41" t="s">
        <v>11187</v>
      </c>
      <c r="D3702" s="4" t="s">
        <v>11188</v>
      </c>
      <c r="E3702" s="41" t="s">
        <v>15</v>
      </c>
      <c r="F3702" s="3" t="s">
        <v>9018</v>
      </c>
      <c r="G3702" s="1" t="s">
        <v>16</v>
      </c>
      <c r="H3702" s="4" t="s">
        <v>680</v>
      </c>
      <c r="I3702" s="1" t="s">
        <v>38</v>
      </c>
    </row>
    <row r="3703" spans="2:9">
      <c r="B3703" s="1">
        <v>3701</v>
      </c>
      <c r="C3703" s="41" t="s">
        <v>11189</v>
      </c>
      <c r="D3703" s="4" t="s">
        <v>11190</v>
      </c>
      <c r="E3703" s="41" t="s">
        <v>15</v>
      </c>
      <c r="F3703" s="3" t="s">
        <v>11191</v>
      </c>
      <c r="G3703" s="1" t="s">
        <v>16</v>
      </c>
      <c r="H3703" s="4" t="s">
        <v>387</v>
      </c>
      <c r="I3703" s="1" t="s">
        <v>38</v>
      </c>
    </row>
    <row r="3704" spans="2:9">
      <c r="B3704" s="1">
        <v>3702</v>
      </c>
      <c r="C3704" s="41" t="s">
        <v>11192</v>
      </c>
      <c r="D3704" s="4" t="s">
        <v>11193</v>
      </c>
      <c r="E3704" s="41" t="s">
        <v>15</v>
      </c>
      <c r="F3704" s="3" t="s">
        <v>11194</v>
      </c>
      <c r="G3704" s="1" t="s">
        <v>16</v>
      </c>
      <c r="H3704" s="4" t="s">
        <v>557</v>
      </c>
      <c r="I3704" s="1" t="s">
        <v>38</v>
      </c>
    </row>
    <row r="3705" spans="2:9">
      <c r="B3705" s="1">
        <v>3703</v>
      </c>
      <c r="C3705" s="41" t="s">
        <v>11195</v>
      </c>
      <c r="D3705" s="4" t="s">
        <v>11196</v>
      </c>
      <c r="E3705" s="41" t="s">
        <v>15</v>
      </c>
      <c r="F3705" s="3" t="s">
        <v>11197</v>
      </c>
      <c r="G3705" s="1" t="s">
        <v>16</v>
      </c>
      <c r="H3705" s="4" t="s">
        <v>679</v>
      </c>
      <c r="I3705" s="1" t="s">
        <v>38</v>
      </c>
    </row>
    <row r="3706" spans="2:9">
      <c r="B3706" s="1">
        <v>3704</v>
      </c>
      <c r="C3706" s="41" t="s">
        <v>11198</v>
      </c>
      <c r="D3706" s="4" t="s">
        <v>11199</v>
      </c>
      <c r="E3706" s="41" t="s">
        <v>15</v>
      </c>
      <c r="F3706" s="3" t="s">
        <v>11200</v>
      </c>
      <c r="G3706" s="1" t="s">
        <v>16</v>
      </c>
      <c r="H3706" s="4" t="s">
        <v>174</v>
      </c>
      <c r="I3706" s="1" t="s">
        <v>38</v>
      </c>
    </row>
    <row r="3707" spans="2:9">
      <c r="B3707" s="1">
        <v>3705</v>
      </c>
      <c r="C3707" s="41" t="s">
        <v>11201</v>
      </c>
      <c r="D3707" s="4" t="s">
        <v>11202</v>
      </c>
      <c r="E3707" s="41" t="s">
        <v>15</v>
      </c>
      <c r="F3707" s="3" t="s">
        <v>11203</v>
      </c>
      <c r="G3707" s="1" t="s">
        <v>16</v>
      </c>
      <c r="H3707" s="4" t="s">
        <v>387</v>
      </c>
      <c r="I3707" s="1" t="s">
        <v>38</v>
      </c>
    </row>
    <row r="3708" spans="2:9">
      <c r="B3708" s="1">
        <v>3706</v>
      </c>
      <c r="C3708" s="41" t="s">
        <v>11204</v>
      </c>
      <c r="D3708" s="4" t="s">
        <v>11205</v>
      </c>
      <c r="E3708" s="41" t="s">
        <v>15</v>
      </c>
      <c r="F3708" s="3" t="s">
        <v>11206</v>
      </c>
      <c r="G3708" s="1" t="s">
        <v>16</v>
      </c>
      <c r="H3708" s="4" t="s">
        <v>436</v>
      </c>
      <c r="I3708" s="1" t="s">
        <v>38</v>
      </c>
    </row>
    <row r="3709" spans="2:9">
      <c r="B3709" s="1">
        <v>3707</v>
      </c>
      <c r="C3709" s="41" t="s">
        <v>11207</v>
      </c>
      <c r="D3709" s="4" t="s">
        <v>11208</v>
      </c>
      <c r="E3709" s="41" t="s">
        <v>15</v>
      </c>
      <c r="F3709" s="3" t="s">
        <v>11209</v>
      </c>
      <c r="G3709" s="1" t="s">
        <v>16</v>
      </c>
      <c r="H3709" s="4" t="s">
        <v>387</v>
      </c>
      <c r="I3709" s="1" t="s">
        <v>38</v>
      </c>
    </row>
    <row r="3710" spans="2:9">
      <c r="B3710" s="1">
        <v>3708</v>
      </c>
      <c r="C3710" s="41" t="s">
        <v>11210</v>
      </c>
      <c r="D3710" s="4" t="s">
        <v>11211</v>
      </c>
      <c r="E3710" s="41" t="s">
        <v>15</v>
      </c>
      <c r="F3710" s="3" t="s">
        <v>11212</v>
      </c>
      <c r="G3710" s="1" t="s">
        <v>16</v>
      </c>
      <c r="H3710" s="4" t="s">
        <v>387</v>
      </c>
      <c r="I3710" s="1" t="s">
        <v>38</v>
      </c>
    </row>
    <row r="3711" spans="2:9">
      <c r="B3711" s="1">
        <v>3709</v>
      </c>
      <c r="C3711" s="41" t="s">
        <v>11213</v>
      </c>
      <c r="D3711" s="4" t="s">
        <v>11214</v>
      </c>
      <c r="E3711" s="41" t="s">
        <v>15</v>
      </c>
      <c r="F3711" s="3" t="s">
        <v>11215</v>
      </c>
      <c r="G3711" s="1" t="s">
        <v>16</v>
      </c>
      <c r="H3711" s="4" t="s">
        <v>557</v>
      </c>
      <c r="I3711" s="1" t="s">
        <v>38</v>
      </c>
    </row>
    <row r="3712" spans="2:9">
      <c r="B3712" s="1">
        <v>3710</v>
      </c>
      <c r="C3712" s="41" t="s">
        <v>11216</v>
      </c>
      <c r="D3712" s="4" t="s">
        <v>11217</v>
      </c>
      <c r="E3712" s="41" t="s">
        <v>15</v>
      </c>
      <c r="F3712" s="3" t="s">
        <v>11218</v>
      </c>
      <c r="G3712" s="1" t="s">
        <v>16</v>
      </c>
      <c r="H3712" s="4" t="s">
        <v>557</v>
      </c>
      <c r="I3712" s="1" t="s">
        <v>38</v>
      </c>
    </row>
    <row r="3713" spans="2:9">
      <c r="B3713" s="1">
        <v>3711</v>
      </c>
      <c r="C3713" s="41" t="s">
        <v>11219</v>
      </c>
      <c r="D3713" s="4" t="s">
        <v>11220</v>
      </c>
      <c r="E3713" s="41" t="s">
        <v>15</v>
      </c>
      <c r="F3713" s="3" t="s">
        <v>11221</v>
      </c>
      <c r="G3713" s="1" t="s">
        <v>16</v>
      </c>
      <c r="H3713" s="4" t="s">
        <v>387</v>
      </c>
      <c r="I3713" s="1" t="s">
        <v>38</v>
      </c>
    </row>
    <row r="3714" spans="2:9">
      <c r="B3714" s="1">
        <v>3712</v>
      </c>
      <c r="C3714" s="41" t="s">
        <v>11222</v>
      </c>
      <c r="D3714" s="4" t="s">
        <v>11223</v>
      </c>
      <c r="E3714" s="41" t="s">
        <v>15</v>
      </c>
      <c r="F3714" s="3" t="s">
        <v>11224</v>
      </c>
      <c r="G3714" s="1" t="s">
        <v>16</v>
      </c>
      <c r="H3714" s="4" t="s">
        <v>387</v>
      </c>
      <c r="I3714" s="1" t="s">
        <v>38</v>
      </c>
    </row>
    <row r="3715" spans="2:9">
      <c r="B3715" s="1">
        <v>3713</v>
      </c>
      <c r="C3715" s="41" t="s">
        <v>11225</v>
      </c>
      <c r="D3715" s="4" t="s">
        <v>10879</v>
      </c>
      <c r="E3715" s="41" t="s">
        <v>15</v>
      </c>
      <c r="F3715" s="3" t="s">
        <v>11226</v>
      </c>
      <c r="G3715" s="1" t="s">
        <v>16</v>
      </c>
      <c r="H3715" s="4" t="s">
        <v>680</v>
      </c>
      <c r="I3715" s="1" t="s">
        <v>38</v>
      </c>
    </row>
    <row r="3716" spans="2:9">
      <c r="B3716" s="1">
        <v>3714</v>
      </c>
      <c r="C3716" s="41" t="s">
        <v>11227</v>
      </c>
      <c r="D3716" s="4" t="s">
        <v>11228</v>
      </c>
      <c r="E3716" s="41" t="s">
        <v>15</v>
      </c>
      <c r="F3716" s="3" t="s">
        <v>11229</v>
      </c>
      <c r="G3716" s="1" t="s">
        <v>16</v>
      </c>
      <c r="H3716" s="4" t="s">
        <v>680</v>
      </c>
      <c r="I3716" s="1" t="s">
        <v>38</v>
      </c>
    </row>
    <row r="3717" spans="2:9">
      <c r="B3717" s="1">
        <v>3715</v>
      </c>
      <c r="C3717" s="41" t="s">
        <v>11230</v>
      </c>
      <c r="D3717" s="4" t="s">
        <v>3979</v>
      </c>
      <c r="E3717" s="41" t="s">
        <v>15</v>
      </c>
      <c r="F3717" s="3" t="s">
        <v>11231</v>
      </c>
      <c r="G3717" s="1" t="s">
        <v>16</v>
      </c>
      <c r="H3717" s="4" t="s">
        <v>436</v>
      </c>
      <c r="I3717" s="1" t="s">
        <v>38</v>
      </c>
    </row>
    <row r="3718" spans="2:9">
      <c r="B3718" s="1">
        <v>3716</v>
      </c>
      <c r="C3718" s="41" t="s">
        <v>11232</v>
      </c>
      <c r="D3718" s="4" t="s">
        <v>11233</v>
      </c>
      <c r="E3718" s="41" t="s">
        <v>15</v>
      </c>
      <c r="F3718" s="3" t="s">
        <v>11234</v>
      </c>
      <c r="G3718" s="1" t="s">
        <v>16</v>
      </c>
      <c r="H3718" s="4" t="s">
        <v>680</v>
      </c>
      <c r="I3718" s="1" t="s">
        <v>38</v>
      </c>
    </row>
    <row r="3719" spans="2:9">
      <c r="B3719" s="1">
        <v>3717</v>
      </c>
      <c r="C3719" s="41" t="s">
        <v>11235</v>
      </c>
      <c r="D3719" s="4" t="s">
        <v>11236</v>
      </c>
      <c r="E3719" s="41" t="s">
        <v>15</v>
      </c>
      <c r="F3719" s="3" t="s">
        <v>11237</v>
      </c>
      <c r="G3719" s="1" t="s">
        <v>16</v>
      </c>
      <c r="H3719" s="4" t="s">
        <v>310</v>
      </c>
      <c r="I3719" s="1" t="s">
        <v>38</v>
      </c>
    </row>
    <row r="3720" spans="2:9">
      <c r="B3720" s="1">
        <v>3718</v>
      </c>
      <c r="C3720" s="41" t="s">
        <v>11238</v>
      </c>
      <c r="D3720" s="4" t="s">
        <v>11239</v>
      </c>
      <c r="E3720" s="41" t="s">
        <v>15</v>
      </c>
      <c r="F3720" s="3" t="s">
        <v>11240</v>
      </c>
      <c r="G3720" s="1" t="s">
        <v>16</v>
      </c>
      <c r="H3720" s="4" t="s">
        <v>679</v>
      </c>
      <c r="I3720" s="1" t="s">
        <v>38</v>
      </c>
    </row>
    <row r="3721" spans="2:9">
      <c r="B3721" s="1">
        <v>3719</v>
      </c>
      <c r="C3721" s="41" t="s">
        <v>11241</v>
      </c>
      <c r="D3721" s="4" t="s">
        <v>11242</v>
      </c>
      <c r="E3721" s="41" t="s">
        <v>15</v>
      </c>
      <c r="F3721" s="3" t="s">
        <v>11243</v>
      </c>
      <c r="G3721" s="1" t="s">
        <v>16</v>
      </c>
      <c r="H3721" s="4" t="s">
        <v>557</v>
      </c>
      <c r="I3721" s="1" t="s">
        <v>38</v>
      </c>
    </row>
    <row r="3722" spans="2:9">
      <c r="B3722" s="1">
        <v>3720</v>
      </c>
      <c r="C3722" s="41" t="s">
        <v>11244</v>
      </c>
      <c r="D3722" s="4" t="s">
        <v>11245</v>
      </c>
      <c r="E3722" s="41" t="s">
        <v>15</v>
      </c>
      <c r="F3722" s="3" t="s">
        <v>11246</v>
      </c>
      <c r="G3722" s="1" t="s">
        <v>16</v>
      </c>
      <c r="H3722" s="4" t="s">
        <v>322</v>
      </c>
      <c r="I3722" s="1" t="s">
        <v>38</v>
      </c>
    </row>
    <row r="3723" spans="2:9">
      <c r="B3723" s="1">
        <v>3721</v>
      </c>
      <c r="C3723" s="41" t="s">
        <v>11247</v>
      </c>
      <c r="D3723" s="4" t="s">
        <v>11248</v>
      </c>
      <c r="E3723" s="41" t="s">
        <v>15</v>
      </c>
      <c r="F3723" s="3" t="s">
        <v>11249</v>
      </c>
      <c r="G3723" s="1" t="s">
        <v>16</v>
      </c>
      <c r="H3723" s="4" t="s">
        <v>182</v>
      </c>
      <c r="I3723" s="1" t="s">
        <v>38</v>
      </c>
    </row>
    <row r="3724" spans="2:9">
      <c r="B3724" s="1">
        <v>3722</v>
      </c>
      <c r="C3724" s="41" t="s">
        <v>11250</v>
      </c>
      <c r="D3724" s="4" t="s">
        <v>11251</v>
      </c>
      <c r="E3724" s="41" t="s">
        <v>15</v>
      </c>
      <c r="F3724" s="3" t="s">
        <v>5177</v>
      </c>
      <c r="G3724" s="1" t="s">
        <v>16</v>
      </c>
      <c r="H3724" s="4" t="s">
        <v>387</v>
      </c>
      <c r="I3724" s="1" t="s">
        <v>38</v>
      </c>
    </row>
    <row r="3725" spans="2:9">
      <c r="B3725" s="1">
        <v>3723</v>
      </c>
      <c r="C3725" s="41" t="s">
        <v>11252</v>
      </c>
      <c r="D3725" s="4" t="s">
        <v>11253</v>
      </c>
      <c r="E3725" s="41" t="s">
        <v>15</v>
      </c>
      <c r="F3725" s="3" t="s">
        <v>11254</v>
      </c>
      <c r="G3725" s="1" t="s">
        <v>16</v>
      </c>
      <c r="H3725" s="4" t="s">
        <v>387</v>
      </c>
      <c r="I3725" s="1" t="s">
        <v>38</v>
      </c>
    </row>
    <row r="3726" spans="2:9">
      <c r="B3726" s="1">
        <v>3724</v>
      </c>
      <c r="C3726" s="41" t="s">
        <v>11255</v>
      </c>
      <c r="D3726" s="4" t="s">
        <v>4859</v>
      </c>
      <c r="E3726" s="41" t="s">
        <v>15</v>
      </c>
      <c r="F3726" s="3" t="s">
        <v>11256</v>
      </c>
      <c r="G3726" s="1" t="s">
        <v>16</v>
      </c>
      <c r="H3726" s="4" t="s">
        <v>198</v>
      </c>
      <c r="I3726" s="1" t="s">
        <v>38</v>
      </c>
    </row>
    <row r="3727" spans="2:9">
      <c r="B3727" s="1">
        <v>3725</v>
      </c>
      <c r="C3727" s="41" t="s">
        <v>11257</v>
      </c>
      <c r="D3727" s="4" t="s">
        <v>11258</v>
      </c>
      <c r="E3727" s="41" t="s">
        <v>15</v>
      </c>
      <c r="F3727" s="3" t="s">
        <v>11259</v>
      </c>
      <c r="G3727" s="1" t="s">
        <v>16</v>
      </c>
      <c r="H3727" s="4" t="s">
        <v>557</v>
      </c>
      <c r="I3727" s="1" t="s">
        <v>38</v>
      </c>
    </row>
    <row r="3728" spans="2:9">
      <c r="B3728" s="1">
        <v>3726</v>
      </c>
      <c r="C3728" s="41" t="s">
        <v>11260</v>
      </c>
      <c r="D3728" s="4" t="s">
        <v>11261</v>
      </c>
      <c r="E3728" s="41" t="s">
        <v>15</v>
      </c>
      <c r="F3728" s="3" t="s">
        <v>11262</v>
      </c>
      <c r="G3728" s="1" t="s">
        <v>16</v>
      </c>
      <c r="H3728" s="4" t="s">
        <v>182</v>
      </c>
      <c r="I3728" s="1" t="s">
        <v>38</v>
      </c>
    </row>
    <row r="3729" spans="2:9">
      <c r="B3729" s="1">
        <v>3727</v>
      </c>
      <c r="C3729" s="41" t="s">
        <v>11263</v>
      </c>
      <c r="D3729" s="4" t="s">
        <v>11264</v>
      </c>
      <c r="E3729" s="41" t="s">
        <v>15</v>
      </c>
      <c r="F3729" s="3" t="s">
        <v>6567</v>
      </c>
      <c r="G3729" s="1" t="s">
        <v>16</v>
      </c>
      <c r="H3729" s="4" t="s">
        <v>29551</v>
      </c>
      <c r="I3729" s="1" t="s">
        <v>38</v>
      </c>
    </row>
    <row r="3730" spans="2:9">
      <c r="B3730" s="1">
        <v>3728</v>
      </c>
      <c r="C3730" s="41" t="s">
        <v>11265</v>
      </c>
      <c r="D3730" s="4" t="s">
        <v>11266</v>
      </c>
      <c r="E3730" s="41" t="s">
        <v>15</v>
      </c>
      <c r="F3730" s="3" t="s">
        <v>11267</v>
      </c>
      <c r="G3730" s="1" t="s">
        <v>16</v>
      </c>
      <c r="H3730" s="4" t="s">
        <v>678</v>
      </c>
      <c r="I3730" s="1" t="s">
        <v>38</v>
      </c>
    </row>
    <row r="3731" spans="2:9">
      <c r="B3731" s="1">
        <v>3729</v>
      </c>
      <c r="C3731" s="41" t="s">
        <v>11268</v>
      </c>
      <c r="D3731" s="4" t="s">
        <v>3180</v>
      </c>
      <c r="E3731" s="41" t="s">
        <v>15</v>
      </c>
      <c r="F3731" s="3" t="s">
        <v>11269</v>
      </c>
      <c r="G3731" s="1" t="s">
        <v>16</v>
      </c>
      <c r="H3731" s="4" t="s">
        <v>182</v>
      </c>
      <c r="I3731" s="1" t="s">
        <v>38</v>
      </c>
    </row>
    <row r="3732" spans="2:9">
      <c r="B3732" s="1">
        <v>3730</v>
      </c>
      <c r="C3732" s="41" t="s">
        <v>11270</v>
      </c>
      <c r="D3732" s="4" t="s">
        <v>11271</v>
      </c>
      <c r="E3732" s="41" t="s">
        <v>15</v>
      </c>
      <c r="F3732" s="3" t="s">
        <v>11272</v>
      </c>
      <c r="G3732" s="1" t="s">
        <v>16</v>
      </c>
      <c r="H3732" s="4" t="s">
        <v>678</v>
      </c>
      <c r="I3732" s="1" t="s">
        <v>38</v>
      </c>
    </row>
    <row r="3733" spans="2:9">
      <c r="B3733" s="1">
        <v>3731</v>
      </c>
      <c r="C3733" s="41" t="s">
        <v>11273</v>
      </c>
      <c r="D3733" s="4" t="s">
        <v>11274</v>
      </c>
      <c r="E3733" s="41" t="s">
        <v>15</v>
      </c>
      <c r="F3733" s="3" t="s">
        <v>5189</v>
      </c>
      <c r="G3733" s="1" t="s">
        <v>16</v>
      </c>
      <c r="H3733" s="4" t="s">
        <v>387</v>
      </c>
      <c r="I3733" s="1" t="s">
        <v>38</v>
      </c>
    </row>
    <row r="3734" spans="2:9">
      <c r="B3734" s="1">
        <v>3732</v>
      </c>
      <c r="C3734" s="41" t="s">
        <v>11275</v>
      </c>
      <c r="D3734" s="4" t="s">
        <v>11276</v>
      </c>
      <c r="E3734" s="41" t="s">
        <v>15</v>
      </c>
      <c r="F3734" s="3" t="s">
        <v>6159</v>
      </c>
      <c r="G3734" s="1" t="s">
        <v>16</v>
      </c>
      <c r="H3734" s="4" t="s">
        <v>387</v>
      </c>
      <c r="I3734" s="1" t="s">
        <v>38</v>
      </c>
    </row>
    <row r="3735" spans="2:9">
      <c r="B3735" s="1">
        <v>3733</v>
      </c>
      <c r="C3735" s="41" t="s">
        <v>11277</v>
      </c>
      <c r="D3735" s="4" t="s">
        <v>11278</v>
      </c>
      <c r="E3735" s="41" t="s">
        <v>15</v>
      </c>
      <c r="F3735" s="3" t="s">
        <v>11279</v>
      </c>
      <c r="G3735" s="1" t="s">
        <v>16</v>
      </c>
      <c r="H3735" s="4" t="s">
        <v>436</v>
      </c>
      <c r="I3735" s="1" t="s">
        <v>38</v>
      </c>
    </row>
    <row r="3736" spans="2:9">
      <c r="B3736" s="1">
        <v>3734</v>
      </c>
      <c r="C3736" s="41" t="s">
        <v>11280</v>
      </c>
      <c r="D3736" s="4" t="s">
        <v>11281</v>
      </c>
      <c r="E3736" s="41" t="s">
        <v>15</v>
      </c>
      <c r="F3736" s="3" t="s">
        <v>11282</v>
      </c>
      <c r="G3736" s="1" t="s">
        <v>16</v>
      </c>
      <c r="H3736" s="4" t="s">
        <v>478</v>
      </c>
      <c r="I3736" s="1" t="s">
        <v>38</v>
      </c>
    </row>
    <row r="3737" spans="2:9">
      <c r="B3737" s="1">
        <v>3735</v>
      </c>
      <c r="C3737" s="41" t="s">
        <v>11283</v>
      </c>
      <c r="D3737" s="4" t="s">
        <v>11284</v>
      </c>
      <c r="E3737" s="41" t="s">
        <v>15</v>
      </c>
      <c r="F3737" s="3" t="s">
        <v>11285</v>
      </c>
      <c r="G3737" s="1" t="s">
        <v>16</v>
      </c>
      <c r="H3737" s="4" t="s">
        <v>675</v>
      </c>
      <c r="I3737" s="1" t="s">
        <v>38</v>
      </c>
    </row>
    <row r="3738" spans="2:9">
      <c r="B3738" s="1">
        <v>3736</v>
      </c>
      <c r="C3738" s="41" t="s">
        <v>11286</v>
      </c>
      <c r="D3738" s="4" t="s">
        <v>2747</v>
      </c>
      <c r="E3738" s="41" t="s">
        <v>15</v>
      </c>
      <c r="F3738" s="3" t="s">
        <v>11287</v>
      </c>
      <c r="G3738" s="1" t="s">
        <v>16</v>
      </c>
      <c r="H3738" s="4" t="s">
        <v>387</v>
      </c>
      <c r="I3738" s="1" t="s">
        <v>38</v>
      </c>
    </row>
    <row r="3739" spans="2:9">
      <c r="B3739" s="1">
        <v>3737</v>
      </c>
      <c r="C3739" s="41" t="s">
        <v>11288</v>
      </c>
      <c r="D3739" s="4" t="s">
        <v>11289</v>
      </c>
      <c r="E3739" s="41" t="s">
        <v>15</v>
      </c>
      <c r="F3739" s="3" t="s">
        <v>5918</v>
      </c>
      <c r="G3739" s="1" t="s">
        <v>16</v>
      </c>
      <c r="H3739" s="4" t="s">
        <v>680</v>
      </c>
      <c r="I3739" s="1" t="s">
        <v>38</v>
      </c>
    </row>
    <row r="3740" spans="2:9">
      <c r="B3740" s="1">
        <v>3738</v>
      </c>
      <c r="C3740" s="41" t="s">
        <v>11290</v>
      </c>
      <c r="D3740" s="4" t="s">
        <v>11291</v>
      </c>
      <c r="E3740" s="41" t="s">
        <v>15</v>
      </c>
      <c r="F3740" s="3" t="s">
        <v>11292</v>
      </c>
      <c r="G3740" s="1" t="s">
        <v>16</v>
      </c>
      <c r="H3740" s="4" t="s">
        <v>322</v>
      </c>
      <c r="I3740" s="1" t="s">
        <v>38</v>
      </c>
    </row>
    <row r="3741" spans="2:9">
      <c r="B3741" s="1">
        <v>3739</v>
      </c>
      <c r="C3741" s="41" t="s">
        <v>11293</v>
      </c>
      <c r="D3741" s="4" t="s">
        <v>11294</v>
      </c>
      <c r="E3741" s="41" t="s">
        <v>15</v>
      </c>
      <c r="F3741" s="3" t="s">
        <v>11295</v>
      </c>
      <c r="G3741" s="1" t="s">
        <v>16</v>
      </c>
      <c r="H3741" s="4" t="s">
        <v>557</v>
      </c>
      <c r="I3741" s="1" t="s">
        <v>38</v>
      </c>
    </row>
    <row r="3742" spans="2:9">
      <c r="B3742" s="1">
        <v>3740</v>
      </c>
      <c r="C3742" s="41" t="s">
        <v>11296</v>
      </c>
      <c r="D3742" s="4" t="s">
        <v>11297</v>
      </c>
      <c r="E3742" s="41" t="s">
        <v>15</v>
      </c>
      <c r="F3742" s="3" t="s">
        <v>11298</v>
      </c>
      <c r="G3742" s="1" t="s">
        <v>16</v>
      </c>
      <c r="H3742" s="4" t="s">
        <v>557</v>
      </c>
      <c r="I3742" s="1" t="s">
        <v>38</v>
      </c>
    </row>
    <row r="3743" spans="2:9">
      <c r="B3743" s="1">
        <v>3741</v>
      </c>
      <c r="C3743" s="41" t="s">
        <v>11299</v>
      </c>
      <c r="D3743" s="4" t="s">
        <v>11300</v>
      </c>
      <c r="E3743" s="41" t="s">
        <v>15</v>
      </c>
      <c r="F3743" s="3" t="s">
        <v>11301</v>
      </c>
      <c r="G3743" s="1" t="s">
        <v>16</v>
      </c>
      <c r="H3743" s="4" t="s">
        <v>675</v>
      </c>
      <c r="I3743" s="1" t="s">
        <v>38</v>
      </c>
    </row>
    <row r="3744" spans="2:9">
      <c r="B3744" s="1">
        <v>3742</v>
      </c>
      <c r="C3744" s="41" t="s">
        <v>11302</v>
      </c>
      <c r="D3744" s="4" t="s">
        <v>11303</v>
      </c>
      <c r="E3744" s="41" t="s">
        <v>15</v>
      </c>
      <c r="F3744" s="3" t="s">
        <v>11304</v>
      </c>
      <c r="G3744" s="1" t="s">
        <v>16</v>
      </c>
      <c r="H3744" s="4" t="s">
        <v>174</v>
      </c>
      <c r="I3744" s="1" t="s">
        <v>38</v>
      </c>
    </row>
    <row r="3745" spans="2:9">
      <c r="B3745" s="1">
        <v>3743</v>
      </c>
      <c r="C3745" s="41" t="s">
        <v>11305</v>
      </c>
      <c r="D3745" s="4" t="s">
        <v>11306</v>
      </c>
      <c r="E3745" s="41" t="s">
        <v>15</v>
      </c>
      <c r="F3745" s="3" t="s">
        <v>11307</v>
      </c>
      <c r="G3745" s="1" t="s">
        <v>16</v>
      </c>
      <c r="H3745" s="4" t="s">
        <v>680</v>
      </c>
      <c r="I3745" s="1" t="s">
        <v>38</v>
      </c>
    </row>
    <row r="3746" spans="2:9">
      <c r="B3746" s="1">
        <v>3744</v>
      </c>
      <c r="C3746" s="41" t="s">
        <v>11308</v>
      </c>
      <c r="D3746" s="4" t="s">
        <v>11309</v>
      </c>
      <c r="E3746" s="41" t="s">
        <v>15</v>
      </c>
      <c r="F3746" s="3" t="s">
        <v>11310</v>
      </c>
      <c r="G3746" s="1" t="s">
        <v>16</v>
      </c>
      <c r="H3746" s="4" t="s">
        <v>387</v>
      </c>
      <c r="I3746" s="1" t="s">
        <v>38</v>
      </c>
    </row>
    <row r="3747" spans="2:9">
      <c r="B3747" s="1">
        <v>3745</v>
      </c>
      <c r="C3747" s="41" t="s">
        <v>11311</v>
      </c>
      <c r="D3747" s="4" t="s">
        <v>11312</v>
      </c>
      <c r="E3747" s="41" t="s">
        <v>15</v>
      </c>
      <c r="F3747" s="3" t="s">
        <v>11313</v>
      </c>
      <c r="G3747" s="1" t="s">
        <v>16</v>
      </c>
      <c r="H3747" s="4" t="s">
        <v>678</v>
      </c>
      <c r="I3747" s="1" t="s">
        <v>38</v>
      </c>
    </row>
    <row r="3748" spans="2:9">
      <c r="B3748" s="1">
        <v>3746</v>
      </c>
      <c r="C3748" s="41" t="s">
        <v>11314</v>
      </c>
      <c r="D3748" s="4" t="s">
        <v>11315</v>
      </c>
      <c r="E3748" s="41" t="s">
        <v>15</v>
      </c>
      <c r="F3748" s="3" t="s">
        <v>11316</v>
      </c>
      <c r="G3748" s="1" t="s">
        <v>16</v>
      </c>
      <c r="H3748" s="4" t="s">
        <v>387</v>
      </c>
      <c r="I3748" s="1" t="s">
        <v>38</v>
      </c>
    </row>
    <row r="3749" spans="2:9">
      <c r="B3749" s="1">
        <v>3747</v>
      </c>
      <c r="C3749" s="41" t="s">
        <v>11317</v>
      </c>
      <c r="D3749" s="4" t="s">
        <v>11318</v>
      </c>
      <c r="E3749" s="41" t="s">
        <v>15</v>
      </c>
      <c r="F3749" s="3" t="s">
        <v>11319</v>
      </c>
      <c r="G3749" s="1" t="s">
        <v>16</v>
      </c>
      <c r="H3749" s="4" t="s">
        <v>182</v>
      </c>
      <c r="I3749" s="1" t="s">
        <v>38</v>
      </c>
    </row>
    <row r="3750" spans="2:9">
      <c r="B3750" s="1">
        <v>3748</v>
      </c>
      <c r="C3750" s="41" t="s">
        <v>11320</v>
      </c>
      <c r="D3750" s="4" t="s">
        <v>8588</v>
      </c>
      <c r="E3750" s="41" t="s">
        <v>13</v>
      </c>
      <c r="F3750" s="3" t="s">
        <v>30303</v>
      </c>
      <c r="G3750" s="1" t="s">
        <v>14</v>
      </c>
      <c r="H3750" s="4" t="s">
        <v>675</v>
      </c>
      <c r="I3750" s="1" t="s">
        <v>38</v>
      </c>
    </row>
    <row r="3751" spans="2:9">
      <c r="B3751" s="1">
        <v>3749</v>
      </c>
      <c r="C3751" s="41" t="s">
        <v>11321</v>
      </c>
      <c r="D3751" s="4" t="s">
        <v>11322</v>
      </c>
      <c r="E3751" s="41" t="s">
        <v>15</v>
      </c>
      <c r="F3751" s="3" t="s">
        <v>11323</v>
      </c>
      <c r="G3751" s="1" t="s">
        <v>16</v>
      </c>
      <c r="H3751" s="4" t="s">
        <v>182</v>
      </c>
      <c r="I3751" s="1" t="s">
        <v>38</v>
      </c>
    </row>
    <row r="3752" spans="2:9">
      <c r="B3752" s="1">
        <v>3750</v>
      </c>
      <c r="C3752" s="41" t="s">
        <v>11324</v>
      </c>
      <c r="D3752" s="4" t="s">
        <v>9127</v>
      </c>
      <c r="E3752" s="41" t="s">
        <v>15</v>
      </c>
      <c r="F3752" s="3" t="s">
        <v>11325</v>
      </c>
      <c r="G3752" s="1" t="s">
        <v>16</v>
      </c>
      <c r="H3752" s="4" t="s">
        <v>484</v>
      </c>
      <c r="I3752" s="1" t="s">
        <v>38</v>
      </c>
    </row>
    <row r="3753" spans="2:9">
      <c r="B3753" s="1">
        <v>3751</v>
      </c>
      <c r="C3753" s="41" t="s">
        <v>11326</v>
      </c>
      <c r="D3753" s="4" t="s">
        <v>11327</v>
      </c>
      <c r="E3753" s="41" t="s">
        <v>15</v>
      </c>
      <c r="F3753" s="3" t="s">
        <v>6269</v>
      </c>
      <c r="G3753" s="1" t="s">
        <v>16</v>
      </c>
      <c r="H3753" s="4" t="s">
        <v>174</v>
      </c>
      <c r="I3753" s="1" t="s">
        <v>38</v>
      </c>
    </row>
    <row r="3754" spans="2:9">
      <c r="B3754" s="1">
        <v>3752</v>
      </c>
      <c r="C3754" s="41" t="s">
        <v>11328</v>
      </c>
      <c r="D3754" s="4" t="s">
        <v>11329</v>
      </c>
      <c r="E3754" s="41" t="s">
        <v>15</v>
      </c>
      <c r="F3754" s="3" t="s">
        <v>11330</v>
      </c>
      <c r="G3754" s="1" t="s">
        <v>16</v>
      </c>
      <c r="H3754" s="4" t="s">
        <v>387</v>
      </c>
      <c r="I3754" s="1" t="s">
        <v>38</v>
      </c>
    </row>
    <row r="3755" spans="2:9">
      <c r="B3755" s="1">
        <v>3753</v>
      </c>
      <c r="C3755" s="41" t="s">
        <v>11331</v>
      </c>
      <c r="D3755" s="4" t="s">
        <v>11332</v>
      </c>
      <c r="E3755" s="41" t="s">
        <v>15</v>
      </c>
      <c r="F3755" s="3" t="s">
        <v>11333</v>
      </c>
      <c r="G3755" s="1" t="s">
        <v>16</v>
      </c>
      <c r="H3755" s="4" t="s">
        <v>557</v>
      </c>
      <c r="I3755" s="1" t="s">
        <v>38</v>
      </c>
    </row>
    <row r="3756" spans="2:9">
      <c r="B3756" s="1">
        <v>3754</v>
      </c>
      <c r="C3756" s="41" t="s">
        <v>11334</v>
      </c>
      <c r="D3756" s="4" t="s">
        <v>4589</v>
      </c>
      <c r="E3756" s="41" t="s">
        <v>15</v>
      </c>
      <c r="F3756" s="3" t="s">
        <v>11335</v>
      </c>
      <c r="G3756" s="1" t="s">
        <v>16</v>
      </c>
      <c r="H3756" s="4" t="s">
        <v>680</v>
      </c>
      <c r="I3756" s="1" t="s">
        <v>38</v>
      </c>
    </row>
    <row r="3757" spans="2:9">
      <c r="B3757" s="1">
        <v>3755</v>
      </c>
      <c r="C3757" s="41" t="s">
        <v>11336</v>
      </c>
      <c r="D3757" s="4" t="s">
        <v>11337</v>
      </c>
      <c r="E3757" s="41" t="s">
        <v>15</v>
      </c>
      <c r="F3757" s="3" t="s">
        <v>11338</v>
      </c>
      <c r="G3757" s="1" t="s">
        <v>16</v>
      </c>
      <c r="H3757" s="4" t="s">
        <v>679</v>
      </c>
      <c r="I3757" s="1" t="s">
        <v>38</v>
      </c>
    </row>
    <row r="3758" spans="2:9">
      <c r="B3758" s="1">
        <v>3756</v>
      </c>
      <c r="C3758" s="41" t="s">
        <v>11339</v>
      </c>
      <c r="D3758" s="4" t="s">
        <v>11340</v>
      </c>
      <c r="E3758" s="41" t="s">
        <v>15</v>
      </c>
      <c r="F3758" s="3" t="s">
        <v>11341</v>
      </c>
      <c r="G3758" s="1" t="s">
        <v>16</v>
      </c>
      <c r="H3758" s="4" t="s">
        <v>557</v>
      </c>
      <c r="I3758" s="1" t="s">
        <v>38</v>
      </c>
    </row>
    <row r="3759" spans="2:9">
      <c r="B3759" s="1">
        <v>3757</v>
      </c>
      <c r="C3759" s="41" t="s">
        <v>11342</v>
      </c>
      <c r="D3759" s="4" t="s">
        <v>11343</v>
      </c>
      <c r="E3759" s="41" t="s">
        <v>15</v>
      </c>
      <c r="F3759" s="3" t="s">
        <v>11344</v>
      </c>
      <c r="G3759" s="1" t="s">
        <v>16</v>
      </c>
      <c r="H3759" s="4" t="s">
        <v>194</v>
      </c>
      <c r="I3759" s="1" t="s">
        <v>38</v>
      </c>
    </row>
    <row r="3760" spans="2:9">
      <c r="B3760" s="1">
        <v>3758</v>
      </c>
      <c r="C3760" s="41" t="s">
        <v>11345</v>
      </c>
      <c r="D3760" s="4" t="s">
        <v>11346</v>
      </c>
      <c r="E3760" s="41" t="s">
        <v>13</v>
      </c>
      <c r="F3760" s="3" t="s">
        <v>30053</v>
      </c>
      <c r="G3760" s="1" t="s">
        <v>14</v>
      </c>
      <c r="H3760" s="4" t="s">
        <v>557</v>
      </c>
      <c r="I3760" s="1" t="s">
        <v>38</v>
      </c>
    </row>
    <row r="3761" spans="2:9">
      <c r="B3761" s="1">
        <v>3759</v>
      </c>
      <c r="C3761" s="41" t="s">
        <v>11347</v>
      </c>
      <c r="D3761" s="4" t="s">
        <v>11348</v>
      </c>
      <c r="E3761" s="41" t="s">
        <v>15</v>
      </c>
      <c r="F3761" s="3" t="s">
        <v>11349</v>
      </c>
      <c r="G3761" s="1" t="s">
        <v>16</v>
      </c>
      <c r="H3761" s="4" t="s">
        <v>478</v>
      </c>
      <c r="I3761" s="1" t="s">
        <v>38</v>
      </c>
    </row>
    <row r="3762" spans="2:9">
      <c r="B3762" s="1">
        <v>3760</v>
      </c>
      <c r="C3762" s="41" t="s">
        <v>11350</v>
      </c>
      <c r="D3762" s="4" t="s">
        <v>11351</v>
      </c>
      <c r="E3762" s="41" t="s">
        <v>15</v>
      </c>
      <c r="F3762" s="3" t="s">
        <v>11352</v>
      </c>
      <c r="G3762" s="1" t="s">
        <v>16</v>
      </c>
      <c r="H3762" s="4" t="s">
        <v>436</v>
      </c>
      <c r="I3762" s="1" t="s">
        <v>38</v>
      </c>
    </row>
    <row r="3763" spans="2:9">
      <c r="B3763" s="1">
        <v>3761</v>
      </c>
      <c r="C3763" s="41" t="s">
        <v>11353</v>
      </c>
      <c r="D3763" s="4" t="s">
        <v>11354</v>
      </c>
      <c r="E3763" s="41" t="s">
        <v>15</v>
      </c>
      <c r="F3763" s="3" t="s">
        <v>11355</v>
      </c>
      <c r="G3763" s="1" t="s">
        <v>16</v>
      </c>
      <c r="H3763" s="4" t="s">
        <v>478</v>
      </c>
      <c r="I3763" s="1" t="s">
        <v>38</v>
      </c>
    </row>
    <row r="3764" spans="2:9">
      <c r="B3764" s="1">
        <v>3762</v>
      </c>
      <c r="C3764" s="41" t="s">
        <v>11356</v>
      </c>
      <c r="D3764" s="4" t="s">
        <v>11357</v>
      </c>
      <c r="E3764" s="41" t="s">
        <v>15</v>
      </c>
      <c r="F3764" s="3" t="s">
        <v>11358</v>
      </c>
      <c r="G3764" s="1" t="s">
        <v>16</v>
      </c>
      <c r="H3764" s="4" t="s">
        <v>478</v>
      </c>
      <c r="I3764" s="1" t="s">
        <v>38</v>
      </c>
    </row>
    <row r="3765" spans="2:9">
      <c r="B3765" s="1">
        <v>3763</v>
      </c>
      <c r="C3765" s="41" t="s">
        <v>11359</v>
      </c>
      <c r="D3765" s="4" t="s">
        <v>11360</v>
      </c>
      <c r="E3765" s="41" t="s">
        <v>15</v>
      </c>
      <c r="F3765" s="3" t="s">
        <v>11361</v>
      </c>
      <c r="G3765" s="1" t="s">
        <v>16</v>
      </c>
      <c r="H3765" s="4" t="s">
        <v>557</v>
      </c>
      <c r="I3765" s="1" t="s">
        <v>38</v>
      </c>
    </row>
    <row r="3766" spans="2:9">
      <c r="B3766" s="1">
        <v>3764</v>
      </c>
      <c r="C3766" s="41" t="s">
        <v>11362</v>
      </c>
      <c r="D3766" s="4" t="s">
        <v>7090</v>
      </c>
      <c r="E3766" s="41" t="s">
        <v>15</v>
      </c>
      <c r="F3766" s="3" t="s">
        <v>11363</v>
      </c>
      <c r="G3766" s="1" t="s">
        <v>16</v>
      </c>
      <c r="H3766" s="4" t="s">
        <v>478</v>
      </c>
      <c r="I3766" s="1" t="s">
        <v>38</v>
      </c>
    </row>
    <row r="3767" spans="2:9">
      <c r="B3767" s="1">
        <v>3765</v>
      </c>
      <c r="C3767" s="41" t="s">
        <v>11364</v>
      </c>
      <c r="D3767" s="4" t="s">
        <v>11365</v>
      </c>
      <c r="E3767" s="41" t="s">
        <v>15</v>
      </c>
      <c r="F3767" s="3" t="s">
        <v>11366</v>
      </c>
      <c r="G3767" s="1" t="s">
        <v>16</v>
      </c>
      <c r="H3767" s="4" t="s">
        <v>557</v>
      </c>
      <c r="I3767" s="1" t="s">
        <v>38</v>
      </c>
    </row>
    <row r="3768" spans="2:9">
      <c r="B3768" s="1">
        <v>3766</v>
      </c>
      <c r="C3768" s="41" t="s">
        <v>11367</v>
      </c>
      <c r="D3768" s="4" t="s">
        <v>8659</v>
      </c>
      <c r="E3768" s="41" t="s">
        <v>15</v>
      </c>
      <c r="F3768" s="3" t="s">
        <v>11368</v>
      </c>
      <c r="G3768" s="1" t="s">
        <v>16</v>
      </c>
      <c r="H3768" s="4" t="s">
        <v>557</v>
      </c>
      <c r="I3768" s="1" t="s">
        <v>38</v>
      </c>
    </row>
    <row r="3769" spans="2:9">
      <c r="B3769" s="1">
        <v>3767</v>
      </c>
      <c r="C3769" s="41" t="s">
        <v>11369</v>
      </c>
      <c r="D3769" s="4" t="s">
        <v>11370</v>
      </c>
      <c r="E3769" s="41" t="s">
        <v>15</v>
      </c>
      <c r="F3769" s="3" t="s">
        <v>11371</v>
      </c>
      <c r="G3769" s="1" t="s">
        <v>16</v>
      </c>
      <c r="H3769" s="4" t="s">
        <v>557</v>
      </c>
      <c r="I3769" s="1" t="s">
        <v>38</v>
      </c>
    </row>
    <row r="3770" spans="2:9">
      <c r="B3770" s="1">
        <v>3768</v>
      </c>
      <c r="C3770" s="41" t="s">
        <v>11372</v>
      </c>
      <c r="D3770" s="4" t="s">
        <v>11373</v>
      </c>
      <c r="E3770" s="41" t="s">
        <v>15</v>
      </c>
      <c r="F3770" s="3" t="s">
        <v>5341</v>
      </c>
      <c r="G3770" s="1" t="s">
        <v>16</v>
      </c>
      <c r="H3770" s="4" t="s">
        <v>387</v>
      </c>
      <c r="I3770" s="1" t="s">
        <v>38</v>
      </c>
    </row>
    <row r="3771" spans="2:9">
      <c r="B3771" s="1">
        <v>3769</v>
      </c>
      <c r="C3771" s="41" t="s">
        <v>11374</v>
      </c>
      <c r="D3771" s="4" t="s">
        <v>11375</v>
      </c>
      <c r="E3771" s="41" t="s">
        <v>15</v>
      </c>
      <c r="F3771" s="3" t="s">
        <v>11376</v>
      </c>
      <c r="G3771" s="1" t="s">
        <v>16</v>
      </c>
      <c r="H3771" s="4" t="s">
        <v>174</v>
      </c>
      <c r="I3771" s="1" t="s">
        <v>38</v>
      </c>
    </row>
    <row r="3772" spans="2:9">
      <c r="B3772" s="1">
        <v>3770</v>
      </c>
      <c r="C3772" s="41" t="s">
        <v>11377</v>
      </c>
      <c r="D3772" s="4" t="s">
        <v>11378</v>
      </c>
      <c r="E3772" s="41" t="s">
        <v>15</v>
      </c>
      <c r="F3772" s="3" t="s">
        <v>11379</v>
      </c>
      <c r="G3772" s="1" t="s">
        <v>16</v>
      </c>
      <c r="H3772" s="4" t="s">
        <v>182</v>
      </c>
      <c r="I3772" s="1" t="s">
        <v>38</v>
      </c>
    </row>
    <row r="3773" spans="2:9">
      <c r="B3773" s="1">
        <v>3771</v>
      </c>
      <c r="C3773" s="41" t="s">
        <v>11380</v>
      </c>
      <c r="D3773" s="4" t="s">
        <v>11381</v>
      </c>
      <c r="E3773" s="41" t="s">
        <v>15</v>
      </c>
      <c r="F3773" s="3" t="s">
        <v>5177</v>
      </c>
      <c r="G3773" s="1" t="s">
        <v>16</v>
      </c>
      <c r="H3773" s="4" t="s">
        <v>387</v>
      </c>
      <c r="I3773" s="1" t="s">
        <v>38</v>
      </c>
    </row>
    <row r="3774" spans="2:9">
      <c r="B3774" s="1">
        <v>3772</v>
      </c>
      <c r="C3774" s="41" t="s">
        <v>11382</v>
      </c>
      <c r="D3774" s="4" t="s">
        <v>11383</v>
      </c>
      <c r="E3774" s="41" t="s">
        <v>15</v>
      </c>
      <c r="F3774" s="3" t="s">
        <v>11384</v>
      </c>
      <c r="G3774" s="1" t="s">
        <v>16</v>
      </c>
      <c r="H3774" s="4" t="s">
        <v>557</v>
      </c>
      <c r="I3774" s="1" t="s">
        <v>38</v>
      </c>
    </row>
    <row r="3775" spans="2:9">
      <c r="B3775" s="1">
        <v>3773</v>
      </c>
      <c r="C3775" s="41" t="s">
        <v>11385</v>
      </c>
      <c r="D3775" s="4" t="s">
        <v>11386</v>
      </c>
      <c r="E3775" s="41" t="s">
        <v>15</v>
      </c>
      <c r="F3775" s="3" t="s">
        <v>11387</v>
      </c>
      <c r="G3775" s="1" t="s">
        <v>16</v>
      </c>
      <c r="H3775" s="4" t="s">
        <v>557</v>
      </c>
      <c r="I3775" s="1" t="s">
        <v>38</v>
      </c>
    </row>
    <row r="3776" spans="2:9">
      <c r="B3776" s="1">
        <v>3774</v>
      </c>
      <c r="C3776" s="41" t="s">
        <v>11388</v>
      </c>
      <c r="D3776" s="4" t="s">
        <v>11389</v>
      </c>
      <c r="E3776" s="41" t="s">
        <v>15</v>
      </c>
      <c r="F3776" s="3" t="s">
        <v>11390</v>
      </c>
      <c r="G3776" s="1" t="s">
        <v>16</v>
      </c>
      <c r="H3776" s="4" t="s">
        <v>387</v>
      </c>
      <c r="I3776" s="1" t="s">
        <v>38</v>
      </c>
    </row>
    <row r="3777" spans="2:9">
      <c r="B3777" s="1">
        <v>3775</v>
      </c>
      <c r="C3777" s="41" t="s">
        <v>11391</v>
      </c>
      <c r="D3777" s="4" t="s">
        <v>11392</v>
      </c>
      <c r="E3777" s="41" t="s">
        <v>15</v>
      </c>
      <c r="F3777" s="3" t="s">
        <v>11393</v>
      </c>
      <c r="G3777" s="1" t="s">
        <v>16</v>
      </c>
      <c r="H3777" s="4" t="s">
        <v>557</v>
      </c>
      <c r="I3777" s="1" t="s">
        <v>38</v>
      </c>
    </row>
    <row r="3778" spans="2:9">
      <c r="B3778" s="1">
        <v>3776</v>
      </c>
      <c r="C3778" s="41" t="s">
        <v>11394</v>
      </c>
      <c r="D3778" s="4" t="s">
        <v>11395</v>
      </c>
      <c r="E3778" s="41" t="s">
        <v>15</v>
      </c>
      <c r="F3778" s="3" t="s">
        <v>11396</v>
      </c>
      <c r="G3778" s="1" t="s">
        <v>16</v>
      </c>
      <c r="H3778" s="4" t="s">
        <v>436</v>
      </c>
      <c r="I3778" s="1" t="s">
        <v>38</v>
      </c>
    </row>
    <row r="3779" spans="2:9">
      <c r="B3779" s="1">
        <v>3777</v>
      </c>
      <c r="C3779" s="41" t="s">
        <v>11397</v>
      </c>
      <c r="D3779" s="4" t="s">
        <v>7083</v>
      </c>
      <c r="E3779" s="41" t="s">
        <v>15</v>
      </c>
      <c r="F3779" s="3" t="s">
        <v>5177</v>
      </c>
      <c r="G3779" s="1" t="s">
        <v>16</v>
      </c>
      <c r="H3779" s="4" t="s">
        <v>387</v>
      </c>
      <c r="I3779" s="1" t="s">
        <v>38</v>
      </c>
    </row>
    <row r="3780" spans="2:9">
      <c r="B3780" s="1">
        <v>3778</v>
      </c>
      <c r="C3780" s="41" t="s">
        <v>11398</v>
      </c>
      <c r="D3780" s="4" t="s">
        <v>11399</v>
      </c>
      <c r="E3780" s="41" t="s">
        <v>15</v>
      </c>
      <c r="F3780" s="3" t="s">
        <v>11400</v>
      </c>
      <c r="G3780" s="1" t="s">
        <v>16</v>
      </c>
      <c r="H3780" s="4" t="s">
        <v>675</v>
      </c>
      <c r="I3780" s="1" t="s">
        <v>38</v>
      </c>
    </row>
    <row r="3781" spans="2:9">
      <c r="B3781" s="1">
        <v>3779</v>
      </c>
      <c r="C3781" s="41" t="s">
        <v>11401</v>
      </c>
      <c r="D3781" s="4" t="s">
        <v>11402</v>
      </c>
      <c r="E3781" s="41" t="s">
        <v>15</v>
      </c>
      <c r="F3781" s="3" t="s">
        <v>11403</v>
      </c>
      <c r="G3781" s="1" t="s">
        <v>16</v>
      </c>
      <c r="H3781" s="4" t="s">
        <v>557</v>
      </c>
      <c r="I3781" s="1" t="s">
        <v>38</v>
      </c>
    </row>
    <row r="3782" spans="2:9">
      <c r="B3782" s="1">
        <v>3780</v>
      </c>
      <c r="C3782" s="41" t="s">
        <v>11404</v>
      </c>
      <c r="D3782" s="4" t="s">
        <v>11405</v>
      </c>
      <c r="E3782" s="41" t="s">
        <v>15</v>
      </c>
      <c r="F3782" s="3" t="s">
        <v>11406</v>
      </c>
      <c r="G3782" s="1" t="s">
        <v>16</v>
      </c>
      <c r="H3782" s="4" t="s">
        <v>436</v>
      </c>
      <c r="I3782" s="1" t="s">
        <v>38</v>
      </c>
    </row>
    <row r="3783" spans="2:9">
      <c r="B3783" s="1">
        <v>3781</v>
      </c>
      <c r="C3783" s="41" t="s">
        <v>11407</v>
      </c>
      <c r="D3783" s="4" t="s">
        <v>5238</v>
      </c>
      <c r="E3783" s="41" t="s">
        <v>15</v>
      </c>
      <c r="F3783" s="3" t="s">
        <v>11408</v>
      </c>
      <c r="G3783" s="1" t="s">
        <v>16</v>
      </c>
      <c r="H3783" s="4" t="s">
        <v>679</v>
      </c>
      <c r="I3783" s="1" t="s">
        <v>38</v>
      </c>
    </row>
    <row r="3784" spans="2:9">
      <c r="B3784" s="1">
        <v>3782</v>
      </c>
      <c r="C3784" s="41" t="s">
        <v>11409</v>
      </c>
      <c r="D3784" s="4" t="s">
        <v>8816</v>
      </c>
      <c r="E3784" s="41" t="s">
        <v>15</v>
      </c>
      <c r="F3784" s="3" t="s">
        <v>11410</v>
      </c>
      <c r="G3784" s="1" t="s">
        <v>16</v>
      </c>
      <c r="H3784" s="4" t="s">
        <v>478</v>
      </c>
      <c r="I3784" s="1" t="s">
        <v>38</v>
      </c>
    </row>
    <row r="3785" spans="2:9">
      <c r="B3785" s="1">
        <v>3783</v>
      </c>
      <c r="C3785" s="41" t="s">
        <v>11411</v>
      </c>
      <c r="D3785" s="4" t="s">
        <v>11412</v>
      </c>
      <c r="E3785" s="41" t="s">
        <v>15</v>
      </c>
      <c r="F3785" s="3" t="s">
        <v>11413</v>
      </c>
      <c r="G3785" s="1" t="s">
        <v>16</v>
      </c>
      <c r="H3785" s="4" t="s">
        <v>182</v>
      </c>
      <c r="I3785" s="1" t="s">
        <v>38</v>
      </c>
    </row>
    <row r="3786" spans="2:9">
      <c r="B3786" s="1">
        <v>3784</v>
      </c>
      <c r="C3786" s="41" t="s">
        <v>11414</v>
      </c>
      <c r="D3786" s="4" t="s">
        <v>11415</v>
      </c>
      <c r="E3786" s="41" t="s">
        <v>15</v>
      </c>
      <c r="F3786" s="3" t="s">
        <v>11416</v>
      </c>
      <c r="G3786" s="1" t="s">
        <v>16</v>
      </c>
      <c r="H3786" s="4" t="s">
        <v>182</v>
      </c>
      <c r="I3786" s="1" t="s">
        <v>38</v>
      </c>
    </row>
    <row r="3787" spans="2:9">
      <c r="B3787" s="1">
        <v>3785</v>
      </c>
      <c r="C3787" s="41" t="s">
        <v>11417</v>
      </c>
      <c r="D3787" s="4" t="s">
        <v>11418</v>
      </c>
      <c r="E3787" s="41" t="s">
        <v>15</v>
      </c>
      <c r="F3787" s="3" t="s">
        <v>11419</v>
      </c>
      <c r="G3787" s="1" t="s">
        <v>16</v>
      </c>
      <c r="H3787" s="4" t="s">
        <v>679</v>
      </c>
      <c r="I3787" s="1" t="s">
        <v>38</v>
      </c>
    </row>
    <row r="3788" spans="2:9">
      <c r="B3788" s="1">
        <v>3786</v>
      </c>
      <c r="C3788" s="41" t="s">
        <v>11420</v>
      </c>
      <c r="D3788" s="4" t="s">
        <v>11421</v>
      </c>
      <c r="E3788" s="41" t="s">
        <v>15</v>
      </c>
      <c r="F3788" s="3" t="s">
        <v>11422</v>
      </c>
      <c r="G3788" s="1" t="s">
        <v>16</v>
      </c>
      <c r="H3788" s="4" t="s">
        <v>436</v>
      </c>
      <c r="I3788" s="1" t="s">
        <v>38</v>
      </c>
    </row>
    <row r="3789" spans="2:9">
      <c r="B3789" s="1">
        <v>3787</v>
      </c>
      <c r="C3789" s="41" t="s">
        <v>11423</v>
      </c>
      <c r="D3789" s="4" t="s">
        <v>11424</v>
      </c>
      <c r="E3789" s="41" t="s">
        <v>15</v>
      </c>
      <c r="F3789" s="3" t="s">
        <v>11425</v>
      </c>
      <c r="G3789" s="1" t="s">
        <v>16</v>
      </c>
      <c r="H3789" s="4" t="s">
        <v>680</v>
      </c>
      <c r="I3789" s="1" t="s">
        <v>38</v>
      </c>
    </row>
    <row r="3790" spans="2:9">
      <c r="B3790" s="1">
        <v>3788</v>
      </c>
      <c r="C3790" s="41" t="s">
        <v>11426</v>
      </c>
      <c r="D3790" s="4" t="s">
        <v>11427</v>
      </c>
      <c r="E3790" s="41" t="s">
        <v>15</v>
      </c>
      <c r="F3790" s="3" t="s">
        <v>11428</v>
      </c>
      <c r="G3790" s="1" t="s">
        <v>16</v>
      </c>
      <c r="H3790" s="4" t="s">
        <v>680</v>
      </c>
      <c r="I3790" s="1" t="s">
        <v>38</v>
      </c>
    </row>
    <row r="3791" spans="2:9">
      <c r="B3791" s="1">
        <v>3789</v>
      </c>
      <c r="C3791" s="41" t="s">
        <v>11429</v>
      </c>
      <c r="D3791" s="4" t="s">
        <v>11430</v>
      </c>
      <c r="E3791" s="41" t="s">
        <v>15</v>
      </c>
      <c r="F3791" s="3" t="s">
        <v>11431</v>
      </c>
      <c r="G3791" s="1" t="s">
        <v>16</v>
      </c>
      <c r="H3791" s="4" t="s">
        <v>557</v>
      </c>
      <c r="I3791" s="1" t="s">
        <v>38</v>
      </c>
    </row>
    <row r="3792" spans="2:9">
      <c r="B3792" s="1">
        <v>3790</v>
      </c>
      <c r="C3792" s="41" t="s">
        <v>11432</v>
      </c>
      <c r="D3792" s="4" t="s">
        <v>11433</v>
      </c>
      <c r="E3792" s="41" t="s">
        <v>15</v>
      </c>
      <c r="F3792" s="3" t="s">
        <v>11434</v>
      </c>
      <c r="G3792" s="1" t="s">
        <v>16</v>
      </c>
      <c r="H3792" s="4" t="s">
        <v>296</v>
      </c>
      <c r="I3792" s="1" t="s">
        <v>38</v>
      </c>
    </row>
    <row r="3793" spans="2:9">
      <c r="B3793" s="1">
        <v>3791</v>
      </c>
      <c r="C3793" s="41" t="s">
        <v>11435</v>
      </c>
      <c r="D3793" s="4" t="s">
        <v>11436</v>
      </c>
      <c r="E3793" s="41" t="s">
        <v>15</v>
      </c>
      <c r="F3793" s="3" t="s">
        <v>11437</v>
      </c>
      <c r="G3793" s="1" t="s">
        <v>16</v>
      </c>
      <c r="H3793" s="4" t="s">
        <v>678</v>
      </c>
      <c r="I3793" s="1" t="s">
        <v>38</v>
      </c>
    </row>
    <row r="3794" spans="2:9">
      <c r="B3794" s="1">
        <v>3792</v>
      </c>
      <c r="C3794" s="41" t="s">
        <v>11438</v>
      </c>
      <c r="D3794" s="4" t="s">
        <v>11439</v>
      </c>
      <c r="E3794" s="41" t="s">
        <v>15</v>
      </c>
      <c r="F3794" s="3" t="s">
        <v>11440</v>
      </c>
      <c r="G3794" s="1" t="s">
        <v>16</v>
      </c>
      <c r="H3794" s="4" t="s">
        <v>326</v>
      </c>
      <c r="I3794" s="1" t="s">
        <v>38</v>
      </c>
    </row>
    <row r="3795" spans="2:9">
      <c r="B3795" s="1">
        <v>3793</v>
      </c>
      <c r="C3795" s="41" t="s">
        <v>11441</v>
      </c>
      <c r="D3795" s="4" t="s">
        <v>11442</v>
      </c>
      <c r="E3795" s="41" t="s">
        <v>15</v>
      </c>
      <c r="F3795" s="3" t="s">
        <v>11443</v>
      </c>
      <c r="G3795" s="1" t="s">
        <v>16</v>
      </c>
      <c r="H3795" s="4" t="s">
        <v>557</v>
      </c>
      <c r="I3795" s="1" t="s">
        <v>38</v>
      </c>
    </row>
    <row r="3796" spans="2:9">
      <c r="B3796" s="1">
        <v>3794</v>
      </c>
      <c r="C3796" s="41" t="s">
        <v>11444</v>
      </c>
      <c r="D3796" s="4" t="s">
        <v>58</v>
      </c>
      <c r="E3796" s="41" t="s">
        <v>15</v>
      </c>
      <c r="F3796" s="3" t="s">
        <v>11445</v>
      </c>
      <c r="G3796" s="1" t="s">
        <v>16</v>
      </c>
      <c r="H3796" s="4" t="s">
        <v>679</v>
      </c>
      <c r="I3796" s="1" t="s">
        <v>38</v>
      </c>
    </row>
    <row r="3797" spans="2:9">
      <c r="B3797" s="1">
        <v>3795</v>
      </c>
      <c r="C3797" s="41" t="s">
        <v>11446</v>
      </c>
      <c r="D3797" s="4" t="s">
        <v>11447</v>
      </c>
      <c r="E3797" s="41" t="s">
        <v>15</v>
      </c>
      <c r="F3797" s="3" t="s">
        <v>11448</v>
      </c>
      <c r="G3797" s="1" t="s">
        <v>16</v>
      </c>
      <c r="H3797" s="4" t="s">
        <v>594</v>
      </c>
      <c r="I3797" s="1" t="s">
        <v>38</v>
      </c>
    </row>
    <row r="3798" spans="2:9">
      <c r="B3798" s="1">
        <v>3796</v>
      </c>
      <c r="C3798" s="41" t="s">
        <v>11449</v>
      </c>
      <c r="D3798" s="4" t="s">
        <v>11450</v>
      </c>
      <c r="E3798" s="41" t="s">
        <v>15</v>
      </c>
      <c r="F3798" s="3" t="s">
        <v>11451</v>
      </c>
      <c r="G3798" s="1" t="s">
        <v>16</v>
      </c>
      <c r="H3798" s="4" t="s">
        <v>387</v>
      </c>
      <c r="I3798" s="1" t="s">
        <v>38</v>
      </c>
    </row>
    <row r="3799" spans="2:9">
      <c r="B3799" s="1">
        <v>3797</v>
      </c>
      <c r="C3799" s="41" t="s">
        <v>11452</v>
      </c>
      <c r="D3799" s="4" t="s">
        <v>7341</v>
      </c>
      <c r="E3799" s="41" t="s">
        <v>15</v>
      </c>
      <c r="F3799" s="3" t="s">
        <v>11453</v>
      </c>
      <c r="G3799" s="1" t="s">
        <v>16</v>
      </c>
      <c r="H3799" s="4" t="s">
        <v>322</v>
      </c>
      <c r="I3799" s="1" t="s">
        <v>38</v>
      </c>
    </row>
    <row r="3800" spans="2:9">
      <c r="B3800" s="1">
        <v>3798</v>
      </c>
      <c r="C3800" s="41" t="s">
        <v>11454</v>
      </c>
      <c r="D3800" s="4" t="s">
        <v>11455</v>
      </c>
      <c r="E3800" s="41" t="s">
        <v>15</v>
      </c>
      <c r="F3800" s="3" t="s">
        <v>5177</v>
      </c>
      <c r="G3800" s="1" t="s">
        <v>16</v>
      </c>
      <c r="H3800" s="4" t="s">
        <v>387</v>
      </c>
      <c r="I3800" s="1" t="s">
        <v>38</v>
      </c>
    </row>
    <row r="3801" spans="2:9">
      <c r="B3801" s="1">
        <v>3799</v>
      </c>
      <c r="C3801" s="41" t="s">
        <v>11456</v>
      </c>
      <c r="D3801" s="4" t="s">
        <v>11457</v>
      </c>
      <c r="E3801" s="41" t="s">
        <v>15</v>
      </c>
      <c r="F3801" s="3" t="s">
        <v>11458</v>
      </c>
      <c r="G3801" s="1" t="s">
        <v>16</v>
      </c>
      <c r="H3801" s="4" t="s">
        <v>478</v>
      </c>
      <c r="I3801" s="1" t="s">
        <v>38</v>
      </c>
    </row>
    <row r="3802" spans="2:9">
      <c r="B3802" s="1">
        <v>3800</v>
      </c>
      <c r="C3802" s="41" t="s">
        <v>11459</v>
      </c>
      <c r="D3802" s="4" t="s">
        <v>11460</v>
      </c>
      <c r="E3802" s="41" t="s">
        <v>15</v>
      </c>
      <c r="F3802" s="3" t="s">
        <v>11461</v>
      </c>
      <c r="G3802" s="1" t="s">
        <v>16</v>
      </c>
      <c r="H3802" s="4" t="s">
        <v>29551</v>
      </c>
      <c r="I3802" s="1" t="s">
        <v>38</v>
      </c>
    </row>
    <row r="3803" spans="2:9">
      <c r="B3803" s="1">
        <v>3801</v>
      </c>
      <c r="C3803" s="41" t="s">
        <v>11462</v>
      </c>
      <c r="D3803" s="4" t="s">
        <v>11463</v>
      </c>
      <c r="E3803" s="41" t="s">
        <v>15</v>
      </c>
      <c r="F3803" s="3" t="s">
        <v>11464</v>
      </c>
      <c r="G3803" s="1" t="s">
        <v>16</v>
      </c>
      <c r="H3803" s="4" t="s">
        <v>436</v>
      </c>
      <c r="I3803" s="1" t="s">
        <v>38</v>
      </c>
    </row>
    <row r="3804" spans="2:9">
      <c r="B3804" s="1">
        <v>3802</v>
      </c>
      <c r="C3804" s="41" t="s">
        <v>11465</v>
      </c>
      <c r="D3804" s="4" t="s">
        <v>11466</v>
      </c>
      <c r="E3804" s="41" t="s">
        <v>15</v>
      </c>
      <c r="F3804" s="3" t="s">
        <v>5912</v>
      </c>
      <c r="G3804" s="1" t="s">
        <v>16</v>
      </c>
      <c r="H3804" s="4" t="s">
        <v>387</v>
      </c>
      <c r="I3804" s="1" t="s">
        <v>38</v>
      </c>
    </row>
    <row r="3805" spans="2:9">
      <c r="B3805" s="1">
        <v>3803</v>
      </c>
      <c r="C3805" s="41" t="s">
        <v>11467</v>
      </c>
      <c r="D3805" s="4" t="s">
        <v>11468</v>
      </c>
      <c r="E3805" s="41" t="s">
        <v>15</v>
      </c>
      <c r="F3805" s="3" t="s">
        <v>11469</v>
      </c>
      <c r="G3805" s="1" t="s">
        <v>16</v>
      </c>
      <c r="H3805" s="4" t="s">
        <v>557</v>
      </c>
      <c r="I3805" s="1" t="s">
        <v>38</v>
      </c>
    </row>
    <row r="3806" spans="2:9">
      <c r="B3806" s="1">
        <v>3804</v>
      </c>
      <c r="C3806" s="41" t="s">
        <v>11470</v>
      </c>
      <c r="D3806" s="4" t="s">
        <v>11471</v>
      </c>
      <c r="E3806" s="41" t="s">
        <v>15</v>
      </c>
      <c r="F3806" s="3" t="s">
        <v>11472</v>
      </c>
      <c r="G3806" s="1" t="s">
        <v>16</v>
      </c>
      <c r="H3806" s="4" t="s">
        <v>182</v>
      </c>
      <c r="I3806" s="1" t="s">
        <v>38</v>
      </c>
    </row>
    <row r="3807" spans="2:9">
      <c r="B3807" s="1">
        <v>3805</v>
      </c>
      <c r="C3807" s="41" t="s">
        <v>11473</v>
      </c>
      <c r="D3807" s="4" t="s">
        <v>11474</v>
      </c>
      <c r="E3807" s="41" t="s">
        <v>15</v>
      </c>
      <c r="F3807" s="3" t="s">
        <v>6269</v>
      </c>
      <c r="G3807" s="1" t="s">
        <v>16</v>
      </c>
      <c r="H3807" s="4" t="s">
        <v>174</v>
      </c>
      <c r="I3807" s="1" t="s">
        <v>38</v>
      </c>
    </row>
    <row r="3808" spans="2:9">
      <c r="B3808" s="1">
        <v>3806</v>
      </c>
      <c r="C3808" s="41" t="s">
        <v>11475</v>
      </c>
      <c r="D3808" s="4" t="s">
        <v>11476</v>
      </c>
      <c r="E3808" s="41" t="s">
        <v>15</v>
      </c>
      <c r="F3808" s="3" t="s">
        <v>11477</v>
      </c>
      <c r="G3808" s="1" t="s">
        <v>16</v>
      </c>
      <c r="H3808" s="4" t="s">
        <v>557</v>
      </c>
      <c r="I3808" s="1" t="s">
        <v>38</v>
      </c>
    </row>
    <row r="3809" spans="2:9">
      <c r="B3809" s="1">
        <v>3807</v>
      </c>
      <c r="C3809" s="41" t="s">
        <v>11478</v>
      </c>
      <c r="D3809" s="4" t="s">
        <v>11479</v>
      </c>
      <c r="E3809" s="41" t="s">
        <v>15</v>
      </c>
      <c r="F3809" s="3" t="s">
        <v>11480</v>
      </c>
      <c r="G3809" s="1" t="s">
        <v>16</v>
      </c>
      <c r="H3809" s="4" t="s">
        <v>436</v>
      </c>
      <c r="I3809" s="1" t="s">
        <v>38</v>
      </c>
    </row>
    <row r="3810" spans="2:9">
      <c r="B3810" s="1">
        <v>3808</v>
      </c>
      <c r="C3810" s="41" t="s">
        <v>11481</v>
      </c>
      <c r="D3810" s="4" t="s">
        <v>8557</v>
      </c>
      <c r="E3810" s="41" t="s">
        <v>15</v>
      </c>
      <c r="F3810" s="3" t="s">
        <v>11482</v>
      </c>
      <c r="G3810" s="1" t="s">
        <v>16</v>
      </c>
      <c r="H3810" s="4" t="s">
        <v>29551</v>
      </c>
      <c r="I3810" s="1" t="s">
        <v>38</v>
      </c>
    </row>
    <row r="3811" spans="2:9">
      <c r="B3811" s="1">
        <v>3809</v>
      </c>
      <c r="C3811" s="41" t="s">
        <v>11483</v>
      </c>
      <c r="D3811" s="4" t="s">
        <v>11484</v>
      </c>
      <c r="E3811" s="41" t="s">
        <v>15</v>
      </c>
      <c r="F3811" s="3" t="s">
        <v>11485</v>
      </c>
      <c r="G3811" s="1" t="s">
        <v>16</v>
      </c>
      <c r="H3811" s="4" t="s">
        <v>679</v>
      </c>
      <c r="I3811" s="1" t="s">
        <v>38</v>
      </c>
    </row>
    <row r="3812" spans="2:9">
      <c r="B3812" s="1">
        <v>3810</v>
      </c>
      <c r="C3812" s="41" t="s">
        <v>11486</v>
      </c>
      <c r="D3812" s="4" t="s">
        <v>11487</v>
      </c>
      <c r="E3812" s="41" t="s">
        <v>15</v>
      </c>
      <c r="F3812" s="3" t="s">
        <v>11488</v>
      </c>
      <c r="G3812" s="1" t="s">
        <v>16</v>
      </c>
      <c r="H3812" s="4" t="s">
        <v>387</v>
      </c>
      <c r="I3812" s="1" t="s">
        <v>38</v>
      </c>
    </row>
    <row r="3813" spans="2:9">
      <c r="B3813" s="1">
        <v>3811</v>
      </c>
      <c r="C3813" s="41" t="s">
        <v>11489</v>
      </c>
      <c r="D3813" s="4" t="s">
        <v>11490</v>
      </c>
      <c r="E3813" s="41" t="s">
        <v>15</v>
      </c>
      <c r="F3813" s="3" t="s">
        <v>11491</v>
      </c>
      <c r="G3813" s="1" t="s">
        <v>16</v>
      </c>
      <c r="H3813" s="4" t="s">
        <v>679</v>
      </c>
      <c r="I3813" s="1" t="s">
        <v>38</v>
      </c>
    </row>
    <row r="3814" spans="2:9">
      <c r="B3814" s="1">
        <v>3812</v>
      </c>
      <c r="C3814" s="41" t="s">
        <v>11492</v>
      </c>
      <c r="D3814" s="4" t="s">
        <v>11493</v>
      </c>
      <c r="E3814" s="41" t="s">
        <v>15</v>
      </c>
      <c r="F3814" s="3" t="s">
        <v>11494</v>
      </c>
      <c r="G3814" s="1" t="s">
        <v>16</v>
      </c>
      <c r="H3814" s="4" t="s">
        <v>174</v>
      </c>
      <c r="I3814" s="1" t="s">
        <v>38</v>
      </c>
    </row>
    <row r="3815" spans="2:9">
      <c r="B3815" s="1">
        <v>3813</v>
      </c>
      <c r="C3815" s="41" t="s">
        <v>11495</v>
      </c>
      <c r="D3815" s="4" t="s">
        <v>11496</v>
      </c>
      <c r="E3815" s="41" t="s">
        <v>15</v>
      </c>
      <c r="F3815" s="3" t="s">
        <v>5738</v>
      </c>
      <c r="G3815" s="1" t="s">
        <v>16</v>
      </c>
      <c r="H3815" s="4" t="s">
        <v>387</v>
      </c>
      <c r="I3815" s="1" t="s">
        <v>38</v>
      </c>
    </row>
    <row r="3816" spans="2:9">
      <c r="B3816" s="1">
        <v>3814</v>
      </c>
      <c r="C3816" s="41" t="s">
        <v>11497</v>
      </c>
      <c r="D3816" s="4" t="s">
        <v>11498</v>
      </c>
      <c r="E3816" s="41" t="s">
        <v>15</v>
      </c>
      <c r="F3816" s="3" t="s">
        <v>6652</v>
      </c>
      <c r="G3816" s="1" t="s">
        <v>16</v>
      </c>
      <c r="H3816" s="4" t="s">
        <v>478</v>
      </c>
      <c r="I3816" s="1" t="s">
        <v>38</v>
      </c>
    </row>
    <row r="3817" spans="2:9">
      <c r="B3817" s="1">
        <v>3815</v>
      </c>
      <c r="C3817" s="41" t="s">
        <v>11499</v>
      </c>
      <c r="D3817" s="4" t="s">
        <v>11500</v>
      </c>
      <c r="E3817" s="41" t="s">
        <v>15</v>
      </c>
      <c r="F3817" s="3" t="s">
        <v>11501</v>
      </c>
      <c r="G3817" s="1" t="s">
        <v>16</v>
      </c>
      <c r="H3817" s="4" t="s">
        <v>478</v>
      </c>
      <c r="I3817" s="1" t="s">
        <v>38</v>
      </c>
    </row>
    <row r="3818" spans="2:9">
      <c r="B3818" s="1">
        <v>3816</v>
      </c>
      <c r="C3818" s="41" t="s">
        <v>11502</v>
      </c>
      <c r="D3818" s="4" t="s">
        <v>11503</v>
      </c>
      <c r="E3818" s="41" t="s">
        <v>15</v>
      </c>
      <c r="F3818" s="3" t="s">
        <v>11504</v>
      </c>
      <c r="G3818" s="1" t="s">
        <v>16</v>
      </c>
      <c r="H3818" s="4" t="s">
        <v>557</v>
      </c>
      <c r="I3818" s="1" t="s">
        <v>38</v>
      </c>
    </row>
    <row r="3819" spans="2:9">
      <c r="B3819" s="1">
        <v>3817</v>
      </c>
      <c r="C3819" s="41" t="s">
        <v>11505</v>
      </c>
      <c r="D3819" s="4" t="s">
        <v>11506</v>
      </c>
      <c r="E3819" s="41" t="s">
        <v>15</v>
      </c>
      <c r="F3819" s="3" t="s">
        <v>11507</v>
      </c>
      <c r="G3819" s="1" t="s">
        <v>16</v>
      </c>
      <c r="H3819" s="4" t="s">
        <v>557</v>
      </c>
      <c r="I3819" s="1" t="s">
        <v>38</v>
      </c>
    </row>
    <row r="3820" spans="2:9">
      <c r="B3820" s="1">
        <v>3818</v>
      </c>
      <c r="C3820" s="41" t="s">
        <v>11508</v>
      </c>
      <c r="D3820" s="4" t="s">
        <v>11509</v>
      </c>
      <c r="E3820" s="41" t="s">
        <v>15</v>
      </c>
      <c r="F3820" s="3" t="s">
        <v>251</v>
      </c>
      <c r="G3820" s="1" t="s">
        <v>16</v>
      </c>
      <c r="H3820" s="4" t="s">
        <v>252</v>
      </c>
      <c r="I3820" s="1" t="s">
        <v>38</v>
      </c>
    </row>
    <row r="3821" spans="2:9">
      <c r="B3821" s="1">
        <v>3819</v>
      </c>
      <c r="C3821" s="41" t="s">
        <v>11510</v>
      </c>
      <c r="D3821" s="4" t="s">
        <v>11511</v>
      </c>
      <c r="E3821" s="41" t="s">
        <v>15</v>
      </c>
      <c r="F3821" s="3" t="s">
        <v>11512</v>
      </c>
      <c r="G3821" s="1" t="s">
        <v>16</v>
      </c>
      <c r="H3821" s="4" t="s">
        <v>478</v>
      </c>
      <c r="I3821" s="1" t="s">
        <v>38</v>
      </c>
    </row>
    <row r="3822" spans="2:9">
      <c r="B3822" s="1">
        <v>3820</v>
      </c>
      <c r="C3822" s="41" t="s">
        <v>11513</v>
      </c>
      <c r="D3822" s="4" t="s">
        <v>11514</v>
      </c>
      <c r="E3822" s="41" t="s">
        <v>15</v>
      </c>
      <c r="F3822" s="3" t="s">
        <v>11515</v>
      </c>
      <c r="G3822" s="1" t="s">
        <v>16</v>
      </c>
      <c r="H3822" s="4" t="s">
        <v>478</v>
      </c>
      <c r="I3822" s="1" t="s">
        <v>38</v>
      </c>
    </row>
    <row r="3823" spans="2:9">
      <c r="B3823" s="1">
        <v>3821</v>
      </c>
      <c r="C3823" s="41" t="s">
        <v>11516</v>
      </c>
      <c r="D3823" s="4" t="s">
        <v>11517</v>
      </c>
      <c r="E3823" s="41" t="s">
        <v>15</v>
      </c>
      <c r="F3823" s="3" t="s">
        <v>11518</v>
      </c>
      <c r="G3823" s="1" t="s">
        <v>16</v>
      </c>
      <c r="H3823" s="4" t="s">
        <v>387</v>
      </c>
      <c r="I3823" s="1" t="s">
        <v>38</v>
      </c>
    </row>
    <row r="3824" spans="2:9">
      <c r="B3824" s="1">
        <v>3822</v>
      </c>
      <c r="C3824" s="41" t="s">
        <v>11519</v>
      </c>
      <c r="D3824" s="4" t="s">
        <v>11520</v>
      </c>
      <c r="E3824" s="41" t="s">
        <v>15</v>
      </c>
      <c r="F3824" s="3" t="s">
        <v>11521</v>
      </c>
      <c r="G3824" s="1" t="s">
        <v>16</v>
      </c>
      <c r="H3824" s="4" t="s">
        <v>182</v>
      </c>
      <c r="I3824" s="1" t="s">
        <v>38</v>
      </c>
    </row>
    <row r="3825" spans="2:9">
      <c r="B3825" s="1">
        <v>3823</v>
      </c>
      <c r="C3825" s="41" t="s">
        <v>11522</v>
      </c>
      <c r="D3825" s="4" t="s">
        <v>11523</v>
      </c>
      <c r="E3825" s="41" t="s">
        <v>15</v>
      </c>
      <c r="F3825" s="3" t="s">
        <v>11524</v>
      </c>
      <c r="G3825" s="1" t="s">
        <v>16</v>
      </c>
      <c r="H3825" s="4" t="s">
        <v>310</v>
      </c>
      <c r="I3825" s="1" t="s">
        <v>38</v>
      </c>
    </row>
    <row r="3826" spans="2:9">
      <c r="B3826" s="1">
        <v>3824</v>
      </c>
      <c r="C3826" s="41" t="s">
        <v>11525</v>
      </c>
      <c r="D3826" s="4" t="s">
        <v>11526</v>
      </c>
      <c r="E3826" s="41" t="s">
        <v>15</v>
      </c>
      <c r="F3826" s="3" t="s">
        <v>11527</v>
      </c>
      <c r="G3826" s="1" t="s">
        <v>16</v>
      </c>
      <c r="H3826" s="4" t="s">
        <v>436</v>
      </c>
      <c r="I3826" s="1" t="s">
        <v>38</v>
      </c>
    </row>
    <row r="3827" spans="2:9">
      <c r="B3827" s="1">
        <v>3825</v>
      </c>
      <c r="C3827" s="41" t="s">
        <v>11528</v>
      </c>
      <c r="D3827" s="4" t="s">
        <v>2059</v>
      </c>
      <c r="E3827" s="41" t="s">
        <v>15</v>
      </c>
      <c r="F3827" s="3" t="s">
        <v>11529</v>
      </c>
      <c r="G3827" s="1" t="s">
        <v>16</v>
      </c>
      <c r="H3827" s="4" t="s">
        <v>675</v>
      </c>
      <c r="I3827" s="1" t="s">
        <v>38</v>
      </c>
    </row>
    <row r="3828" spans="2:9">
      <c r="B3828" s="1">
        <v>3826</v>
      </c>
      <c r="C3828" s="41" t="s">
        <v>11530</v>
      </c>
      <c r="D3828" s="4" t="s">
        <v>11531</v>
      </c>
      <c r="E3828" s="41" t="s">
        <v>15</v>
      </c>
      <c r="F3828" s="3" t="s">
        <v>11532</v>
      </c>
      <c r="G3828" s="1" t="s">
        <v>16</v>
      </c>
      <c r="H3828" s="4" t="s">
        <v>436</v>
      </c>
      <c r="I3828" s="1" t="s">
        <v>38</v>
      </c>
    </row>
    <row r="3829" spans="2:9">
      <c r="B3829" s="1">
        <v>3827</v>
      </c>
      <c r="C3829" s="41" t="s">
        <v>11533</v>
      </c>
      <c r="D3829" s="4" t="s">
        <v>11534</v>
      </c>
      <c r="E3829" s="41" t="s">
        <v>15</v>
      </c>
      <c r="F3829" s="3" t="s">
        <v>11535</v>
      </c>
      <c r="G3829" s="1" t="s">
        <v>16</v>
      </c>
      <c r="H3829" s="4" t="s">
        <v>557</v>
      </c>
      <c r="I3829" s="1" t="s">
        <v>38</v>
      </c>
    </row>
    <row r="3830" spans="2:9">
      <c r="B3830" s="1">
        <v>3828</v>
      </c>
      <c r="C3830" s="41" t="s">
        <v>11536</v>
      </c>
      <c r="D3830" s="4" t="s">
        <v>11537</v>
      </c>
      <c r="E3830" s="41" t="s">
        <v>15</v>
      </c>
      <c r="F3830" s="3" t="s">
        <v>11538</v>
      </c>
      <c r="G3830" s="1" t="s">
        <v>16</v>
      </c>
      <c r="H3830" s="4" t="s">
        <v>387</v>
      </c>
      <c r="I3830" s="1" t="s">
        <v>38</v>
      </c>
    </row>
    <row r="3831" spans="2:9">
      <c r="B3831" s="1">
        <v>3829</v>
      </c>
      <c r="C3831" s="41" t="s">
        <v>11539</v>
      </c>
      <c r="D3831" s="4" t="s">
        <v>11540</v>
      </c>
      <c r="E3831" s="41" t="s">
        <v>15</v>
      </c>
      <c r="F3831" s="3" t="s">
        <v>11541</v>
      </c>
      <c r="G3831" s="1" t="s">
        <v>16</v>
      </c>
      <c r="H3831" s="4" t="s">
        <v>678</v>
      </c>
      <c r="I3831" s="1" t="s">
        <v>38</v>
      </c>
    </row>
    <row r="3832" spans="2:9">
      <c r="B3832" s="1">
        <v>3830</v>
      </c>
      <c r="C3832" s="41" t="s">
        <v>11542</v>
      </c>
      <c r="D3832" s="4" t="s">
        <v>11543</v>
      </c>
      <c r="E3832" s="41" t="s">
        <v>15</v>
      </c>
      <c r="F3832" s="3" t="s">
        <v>11544</v>
      </c>
      <c r="G3832" s="1" t="s">
        <v>16</v>
      </c>
      <c r="H3832" s="4" t="s">
        <v>557</v>
      </c>
      <c r="I3832" s="1" t="s">
        <v>38</v>
      </c>
    </row>
    <row r="3833" spans="2:9">
      <c r="B3833" s="1">
        <v>3831</v>
      </c>
      <c r="C3833" s="41" t="s">
        <v>11545</v>
      </c>
      <c r="D3833" s="4" t="s">
        <v>11546</v>
      </c>
      <c r="E3833" s="41" t="s">
        <v>15</v>
      </c>
      <c r="F3833" s="3" t="s">
        <v>11547</v>
      </c>
      <c r="G3833" s="1" t="s">
        <v>16</v>
      </c>
      <c r="H3833" s="4" t="s">
        <v>387</v>
      </c>
      <c r="I3833" s="1" t="s">
        <v>38</v>
      </c>
    </row>
    <row r="3834" spans="2:9">
      <c r="B3834" s="1">
        <v>3832</v>
      </c>
      <c r="C3834" s="41" t="s">
        <v>11548</v>
      </c>
      <c r="D3834" s="4" t="s">
        <v>11549</v>
      </c>
      <c r="E3834" s="41" t="s">
        <v>15</v>
      </c>
      <c r="F3834" s="3" t="s">
        <v>11550</v>
      </c>
      <c r="G3834" s="1" t="s">
        <v>16</v>
      </c>
      <c r="H3834" s="4" t="s">
        <v>675</v>
      </c>
      <c r="I3834" s="1" t="s">
        <v>38</v>
      </c>
    </row>
    <row r="3835" spans="2:9">
      <c r="B3835" s="1">
        <v>3833</v>
      </c>
      <c r="C3835" s="41" t="s">
        <v>11551</v>
      </c>
      <c r="D3835" s="4" t="s">
        <v>11552</v>
      </c>
      <c r="E3835" s="41" t="s">
        <v>15</v>
      </c>
      <c r="F3835" s="3" t="s">
        <v>11553</v>
      </c>
      <c r="G3835" s="1" t="s">
        <v>16</v>
      </c>
      <c r="H3835" s="4" t="s">
        <v>296</v>
      </c>
      <c r="I3835" s="1" t="s">
        <v>38</v>
      </c>
    </row>
    <row r="3836" spans="2:9">
      <c r="B3836" s="1">
        <v>3834</v>
      </c>
      <c r="C3836" s="41" t="s">
        <v>11554</v>
      </c>
      <c r="D3836" s="4" t="s">
        <v>11555</v>
      </c>
      <c r="E3836" s="41" t="s">
        <v>15</v>
      </c>
      <c r="F3836" s="3" t="s">
        <v>11556</v>
      </c>
      <c r="G3836" s="1" t="s">
        <v>16</v>
      </c>
      <c r="H3836" s="4" t="s">
        <v>557</v>
      </c>
      <c r="I3836" s="1" t="s">
        <v>38</v>
      </c>
    </row>
    <row r="3837" spans="2:9">
      <c r="B3837" s="1">
        <v>3835</v>
      </c>
      <c r="C3837" s="41" t="s">
        <v>11557</v>
      </c>
      <c r="D3837" s="4" t="s">
        <v>11558</v>
      </c>
      <c r="E3837" s="41" t="s">
        <v>15</v>
      </c>
      <c r="F3837" s="3" t="s">
        <v>8655</v>
      </c>
      <c r="G3837" s="1" t="s">
        <v>16</v>
      </c>
      <c r="H3837" s="4" t="s">
        <v>478</v>
      </c>
      <c r="I3837" s="1" t="s">
        <v>38</v>
      </c>
    </row>
    <row r="3838" spans="2:9">
      <c r="B3838" s="1">
        <v>3836</v>
      </c>
      <c r="C3838" s="41" t="s">
        <v>11559</v>
      </c>
      <c r="D3838" s="4" t="s">
        <v>11560</v>
      </c>
      <c r="E3838" s="41" t="s">
        <v>15</v>
      </c>
      <c r="F3838" s="3" t="s">
        <v>11561</v>
      </c>
      <c r="G3838" s="1" t="s">
        <v>16</v>
      </c>
      <c r="H3838" s="4" t="s">
        <v>557</v>
      </c>
      <c r="I3838" s="1" t="s">
        <v>38</v>
      </c>
    </row>
    <row r="3839" spans="2:9">
      <c r="B3839" s="1">
        <v>3837</v>
      </c>
      <c r="C3839" s="41" t="s">
        <v>11562</v>
      </c>
      <c r="D3839" s="4" t="s">
        <v>11563</v>
      </c>
      <c r="E3839" s="41" t="s">
        <v>15</v>
      </c>
      <c r="F3839" s="3" t="s">
        <v>11564</v>
      </c>
      <c r="G3839" s="1" t="s">
        <v>16</v>
      </c>
      <c r="H3839" s="4" t="s">
        <v>557</v>
      </c>
      <c r="I3839" s="1" t="s">
        <v>38</v>
      </c>
    </row>
    <row r="3840" spans="2:9">
      <c r="B3840" s="1">
        <v>3838</v>
      </c>
      <c r="C3840" s="41" t="s">
        <v>11565</v>
      </c>
      <c r="D3840" s="4" t="s">
        <v>11566</v>
      </c>
      <c r="E3840" s="41" t="s">
        <v>15</v>
      </c>
      <c r="F3840" s="3" t="s">
        <v>11567</v>
      </c>
      <c r="G3840" s="1" t="s">
        <v>16</v>
      </c>
      <c r="H3840" s="4" t="s">
        <v>478</v>
      </c>
      <c r="I3840" s="1" t="s">
        <v>38</v>
      </c>
    </row>
    <row r="3841" spans="2:9">
      <c r="B3841" s="1">
        <v>3839</v>
      </c>
      <c r="C3841" s="41" t="s">
        <v>11568</v>
      </c>
      <c r="D3841" s="4" t="s">
        <v>11569</v>
      </c>
      <c r="E3841" s="41" t="s">
        <v>15</v>
      </c>
      <c r="F3841" s="3" t="s">
        <v>11570</v>
      </c>
      <c r="G3841" s="1" t="s">
        <v>16</v>
      </c>
      <c r="H3841" s="4" t="s">
        <v>557</v>
      </c>
      <c r="I3841" s="1" t="s">
        <v>38</v>
      </c>
    </row>
    <row r="3842" spans="2:9">
      <c r="B3842" s="1">
        <v>3840</v>
      </c>
      <c r="C3842" s="41" t="s">
        <v>11571</v>
      </c>
      <c r="D3842" s="4" t="s">
        <v>11572</v>
      </c>
      <c r="E3842" s="41" t="s">
        <v>15</v>
      </c>
      <c r="F3842" s="3" t="s">
        <v>11573</v>
      </c>
      <c r="G3842" s="1" t="s">
        <v>16</v>
      </c>
      <c r="H3842" s="4" t="s">
        <v>678</v>
      </c>
      <c r="I3842" s="1" t="s">
        <v>38</v>
      </c>
    </row>
    <row r="3843" spans="2:9">
      <c r="B3843" s="1">
        <v>3841</v>
      </c>
      <c r="C3843" s="41" t="s">
        <v>11574</v>
      </c>
      <c r="D3843" s="4" t="s">
        <v>11575</v>
      </c>
      <c r="E3843" s="41" t="s">
        <v>15</v>
      </c>
      <c r="F3843" s="3" t="s">
        <v>11576</v>
      </c>
      <c r="G3843" s="1" t="s">
        <v>16</v>
      </c>
      <c r="H3843" s="4" t="s">
        <v>182</v>
      </c>
      <c r="I3843" s="1" t="s">
        <v>38</v>
      </c>
    </row>
    <row r="3844" spans="2:9">
      <c r="B3844" s="1">
        <v>3842</v>
      </c>
      <c r="C3844" s="41" t="s">
        <v>11577</v>
      </c>
      <c r="D3844" s="4" t="s">
        <v>58</v>
      </c>
      <c r="E3844" s="41" t="s">
        <v>15</v>
      </c>
      <c r="F3844" s="3" t="s">
        <v>9365</v>
      </c>
      <c r="G3844" s="1" t="s">
        <v>16</v>
      </c>
      <c r="H3844" s="4" t="s">
        <v>680</v>
      </c>
      <c r="I3844" s="1" t="s">
        <v>38</v>
      </c>
    </row>
    <row r="3845" spans="2:9">
      <c r="B3845" s="1">
        <v>3843</v>
      </c>
      <c r="C3845" s="41" t="s">
        <v>11578</v>
      </c>
      <c r="D3845" s="4" t="s">
        <v>11579</v>
      </c>
      <c r="E3845" s="41" t="s">
        <v>15</v>
      </c>
      <c r="F3845" s="3" t="s">
        <v>11580</v>
      </c>
      <c r="G3845" s="1" t="s">
        <v>16</v>
      </c>
      <c r="H3845" s="4" t="s">
        <v>387</v>
      </c>
      <c r="I3845" s="1" t="s">
        <v>38</v>
      </c>
    </row>
    <row r="3846" spans="2:9">
      <c r="B3846" s="1">
        <v>3844</v>
      </c>
      <c r="C3846" s="41" t="s">
        <v>11581</v>
      </c>
      <c r="D3846" s="4" t="s">
        <v>11582</v>
      </c>
      <c r="E3846" s="41" t="s">
        <v>15</v>
      </c>
      <c r="F3846" s="3" t="s">
        <v>11583</v>
      </c>
      <c r="G3846" s="1" t="s">
        <v>16</v>
      </c>
      <c r="H3846" s="4" t="s">
        <v>478</v>
      </c>
      <c r="I3846" s="1" t="s">
        <v>38</v>
      </c>
    </row>
    <row r="3847" spans="2:9">
      <c r="B3847" s="1">
        <v>3845</v>
      </c>
      <c r="C3847" s="41" t="s">
        <v>11584</v>
      </c>
      <c r="D3847" s="4" t="s">
        <v>11585</v>
      </c>
      <c r="E3847" s="41" t="s">
        <v>15</v>
      </c>
      <c r="F3847" s="3" t="s">
        <v>11586</v>
      </c>
      <c r="G3847" s="1" t="s">
        <v>16</v>
      </c>
      <c r="H3847" s="4" t="s">
        <v>436</v>
      </c>
      <c r="I3847" s="1" t="s">
        <v>38</v>
      </c>
    </row>
    <row r="3848" spans="2:9">
      <c r="B3848" s="1">
        <v>3846</v>
      </c>
      <c r="C3848" s="41" t="s">
        <v>11587</v>
      </c>
      <c r="D3848" s="4" t="s">
        <v>11588</v>
      </c>
      <c r="E3848" s="41" t="s">
        <v>15</v>
      </c>
      <c r="F3848" s="3" t="s">
        <v>11589</v>
      </c>
      <c r="G3848" s="1" t="s">
        <v>16</v>
      </c>
      <c r="H3848" s="4" t="s">
        <v>557</v>
      </c>
      <c r="I3848" s="1" t="s">
        <v>38</v>
      </c>
    </row>
    <row r="3849" spans="2:9">
      <c r="B3849" s="1">
        <v>3847</v>
      </c>
      <c r="C3849" s="41" t="s">
        <v>11590</v>
      </c>
      <c r="D3849" s="4" t="s">
        <v>11591</v>
      </c>
      <c r="E3849" s="41" t="s">
        <v>15</v>
      </c>
      <c r="F3849" s="3" t="s">
        <v>5341</v>
      </c>
      <c r="G3849" s="1" t="s">
        <v>16</v>
      </c>
      <c r="H3849" s="4" t="s">
        <v>387</v>
      </c>
      <c r="I3849" s="1" t="s">
        <v>38</v>
      </c>
    </row>
    <row r="3850" spans="2:9">
      <c r="B3850" s="1">
        <v>3848</v>
      </c>
      <c r="C3850" s="41" t="s">
        <v>11592</v>
      </c>
      <c r="D3850" s="4" t="s">
        <v>558</v>
      </c>
      <c r="E3850" s="41" t="s">
        <v>15</v>
      </c>
      <c r="F3850" s="3" t="s">
        <v>11593</v>
      </c>
      <c r="G3850" s="1" t="s">
        <v>16</v>
      </c>
      <c r="H3850" s="4" t="s">
        <v>557</v>
      </c>
      <c r="I3850" s="1" t="s">
        <v>38</v>
      </c>
    </row>
    <row r="3851" spans="2:9">
      <c r="B3851" s="1">
        <v>3849</v>
      </c>
      <c r="C3851" s="41" t="s">
        <v>11594</v>
      </c>
      <c r="D3851" s="4" t="s">
        <v>11595</v>
      </c>
      <c r="E3851" s="41" t="s">
        <v>15</v>
      </c>
      <c r="F3851" s="3" t="s">
        <v>11596</v>
      </c>
      <c r="G3851" s="1" t="s">
        <v>16</v>
      </c>
      <c r="H3851" s="4" t="s">
        <v>675</v>
      </c>
      <c r="I3851" s="1" t="s">
        <v>38</v>
      </c>
    </row>
    <row r="3852" spans="2:9">
      <c r="B3852" s="1">
        <v>3850</v>
      </c>
      <c r="C3852" s="41" t="s">
        <v>11597</v>
      </c>
      <c r="D3852" s="4" t="s">
        <v>11598</v>
      </c>
      <c r="E3852" s="41" t="s">
        <v>15</v>
      </c>
      <c r="F3852" s="3" t="s">
        <v>11599</v>
      </c>
      <c r="G3852" s="1" t="s">
        <v>16</v>
      </c>
      <c r="H3852" s="4" t="s">
        <v>436</v>
      </c>
      <c r="I3852" s="1" t="s">
        <v>38</v>
      </c>
    </row>
    <row r="3853" spans="2:9">
      <c r="B3853" s="1">
        <v>3851</v>
      </c>
      <c r="C3853" s="41" t="s">
        <v>11600</v>
      </c>
      <c r="D3853" s="4" t="s">
        <v>11601</v>
      </c>
      <c r="E3853" s="41" t="s">
        <v>15</v>
      </c>
      <c r="F3853" s="3" t="s">
        <v>11602</v>
      </c>
      <c r="G3853" s="1" t="s">
        <v>16</v>
      </c>
      <c r="H3853" s="4" t="s">
        <v>244</v>
      </c>
      <c r="I3853" s="1" t="s">
        <v>38</v>
      </c>
    </row>
    <row r="3854" spans="2:9">
      <c r="B3854" s="1">
        <v>3852</v>
      </c>
      <c r="C3854" s="41" t="s">
        <v>11603</v>
      </c>
      <c r="D3854" s="4" t="s">
        <v>11604</v>
      </c>
      <c r="E3854" s="41" t="s">
        <v>15</v>
      </c>
      <c r="F3854" s="3" t="s">
        <v>11605</v>
      </c>
      <c r="G3854" s="1" t="s">
        <v>16</v>
      </c>
      <c r="H3854" s="4" t="s">
        <v>357</v>
      </c>
      <c r="I3854" s="1" t="s">
        <v>38</v>
      </c>
    </row>
    <row r="3855" spans="2:9">
      <c r="B3855" s="1">
        <v>3853</v>
      </c>
      <c r="C3855" s="41" t="s">
        <v>11606</v>
      </c>
      <c r="D3855" s="4" t="s">
        <v>11607</v>
      </c>
      <c r="E3855" s="41" t="s">
        <v>15</v>
      </c>
      <c r="F3855" s="3" t="s">
        <v>11608</v>
      </c>
      <c r="G3855" s="1" t="s">
        <v>16</v>
      </c>
      <c r="H3855" s="4" t="s">
        <v>675</v>
      </c>
      <c r="I3855" s="1" t="s">
        <v>38</v>
      </c>
    </row>
    <row r="3856" spans="2:9">
      <c r="B3856" s="1">
        <v>3854</v>
      </c>
      <c r="C3856" s="41" t="s">
        <v>11609</v>
      </c>
      <c r="D3856" s="4" t="s">
        <v>10868</v>
      </c>
      <c r="E3856" s="41" t="s">
        <v>15</v>
      </c>
      <c r="F3856" s="3" t="s">
        <v>11610</v>
      </c>
      <c r="G3856" s="1" t="s">
        <v>16</v>
      </c>
      <c r="H3856" s="4" t="s">
        <v>680</v>
      </c>
      <c r="I3856" s="1" t="s">
        <v>38</v>
      </c>
    </row>
    <row r="3857" spans="2:9">
      <c r="B3857" s="1">
        <v>3855</v>
      </c>
      <c r="C3857" s="41" t="s">
        <v>11611</v>
      </c>
      <c r="D3857" s="4" t="s">
        <v>11612</v>
      </c>
      <c r="E3857" s="41" t="s">
        <v>15</v>
      </c>
      <c r="F3857" s="3" t="s">
        <v>11613</v>
      </c>
      <c r="G3857" s="1" t="s">
        <v>16</v>
      </c>
      <c r="H3857" s="4" t="s">
        <v>387</v>
      </c>
      <c r="I3857" s="1" t="s">
        <v>38</v>
      </c>
    </row>
    <row r="3858" spans="2:9">
      <c r="B3858" s="1">
        <v>3856</v>
      </c>
      <c r="C3858" s="41" t="s">
        <v>11614</v>
      </c>
      <c r="D3858" s="4" t="s">
        <v>11615</v>
      </c>
      <c r="E3858" s="41" t="s">
        <v>15</v>
      </c>
      <c r="F3858" s="3" t="s">
        <v>11616</v>
      </c>
      <c r="G3858" s="1" t="s">
        <v>16</v>
      </c>
      <c r="H3858" s="4" t="s">
        <v>478</v>
      </c>
      <c r="I3858" s="1" t="s">
        <v>38</v>
      </c>
    </row>
    <row r="3859" spans="2:9">
      <c r="B3859" s="1">
        <v>3857</v>
      </c>
      <c r="C3859" s="41" t="s">
        <v>11617</v>
      </c>
      <c r="D3859" s="4" t="s">
        <v>11618</v>
      </c>
      <c r="E3859" s="41" t="s">
        <v>15</v>
      </c>
      <c r="F3859" s="3" t="s">
        <v>11619</v>
      </c>
      <c r="G3859" s="1" t="s">
        <v>16</v>
      </c>
      <c r="H3859" s="4" t="s">
        <v>557</v>
      </c>
      <c r="I3859" s="1" t="s">
        <v>38</v>
      </c>
    </row>
    <row r="3860" spans="2:9">
      <c r="B3860" s="1">
        <v>3858</v>
      </c>
      <c r="C3860" s="41" t="s">
        <v>11620</v>
      </c>
      <c r="D3860" s="4" t="s">
        <v>11621</v>
      </c>
      <c r="E3860" s="41" t="s">
        <v>15</v>
      </c>
      <c r="F3860" s="3" t="s">
        <v>11622</v>
      </c>
      <c r="G3860" s="1" t="s">
        <v>16</v>
      </c>
      <c r="H3860" s="4" t="s">
        <v>174</v>
      </c>
      <c r="I3860" s="1" t="s">
        <v>38</v>
      </c>
    </row>
    <row r="3861" spans="2:9">
      <c r="B3861" s="1">
        <v>3859</v>
      </c>
      <c r="C3861" s="41" t="s">
        <v>11623</v>
      </c>
      <c r="D3861" s="4" t="s">
        <v>11624</v>
      </c>
      <c r="E3861" s="41" t="s">
        <v>15</v>
      </c>
      <c r="F3861" s="3" t="s">
        <v>11625</v>
      </c>
      <c r="G3861" s="1" t="s">
        <v>16</v>
      </c>
      <c r="H3861" s="4" t="s">
        <v>174</v>
      </c>
      <c r="I3861" s="1" t="s">
        <v>38</v>
      </c>
    </row>
    <row r="3862" spans="2:9">
      <c r="B3862" s="1">
        <v>3860</v>
      </c>
      <c r="C3862" s="41" t="s">
        <v>11626</v>
      </c>
      <c r="D3862" s="4" t="s">
        <v>11627</v>
      </c>
      <c r="E3862" s="41" t="s">
        <v>15</v>
      </c>
      <c r="F3862" s="3" t="s">
        <v>11628</v>
      </c>
      <c r="G3862" s="1" t="s">
        <v>16</v>
      </c>
      <c r="H3862" s="4" t="s">
        <v>557</v>
      </c>
      <c r="I3862" s="1" t="s">
        <v>38</v>
      </c>
    </row>
    <row r="3863" spans="2:9">
      <c r="B3863" s="1">
        <v>3861</v>
      </c>
      <c r="C3863" s="41" t="s">
        <v>11629</v>
      </c>
      <c r="D3863" s="4" t="s">
        <v>11630</v>
      </c>
      <c r="E3863" s="41" t="s">
        <v>15</v>
      </c>
      <c r="F3863" s="3" t="s">
        <v>11631</v>
      </c>
      <c r="G3863" s="1" t="s">
        <v>16</v>
      </c>
      <c r="H3863" s="4" t="s">
        <v>680</v>
      </c>
      <c r="I3863" s="1" t="s">
        <v>38</v>
      </c>
    </row>
    <row r="3864" spans="2:9">
      <c r="B3864" s="1">
        <v>3862</v>
      </c>
      <c r="C3864" s="41" t="s">
        <v>11632</v>
      </c>
      <c r="D3864" s="4" t="s">
        <v>11633</v>
      </c>
      <c r="E3864" s="41" t="s">
        <v>15</v>
      </c>
      <c r="F3864" s="3" t="s">
        <v>7007</v>
      </c>
      <c r="G3864" s="1" t="s">
        <v>16</v>
      </c>
      <c r="H3864" s="4" t="s">
        <v>680</v>
      </c>
      <c r="I3864" s="1" t="s">
        <v>38</v>
      </c>
    </row>
    <row r="3865" spans="2:9">
      <c r="B3865" s="1">
        <v>3863</v>
      </c>
      <c r="C3865" s="41" t="s">
        <v>11634</v>
      </c>
      <c r="D3865" s="4" t="s">
        <v>11635</v>
      </c>
      <c r="E3865" s="41" t="s">
        <v>15</v>
      </c>
      <c r="F3865" s="3" t="s">
        <v>11636</v>
      </c>
      <c r="G3865" s="1" t="s">
        <v>16</v>
      </c>
      <c r="H3865" s="4" t="s">
        <v>29551</v>
      </c>
      <c r="I3865" s="1" t="s">
        <v>38</v>
      </c>
    </row>
    <row r="3866" spans="2:9">
      <c r="B3866" s="1">
        <v>3864</v>
      </c>
      <c r="C3866" s="41" t="s">
        <v>11637</v>
      </c>
      <c r="D3866" s="4" t="s">
        <v>11638</v>
      </c>
      <c r="E3866" s="41" t="s">
        <v>15</v>
      </c>
      <c r="F3866" s="3" t="s">
        <v>11639</v>
      </c>
      <c r="G3866" s="1" t="s">
        <v>16</v>
      </c>
      <c r="H3866" s="4" t="s">
        <v>679</v>
      </c>
      <c r="I3866" s="1" t="s">
        <v>38</v>
      </c>
    </row>
    <row r="3867" spans="2:9">
      <c r="B3867" s="1">
        <v>3865</v>
      </c>
      <c r="C3867" s="41" t="s">
        <v>11640</v>
      </c>
      <c r="D3867" s="4" t="s">
        <v>11641</v>
      </c>
      <c r="E3867" s="41" t="s">
        <v>15</v>
      </c>
      <c r="F3867" s="3" t="s">
        <v>11642</v>
      </c>
      <c r="G3867" s="1" t="s">
        <v>16</v>
      </c>
      <c r="H3867" s="4" t="s">
        <v>436</v>
      </c>
      <c r="I3867" s="1" t="s">
        <v>38</v>
      </c>
    </row>
    <row r="3868" spans="2:9">
      <c r="B3868" s="1">
        <v>3866</v>
      </c>
      <c r="C3868" s="41" t="s">
        <v>11643</v>
      </c>
      <c r="D3868" s="4" t="s">
        <v>11644</v>
      </c>
      <c r="E3868" s="41" t="s">
        <v>15</v>
      </c>
      <c r="F3868" s="3" t="s">
        <v>11645</v>
      </c>
      <c r="G3868" s="1" t="s">
        <v>16</v>
      </c>
      <c r="H3868" s="4" t="s">
        <v>680</v>
      </c>
      <c r="I3868" s="1" t="s">
        <v>38</v>
      </c>
    </row>
    <row r="3869" spans="2:9">
      <c r="B3869" s="1">
        <v>3867</v>
      </c>
      <c r="C3869" s="41" t="s">
        <v>11646</v>
      </c>
      <c r="D3869" s="4" t="s">
        <v>11647</v>
      </c>
      <c r="E3869" s="41" t="s">
        <v>15</v>
      </c>
      <c r="F3869" s="3" t="s">
        <v>11648</v>
      </c>
      <c r="G3869" s="1" t="s">
        <v>16</v>
      </c>
      <c r="H3869" s="4" t="s">
        <v>322</v>
      </c>
      <c r="I3869" s="1" t="s">
        <v>38</v>
      </c>
    </row>
    <row r="3870" spans="2:9">
      <c r="B3870" s="1">
        <v>3868</v>
      </c>
      <c r="C3870" s="41" t="s">
        <v>11649</v>
      </c>
      <c r="D3870" s="4" t="s">
        <v>11650</v>
      </c>
      <c r="E3870" s="41" t="s">
        <v>15</v>
      </c>
      <c r="F3870" s="3" t="s">
        <v>11651</v>
      </c>
      <c r="G3870" s="1" t="s">
        <v>16</v>
      </c>
      <c r="H3870" s="4" t="s">
        <v>680</v>
      </c>
      <c r="I3870" s="1" t="s">
        <v>38</v>
      </c>
    </row>
    <row r="3871" spans="2:9">
      <c r="B3871" s="1">
        <v>3869</v>
      </c>
      <c r="C3871" s="41" t="s">
        <v>11652</v>
      </c>
      <c r="D3871" s="4" t="s">
        <v>11653</v>
      </c>
      <c r="E3871" s="41" t="s">
        <v>15</v>
      </c>
      <c r="F3871" s="3" t="s">
        <v>11654</v>
      </c>
      <c r="G3871" s="1" t="s">
        <v>16</v>
      </c>
      <c r="H3871" s="4" t="s">
        <v>680</v>
      </c>
      <c r="I3871" s="1" t="s">
        <v>38</v>
      </c>
    </row>
    <row r="3872" spans="2:9">
      <c r="B3872" s="1">
        <v>3870</v>
      </c>
      <c r="C3872" s="41" t="s">
        <v>11655</v>
      </c>
      <c r="D3872" s="4" t="s">
        <v>11656</v>
      </c>
      <c r="E3872" s="41" t="s">
        <v>15</v>
      </c>
      <c r="F3872" s="3" t="s">
        <v>11657</v>
      </c>
      <c r="G3872" s="1" t="s">
        <v>16</v>
      </c>
      <c r="H3872" s="4" t="s">
        <v>436</v>
      </c>
      <c r="I3872" s="1" t="s">
        <v>38</v>
      </c>
    </row>
    <row r="3873" spans="2:9">
      <c r="B3873" s="1">
        <v>3871</v>
      </c>
      <c r="C3873" s="41" t="s">
        <v>11658</v>
      </c>
      <c r="D3873" s="4" t="s">
        <v>11659</v>
      </c>
      <c r="E3873" s="41" t="s">
        <v>15</v>
      </c>
      <c r="F3873" s="3" t="s">
        <v>11660</v>
      </c>
      <c r="G3873" s="1" t="s">
        <v>16</v>
      </c>
      <c r="H3873" s="4" t="s">
        <v>478</v>
      </c>
      <c r="I3873" s="1" t="s">
        <v>38</v>
      </c>
    </row>
    <row r="3874" spans="2:9">
      <c r="B3874" s="1">
        <v>3872</v>
      </c>
      <c r="C3874" s="41" t="s">
        <v>11661</v>
      </c>
      <c r="D3874" s="4" t="s">
        <v>11662</v>
      </c>
      <c r="E3874" s="41" t="s">
        <v>15</v>
      </c>
      <c r="F3874" s="3" t="s">
        <v>11663</v>
      </c>
      <c r="G3874" s="1" t="s">
        <v>16</v>
      </c>
      <c r="H3874" s="4" t="s">
        <v>678</v>
      </c>
      <c r="I3874" s="1" t="s">
        <v>38</v>
      </c>
    </row>
    <row r="3875" spans="2:9">
      <c r="B3875" s="1">
        <v>3873</v>
      </c>
      <c r="C3875" s="41" t="s">
        <v>11664</v>
      </c>
      <c r="D3875" s="4" t="s">
        <v>11665</v>
      </c>
      <c r="E3875" s="41" t="s">
        <v>15</v>
      </c>
      <c r="F3875" s="3" t="s">
        <v>11666</v>
      </c>
      <c r="G3875" s="1" t="s">
        <v>16</v>
      </c>
      <c r="H3875" s="4" t="s">
        <v>678</v>
      </c>
      <c r="I3875" s="1" t="s">
        <v>38</v>
      </c>
    </row>
    <row r="3876" spans="2:9">
      <c r="B3876" s="1">
        <v>3874</v>
      </c>
      <c r="C3876" s="41" t="s">
        <v>11667</v>
      </c>
      <c r="D3876" s="4" t="s">
        <v>11668</v>
      </c>
      <c r="E3876" s="41" t="s">
        <v>15</v>
      </c>
      <c r="F3876" s="3" t="s">
        <v>11669</v>
      </c>
      <c r="G3876" s="1" t="s">
        <v>16</v>
      </c>
      <c r="H3876" s="4" t="s">
        <v>387</v>
      </c>
      <c r="I3876" s="1" t="s">
        <v>38</v>
      </c>
    </row>
    <row r="3877" spans="2:9">
      <c r="B3877" s="1">
        <v>3875</v>
      </c>
      <c r="C3877" s="41" t="s">
        <v>11670</v>
      </c>
      <c r="D3877" s="4" t="s">
        <v>11671</v>
      </c>
      <c r="E3877" s="41" t="s">
        <v>15</v>
      </c>
      <c r="F3877" s="3" t="s">
        <v>11672</v>
      </c>
      <c r="G3877" s="1" t="s">
        <v>16</v>
      </c>
      <c r="H3877" s="4" t="s">
        <v>557</v>
      </c>
      <c r="I3877" s="1" t="s">
        <v>38</v>
      </c>
    </row>
    <row r="3878" spans="2:9">
      <c r="B3878" s="1">
        <v>3876</v>
      </c>
      <c r="C3878" s="41" t="s">
        <v>11673</v>
      </c>
      <c r="D3878" s="4" t="s">
        <v>11674</v>
      </c>
      <c r="E3878" s="41" t="s">
        <v>15</v>
      </c>
      <c r="F3878" s="3" t="s">
        <v>5897</v>
      </c>
      <c r="G3878" s="1" t="s">
        <v>16</v>
      </c>
      <c r="H3878" s="4" t="s">
        <v>478</v>
      </c>
      <c r="I3878" s="1" t="s">
        <v>38</v>
      </c>
    </row>
    <row r="3879" spans="2:9">
      <c r="B3879" s="1">
        <v>3877</v>
      </c>
      <c r="C3879" s="41" t="s">
        <v>11675</v>
      </c>
      <c r="D3879" s="4" t="s">
        <v>11676</v>
      </c>
      <c r="E3879" s="41" t="s">
        <v>15</v>
      </c>
      <c r="F3879" s="3" t="s">
        <v>11677</v>
      </c>
      <c r="G3879" s="1" t="s">
        <v>16</v>
      </c>
      <c r="H3879" s="4" t="s">
        <v>675</v>
      </c>
      <c r="I3879" s="1" t="s">
        <v>38</v>
      </c>
    </row>
    <row r="3880" spans="2:9">
      <c r="B3880" s="1">
        <v>3878</v>
      </c>
      <c r="C3880" s="41" t="s">
        <v>11678</v>
      </c>
      <c r="D3880" s="4" t="s">
        <v>11679</v>
      </c>
      <c r="E3880" s="41" t="s">
        <v>15</v>
      </c>
      <c r="F3880" s="3" t="s">
        <v>5912</v>
      </c>
      <c r="G3880" s="1" t="s">
        <v>16</v>
      </c>
      <c r="H3880" s="4" t="s">
        <v>387</v>
      </c>
      <c r="I3880" s="1" t="s">
        <v>38</v>
      </c>
    </row>
    <row r="3881" spans="2:9">
      <c r="B3881" s="1">
        <v>3879</v>
      </c>
      <c r="C3881" s="41" t="s">
        <v>11680</v>
      </c>
      <c r="D3881" s="4" t="s">
        <v>11681</v>
      </c>
      <c r="E3881" s="41" t="s">
        <v>15</v>
      </c>
      <c r="F3881" s="3" t="s">
        <v>11682</v>
      </c>
      <c r="G3881" s="1" t="s">
        <v>16</v>
      </c>
      <c r="H3881" s="4" t="s">
        <v>680</v>
      </c>
      <c r="I3881" s="1" t="s">
        <v>38</v>
      </c>
    </row>
    <row r="3882" spans="2:9">
      <c r="B3882" s="1">
        <v>3880</v>
      </c>
      <c r="C3882" s="41" t="s">
        <v>11683</v>
      </c>
      <c r="D3882" s="4" t="s">
        <v>11684</v>
      </c>
      <c r="E3882" s="41" t="s">
        <v>15</v>
      </c>
      <c r="F3882" s="3" t="s">
        <v>11685</v>
      </c>
      <c r="G3882" s="1" t="s">
        <v>16</v>
      </c>
      <c r="H3882" s="4" t="s">
        <v>680</v>
      </c>
      <c r="I3882" s="1" t="s">
        <v>38</v>
      </c>
    </row>
    <row r="3883" spans="2:9">
      <c r="B3883" s="1">
        <v>3881</v>
      </c>
      <c r="C3883" s="41" t="s">
        <v>11686</v>
      </c>
      <c r="D3883" s="4" t="s">
        <v>11687</v>
      </c>
      <c r="E3883" s="41" t="s">
        <v>15</v>
      </c>
      <c r="F3883" s="3" t="s">
        <v>11688</v>
      </c>
      <c r="G3883" s="1" t="s">
        <v>16</v>
      </c>
      <c r="H3883" s="4" t="s">
        <v>387</v>
      </c>
      <c r="I3883" s="1" t="s">
        <v>38</v>
      </c>
    </row>
    <row r="3884" spans="2:9">
      <c r="B3884" s="1">
        <v>3882</v>
      </c>
      <c r="C3884" s="41" t="s">
        <v>11689</v>
      </c>
      <c r="D3884" s="4" t="s">
        <v>11690</v>
      </c>
      <c r="E3884" s="41" t="s">
        <v>15</v>
      </c>
      <c r="F3884" s="3" t="s">
        <v>11691</v>
      </c>
      <c r="G3884" s="1" t="s">
        <v>16</v>
      </c>
      <c r="H3884" s="4" t="s">
        <v>680</v>
      </c>
      <c r="I3884" s="1" t="s">
        <v>38</v>
      </c>
    </row>
    <row r="3885" spans="2:9">
      <c r="B3885" s="1">
        <v>3883</v>
      </c>
      <c r="C3885" s="41" t="s">
        <v>11692</v>
      </c>
      <c r="D3885" s="4" t="s">
        <v>11693</v>
      </c>
      <c r="E3885" s="41" t="s">
        <v>15</v>
      </c>
      <c r="F3885" s="3" t="s">
        <v>11694</v>
      </c>
      <c r="G3885" s="1" t="s">
        <v>16</v>
      </c>
      <c r="H3885" s="4" t="s">
        <v>678</v>
      </c>
      <c r="I3885" s="1" t="s">
        <v>38</v>
      </c>
    </row>
    <row r="3886" spans="2:9">
      <c r="B3886" s="1">
        <v>3884</v>
      </c>
      <c r="C3886" s="41" t="s">
        <v>11695</v>
      </c>
      <c r="D3886" s="4" t="s">
        <v>11696</v>
      </c>
      <c r="E3886" s="41" t="s">
        <v>15</v>
      </c>
      <c r="F3886" s="3" t="s">
        <v>11697</v>
      </c>
      <c r="G3886" s="1" t="s">
        <v>16</v>
      </c>
      <c r="H3886" s="4" t="s">
        <v>182</v>
      </c>
      <c r="I3886" s="1" t="s">
        <v>38</v>
      </c>
    </row>
    <row r="3887" spans="2:9">
      <c r="B3887" s="1">
        <v>3885</v>
      </c>
      <c r="C3887" s="41" t="s">
        <v>11698</v>
      </c>
      <c r="D3887" s="4" t="s">
        <v>11699</v>
      </c>
      <c r="E3887" s="41" t="s">
        <v>15</v>
      </c>
      <c r="F3887" s="3" t="s">
        <v>11700</v>
      </c>
      <c r="G3887" s="1" t="s">
        <v>16</v>
      </c>
      <c r="H3887" s="4" t="s">
        <v>478</v>
      </c>
      <c r="I3887" s="1" t="s">
        <v>38</v>
      </c>
    </row>
    <row r="3888" spans="2:9">
      <c r="B3888" s="1">
        <v>3886</v>
      </c>
      <c r="C3888" s="41" t="s">
        <v>11701</v>
      </c>
      <c r="D3888" s="4" t="s">
        <v>11702</v>
      </c>
      <c r="E3888" s="41" t="s">
        <v>15</v>
      </c>
      <c r="F3888" s="3" t="s">
        <v>11703</v>
      </c>
      <c r="G3888" s="1" t="s">
        <v>16</v>
      </c>
      <c r="H3888" s="4" t="s">
        <v>680</v>
      </c>
      <c r="I3888" s="1" t="s">
        <v>38</v>
      </c>
    </row>
    <row r="3889" spans="2:9">
      <c r="B3889" s="1">
        <v>3887</v>
      </c>
      <c r="C3889" s="41" t="s">
        <v>11704</v>
      </c>
      <c r="D3889" s="4" t="s">
        <v>11705</v>
      </c>
      <c r="E3889" s="41" t="s">
        <v>15</v>
      </c>
      <c r="F3889" s="3" t="s">
        <v>11706</v>
      </c>
      <c r="G3889" s="1" t="s">
        <v>16</v>
      </c>
      <c r="H3889" s="4" t="s">
        <v>387</v>
      </c>
      <c r="I3889" s="1" t="s">
        <v>38</v>
      </c>
    </row>
    <row r="3890" spans="2:9">
      <c r="B3890" s="1">
        <v>3888</v>
      </c>
      <c r="C3890" s="41" t="s">
        <v>11707</v>
      </c>
      <c r="D3890" s="4" t="s">
        <v>11708</v>
      </c>
      <c r="E3890" s="41" t="s">
        <v>15</v>
      </c>
      <c r="F3890" s="3" t="s">
        <v>5912</v>
      </c>
      <c r="G3890" s="1" t="s">
        <v>16</v>
      </c>
      <c r="H3890" s="4" t="s">
        <v>387</v>
      </c>
      <c r="I3890" s="1" t="s">
        <v>38</v>
      </c>
    </row>
    <row r="3891" spans="2:9">
      <c r="B3891" s="1">
        <v>3889</v>
      </c>
      <c r="C3891" s="41" t="s">
        <v>11709</v>
      </c>
      <c r="D3891" s="4" t="s">
        <v>8030</v>
      </c>
      <c r="E3891" s="41" t="s">
        <v>15</v>
      </c>
      <c r="F3891" s="3" t="s">
        <v>11710</v>
      </c>
      <c r="G3891" s="1" t="s">
        <v>16</v>
      </c>
      <c r="H3891" s="4" t="s">
        <v>326</v>
      </c>
      <c r="I3891" s="1" t="s">
        <v>38</v>
      </c>
    </row>
    <row r="3892" spans="2:9">
      <c r="B3892" s="1">
        <v>3890</v>
      </c>
      <c r="C3892" s="41" t="s">
        <v>11711</v>
      </c>
      <c r="D3892" s="4" t="s">
        <v>5917</v>
      </c>
      <c r="E3892" s="41" t="s">
        <v>15</v>
      </c>
      <c r="F3892" s="3" t="s">
        <v>11712</v>
      </c>
      <c r="G3892" s="1" t="s">
        <v>16</v>
      </c>
      <c r="H3892" s="4" t="s">
        <v>557</v>
      </c>
      <c r="I3892" s="1" t="s">
        <v>38</v>
      </c>
    </row>
    <row r="3893" spans="2:9">
      <c r="B3893" s="1">
        <v>3891</v>
      </c>
      <c r="C3893" s="41" t="s">
        <v>11713</v>
      </c>
      <c r="D3893" s="4" t="s">
        <v>5180</v>
      </c>
      <c r="E3893" s="41" t="s">
        <v>15</v>
      </c>
      <c r="F3893" s="3" t="s">
        <v>6159</v>
      </c>
      <c r="G3893" s="1" t="s">
        <v>16</v>
      </c>
      <c r="H3893" s="4" t="s">
        <v>387</v>
      </c>
      <c r="I3893" s="1" t="s">
        <v>38</v>
      </c>
    </row>
    <row r="3894" spans="2:9">
      <c r="B3894" s="1">
        <v>3892</v>
      </c>
      <c r="C3894" s="41" t="s">
        <v>11714</v>
      </c>
      <c r="D3894" s="4" t="s">
        <v>11715</v>
      </c>
      <c r="E3894" s="41" t="s">
        <v>15</v>
      </c>
      <c r="F3894" s="3" t="s">
        <v>9365</v>
      </c>
      <c r="G3894" s="1" t="s">
        <v>16</v>
      </c>
      <c r="H3894" s="4" t="s">
        <v>680</v>
      </c>
      <c r="I3894" s="1" t="s">
        <v>38</v>
      </c>
    </row>
    <row r="3895" spans="2:9">
      <c r="B3895" s="1">
        <v>3893</v>
      </c>
      <c r="C3895" s="41" t="s">
        <v>11716</v>
      </c>
      <c r="D3895" s="4" t="s">
        <v>11717</v>
      </c>
      <c r="E3895" s="41" t="s">
        <v>15</v>
      </c>
      <c r="F3895" s="3" t="s">
        <v>5738</v>
      </c>
      <c r="G3895" s="1" t="s">
        <v>16</v>
      </c>
      <c r="H3895" s="4" t="s">
        <v>387</v>
      </c>
      <c r="I3895" s="1" t="s">
        <v>38</v>
      </c>
    </row>
    <row r="3896" spans="2:9">
      <c r="B3896" s="1">
        <v>3894</v>
      </c>
      <c r="C3896" s="41" t="s">
        <v>11718</v>
      </c>
      <c r="D3896" s="4" t="s">
        <v>11719</v>
      </c>
      <c r="E3896" s="41" t="s">
        <v>15</v>
      </c>
      <c r="F3896" s="3" t="s">
        <v>11720</v>
      </c>
      <c r="G3896" s="1" t="s">
        <v>16</v>
      </c>
      <c r="H3896" s="4" t="s">
        <v>462</v>
      </c>
      <c r="I3896" s="1" t="s">
        <v>38</v>
      </c>
    </row>
    <row r="3897" spans="2:9">
      <c r="B3897" s="1">
        <v>3895</v>
      </c>
      <c r="C3897" s="41" t="s">
        <v>11721</v>
      </c>
      <c r="D3897" s="4" t="s">
        <v>2132</v>
      </c>
      <c r="E3897" s="41" t="s">
        <v>15</v>
      </c>
      <c r="F3897" s="3" t="s">
        <v>11722</v>
      </c>
      <c r="G3897" s="1" t="s">
        <v>16</v>
      </c>
      <c r="H3897" s="4" t="s">
        <v>678</v>
      </c>
      <c r="I3897" s="1" t="s">
        <v>38</v>
      </c>
    </row>
    <row r="3898" spans="2:9">
      <c r="B3898" s="1">
        <v>3896</v>
      </c>
      <c r="C3898" s="41" t="s">
        <v>11723</v>
      </c>
      <c r="D3898" s="4" t="s">
        <v>11724</v>
      </c>
      <c r="E3898" s="41" t="s">
        <v>15</v>
      </c>
      <c r="F3898" s="3" t="s">
        <v>11725</v>
      </c>
      <c r="G3898" s="1" t="s">
        <v>16</v>
      </c>
      <c r="H3898" s="4" t="s">
        <v>557</v>
      </c>
      <c r="I3898" s="1" t="s">
        <v>38</v>
      </c>
    </row>
    <row r="3899" spans="2:9">
      <c r="B3899" s="1">
        <v>3897</v>
      </c>
      <c r="C3899" s="41" t="s">
        <v>11726</v>
      </c>
      <c r="D3899" s="4" t="s">
        <v>11727</v>
      </c>
      <c r="E3899" s="41" t="s">
        <v>15</v>
      </c>
      <c r="F3899" s="3" t="s">
        <v>5359</v>
      </c>
      <c r="G3899" s="1" t="s">
        <v>16</v>
      </c>
      <c r="H3899" s="4" t="s">
        <v>387</v>
      </c>
      <c r="I3899" s="1" t="s">
        <v>38</v>
      </c>
    </row>
    <row r="3900" spans="2:9">
      <c r="B3900" s="1">
        <v>3898</v>
      </c>
      <c r="C3900" s="41" t="s">
        <v>11728</v>
      </c>
      <c r="D3900" s="4" t="s">
        <v>11729</v>
      </c>
      <c r="E3900" s="41" t="s">
        <v>15</v>
      </c>
      <c r="F3900" s="3" t="s">
        <v>11730</v>
      </c>
      <c r="G3900" s="1" t="s">
        <v>16</v>
      </c>
      <c r="H3900" s="4" t="s">
        <v>174</v>
      </c>
      <c r="I3900" s="1" t="s">
        <v>38</v>
      </c>
    </row>
    <row r="3901" spans="2:9">
      <c r="B3901" s="1">
        <v>3899</v>
      </c>
      <c r="C3901" s="41" t="s">
        <v>11731</v>
      </c>
      <c r="D3901" s="4" t="s">
        <v>11732</v>
      </c>
      <c r="E3901" s="41" t="s">
        <v>15</v>
      </c>
      <c r="F3901" s="3" t="s">
        <v>11733</v>
      </c>
      <c r="G3901" s="1" t="s">
        <v>16</v>
      </c>
      <c r="H3901" s="4" t="s">
        <v>679</v>
      </c>
      <c r="I3901" s="1" t="s">
        <v>38</v>
      </c>
    </row>
    <row r="3902" spans="2:9">
      <c r="B3902" s="1">
        <v>3900</v>
      </c>
      <c r="C3902" s="41" t="s">
        <v>11734</v>
      </c>
      <c r="D3902" s="4" t="s">
        <v>11735</v>
      </c>
      <c r="E3902" s="41" t="s">
        <v>15</v>
      </c>
      <c r="F3902" s="3" t="s">
        <v>11736</v>
      </c>
      <c r="G3902" s="1" t="s">
        <v>16</v>
      </c>
      <c r="H3902" s="4" t="s">
        <v>557</v>
      </c>
      <c r="I3902" s="1" t="s">
        <v>38</v>
      </c>
    </row>
    <row r="3903" spans="2:9">
      <c r="B3903" s="1">
        <v>3901</v>
      </c>
      <c r="C3903" s="41" t="s">
        <v>11737</v>
      </c>
      <c r="D3903" s="4" t="s">
        <v>11738</v>
      </c>
      <c r="E3903" s="41" t="s">
        <v>15</v>
      </c>
      <c r="F3903" s="3" t="s">
        <v>11739</v>
      </c>
      <c r="G3903" s="1" t="s">
        <v>16</v>
      </c>
      <c r="H3903" s="4" t="s">
        <v>557</v>
      </c>
      <c r="I3903" s="1" t="s">
        <v>38</v>
      </c>
    </row>
    <row r="3904" spans="2:9">
      <c r="B3904" s="1">
        <v>3902</v>
      </c>
      <c r="C3904" s="41" t="s">
        <v>11740</v>
      </c>
      <c r="D3904" s="4" t="s">
        <v>11741</v>
      </c>
      <c r="E3904" s="41" t="s">
        <v>15</v>
      </c>
      <c r="F3904" s="3" t="s">
        <v>11742</v>
      </c>
      <c r="G3904" s="1" t="s">
        <v>16</v>
      </c>
      <c r="H3904" s="4" t="s">
        <v>478</v>
      </c>
      <c r="I3904" s="1" t="s">
        <v>38</v>
      </c>
    </row>
    <row r="3905" spans="2:9">
      <c r="B3905" s="1">
        <v>3903</v>
      </c>
      <c r="C3905" s="41" t="s">
        <v>11743</v>
      </c>
      <c r="D3905" s="4" t="s">
        <v>11744</v>
      </c>
      <c r="E3905" s="41" t="s">
        <v>15</v>
      </c>
      <c r="F3905" s="3" t="s">
        <v>11745</v>
      </c>
      <c r="G3905" s="1" t="s">
        <v>16</v>
      </c>
      <c r="H3905" s="4" t="s">
        <v>296</v>
      </c>
      <c r="I3905" s="1" t="s">
        <v>38</v>
      </c>
    </row>
    <row r="3906" spans="2:9">
      <c r="B3906" s="1">
        <v>3904</v>
      </c>
      <c r="C3906" s="41" t="s">
        <v>11746</v>
      </c>
      <c r="D3906" s="4" t="s">
        <v>11747</v>
      </c>
      <c r="E3906" s="41" t="s">
        <v>15</v>
      </c>
      <c r="F3906" s="3" t="s">
        <v>11748</v>
      </c>
      <c r="G3906" s="1" t="s">
        <v>16</v>
      </c>
      <c r="H3906" s="4" t="s">
        <v>296</v>
      </c>
      <c r="I3906" s="1" t="s">
        <v>38</v>
      </c>
    </row>
    <row r="3907" spans="2:9">
      <c r="B3907" s="1">
        <v>3905</v>
      </c>
      <c r="C3907" s="41" t="s">
        <v>11749</v>
      </c>
      <c r="D3907" s="4" t="s">
        <v>11750</v>
      </c>
      <c r="E3907" s="41" t="s">
        <v>15</v>
      </c>
      <c r="F3907" s="3" t="s">
        <v>11751</v>
      </c>
      <c r="G3907" s="1" t="s">
        <v>16</v>
      </c>
      <c r="H3907" s="4" t="s">
        <v>557</v>
      </c>
      <c r="I3907" s="1" t="s">
        <v>38</v>
      </c>
    </row>
    <row r="3908" spans="2:9">
      <c r="B3908" s="1">
        <v>3906</v>
      </c>
      <c r="C3908" s="41" t="s">
        <v>11752</v>
      </c>
      <c r="D3908" s="4" t="s">
        <v>11753</v>
      </c>
      <c r="E3908" s="41" t="s">
        <v>15</v>
      </c>
      <c r="F3908" s="3" t="s">
        <v>11754</v>
      </c>
      <c r="G3908" s="1" t="s">
        <v>16</v>
      </c>
      <c r="H3908" s="4" t="s">
        <v>675</v>
      </c>
      <c r="I3908" s="1" t="s">
        <v>38</v>
      </c>
    </row>
    <row r="3909" spans="2:9">
      <c r="B3909" s="1">
        <v>3907</v>
      </c>
      <c r="C3909" s="41" t="s">
        <v>11755</v>
      </c>
      <c r="D3909" s="4" t="s">
        <v>11756</v>
      </c>
      <c r="E3909" s="41" t="s">
        <v>15</v>
      </c>
      <c r="F3909" s="3" t="s">
        <v>11757</v>
      </c>
      <c r="G3909" s="1" t="s">
        <v>16</v>
      </c>
      <c r="H3909" s="4" t="s">
        <v>182</v>
      </c>
      <c r="I3909" s="1" t="s">
        <v>38</v>
      </c>
    </row>
    <row r="3910" spans="2:9">
      <c r="B3910" s="1">
        <v>3908</v>
      </c>
      <c r="C3910" s="41" t="s">
        <v>11758</v>
      </c>
      <c r="D3910" s="4" t="s">
        <v>11759</v>
      </c>
      <c r="E3910" s="41" t="s">
        <v>15</v>
      </c>
      <c r="F3910" s="3" t="s">
        <v>11760</v>
      </c>
      <c r="G3910" s="1" t="s">
        <v>16</v>
      </c>
      <c r="H3910" s="4" t="s">
        <v>557</v>
      </c>
      <c r="I3910" s="1" t="s">
        <v>38</v>
      </c>
    </row>
    <row r="3911" spans="2:9">
      <c r="B3911" s="1">
        <v>3909</v>
      </c>
      <c r="C3911" s="41" t="s">
        <v>11761</v>
      </c>
      <c r="D3911" s="4" t="s">
        <v>11762</v>
      </c>
      <c r="E3911" s="41" t="s">
        <v>15</v>
      </c>
      <c r="F3911" s="3" t="s">
        <v>11763</v>
      </c>
      <c r="G3911" s="1" t="s">
        <v>16</v>
      </c>
      <c r="H3911" s="4" t="s">
        <v>387</v>
      </c>
      <c r="I3911" s="1" t="s">
        <v>38</v>
      </c>
    </row>
    <row r="3912" spans="2:9">
      <c r="B3912" s="1">
        <v>3910</v>
      </c>
      <c r="C3912" s="41" t="s">
        <v>11764</v>
      </c>
      <c r="D3912" s="4" t="s">
        <v>10375</v>
      </c>
      <c r="E3912" s="41" t="s">
        <v>15</v>
      </c>
      <c r="F3912" s="3" t="s">
        <v>11765</v>
      </c>
      <c r="G3912" s="1" t="s">
        <v>16</v>
      </c>
      <c r="H3912" s="4" t="s">
        <v>678</v>
      </c>
      <c r="I3912" s="1" t="s">
        <v>38</v>
      </c>
    </row>
    <row r="3913" spans="2:9">
      <c r="B3913" s="1">
        <v>3911</v>
      </c>
      <c r="C3913" s="41" t="s">
        <v>11766</v>
      </c>
      <c r="D3913" s="4" t="s">
        <v>11767</v>
      </c>
      <c r="E3913" s="41" t="s">
        <v>15</v>
      </c>
      <c r="F3913" s="3" t="s">
        <v>11768</v>
      </c>
      <c r="G3913" s="1" t="s">
        <v>16</v>
      </c>
      <c r="H3913" s="4" t="s">
        <v>675</v>
      </c>
      <c r="I3913" s="1" t="s">
        <v>38</v>
      </c>
    </row>
    <row r="3914" spans="2:9">
      <c r="B3914" s="1">
        <v>3912</v>
      </c>
      <c r="C3914" s="41" t="s">
        <v>11769</v>
      </c>
      <c r="D3914" s="4" t="s">
        <v>11770</v>
      </c>
      <c r="E3914" s="41" t="s">
        <v>15</v>
      </c>
      <c r="F3914" s="3" t="s">
        <v>11771</v>
      </c>
      <c r="G3914" s="1" t="s">
        <v>16</v>
      </c>
      <c r="H3914" s="4" t="s">
        <v>678</v>
      </c>
      <c r="I3914" s="1" t="s">
        <v>38</v>
      </c>
    </row>
    <row r="3915" spans="2:9">
      <c r="B3915" s="1">
        <v>3913</v>
      </c>
      <c r="C3915" s="41" t="s">
        <v>11772</v>
      </c>
      <c r="D3915" s="4" t="s">
        <v>11773</v>
      </c>
      <c r="E3915" s="41" t="s">
        <v>15</v>
      </c>
      <c r="F3915" s="3" t="s">
        <v>11774</v>
      </c>
      <c r="G3915" s="1" t="s">
        <v>16</v>
      </c>
      <c r="H3915" s="4" t="s">
        <v>678</v>
      </c>
      <c r="I3915" s="1" t="s">
        <v>38</v>
      </c>
    </row>
    <row r="3916" spans="2:9">
      <c r="B3916" s="1">
        <v>3914</v>
      </c>
      <c r="C3916" s="41" t="s">
        <v>11775</v>
      </c>
      <c r="D3916" s="4" t="s">
        <v>10206</v>
      </c>
      <c r="E3916" s="41" t="s">
        <v>15</v>
      </c>
      <c r="F3916" s="3" t="s">
        <v>11776</v>
      </c>
      <c r="G3916" s="1" t="s">
        <v>16</v>
      </c>
      <c r="H3916" s="4" t="s">
        <v>478</v>
      </c>
      <c r="I3916" s="1" t="s">
        <v>38</v>
      </c>
    </row>
    <row r="3917" spans="2:9">
      <c r="B3917" s="1">
        <v>3915</v>
      </c>
      <c r="C3917" s="41" t="s">
        <v>11777</v>
      </c>
      <c r="D3917" s="4" t="s">
        <v>11778</v>
      </c>
      <c r="E3917" s="41" t="s">
        <v>15</v>
      </c>
      <c r="F3917" s="3" t="s">
        <v>11779</v>
      </c>
      <c r="G3917" s="1" t="s">
        <v>16</v>
      </c>
      <c r="H3917" s="4" t="s">
        <v>557</v>
      </c>
      <c r="I3917" s="1" t="s">
        <v>38</v>
      </c>
    </row>
    <row r="3918" spans="2:9">
      <c r="B3918" s="1">
        <v>3916</v>
      </c>
      <c r="C3918" s="41" t="s">
        <v>11780</v>
      </c>
      <c r="D3918" s="4" t="s">
        <v>11781</v>
      </c>
      <c r="E3918" s="41" t="s">
        <v>15</v>
      </c>
      <c r="F3918" s="3" t="s">
        <v>5177</v>
      </c>
      <c r="G3918" s="1" t="s">
        <v>16</v>
      </c>
      <c r="H3918" s="4" t="s">
        <v>387</v>
      </c>
      <c r="I3918" s="1" t="s">
        <v>38</v>
      </c>
    </row>
    <row r="3919" spans="2:9">
      <c r="B3919" s="1">
        <v>3917</v>
      </c>
      <c r="C3919" s="41" t="s">
        <v>11782</v>
      </c>
      <c r="D3919" s="4" t="s">
        <v>11783</v>
      </c>
      <c r="E3919" s="41" t="s">
        <v>15</v>
      </c>
      <c r="F3919" s="3" t="s">
        <v>11784</v>
      </c>
      <c r="G3919" s="1" t="s">
        <v>16</v>
      </c>
      <c r="H3919" s="4" t="s">
        <v>478</v>
      </c>
      <c r="I3919" s="1" t="s">
        <v>38</v>
      </c>
    </row>
    <row r="3920" spans="2:9">
      <c r="B3920" s="1">
        <v>3918</v>
      </c>
      <c r="C3920" s="41" t="s">
        <v>11785</v>
      </c>
      <c r="D3920" s="4" t="s">
        <v>11786</v>
      </c>
      <c r="E3920" s="41" t="s">
        <v>15</v>
      </c>
      <c r="F3920" s="3" t="s">
        <v>11787</v>
      </c>
      <c r="G3920" s="1" t="s">
        <v>16</v>
      </c>
      <c r="H3920" s="4" t="s">
        <v>678</v>
      </c>
      <c r="I3920" s="1" t="s">
        <v>38</v>
      </c>
    </row>
    <row r="3921" spans="2:9">
      <c r="B3921" s="1">
        <v>3919</v>
      </c>
      <c r="C3921" s="41" t="s">
        <v>11788</v>
      </c>
      <c r="D3921" s="4" t="s">
        <v>11789</v>
      </c>
      <c r="E3921" s="41" t="s">
        <v>15</v>
      </c>
      <c r="F3921" s="3" t="s">
        <v>11790</v>
      </c>
      <c r="G3921" s="1" t="s">
        <v>16</v>
      </c>
      <c r="H3921" s="4" t="s">
        <v>678</v>
      </c>
      <c r="I3921" s="1" t="s">
        <v>38</v>
      </c>
    </row>
    <row r="3922" spans="2:9">
      <c r="B3922" s="1">
        <v>3920</v>
      </c>
      <c r="C3922" s="41" t="s">
        <v>11791</v>
      </c>
      <c r="D3922" s="4" t="s">
        <v>11792</v>
      </c>
      <c r="E3922" s="41" t="s">
        <v>15</v>
      </c>
      <c r="F3922" s="3" t="s">
        <v>11793</v>
      </c>
      <c r="G3922" s="1" t="s">
        <v>16</v>
      </c>
      <c r="H3922" s="4" t="s">
        <v>557</v>
      </c>
      <c r="I3922" s="1" t="s">
        <v>38</v>
      </c>
    </row>
    <row r="3923" spans="2:9">
      <c r="B3923" s="1">
        <v>3921</v>
      </c>
      <c r="C3923" s="41" t="s">
        <v>11794</v>
      </c>
      <c r="D3923" s="4" t="s">
        <v>11795</v>
      </c>
      <c r="E3923" s="41" t="s">
        <v>15</v>
      </c>
      <c r="F3923" s="3" t="s">
        <v>11796</v>
      </c>
      <c r="G3923" s="1" t="s">
        <v>16</v>
      </c>
      <c r="H3923" s="4" t="s">
        <v>679</v>
      </c>
      <c r="I3923" s="1" t="s">
        <v>38</v>
      </c>
    </row>
    <row r="3924" spans="2:9">
      <c r="B3924" s="1">
        <v>3922</v>
      </c>
      <c r="C3924" s="41" t="s">
        <v>11797</v>
      </c>
      <c r="D3924" s="4" t="s">
        <v>11798</v>
      </c>
      <c r="E3924" s="41" t="s">
        <v>15</v>
      </c>
      <c r="F3924" s="3" t="s">
        <v>5178</v>
      </c>
      <c r="G3924" s="1" t="s">
        <v>16</v>
      </c>
      <c r="H3924" s="4" t="s">
        <v>387</v>
      </c>
      <c r="I3924" s="1" t="s">
        <v>38</v>
      </c>
    </row>
    <row r="3925" spans="2:9">
      <c r="B3925" s="1">
        <v>3923</v>
      </c>
      <c r="C3925" s="41" t="s">
        <v>11799</v>
      </c>
      <c r="D3925" s="4" t="s">
        <v>11800</v>
      </c>
      <c r="E3925" s="41" t="s">
        <v>15</v>
      </c>
      <c r="F3925" s="3" t="s">
        <v>11801</v>
      </c>
      <c r="G3925" s="1" t="s">
        <v>16</v>
      </c>
      <c r="H3925" s="4" t="s">
        <v>557</v>
      </c>
      <c r="I3925" s="1" t="s">
        <v>38</v>
      </c>
    </row>
    <row r="3926" spans="2:9">
      <c r="B3926" s="1">
        <v>3924</v>
      </c>
      <c r="C3926" s="41" t="s">
        <v>11802</v>
      </c>
      <c r="D3926" s="4" t="s">
        <v>11803</v>
      </c>
      <c r="E3926" s="41" t="s">
        <v>15</v>
      </c>
      <c r="F3926" s="3" t="s">
        <v>11804</v>
      </c>
      <c r="G3926" s="1" t="s">
        <v>16</v>
      </c>
      <c r="H3926" s="4" t="s">
        <v>675</v>
      </c>
      <c r="I3926" s="1" t="s">
        <v>38</v>
      </c>
    </row>
    <row r="3927" spans="2:9">
      <c r="B3927" s="1">
        <v>3925</v>
      </c>
      <c r="C3927" s="41" t="s">
        <v>11805</v>
      </c>
      <c r="D3927" s="4" t="s">
        <v>11806</v>
      </c>
      <c r="E3927" s="41" t="s">
        <v>15</v>
      </c>
      <c r="F3927" s="3" t="s">
        <v>6872</v>
      </c>
      <c r="G3927" s="1" t="s">
        <v>16</v>
      </c>
      <c r="H3927" s="4" t="s">
        <v>387</v>
      </c>
      <c r="I3927" s="1" t="s">
        <v>38</v>
      </c>
    </row>
    <row r="3928" spans="2:9">
      <c r="B3928" s="1">
        <v>3926</v>
      </c>
      <c r="C3928" s="41" t="s">
        <v>11807</v>
      </c>
      <c r="D3928" s="4" t="s">
        <v>11808</v>
      </c>
      <c r="E3928" s="41" t="s">
        <v>15</v>
      </c>
      <c r="F3928" s="3" t="s">
        <v>11809</v>
      </c>
      <c r="G3928" s="1" t="s">
        <v>16</v>
      </c>
      <c r="H3928" s="4" t="s">
        <v>387</v>
      </c>
      <c r="I3928" s="1" t="s">
        <v>38</v>
      </c>
    </row>
    <row r="3929" spans="2:9">
      <c r="B3929" s="1">
        <v>3927</v>
      </c>
      <c r="C3929" s="41" t="s">
        <v>11810</v>
      </c>
      <c r="D3929" s="4" t="s">
        <v>7096</v>
      </c>
      <c r="E3929" s="41" t="s">
        <v>15</v>
      </c>
      <c r="F3929" s="3" t="s">
        <v>11811</v>
      </c>
      <c r="G3929" s="1" t="s">
        <v>16</v>
      </c>
      <c r="H3929" s="4" t="s">
        <v>326</v>
      </c>
      <c r="I3929" s="1" t="s">
        <v>38</v>
      </c>
    </row>
    <row r="3930" spans="2:9">
      <c r="B3930" s="1">
        <v>3928</v>
      </c>
      <c r="C3930" s="41" t="s">
        <v>11812</v>
      </c>
      <c r="D3930" s="4" t="s">
        <v>11813</v>
      </c>
      <c r="E3930" s="41" t="s">
        <v>15</v>
      </c>
      <c r="F3930" s="3" t="s">
        <v>5168</v>
      </c>
      <c r="G3930" s="1" t="s">
        <v>16</v>
      </c>
      <c r="H3930" s="4" t="s">
        <v>252</v>
      </c>
      <c r="I3930" s="1" t="s">
        <v>38</v>
      </c>
    </row>
    <row r="3931" spans="2:9">
      <c r="B3931" s="1">
        <v>3929</v>
      </c>
      <c r="C3931" s="41" t="s">
        <v>11814</v>
      </c>
      <c r="D3931" s="4" t="s">
        <v>5370</v>
      </c>
      <c r="E3931" s="41" t="s">
        <v>15</v>
      </c>
      <c r="F3931" s="3" t="s">
        <v>11815</v>
      </c>
      <c r="G3931" s="1" t="s">
        <v>16</v>
      </c>
      <c r="H3931" s="4" t="s">
        <v>679</v>
      </c>
      <c r="I3931" s="1" t="s">
        <v>38</v>
      </c>
    </row>
    <row r="3932" spans="2:9">
      <c r="B3932" s="1">
        <v>3930</v>
      </c>
      <c r="C3932" s="41" t="s">
        <v>11816</v>
      </c>
      <c r="D3932" s="4" t="s">
        <v>11817</v>
      </c>
      <c r="E3932" s="41" t="s">
        <v>15</v>
      </c>
      <c r="F3932" s="3" t="s">
        <v>11818</v>
      </c>
      <c r="G3932" s="1" t="s">
        <v>16</v>
      </c>
      <c r="H3932" s="4" t="s">
        <v>182</v>
      </c>
      <c r="I3932" s="1" t="s">
        <v>38</v>
      </c>
    </row>
    <row r="3933" spans="2:9">
      <c r="B3933" s="1">
        <v>3931</v>
      </c>
      <c r="C3933" s="41" t="s">
        <v>11819</v>
      </c>
      <c r="D3933" s="4" t="s">
        <v>11820</v>
      </c>
      <c r="E3933" s="41" t="s">
        <v>15</v>
      </c>
      <c r="F3933" s="3" t="s">
        <v>5801</v>
      </c>
      <c r="G3933" s="1" t="s">
        <v>16</v>
      </c>
      <c r="H3933" s="4" t="s">
        <v>387</v>
      </c>
      <c r="I3933" s="1" t="s">
        <v>38</v>
      </c>
    </row>
    <row r="3934" spans="2:9">
      <c r="B3934" s="1">
        <v>3932</v>
      </c>
      <c r="C3934" s="41" t="s">
        <v>11821</v>
      </c>
      <c r="D3934" s="4" t="s">
        <v>11822</v>
      </c>
      <c r="E3934" s="41" t="s">
        <v>15</v>
      </c>
      <c r="F3934" s="3" t="s">
        <v>11823</v>
      </c>
      <c r="G3934" s="1" t="s">
        <v>16</v>
      </c>
      <c r="H3934" s="4" t="s">
        <v>387</v>
      </c>
      <c r="I3934" s="1" t="s">
        <v>38</v>
      </c>
    </row>
    <row r="3935" spans="2:9">
      <c r="B3935" s="1">
        <v>3933</v>
      </c>
      <c r="C3935" s="41" t="s">
        <v>11824</v>
      </c>
      <c r="D3935" s="4" t="s">
        <v>11825</v>
      </c>
      <c r="E3935" s="41" t="s">
        <v>15</v>
      </c>
      <c r="F3935" s="3" t="s">
        <v>11826</v>
      </c>
      <c r="G3935" s="1" t="s">
        <v>16</v>
      </c>
      <c r="H3935" s="4" t="s">
        <v>675</v>
      </c>
      <c r="I3935" s="1" t="s">
        <v>38</v>
      </c>
    </row>
    <row r="3936" spans="2:9">
      <c r="B3936" s="1">
        <v>3934</v>
      </c>
      <c r="C3936" s="41" t="s">
        <v>11827</v>
      </c>
      <c r="D3936" s="4" t="s">
        <v>11828</v>
      </c>
      <c r="E3936" s="41" t="s">
        <v>15</v>
      </c>
      <c r="F3936" s="3" t="s">
        <v>11829</v>
      </c>
      <c r="G3936" s="1" t="s">
        <v>16</v>
      </c>
      <c r="H3936" s="4" t="s">
        <v>680</v>
      </c>
      <c r="I3936" s="1" t="s">
        <v>38</v>
      </c>
    </row>
    <row r="3937" spans="2:9">
      <c r="B3937" s="1">
        <v>3935</v>
      </c>
      <c r="C3937" s="41" t="s">
        <v>11830</v>
      </c>
      <c r="D3937" s="4" t="s">
        <v>7799</v>
      </c>
      <c r="E3937" s="41" t="s">
        <v>15</v>
      </c>
      <c r="F3937" s="3" t="s">
        <v>11831</v>
      </c>
      <c r="G3937" s="1" t="s">
        <v>16</v>
      </c>
      <c r="H3937" s="4" t="s">
        <v>678</v>
      </c>
      <c r="I3937" s="1" t="s">
        <v>38</v>
      </c>
    </row>
    <row r="3938" spans="2:9">
      <c r="B3938" s="1">
        <v>3936</v>
      </c>
      <c r="C3938" s="41" t="s">
        <v>11832</v>
      </c>
      <c r="D3938" s="4" t="s">
        <v>11833</v>
      </c>
      <c r="E3938" s="41" t="s">
        <v>15</v>
      </c>
      <c r="F3938" s="3" t="s">
        <v>11834</v>
      </c>
      <c r="G3938" s="1" t="s">
        <v>16</v>
      </c>
      <c r="H3938" s="4" t="s">
        <v>387</v>
      </c>
      <c r="I3938" s="1" t="s">
        <v>38</v>
      </c>
    </row>
    <row r="3939" spans="2:9">
      <c r="B3939" s="1">
        <v>3937</v>
      </c>
      <c r="C3939" s="41" t="s">
        <v>11835</v>
      </c>
      <c r="D3939" s="4" t="s">
        <v>11836</v>
      </c>
      <c r="E3939" s="41" t="s">
        <v>15</v>
      </c>
      <c r="F3939" s="3" t="s">
        <v>11837</v>
      </c>
      <c r="G3939" s="1" t="s">
        <v>16</v>
      </c>
      <c r="H3939" s="4" t="s">
        <v>678</v>
      </c>
      <c r="I3939" s="1" t="s">
        <v>38</v>
      </c>
    </row>
    <row r="3940" spans="2:9">
      <c r="B3940" s="1">
        <v>3938</v>
      </c>
      <c r="C3940" s="41" t="s">
        <v>11838</v>
      </c>
      <c r="D3940" s="4" t="s">
        <v>11839</v>
      </c>
      <c r="E3940" s="41" t="s">
        <v>15</v>
      </c>
      <c r="F3940" s="3" t="s">
        <v>7708</v>
      </c>
      <c r="G3940" s="1" t="s">
        <v>16</v>
      </c>
      <c r="H3940" s="4" t="s">
        <v>557</v>
      </c>
      <c r="I3940" s="1" t="s">
        <v>38</v>
      </c>
    </row>
    <row r="3941" spans="2:9">
      <c r="B3941" s="1">
        <v>3939</v>
      </c>
      <c r="C3941" s="41" t="s">
        <v>11840</v>
      </c>
      <c r="D3941" s="4" t="s">
        <v>11841</v>
      </c>
      <c r="E3941" s="41" t="s">
        <v>15</v>
      </c>
      <c r="F3941" s="3" t="s">
        <v>11842</v>
      </c>
      <c r="G3941" s="1" t="s">
        <v>16</v>
      </c>
      <c r="H3941" s="4" t="s">
        <v>478</v>
      </c>
      <c r="I3941" s="1" t="s">
        <v>38</v>
      </c>
    </row>
    <row r="3942" spans="2:9">
      <c r="B3942" s="1">
        <v>3940</v>
      </c>
      <c r="C3942" s="41" t="s">
        <v>11843</v>
      </c>
      <c r="D3942" s="4" t="s">
        <v>9159</v>
      </c>
      <c r="E3942" s="41" t="s">
        <v>15</v>
      </c>
      <c r="F3942" s="3" t="s">
        <v>11844</v>
      </c>
      <c r="G3942" s="1" t="s">
        <v>16</v>
      </c>
      <c r="H3942" s="4" t="s">
        <v>436</v>
      </c>
      <c r="I3942" s="1" t="s">
        <v>38</v>
      </c>
    </row>
    <row r="3943" spans="2:9">
      <c r="B3943" s="1">
        <v>3941</v>
      </c>
      <c r="C3943" s="41" t="s">
        <v>11845</v>
      </c>
      <c r="D3943" s="4" t="s">
        <v>11846</v>
      </c>
      <c r="E3943" s="41" t="s">
        <v>15</v>
      </c>
      <c r="F3943" s="3" t="s">
        <v>11847</v>
      </c>
      <c r="G3943" s="1" t="s">
        <v>16</v>
      </c>
      <c r="H3943" s="4" t="s">
        <v>484</v>
      </c>
      <c r="I3943" s="1" t="s">
        <v>38</v>
      </c>
    </row>
    <row r="3944" spans="2:9">
      <c r="B3944" s="1">
        <v>3942</v>
      </c>
      <c r="C3944" s="41" t="s">
        <v>11848</v>
      </c>
      <c r="D3944" s="4" t="s">
        <v>11849</v>
      </c>
      <c r="E3944" s="41" t="s">
        <v>15</v>
      </c>
      <c r="F3944" s="3" t="s">
        <v>11850</v>
      </c>
      <c r="G3944" s="1" t="s">
        <v>16</v>
      </c>
      <c r="H3944" s="4" t="s">
        <v>680</v>
      </c>
      <c r="I3944" s="1" t="s">
        <v>38</v>
      </c>
    </row>
    <row r="3945" spans="2:9">
      <c r="B3945" s="1">
        <v>3943</v>
      </c>
      <c r="C3945" s="41" t="s">
        <v>11851</v>
      </c>
      <c r="D3945" s="4" t="s">
        <v>11852</v>
      </c>
      <c r="E3945" s="41" t="s">
        <v>15</v>
      </c>
      <c r="F3945" s="3" t="s">
        <v>11853</v>
      </c>
      <c r="G3945" s="1" t="s">
        <v>16</v>
      </c>
      <c r="H3945" s="4" t="s">
        <v>557</v>
      </c>
      <c r="I3945" s="1" t="s">
        <v>38</v>
      </c>
    </row>
    <row r="3946" spans="2:9">
      <c r="B3946" s="1">
        <v>3944</v>
      </c>
      <c r="C3946" s="41" t="s">
        <v>11854</v>
      </c>
      <c r="D3946" s="4" t="s">
        <v>11855</v>
      </c>
      <c r="E3946" s="41" t="s">
        <v>15</v>
      </c>
      <c r="F3946" s="3" t="s">
        <v>11856</v>
      </c>
      <c r="G3946" s="1" t="s">
        <v>16</v>
      </c>
      <c r="H3946" s="4" t="s">
        <v>678</v>
      </c>
      <c r="I3946" s="1" t="s">
        <v>38</v>
      </c>
    </row>
    <row r="3947" spans="2:9">
      <c r="B3947" s="1">
        <v>3945</v>
      </c>
      <c r="C3947" s="41" t="s">
        <v>11857</v>
      </c>
      <c r="D3947" s="4" t="s">
        <v>11858</v>
      </c>
      <c r="E3947" s="41" t="s">
        <v>15</v>
      </c>
      <c r="F3947" s="3" t="s">
        <v>11859</v>
      </c>
      <c r="G3947" s="1" t="s">
        <v>16</v>
      </c>
      <c r="H3947" s="4" t="s">
        <v>436</v>
      </c>
      <c r="I3947" s="1" t="s">
        <v>38</v>
      </c>
    </row>
    <row r="3948" spans="2:9">
      <c r="B3948" s="1">
        <v>3946</v>
      </c>
      <c r="C3948" s="41" t="s">
        <v>11860</v>
      </c>
      <c r="D3948" s="4" t="s">
        <v>11861</v>
      </c>
      <c r="E3948" s="41" t="s">
        <v>15</v>
      </c>
      <c r="F3948" s="3" t="s">
        <v>8643</v>
      </c>
      <c r="G3948" s="1" t="s">
        <v>16</v>
      </c>
      <c r="H3948" s="4" t="s">
        <v>675</v>
      </c>
      <c r="I3948" s="1" t="s">
        <v>38</v>
      </c>
    </row>
    <row r="3949" spans="2:9">
      <c r="B3949" s="1">
        <v>3947</v>
      </c>
      <c r="C3949" s="41" t="s">
        <v>11862</v>
      </c>
      <c r="D3949" s="4" t="s">
        <v>2493</v>
      </c>
      <c r="E3949" s="41" t="s">
        <v>15</v>
      </c>
      <c r="F3949" s="3" t="s">
        <v>11863</v>
      </c>
      <c r="G3949" s="1" t="s">
        <v>16</v>
      </c>
      <c r="H3949" s="4" t="s">
        <v>436</v>
      </c>
      <c r="I3949" s="1" t="s">
        <v>38</v>
      </c>
    </row>
    <row r="3950" spans="2:9">
      <c r="B3950" s="1">
        <v>3948</v>
      </c>
      <c r="C3950" s="41" t="s">
        <v>11864</v>
      </c>
      <c r="D3950" s="4" t="s">
        <v>11865</v>
      </c>
      <c r="E3950" s="41" t="s">
        <v>15</v>
      </c>
      <c r="F3950" s="3" t="s">
        <v>11866</v>
      </c>
      <c r="G3950" s="1" t="s">
        <v>16</v>
      </c>
      <c r="H3950" s="4" t="s">
        <v>679</v>
      </c>
      <c r="I3950" s="1" t="s">
        <v>38</v>
      </c>
    </row>
    <row r="3951" spans="2:9">
      <c r="B3951" s="1">
        <v>3949</v>
      </c>
      <c r="C3951" s="41" t="s">
        <v>11867</v>
      </c>
      <c r="D3951" s="4" t="s">
        <v>11868</v>
      </c>
      <c r="E3951" s="41" t="s">
        <v>15</v>
      </c>
      <c r="F3951" s="3" t="s">
        <v>11869</v>
      </c>
      <c r="G3951" s="1" t="s">
        <v>16</v>
      </c>
      <c r="H3951" s="4" t="s">
        <v>557</v>
      </c>
      <c r="I3951" s="1" t="s">
        <v>38</v>
      </c>
    </row>
    <row r="3952" spans="2:9">
      <c r="B3952" s="1">
        <v>3950</v>
      </c>
      <c r="C3952" s="41" t="s">
        <v>11870</v>
      </c>
      <c r="D3952" s="4" t="s">
        <v>11871</v>
      </c>
      <c r="E3952" s="41" t="s">
        <v>15</v>
      </c>
      <c r="F3952" s="3" t="s">
        <v>11872</v>
      </c>
      <c r="G3952" s="1" t="s">
        <v>16</v>
      </c>
      <c r="H3952" s="4" t="s">
        <v>182</v>
      </c>
      <c r="I3952" s="1" t="s">
        <v>38</v>
      </c>
    </row>
    <row r="3953" spans="2:9">
      <c r="B3953" s="1">
        <v>3951</v>
      </c>
      <c r="C3953" s="41" t="s">
        <v>11873</v>
      </c>
      <c r="D3953" s="4" t="s">
        <v>11874</v>
      </c>
      <c r="E3953" s="41" t="s">
        <v>15</v>
      </c>
      <c r="F3953" s="3" t="s">
        <v>11875</v>
      </c>
      <c r="G3953" s="1" t="s">
        <v>16</v>
      </c>
      <c r="H3953" s="4" t="s">
        <v>679</v>
      </c>
      <c r="I3953" s="1" t="s">
        <v>38</v>
      </c>
    </row>
    <row r="3954" spans="2:9">
      <c r="B3954" s="1">
        <v>3952</v>
      </c>
      <c r="C3954" s="41" t="s">
        <v>11876</v>
      </c>
      <c r="D3954" s="4" t="s">
        <v>11877</v>
      </c>
      <c r="E3954" s="41" t="s">
        <v>15</v>
      </c>
      <c r="F3954" s="3" t="s">
        <v>6775</v>
      </c>
      <c r="G3954" s="1" t="s">
        <v>16</v>
      </c>
      <c r="H3954" s="4" t="s">
        <v>174</v>
      </c>
      <c r="I3954" s="1" t="s">
        <v>38</v>
      </c>
    </row>
    <row r="3955" spans="2:9">
      <c r="B3955" s="1">
        <v>3953</v>
      </c>
      <c r="C3955" s="41" t="s">
        <v>11878</v>
      </c>
      <c r="D3955" s="4" t="s">
        <v>11879</v>
      </c>
      <c r="E3955" s="41" t="s">
        <v>15</v>
      </c>
      <c r="F3955" s="3" t="s">
        <v>11880</v>
      </c>
      <c r="G3955" s="1" t="s">
        <v>16</v>
      </c>
      <c r="H3955" s="4" t="s">
        <v>436</v>
      </c>
      <c r="I3955" s="1" t="s">
        <v>38</v>
      </c>
    </row>
    <row r="3956" spans="2:9">
      <c r="B3956" s="1">
        <v>3954</v>
      </c>
      <c r="C3956" s="41" t="s">
        <v>11881</v>
      </c>
      <c r="D3956" s="4" t="s">
        <v>3695</v>
      </c>
      <c r="E3956" s="41" t="s">
        <v>15</v>
      </c>
      <c r="F3956" s="3" t="s">
        <v>11882</v>
      </c>
      <c r="G3956" s="1" t="s">
        <v>16</v>
      </c>
      <c r="H3956" s="4" t="s">
        <v>478</v>
      </c>
      <c r="I3956" s="1" t="s">
        <v>38</v>
      </c>
    </row>
    <row r="3957" spans="2:9">
      <c r="B3957" s="1">
        <v>3955</v>
      </c>
      <c r="C3957" s="41" t="s">
        <v>11883</v>
      </c>
      <c r="D3957" s="4" t="s">
        <v>11884</v>
      </c>
      <c r="E3957" s="41" t="s">
        <v>15</v>
      </c>
      <c r="F3957" s="3" t="s">
        <v>8655</v>
      </c>
      <c r="G3957" s="1" t="s">
        <v>16</v>
      </c>
      <c r="H3957" s="4" t="s">
        <v>478</v>
      </c>
      <c r="I3957" s="1" t="s">
        <v>38</v>
      </c>
    </row>
    <row r="3958" spans="2:9">
      <c r="B3958" s="1">
        <v>3956</v>
      </c>
      <c r="C3958" s="41" t="s">
        <v>11885</v>
      </c>
      <c r="D3958" s="4" t="s">
        <v>11886</v>
      </c>
      <c r="E3958" s="41" t="s">
        <v>15</v>
      </c>
      <c r="F3958" s="3" t="s">
        <v>11887</v>
      </c>
      <c r="G3958" s="1" t="s">
        <v>16</v>
      </c>
      <c r="H3958" s="4" t="s">
        <v>680</v>
      </c>
      <c r="I3958" s="1" t="s">
        <v>38</v>
      </c>
    </row>
    <row r="3959" spans="2:9">
      <c r="B3959" s="1">
        <v>3957</v>
      </c>
      <c r="C3959" s="41" t="s">
        <v>11888</v>
      </c>
      <c r="D3959" s="4" t="s">
        <v>11889</v>
      </c>
      <c r="E3959" s="41" t="s">
        <v>15</v>
      </c>
      <c r="F3959" s="3" t="s">
        <v>11890</v>
      </c>
      <c r="G3959" s="1" t="s">
        <v>16</v>
      </c>
      <c r="H3959" s="4" t="s">
        <v>478</v>
      </c>
      <c r="I3959" s="1" t="s">
        <v>38</v>
      </c>
    </row>
    <row r="3960" spans="2:9">
      <c r="B3960" s="1">
        <v>3958</v>
      </c>
      <c r="C3960" s="41" t="s">
        <v>11891</v>
      </c>
      <c r="D3960" s="4" t="s">
        <v>11892</v>
      </c>
      <c r="E3960" s="41" t="s">
        <v>15</v>
      </c>
      <c r="F3960" s="3" t="s">
        <v>11893</v>
      </c>
      <c r="G3960" s="1" t="s">
        <v>16</v>
      </c>
      <c r="H3960" s="4" t="s">
        <v>174</v>
      </c>
      <c r="I3960" s="1" t="s">
        <v>38</v>
      </c>
    </row>
    <row r="3961" spans="2:9">
      <c r="B3961" s="1">
        <v>3959</v>
      </c>
      <c r="C3961" s="41" t="s">
        <v>11894</v>
      </c>
      <c r="D3961" s="4" t="s">
        <v>11895</v>
      </c>
      <c r="E3961" s="41" t="s">
        <v>15</v>
      </c>
      <c r="F3961" s="3" t="s">
        <v>11736</v>
      </c>
      <c r="G3961" s="1" t="s">
        <v>16</v>
      </c>
      <c r="H3961" s="4" t="s">
        <v>557</v>
      </c>
      <c r="I3961" s="1" t="s">
        <v>38</v>
      </c>
    </row>
    <row r="3962" spans="2:9">
      <c r="B3962" s="1">
        <v>3960</v>
      </c>
      <c r="C3962" s="41" t="s">
        <v>11896</v>
      </c>
      <c r="D3962" s="4" t="s">
        <v>11897</v>
      </c>
      <c r="E3962" s="41" t="s">
        <v>15</v>
      </c>
      <c r="F3962" s="3" t="s">
        <v>10965</v>
      </c>
      <c r="G3962" s="1" t="s">
        <v>16</v>
      </c>
      <c r="H3962" s="4" t="s">
        <v>326</v>
      </c>
      <c r="I3962" s="1" t="s">
        <v>38</v>
      </c>
    </row>
    <row r="3963" spans="2:9">
      <c r="B3963" s="1">
        <v>3961</v>
      </c>
      <c r="C3963" s="41" t="s">
        <v>11898</v>
      </c>
      <c r="D3963" s="4" t="s">
        <v>11899</v>
      </c>
      <c r="E3963" s="41" t="s">
        <v>15</v>
      </c>
      <c r="F3963" s="3" t="s">
        <v>5341</v>
      </c>
      <c r="G3963" s="1" t="s">
        <v>16</v>
      </c>
      <c r="H3963" s="4" t="s">
        <v>387</v>
      </c>
      <c r="I3963" s="1" t="s">
        <v>38</v>
      </c>
    </row>
    <row r="3964" spans="2:9">
      <c r="B3964" s="1">
        <v>3962</v>
      </c>
      <c r="C3964" s="41" t="s">
        <v>11900</v>
      </c>
      <c r="D3964" s="4" t="s">
        <v>11901</v>
      </c>
      <c r="E3964" s="41" t="s">
        <v>15</v>
      </c>
      <c r="F3964" s="3" t="s">
        <v>11902</v>
      </c>
      <c r="G3964" s="1" t="s">
        <v>16</v>
      </c>
      <c r="H3964" s="4" t="s">
        <v>557</v>
      </c>
      <c r="I3964" s="1" t="s">
        <v>38</v>
      </c>
    </row>
    <row r="3965" spans="2:9">
      <c r="B3965" s="1">
        <v>3963</v>
      </c>
      <c r="C3965" s="41" t="s">
        <v>11903</v>
      </c>
      <c r="D3965" s="4" t="s">
        <v>11904</v>
      </c>
      <c r="E3965" s="41" t="s">
        <v>15</v>
      </c>
      <c r="F3965" s="3" t="s">
        <v>11905</v>
      </c>
      <c r="G3965" s="1" t="s">
        <v>16</v>
      </c>
      <c r="H3965" s="4" t="s">
        <v>387</v>
      </c>
      <c r="I3965" s="1" t="s">
        <v>38</v>
      </c>
    </row>
    <row r="3966" spans="2:9">
      <c r="B3966" s="1">
        <v>3964</v>
      </c>
      <c r="C3966" s="41" t="s">
        <v>11906</v>
      </c>
      <c r="D3966" s="4" t="s">
        <v>11907</v>
      </c>
      <c r="E3966" s="41" t="s">
        <v>15</v>
      </c>
      <c r="F3966" s="3" t="s">
        <v>11908</v>
      </c>
      <c r="G3966" s="1" t="s">
        <v>16</v>
      </c>
      <c r="H3966" s="4" t="s">
        <v>679</v>
      </c>
      <c r="I3966" s="1" t="s">
        <v>38</v>
      </c>
    </row>
    <row r="3967" spans="2:9">
      <c r="B3967" s="1">
        <v>3965</v>
      </c>
      <c r="C3967" s="41" t="s">
        <v>11909</v>
      </c>
      <c r="D3967" s="4" t="s">
        <v>11910</v>
      </c>
      <c r="E3967" s="41" t="s">
        <v>15</v>
      </c>
      <c r="F3967" s="3" t="s">
        <v>11911</v>
      </c>
      <c r="G3967" s="1" t="s">
        <v>16</v>
      </c>
      <c r="H3967" s="4" t="s">
        <v>436</v>
      </c>
      <c r="I3967" s="1" t="s">
        <v>38</v>
      </c>
    </row>
    <row r="3968" spans="2:9">
      <c r="B3968" s="1">
        <v>3966</v>
      </c>
      <c r="C3968" s="41" t="s">
        <v>11912</v>
      </c>
      <c r="D3968" s="4" t="s">
        <v>11913</v>
      </c>
      <c r="E3968" s="41" t="s">
        <v>15</v>
      </c>
      <c r="F3968" s="3" t="s">
        <v>11914</v>
      </c>
      <c r="G3968" s="1" t="s">
        <v>16</v>
      </c>
      <c r="H3968" s="4" t="s">
        <v>387</v>
      </c>
      <c r="I3968" s="1" t="s">
        <v>38</v>
      </c>
    </row>
    <row r="3969" spans="2:9">
      <c r="B3969" s="1">
        <v>3967</v>
      </c>
      <c r="C3969" s="41" t="s">
        <v>11915</v>
      </c>
      <c r="D3969" s="4" t="s">
        <v>11916</v>
      </c>
      <c r="E3969" s="41" t="s">
        <v>15</v>
      </c>
      <c r="F3969" s="3" t="s">
        <v>11917</v>
      </c>
      <c r="G3969" s="1" t="s">
        <v>16</v>
      </c>
      <c r="H3969" s="4" t="s">
        <v>387</v>
      </c>
      <c r="I3969" s="1" t="s">
        <v>38</v>
      </c>
    </row>
    <row r="3970" spans="2:9">
      <c r="B3970" s="1">
        <v>3968</v>
      </c>
      <c r="C3970" s="41" t="s">
        <v>11918</v>
      </c>
      <c r="D3970" s="4" t="s">
        <v>11919</v>
      </c>
      <c r="E3970" s="41" t="s">
        <v>15</v>
      </c>
      <c r="F3970" s="3" t="s">
        <v>11920</v>
      </c>
      <c r="G3970" s="1" t="s">
        <v>16</v>
      </c>
      <c r="H3970" s="4" t="s">
        <v>557</v>
      </c>
      <c r="I3970" s="1" t="s">
        <v>38</v>
      </c>
    </row>
    <row r="3971" spans="2:9">
      <c r="B3971" s="1">
        <v>3969</v>
      </c>
      <c r="C3971" s="41" t="s">
        <v>11921</v>
      </c>
      <c r="D3971" s="4" t="s">
        <v>11922</v>
      </c>
      <c r="E3971" s="41" t="s">
        <v>15</v>
      </c>
      <c r="F3971" s="3" t="s">
        <v>11923</v>
      </c>
      <c r="G3971" s="1" t="s">
        <v>16</v>
      </c>
      <c r="H3971" s="4" t="s">
        <v>310</v>
      </c>
      <c r="I3971" s="1" t="s">
        <v>38</v>
      </c>
    </row>
    <row r="3972" spans="2:9">
      <c r="B3972" s="1">
        <v>3970</v>
      </c>
      <c r="C3972" s="41" t="s">
        <v>11924</v>
      </c>
      <c r="D3972" s="4" t="s">
        <v>11925</v>
      </c>
      <c r="E3972" s="41" t="s">
        <v>15</v>
      </c>
      <c r="F3972" s="3" t="s">
        <v>11926</v>
      </c>
      <c r="G3972" s="1" t="s">
        <v>16</v>
      </c>
      <c r="H3972" s="4" t="s">
        <v>678</v>
      </c>
      <c r="I3972" s="1" t="s">
        <v>38</v>
      </c>
    </row>
    <row r="3973" spans="2:9">
      <c r="B3973" s="1">
        <v>3971</v>
      </c>
      <c r="C3973" s="41" t="s">
        <v>11927</v>
      </c>
      <c r="D3973" s="4" t="s">
        <v>11928</v>
      </c>
      <c r="E3973" s="41" t="s">
        <v>15</v>
      </c>
      <c r="F3973" s="3" t="s">
        <v>11929</v>
      </c>
      <c r="G3973" s="1" t="s">
        <v>16</v>
      </c>
      <c r="H3973" s="4" t="s">
        <v>679</v>
      </c>
      <c r="I3973" s="1" t="s">
        <v>38</v>
      </c>
    </row>
    <row r="3974" spans="2:9">
      <c r="B3974" s="1">
        <v>3972</v>
      </c>
      <c r="C3974" s="41" t="s">
        <v>11930</v>
      </c>
      <c r="D3974" s="4" t="s">
        <v>11931</v>
      </c>
      <c r="E3974" s="41" t="s">
        <v>15</v>
      </c>
      <c r="F3974" s="3" t="s">
        <v>11932</v>
      </c>
      <c r="G3974" s="1" t="s">
        <v>16</v>
      </c>
      <c r="H3974" s="4" t="s">
        <v>680</v>
      </c>
      <c r="I3974" s="1" t="s">
        <v>38</v>
      </c>
    </row>
    <row r="3975" spans="2:9">
      <c r="B3975" s="1">
        <v>3973</v>
      </c>
      <c r="C3975" s="41" t="s">
        <v>11933</v>
      </c>
      <c r="D3975" s="4" t="s">
        <v>11934</v>
      </c>
      <c r="E3975" s="41" t="s">
        <v>15</v>
      </c>
      <c r="F3975" s="3" t="s">
        <v>11935</v>
      </c>
      <c r="G3975" s="1" t="s">
        <v>16</v>
      </c>
      <c r="H3975" s="4" t="s">
        <v>679</v>
      </c>
      <c r="I3975" s="1" t="s">
        <v>38</v>
      </c>
    </row>
    <row r="3976" spans="2:9">
      <c r="B3976" s="1">
        <v>3974</v>
      </c>
      <c r="C3976" s="41" t="s">
        <v>11936</v>
      </c>
      <c r="D3976" s="4" t="s">
        <v>11937</v>
      </c>
      <c r="E3976" s="41" t="s">
        <v>15</v>
      </c>
      <c r="F3976" s="3" t="s">
        <v>11938</v>
      </c>
      <c r="G3976" s="1" t="s">
        <v>16</v>
      </c>
      <c r="H3976" s="4" t="s">
        <v>557</v>
      </c>
      <c r="I3976" s="1" t="s">
        <v>38</v>
      </c>
    </row>
    <row r="3977" spans="2:9">
      <c r="B3977" s="1">
        <v>3975</v>
      </c>
      <c r="C3977" s="41" t="s">
        <v>11939</v>
      </c>
      <c r="D3977" s="4" t="s">
        <v>11940</v>
      </c>
      <c r="E3977" s="41" t="s">
        <v>15</v>
      </c>
      <c r="F3977" s="3" t="s">
        <v>11941</v>
      </c>
      <c r="G3977" s="1" t="s">
        <v>16</v>
      </c>
      <c r="H3977" s="4" t="s">
        <v>680</v>
      </c>
      <c r="I3977" s="1" t="s">
        <v>38</v>
      </c>
    </row>
    <row r="3978" spans="2:9">
      <c r="B3978" s="1">
        <v>3976</v>
      </c>
      <c r="C3978" s="41" t="s">
        <v>11942</v>
      </c>
      <c r="D3978" s="4" t="s">
        <v>11943</v>
      </c>
      <c r="E3978" s="41" t="s">
        <v>15</v>
      </c>
      <c r="F3978" s="3" t="s">
        <v>11944</v>
      </c>
      <c r="G3978" s="1" t="s">
        <v>16</v>
      </c>
      <c r="H3978" s="4" t="s">
        <v>174</v>
      </c>
      <c r="I3978" s="1" t="s">
        <v>38</v>
      </c>
    </row>
    <row r="3979" spans="2:9">
      <c r="B3979" s="1">
        <v>3977</v>
      </c>
      <c r="C3979" s="41" t="s">
        <v>11945</v>
      </c>
      <c r="D3979" s="4" t="s">
        <v>11946</v>
      </c>
      <c r="E3979" s="41" t="s">
        <v>15</v>
      </c>
      <c r="F3979" s="3" t="s">
        <v>11947</v>
      </c>
      <c r="G3979" s="1" t="s">
        <v>16</v>
      </c>
      <c r="H3979" s="4" t="s">
        <v>680</v>
      </c>
      <c r="I3979" s="1" t="s">
        <v>38</v>
      </c>
    </row>
    <row r="3980" spans="2:9">
      <c r="B3980" s="1">
        <v>3978</v>
      </c>
      <c r="C3980" s="41" t="s">
        <v>11948</v>
      </c>
      <c r="D3980" s="4" t="s">
        <v>7847</v>
      </c>
      <c r="E3980" s="41" t="s">
        <v>15</v>
      </c>
      <c r="F3980" s="3" t="s">
        <v>11949</v>
      </c>
      <c r="G3980" s="1" t="s">
        <v>16</v>
      </c>
      <c r="H3980" s="4" t="s">
        <v>557</v>
      </c>
      <c r="I3980" s="1" t="s">
        <v>38</v>
      </c>
    </row>
    <row r="3981" spans="2:9">
      <c r="B3981" s="1">
        <v>3979</v>
      </c>
      <c r="C3981" s="41" t="s">
        <v>11950</v>
      </c>
      <c r="D3981" s="4" t="s">
        <v>11951</v>
      </c>
      <c r="E3981" s="41" t="s">
        <v>15</v>
      </c>
      <c r="F3981" s="3" t="s">
        <v>11952</v>
      </c>
      <c r="G3981" s="1" t="s">
        <v>16</v>
      </c>
      <c r="H3981" s="4" t="s">
        <v>680</v>
      </c>
      <c r="I3981" s="1" t="s">
        <v>38</v>
      </c>
    </row>
    <row r="3982" spans="2:9">
      <c r="B3982" s="1">
        <v>3980</v>
      </c>
      <c r="C3982" s="41" t="s">
        <v>11953</v>
      </c>
      <c r="D3982" s="4" t="s">
        <v>11954</v>
      </c>
      <c r="E3982" s="41" t="s">
        <v>15</v>
      </c>
      <c r="F3982" s="3" t="s">
        <v>11955</v>
      </c>
      <c r="G3982" s="1" t="s">
        <v>16</v>
      </c>
      <c r="H3982" s="4" t="s">
        <v>675</v>
      </c>
      <c r="I3982" s="1" t="s">
        <v>38</v>
      </c>
    </row>
    <row r="3983" spans="2:9">
      <c r="B3983" s="1">
        <v>3981</v>
      </c>
      <c r="C3983" s="41" t="s">
        <v>11956</v>
      </c>
      <c r="D3983" s="4" t="s">
        <v>9774</v>
      </c>
      <c r="E3983" s="41" t="s">
        <v>15</v>
      </c>
      <c r="F3983" s="3" t="s">
        <v>11957</v>
      </c>
      <c r="G3983" s="1" t="s">
        <v>16</v>
      </c>
      <c r="H3983" s="4" t="s">
        <v>182</v>
      </c>
      <c r="I3983" s="1" t="s">
        <v>38</v>
      </c>
    </row>
    <row r="3984" spans="2:9">
      <c r="B3984" s="1">
        <v>3982</v>
      </c>
      <c r="C3984" s="41" t="s">
        <v>11958</v>
      </c>
      <c r="D3984" s="4" t="s">
        <v>11959</v>
      </c>
      <c r="E3984" s="41" t="s">
        <v>15</v>
      </c>
      <c r="F3984" s="3" t="s">
        <v>11960</v>
      </c>
      <c r="G3984" s="1" t="s">
        <v>16</v>
      </c>
      <c r="H3984" s="4" t="s">
        <v>678</v>
      </c>
      <c r="I3984" s="1" t="s">
        <v>38</v>
      </c>
    </row>
    <row r="3985" spans="2:9">
      <c r="B3985" s="1">
        <v>3983</v>
      </c>
      <c r="C3985" s="41" t="s">
        <v>11961</v>
      </c>
      <c r="D3985" s="4" t="s">
        <v>11962</v>
      </c>
      <c r="E3985" s="41" t="s">
        <v>15</v>
      </c>
      <c r="F3985" s="3" t="s">
        <v>11963</v>
      </c>
      <c r="G3985" s="1" t="s">
        <v>16</v>
      </c>
      <c r="H3985" s="4" t="s">
        <v>244</v>
      </c>
      <c r="I3985" s="1" t="s">
        <v>38</v>
      </c>
    </row>
    <row r="3986" spans="2:9">
      <c r="B3986" s="1">
        <v>3984</v>
      </c>
      <c r="C3986" s="41" t="s">
        <v>11964</v>
      </c>
      <c r="D3986" s="4" t="s">
        <v>11965</v>
      </c>
      <c r="E3986" s="41" t="s">
        <v>15</v>
      </c>
      <c r="F3986" s="3" t="s">
        <v>5341</v>
      </c>
      <c r="G3986" s="1" t="s">
        <v>16</v>
      </c>
      <c r="H3986" s="4" t="s">
        <v>387</v>
      </c>
      <c r="I3986" s="1" t="s">
        <v>38</v>
      </c>
    </row>
    <row r="3987" spans="2:9">
      <c r="B3987" s="1">
        <v>3985</v>
      </c>
      <c r="C3987" s="41" t="s">
        <v>11966</v>
      </c>
      <c r="D3987" s="4" t="s">
        <v>11967</v>
      </c>
      <c r="E3987" s="41" t="s">
        <v>15</v>
      </c>
      <c r="F3987" s="3" t="s">
        <v>11968</v>
      </c>
      <c r="G3987" s="1" t="s">
        <v>16</v>
      </c>
      <c r="H3987" s="4" t="s">
        <v>296</v>
      </c>
      <c r="I3987" s="1" t="s">
        <v>38</v>
      </c>
    </row>
    <row r="3988" spans="2:9">
      <c r="B3988" s="1">
        <v>3986</v>
      </c>
      <c r="C3988" s="41" t="s">
        <v>11969</v>
      </c>
      <c r="D3988" s="4" t="s">
        <v>11970</v>
      </c>
      <c r="E3988" s="41" t="s">
        <v>15</v>
      </c>
      <c r="F3988" s="3" t="s">
        <v>11971</v>
      </c>
      <c r="G3988" s="1" t="s">
        <v>16</v>
      </c>
      <c r="H3988" s="4" t="s">
        <v>679</v>
      </c>
      <c r="I3988" s="1" t="s">
        <v>38</v>
      </c>
    </row>
    <row r="3989" spans="2:9">
      <c r="B3989" s="1">
        <v>3987</v>
      </c>
      <c r="C3989" s="41" t="s">
        <v>11972</v>
      </c>
      <c r="D3989" s="4" t="s">
        <v>2747</v>
      </c>
      <c r="E3989" s="41" t="s">
        <v>15</v>
      </c>
      <c r="F3989" s="3" t="s">
        <v>9371</v>
      </c>
      <c r="G3989" s="1" t="s">
        <v>16</v>
      </c>
      <c r="H3989" s="4" t="s">
        <v>680</v>
      </c>
      <c r="I3989" s="1" t="s">
        <v>38</v>
      </c>
    </row>
    <row r="3990" spans="2:9">
      <c r="B3990" s="1">
        <v>3988</v>
      </c>
      <c r="C3990" s="41" t="s">
        <v>11973</v>
      </c>
      <c r="D3990" s="4" t="s">
        <v>11974</v>
      </c>
      <c r="E3990" s="41" t="s">
        <v>15</v>
      </c>
      <c r="F3990" s="3" t="s">
        <v>11975</v>
      </c>
      <c r="G3990" s="1" t="s">
        <v>16</v>
      </c>
      <c r="H3990" s="4" t="s">
        <v>174</v>
      </c>
      <c r="I3990" s="1" t="s">
        <v>38</v>
      </c>
    </row>
    <row r="3991" spans="2:9">
      <c r="B3991" s="1">
        <v>3989</v>
      </c>
      <c r="C3991" s="41" t="s">
        <v>11976</v>
      </c>
      <c r="D3991" s="4" t="s">
        <v>11977</v>
      </c>
      <c r="E3991" s="41" t="s">
        <v>15</v>
      </c>
      <c r="F3991" s="3" t="s">
        <v>11978</v>
      </c>
      <c r="G3991" s="1" t="s">
        <v>16</v>
      </c>
      <c r="H3991" s="4" t="s">
        <v>244</v>
      </c>
      <c r="I3991" s="1" t="s">
        <v>38</v>
      </c>
    </row>
    <row r="3992" spans="2:9">
      <c r="B3992" s="1">
        <v>3990</v>
      </c>
      <c r="C3992" s="41" t="s">
        <v>11979</v>
      </c>
      <c r="D3992" s="4" t="s">
        <v>11980</v>
      </c>
      <c r="E3992" s="41" t="s">
        <v>15</v>
      </c>
      <c r="F3992" s="3" t="s">
        <v>5257</v>
      </c>
      <c r="G3992" s="1" t="s">
        <v>16</v>
      </c>
      <c r="H3992" s="4" t="s">
        <v>680</v>
      </c>
      <c r="I3992" s="1" t="s">
        <v>38</v>
      </c>
    </row>
    <row r="3993" spans="2:9">
      <c r="B3993" s="1">
        <v>3991</v>
      </c>
      <c r="C3993" s="41" t="s">
        <v>11981</v>
      </c>
      <c r="D3993" s="4" t="s">
        <v>7725</v>
      </c>
      <c r="E3993" s="41" t="s">
        <v>15</v>
      </c>
      <c r="F3993" s="3" t="s">
        <v>11982</v>
      </c>
      <c r="G3993" s="1" t="s">
        <v>16</v>
      </c>
      <c r="H3993" s="4" t="s">
        <v>436</v>
      </c>
      <c r="I3993" s="1" t="s">
        <v>38</v>
      </c>
    </row>
    <row r="3994" spans="2:9">
      <c r="B3994" s="1">
        <v>3992</v>
      </c>
      <c r="C3994" s="41" t="s">
        <v>11983</v>
      </c>
      <c r="D3994" s="4" t="s">
        <v>11984</v>
      </c>
      <c r="E3994" s="41" t="s">
        <v>15</v>
      </c>
      <c r="F3994" s="3" t="s">
        <v>11985</v>
      </c>
      <c r="G3994" s="1" t="s">
        <v>16</v>
      </c>
      <c r="H3994" s="4" t="s">
        <v>322</v>
      </c>
      <c r="I3994" s="1" t="s">
        <v>38</v>
      </c>
    </row>
    <row r="3995" spans="2:9">
      <c r="B3995" s="1">
        <v>3993</v>
      </c>
      <c r="C3995" s="41" t="s">
        <v>11986</v>
      </c>
      <c r="D3995" s="4" t="s">
        <v>11987</v>
      </c>
      <c r="E3995" s="41" t="s">
        <v>15</v>
      </c>
      <c r="F3995" s="3" t="s">
        <v>11988</v>
      </c>
      <c r="G3995" s="1" t="s">
        <v>16</v>
      </c>
      <c r="H3995" s="4" t="s">
        <v>326</v>
      </c>
      <c r="I3995" s="1" t="s">
        <v>38</v>
      </c>
    </row>
    <row r="3996" spans="2:9">
      <c r="B3996" s="1">
        <v>3994</v>
      </c>
      <c r="C3996" s="41" t="s">
        <v>11989</v>
      </c>
      <c r="D3996" s="4" t="s">
        <v>11990</v>
      </c>
      <c r="E3996" s="41" t="s">
        <v>15</v>
      </c>
      <c r="F3996" s="3" t="s">
        <v>11991</v>
      </c>
      <c r="G3996" s="1" t="s">
        <v>16</v>
      </c>
      <c r="H3996" s="4" t="s">
        <v>680</v>
      </c>
      <c r="I3996" s="1" t="s">
        <v>38</v>
      </c>
    </row>
    <row r="3997" spans="2:9">
      <c r="B3997" s="1">
        <v>3995</v>
      </c>
      <c r="C3997" s="41" t="s">
        <v>11992</v>
      </c>
      <c r="D3997" s="4" t="s">
        <v>11993</v>
      </c>
      <c r="E3997" s="41" t="s">
        <v>15</v>
      </c>
      <c r="F3997" s="3" t="s">
        <v>11994</v>
      </c>
      <c r="G3997" s="1" t="s">
        <v>16</v>
      </c>
      <c r="H3997" s="4" t="s">
        <v>29551</v>
      </c>
      <c r="I3997" s="1" t="s">
        <v>38</v>
      </c>
    </row>
    <row r="3998" spans="2:9">
      <c r="B3998" s="1">
        <v>3996</v>
      </c>
      <c r="C3998" s="41" t="s">
        <v>11995</v>
      </c>
      <c r="D3998" s="4" t="s">
        <v>11996</v>
      </c>
      <c r="E3998" s="41" t="s">
        <v>15</v>
      </c>
      <c r="F3998" s="3" t="s">
        <v>5912</v>
      </c>
      <c r="G3998" s="1" t="s">
        <v>16</v>
      </c>
      <c r="H3998" s="4" t="s">
        <v>387</v>
      </c>
      <c r="I3998" s="1" t="s">
        <v>38</v>
      </c>
    </row>
    <row r="3999" spans="2:9">
      <c r="B3999" s="1">
        <v>3997</v>
      </c>
      <c r="C3999" s="41" t="s">
        <v>11997</v>
      </c>
      <c r="D3999" s="4" t="s">
        <v>11998</v>
      </c>
      <c r="E3999" s="41" t="s">
        <v>15</v>
      </c>
      <c r="F3999" s="3" t="s">
        <v>11999</v>
      </c>
      <c r="G3999" s="1" t="s">
        <v>16</v>
      </c>
      <c r="H3999" s="4" t="s">
        <v>675</v>
      </c>
      <c r="I3999" s="1" t="s">
        <v>38</v>
      </c>
    </row>
    <row r="4000" spans="2:9">
      <c r="B4000" s="1">
        <v>3998</v>
      </c>
      <c r="C4000" s="41" t="s">
        <v>12000</v>
      </c>
      <c r="D4000" s="4" t="s">
        <v>12001</v>
      </c>
      <c r="E4000" s="41" t="s">
        <v>15</v>
      </c>
      <c r="F4000" s="3" t="s">
        <v>12002</v>
      </c>
      <c r="G4000" s="1" t="s">
        <v>16</v>
      </c>
      <c r="H4000" s="4" t="s">
        <v>679</v>
      </c>
      <c r="I4000" s="1" t="s">
        <v>38</v>
      </c>
    </row>
    <row r="4001" spans="2:9">
      <c r="B4001" s="1">
        <v>3999</v>
      </c>
      <c r="C4001" s="41" t="s">
        <v>12003</v>
      </c>
      <c r="D4001" s="4" t="s">
        <v>12004</v>
      </c>
      <c r="E4001" s="41" t="s">
        <v>15</v>
      </c>
      <c r="F4001" s="3" t="s">
        <v>5912</v>
      </c>
      <c r="G4001" s="1" t="s">
        <v>16</v>
      </c>
      <c r="H4001" s="4" t="s">
        <v>387</v>
      </c>
      <c r="I4001" s="1" t="s">
        <v>38</v>
      </c>
    </row>
    <row r="4002" spans="2:9">
      <c r="B4002" s="1">
        <v>4000</v>
      </c>
      <c r="C4002" s="41" t="s">
        <v>12005</v>
      </c>
      <c r="D4002" s="4" t="s">
        <v>7096</v>
      </c>
      <c r="E4002" s="41" t="s">
        <v>15</v>
      </c>
      <c r="F4002" s="3" t="s">
        <v>12006</v>
      </c>
      <c r="G4002" s="1" t="s">
        <v>16</v>
      </c>
      <c r="H4002" s="4" t="s">
        <v>679</v>
      </c>
      <c r="I4002" s="1" t="s">
        <v>38</v>
      </c>
    </row>
    <row r="4003" spans="2:9">
      <c r="B4003" s="1">
        <v>4001</v>
      </c>
      <c r="C4003" s="41" t="s">
        <v>12007</v>
      </c>
      <c r="D4003" s="4" t="s">
        <v>12008</v>
      </c>
      <c r="E4003" s="41" t="s">
        <v>15</v>
      </c>
      <c r="F4003" s="3" t="s">
        <v>7571</v>
      </c>
      <c r="G4003" s="1" t="s">
        <v>16</v>
      </c>
      <c r="H4003" s="4" t="s">
        <v>29551</v>
      </c>
      <c r="I4003" s="1" t="s">
        <v>38</v>
      </c>
    </row>
    <row r="4004" spans="2:9">
      <c r="B4004" s="1">
        <v>4002</v>
      </c>
      <c r="C4004" s="41" t="s">
        <v>12009</v>
      </c>
      <c r="D4004" s="4" t="s">
        <v>12010</v>
      </c>
      <c r="E4004" s="41" t="s">
        <v>15</v>
      </c>
      <c r="F4004" s="3" t="s">
        <v>12011</v>
      </c>
      <c r="G4004" s="1" t="s">
        <v>16</v>
      </c>
      <c r="H4004" s="4" t="s">
        <v>174</v>
      </c>
      <c r="I4004" s="1" t="s">
        <v>38</v>
      </c>
    </row>
    <row r="4005" spans="2:9">
      <c r="B4005" s="1">
        <v>4003</v>
      </c>
      <c r="C4005" s="41" t="s">
        <v>12012</v>
      </c>
      <c r="D4005" s="4" t="s">
        <v>12013</v>
      </c>
      <c r="E4005" s="41" t="s">
        <v>15</v>
      </c>
      <c r="F4005" s="3" t="s">
        <v>5323</v>
      </c>
      <c r="G4005" s="1" t="s">
        <v>16</v>
      </c>
      <c r="H4005" s="4" t="s">
        <v>244</v>
      </c>
      <c r="I4005" s="1" t="s">
        <v>38</v>
      </c>
    </row>
    <row r="4006" spans="2:9">
      <c r="B4006" s="1">
        <v>4004</v>
      </c>
      <c r="C4006" s="41" t="s">
        <v>12014</v>
      </c>
      <c r="D4006" s="4" t="s">
        <v>12015</v>
      </c>
      <c r="E4006" s="41" t="s">
        <v>15</v>
      </c>
      <c r="F4006" s="3" t="s">
        <v>12016</v>
      </c>
      <c r="G4006" s="1" t="s">
        <v>16</v>
      </c>
      <c r="H4006" s="4" t="s">
        <v>680</v>
      </c>
      <c r="I4006" s="1" t="s">
        <v>38</v>
      </c>
    </row>
    <row r="4007" spans="2:9">
      <c r="B4007" s="1">
        <v>4005</v>
      </c>
      <c r="C4007" s="41" t="s">
        <v>12017</v>
      </c>
      <c r="D4007" s="4" t="s">
        <v>12018</v>
      </c>
      <c r="E4007" s="41" t="s">
        <v>15</v>
      </c>
      <c r="F4007" s="3" t="s">
        <v>12019</v>
      </c>
      <c r="G4007" s="1" t="s">
        <v>16</v>
      </c>
      <c r="H4007" s="4" t="s">
        <v>680</v>
      </c>
      <c r="I4007" s="1" t="s">
        <v>38</v>
      </c>
    </row>
    <row r="4008" spans="2:9">
      <c r="B4008" s="1">
        <v>4006</v>
      </c>
      <c r="C4008" s="41" t="s">
        <v>12020</v>
      </c>
      <c r="D4008" s="4" t="s">
        <v>12021</v>
      </c>
      <c r="E4008" s="41" t="s">
        <v>15</v>
      </c>
      <c r="F4008" s="3" t="s">
        <v>12022</v>
      </c>
      <c r="G4008" s="1" t="s">
        <v>16</v>
      </c>
      <c r="H4008" s="4" t="s">
        <v>675</v>
      </c>
      <c r="I4008" s="1" t="s">
        <v>38</v>
      </c>
    </row>
    <row r="4009" spans="2:9">
      <c r="B4009" s="1">
        <v>4007</v>
      </c>
      <c r="C4009" s="41" t="s">
        <v>12023</v>
      </c>
      <c r="D4009" s="4" t="s">
        <v>12024</v>
      </c>
      <c r="E4009" s="41" t="s">
        <v>15</v>
      </c>
      <c r="F4009" s="3" t="s">
        <v>12025</v>
      </c>
      <c r="G4009" s="1" t="s">
        <v>16</v>
      </c>
      <c r="H4009" s="4" t="s">
        <v>675</v>
      </c>
      <c r="I4009" s="1" t="s">
        <v>38</v>
      </c>
    </row>
    <row r="4010" spans="2:9">
      <c r="B4010" s="1">
        <v>4008</v>
      </c>
      <c r="C4010" s="41" t="s">
        <v>12026</v>
      </c>
      <c r="D4010" s="4" t="s">
        <v>12027</v>
      </c>
      <c r="E4010" s="41" t="s">
        <v>15</v>
      </c>
      <c r="F4010" s="3" t="s">
        <v>6617</v>
      </c>
      <c r="G4010" s="1" t="s">
        <v>16</v>
      </c>
      <c r="H4010" s="4" t="s">
        <v>680</v>
      </c>
      <c r="I4010" s="1" t="s">
        <v>38</v>
      </c>
    </row>
    <row r="4011" spans="2:9">
      <c r="B4011" s="1">
        <v>4009</v>
      </c>
      <c r="C4011" s="41" t="s">
        <v>12028</v>
      </c>
      <c r="D4011" s="4" t="s">
        <v>12029</v>
      </c>
      <c r="E4011" s="41" t="s">
        <v>15</v>
      </c>
      <c r="F4011" s="3" t="s">
        <v>12030</v>
      </c>
      <c r="G4011" s="1" t="s">
        <v>16</v>
      </c>
      <c r="H4011" s="4" t="s">
        <v>678</v>
      </c>
      <c r="I4011" s="1" t="s">
        <v>38</v>
      </c>
    </row>
    <row r="4012" spans="2:9">
      <c r="B4012" s="1">
        <v>4010</v>
      </c>
      <c r="C4012" s="41" t="s">
        <v>12031</v>
      </c>
      <c r="D4012" s="4" t="s">
        <v>12032</v>
      </c>
      <c r="E4012" s="41" t="s">
        <v>15</v>
      </c>
      <c r="F4012" s="3" t="s">
        <v>12033</v>
      </c>
      <c r="G4012" s="1" t="s">
        <v>16</v>
      </c>
      <c r="H4012" s="4" t="s">
        <v>174</v>
      </c>
      <c r="I4012" s="1" t="s">
        <v>38</v>
      </c>
    </row>
    <row r="4013" spans="2:9">
      <c r="B4013" s="1">
        <v>4011</v>
      </c>
      <c r="C4013" s="41" t="s">
        <v>12034</v>
      </c>
      <c r="D4013" s="4" t="s">
        <v>12035</v>
      </c>
      <c r="E4013" s="41" t="s">
        <v>15</v>
      </c>
      <c r="F4013" s="3" t="s">
        <v>12036</v>
      </c>
      <c r="G4013" s="1" t="s">
        <v>16</v>
      </c>
      <c r="H4013" s="4" t="s">
        <v>680</v>
      </c>
      <c r="I4013" s="1" t="s">
        <v>38</v>
      </c>
    </row>
    <row r="4014" spans="2:9">
      <c r="B4014" s="1">
        <v>4012</v>
      </c>
      <c r="C4014" s="41" t="s">
        <v>12037</v>
      </c>
      <c r="D4014" s="4" t="s">
        <v>6449</v>
      </c>
      <c r="E4014" s="41" t="s">
        <v>15</v>
      </c>
      <c r="F4014" s="3" t="s">
        <v>5341</v>
      </c>
      <c r="G4014" s="1" t="s">
        <v>16</v>
      </c>
      <c r="H4014" s="4" t="s">
        <v>387</v>
      </c>
      <c r="I4014" s="1" t="s">
        <v>38</v>
      </c>
    </row>
    <row r="4015" spans="2:9">
      <c r="B4015" s="1">
        <v>4013</v>
      </c>
      <c r="C4015" s="41" t="s">
        <v>12038</v>
      </c>
      <c r="D4015" s="4" t="s">
        <v>12039</v>
      </c>
      <c r="E4015" s="41" t="s">
        <v>15</v>
      </c>
      <c r="F4015" s="3" t="s">
        <v>12040</v>
      </c>
      <c r="G4015" s="1" t="s">
        <v>16</v>
      </c>
      <c r="H4015" s="4" t="s">
        <v>675</v>
      </c>
      <c r="I4015" s="1" t="s">
        <v>38</v>
      </c>
    </row>
    <row r="4016" spans="2:9">
      <c r="B4016" s="1">
        <v>4014</v>
      </c>
      <c r="C4016" s="41" t="s">
        <v>12041</v>
      </c>
      <c r="D4016" s="4" t="s">
        <v>12042</v>
      </c>
      <c r="E4016" s="41" t="s">
        <v>15</v>
      </c>
      <c r="F4016" s="3" t="s">
        <v>12043</v>
      </c>
      <c r="G4016" s="1" t="s">
        <v>16</v>
      </c>
      <c r="H4016" s="4" t="s">
        <v>478</v>
      </c>
      <c r="I4016" s="1" t="s">
        <v>38</v>
      </c>
    </row>
    <row r="4017" spans="2:9">
      <c r="B4017" s="1">
        <v>4015</v>
      </c>
      <c r="C4017" s="41" t="s">
        <v>12044</v>
      </c>
      <c r="D4017" s="4" t="s">
        <v>12045</v>
      </c>
      <c r="E4017" s="41" t="s">
        <v>15</v>
      </c>
      <c r="F4017" s="3" t="s">
        <v>12046</v>
      </c>
      <c r="G4017" s="1" t="s">
        <v>16</v>
      </c>
      <c r="H4017" s="4" t="s">
        <v>478</v>
      </c>
      <c r="I4017" s="1" t="s">
        <v>38</v>
      </c>
    </row>
    <row r="4018" spans="2:9">
      <c r="B4018" s="1">
        <v>4016</v>
      </c>
      <c r="C4018" s="41" t="s">
        <v>12047</v>
      </c>
      <c r="D4018" s="4" t="s">
        <v>12048</v>
      </c>
      <c r="E4018" s="41" t="s">
        <v>15</v>
      </c>
      <c r="F4018" s="3" t="s">
        <v>12049</v>
      </c>
      <c r="G4018" s="1" t="s">
        <v>16</v>
      </c>
      <c r="H4018" s="4" t="s">
        <v>387</v>
      </c>
      <c r="I4018" s="1" t="s">
        <v>38</v>
      </c>
    </row>
    <row r="4019" spans="2:9">
      <c r="B4019" s="1">
        <v>4017</v>
      </c>
      <c r="C4019" s="41" t="s">
        <v>12050</v>
      </c>
      <c r="D4019" s="4" t="s">
        <v>12051</v>
      </c>
      <c r="E4019" s="41" t="s">
        <v>15</v>
      </c>
      <c r="F4019" s="3" t="s">
        <v>12052</v>
      </c>
      <c r="G4019" s="1" t="s">
        <v>16</v>
      </c>
      <c r="H4019" s="4" t="s">
        <v>557</v>
      </c>
      <c r="I4019" s="1" t="s">
        <v>38</v>
      </c>
    </row>
    <row r="4020" spans="2:9">
      <c r="B4020" s="1">
        <v>4018</v>
      </c>
      <c r="C4020" s="41" t="s">
        <v>12053</v>
      </c>
      <c r="D4020" s="4" t="s">
        <v>7096</v>
      </c>
      <c r="E4020" s="41" t="s">
        <v>15</v>
      </c>
      <c r="F4020" s="3" t="s">
        <v>6078</v>
      </c>
      <c r="G4020" s="1" t="s">
        <v>16</v>
      </c>
      <c r="H4020" s="4" t="s">
        <v>680</v>
      </c>
      <c r="I4020" s="1" t="s">
        <v>38</v>
      </c>
    </row>
    <row r="4021" spans="2:9">
      <c r="B4021" s="1">
        <v>4019</v>
      </c>
      <c r="C4021" s="41" t="s">
        <v>12054</v>
      </c>
      <c r="D4021" s="4" t="s">
        <v>12055</v>
      </c>
      <c r="E4021" s="41" t="s">
        <v>15</v>
      </c>
      <c r="F4021" s="3" t="s">
        <v>12056</v>
      </c>
      <c r="G4021" s="1" t="s">
        <v>16</v>
      </c>
      <c r="H4021" s="4" t="s">
        <v>557</v>
      </c>
      <c r="I4021" s="1" t="s">
        <v>38</v>
      </c>
    </row>
    <row r="4022" spans="2:9">
      <c r="B4022" s="1">
        <v>4020</v>
      </c>
      <c r="C4022" s="41" t="s">
        <v>12057</v>
      </c>
      <c r="D4022" s="4" t="s">
        <v>12058</v>
      </c>
      <c r="E4022" s="41" t="s">
        <v>15</v>
      </c>
      <c r="F4022" s="3" t="s">
        <v>12059</v>
      </c>
      <c r="G4022" s="1" t="s">
        <v>16</v>
      </c>
      <c r="H4022" s="4" t="s">
        <v>174</v>
      </c>
      <c r="I4022" s="1" t="s">
        <v>38</v>
      </c>
    </row>
    <row r="4023" spans="2:9">
      <c r="B4023" s="1">
        <v>4021</v>
      </c>
      <c r="C4023" s="41" t="s">
        <v>12060</v>
      </c>
      <c r="D4023" s="4" t="s">
        <v>12061</v>
      </c>
      <c r="E4023" s="41" t="s">
        <v>15</v>
      </c>
      <c r="F4023" s="3" t="s">
        <v>12062</v>
      </c>
      <c r="G4023" s="1" t="s">
        <v>16</v>
      </c>
      <c r="H4023" s="4" t="s">
        <v>681</v>
      </c>
      <c r="I4023" s="1" t="s">
        <v>38</v>
      </c>
    </row>
    <row r="4024" spans="2:9">
      <c r="B4024" s="1">
        <v>4022</v>
      </c>
      <c r="C4024" s="41" t="s">
        <v>12063</v>
      </c>
      <c r="D4024" s="4" t="s">
        <v>12064</v>
      </c>
      <c r="E4024" s="41" t="s">
        <v>15</v>
      </c>
      <c r="F4024" s="3" t="s">
        <v>6852</v>
      </c>
      <c r="G4024" s="1" t="s">
        <v>16</v>
      </c>
      <c r="H4024" s="4" t="s">
        <v>387</v>
      </c>
      <c r="I4024" s="1" t="s">
        <v>38</v>
      </c>
    </row>
    <row r="4025" spans="2:9">
      <c r="B4025" s="1">
        <v>4023</v>
      </c>
      <c r="C4025" s="41" t="s">
        <v>12065</v>
      </c>
      <c r="D4025" s="4" t="s">
        <v>12066</v>
      </c>
      <c r="E4025" s="41" t="s">
        <v>15</v>
      </c>
      <c r="F4025" s="3" t="s">
        <v>12067</v>
      </c>
      <c r="G4025" s="1" t="s">
        <v>16</v>
      </c>
      <c r="H4025" s="4" t="s">
        <v>436</v>
      </c>
      <c r="I4025" s="1" t="s">
        <v>38</v>
      </c>
    </row>
    <row r="4026" spans="2:9">
      <c r="B4026" s="1">
        <v>4024</v>
      </c>
      <c r="C4026" s="41" t="s">
        <v>12068</v>
      </c>
      <c r="D4026" s="4" t="s">
        <v>12069</v>
      </c>
      <c r="E4026" s="41" t="s">
        <v>15</v>
      </c>
      <c r="F4026" s="3" t="s">
        <v>12070</v>
      </c>
      <c r="G4026" s="1" t="s">
        <v>16</v>
      </c>
      <c r="H4026" s="4" t="s">
        <v>182</v>
      </c>
      <c r="I4026" s="1" t="s">
        <v>38</v>
      </c>
    </row>
    <row r="4027" spans="2:9">
      <c r="B4027" s="1">
        <v>4025</v>
      </c>
      <c r="C4027" s="41" t="s">
        <v>12071</v>
      </c>
      <c r="D4027" s="4" t="s">
        <v>12072</v>
      </c>
      <c r="E4027" s="41" t="s">
        <v>15</v>
      </c>
      <c r="F4027" s="3" t="s">
        <v>12073</v>
      </c>
      <c r="G4027" s="1" t="s">
        <v>16</v>
      </c>
      <c r="H4027" s="4" t="s">
        <v>478</v>
      </c>
      <c r="I4027" s="1" t="s">
        <v>38</v>
      </c>
    </row>
    <row r="4028" spans="2:9">
      <c r="B4028" s="1">
        <v>4026</v>
      </c>
      <c r="C4028" s="41" t="s">
        <v>12074</v>
      </c>
      <c r="D4028" s="4" t="s">
        <v>12075</v>
      </c>
      <c r="E4028" s="41" t="s">
        <v>15</v>
      </c>
      <c r="F4028" s="3" t="s">
        <v>12076</v>
      </c>
      <c r="G4028" s="1" t="s">
        <v>16</v>
      </c>
      <c r="H4028" s="4" t="s">
        <v>260</v>
      </c>
      <c r="I4028" s="1" t="s">
        <v>38</v>
      </c>
    </row>
    <row r="4029" spans="2:9">
      <c r="B4029" s="1">
        <v>4027</v>
      </c>
      <c r="C4029" s="41" t="s">
        <v>12077</v>
      </c>
      <c r="D4029" s="4" t="s">
        <v>12078</v>
      </c>
      <c r="E4029" s="41" t="s">
        <v>15</v>
      </c>
      <c r="F4029" s="3" t="s">
        <v>12079</v>
      </c>
      <c r="G4029" s="1" t="s">
        <v>16</v>
      </c>
      <c r="H4029" s="4" t="s">
        <v>182</v>
      </c>
      <c r="I4029" s="1" t="s">
        <v>38</v>
      </c>
    </row>
    <row r="4030" spans="2:9">
      <c r="B4030" s="1">
        <v>4028</v>
      </c>
      <c r="C4030" s="41" t="s">
        <v>12080</v>
      </c>
      <c r="D4030" s="4" t="s">
        <v>3785</v>
      </c>
      <c r="E4030" s="41" t="s">
        <v>15</v>
      </c>
      <c r="F4030" s="3" t="s">
        <v>12081</v>
      </c>
      <c r="G4030" s="1" t="s">
        <v>16</v>
      </c>
      <c r="H4030" s="4" t="s">
        <v>387</v>
      </c>
      <c r="I4030" s="1" t="s">
        <v>38</v>
      </c>
    </row>
    <row r="4031" spans="2:9">
      <c r="B4031" s="1">
        <v>4029</v>
      </c>
      <c r="C4031" s="41" t="s">
        <v>12082</v>
      </c>
      <c r="D4031" s="4" t="s">
        <v>12083</v>
      </c>
      <c r="E4031" s="41" t="s">
        <v>15</v>
      </c>
      <c r="F4031" s="3" t="s">
        <v>12084</v>
      </c>
      <c r="G4031" s="1" t="s">
        <v>16</v>
      </c>
      <c r="H4031" s="4" t="s">
        <v>478</v>
      </c>
      <c r="I4031" s="1" t="s">
        <v>38</v>
      </c>
    </row>
    <row r="4032" spans="2:9">
      <c r="B4032" s="1">
        <v>4030</v>
      </c>
      <c r="C4032" s="41" t="s">
        <v>12085</v>
      </c>
      <c r="D4032" s="4" t="s">
        <v>12086</v>
      </c>
      <c r="E4032" s="41" t="s">
        <v>15</v>
      </c>
      <c r="F4032" s="3" t="s">
        <v>12087</v>
      </c>
      <c r="G4032" s="1" t="s">
        <v>16</v>
      </c>
      <c r="H4032" s="4" t="s">
        <v>436</v>
      </c>
      <c r="I4032" s="1" t="s">
        <v>38</v>
      </c>
    </row>
    <row r="4033" spans="2:9">
      <c r="B4033" s="1">
        <v>4031</v>
      </c>
      <c r="C4033" s="41" t="s">
        <v>12088</v>
      </c>
      <c r="D4033" s="4" t="s">
        <v>12089</v>
      </c>
      <c r="E4033" s="41" t="s">
        <v>15</v>
      </c>
      <c r="F4033" s="3" t="s">
        <v>12090</v>
      </c>
      <c r="G4033" s="1" t="s">
        <v>16</v>
      </c>
      <c r="H4033" s="4" t="s">
        <v>436</v>
      </c>
      <c r="I4033" s="1" t="s">
        <v>38</v>
      </c>
    </row>
    <row r="4034" spans="2:9">
      <c r="B4034" s="1">
        <v>4032</v>
      </c>
      <c r="C4034" s="41" t="s">
        <v>12091</v>
      </c>
      <c r="D4034" s="4" t="s">
        <v>12092</v>
      </c>
      <c r="E4034" s="41" t="s">
        <v>15</v>
      </c>
      <c r="F4034" s="3" t="s">
        <v>12093</v>
      </c>
      <c r="G4034" s="1" t="s">
        <v>16</v>
      </c>
      <c r="H4034" s="4" t="s">
        <v>387</v>
      </c>
      <c r="I4034" s="1" t="s">
        <v>38</v>
      </c>
    </row>
    <row r="4035" spans="2:9">
      <c r="B4035" s="1">
        <v>4033</v>
      </c>
      <c r="C4035" s="41" t="s">
        <v>12094</v>
      </c>
      <c r="D4035" s="4" t="s">
        <v>12095</v>
      </c>
      <c r="E4035" s="41" t="s">
        <v>15</v>
      </c>
      <c r="F4035" s="3" t="s">
        <v>12096</v>
      </c>
      <c r="G4035" s="1" t="s">
        <v>16</v>
      </c>
      <c r="H4035" s="4" t="s">
        <v>679</v>
      </c>
      <c r="I4035" s="1" t="s">
        <v>38</v>
      </c>
    </row>
    <row r="4036" spans="2:9">
      <c r="B4036" s="1">
        <v>4034</v>
      </c>
      <c r="C4036" s="41" t="s">
        <v>12097</v>
      </c>
      <c r="D4036" s="4" t="s">
        <v>12098</v>
      </c>
      <c r="E4036" s="41" t="s">
        <v>15</v>
      </c>
      <c r="F4036" s="3" t="s">
        <v>12099</v>
      </c>
      <c r="G4036" s="1" t="s">
        <v>16</v>
      </c>
      <c r="H4036" s="4" t="s">
        <v>680</v>
      </c>
      <c r="I4036" s="1" t="s">
        <v>38</v>
      </c>
    </row>
    <row r="4037" spans="2:9">
      <c r="B4037" s="1">
        <v>4035</v>
      </c>
      <c r="C4037" s="41" t="s">
        <v>12100</v>
      </c>
      <c r="D4037" s="4" t="s">
        <v>12101</v>
      </c>
      <c r="E4037" s="41" t="s">
        <v>15</v>
      </c>
      <c r="F4037" s="3" t="s">
        <v>12102</v>
      </c>
      <c r="G4037" s="1" t="s">
        <v>16</v>
      </c>
      <c r="H4037" s="4" t="s">
        <v>436</v>
      </c>
      <c r="I4037" s="1" t="s">
        <v>38</v>
      </c>
    </row>
    <row r="4038" spans="2:9">
      <c r="B4038" s="1">
        <v>4036</v>
      </c>
      <c r="C4038" s="41" t="s">
        <v>12103</v>
      </c>
      <c r="D4038" s="4" t="s">
        <v>12104</v>
      </c>
      <c r="E4038" s="41" t="s">
        <v>15</v>
      </c>
      <c r="F4038" s="3" t="s">
        <v>12105</v>
      </c>
      <c r="G4038" s="1" t="s">
        <v>16</v>
      </c>
      <c r="H4038" s="4" t="s">
        <v>679</v>
      </c>
      <c r="I4038" s="1" t="s">
        <v>38</v>
      </c>
    </row>
    <row r="4039" spans="2:9">
      <c r="B4039" s="1">
        <v>4037</v>
      </c>
      <c r="C4039" s="41" t="s">
        <v>12106</v>
      </c>
      <c r="D4039" s="4" t="s">
        <v>12107</v>
      </c>
      <c r="E4039" s="41" t="s">
        <v>15</v>
      </c>
      <c r="F4039" s="3" t="s">
        <v>12108</v>
      </c>
      <c r="G4039" s="1" t="s">
        <v>16</v>
      </c>
      <c r="H4039" s="4" t="s">
        <v>387</v>
      </c>
      <c r="I4039" s="1" t="s">
        <v>38</v>
      </c>
    </row>
    <row r="4040" spans="2:9">
      <c r="B4040" s="1">
        <v>4038</v>
      </c>
      <c r="C4040" s="41" t="s">
        <v>12109</v>
      </c>
      <c r="D4040" s="4" t="s">
        <v>12110</v>
      </c>
      <c r="E4040" s="41" t="s">
        <v>15</v>
      </c>
      <c r="F4040" s="3" t="s">
        <v>12111</v>
      </c>
      <c r="G4040" s="1" t="s">
        <v>16</v>
      </c>
      <c r="H4040" s="4" t="s">
        <v>675</v>
      </c>
      <c r="I4040" s="1" t="s">
        <v>38</v>
      </c>
    </row>
    <row r="4041" spans="2:9">
      <c r="B4041" s="1">
        <v>4039</v>
      </c>
      <c r="C4041" s="41" t="s">
        <v>12112</v>
      </c>
      <c r="D4041" s="4" t="s">
        <v>12113</v>
      </c>
      <c r="E4041" s="41" t="s">
        <v>15</v>
      </c>
      <c r="F4041" s="3" t="s">
        <v>5257</v>
      </c>
      <c r="G4041" s="1" t="s">
        <v>16</v>
      </c>
      <c r="H4041" s="4" t="s">
        <v>680</v>
      </c>
      <c r="I4041" s="1" t="s">
        <v>38</v>
      </c>
    </row>
    <row r="4042" spans="2:9">
      <c r="B4042" s="1">
        <v>4040</v>
      </c>
      <c r="C4042" s="41" t="s">
        <v>12114</v>
      </c>
      <c r="D4042" s="4" t="s">
        <v>12115</v>
      </c>
      <c r="E4042" s="41" t="s">
        <v>15</v>
      </c>
      <c r="F4042" s="3" t="s">
        <v>12116</v>
      </c>
      <c r="G4042" s="1" t="s">
        <v>16</v>
      </c>
      <c r="H4042" s="4" t="s">
        <v>174</v>
      </c>
      <c r="I4042" s="1" t="s">
        <v>38</v>
      </c>
    </row>
    <row r="4043" spans="2:9">
      <c r="B4043" s="1">
        <v>4041</v>
      </c>
      <c r="C4043" s="41" t="s">
        <v>12117</v>
      </c>
      <c r="D4043" s="4" t="s">
        <v>12118</v>
      </c>
      <c r="E4043" s="41" t="s">
        <v>15</v>
      </c>
      <c r="F4043" s="3" t="s">
        <v>12119</v>
      </c>
      <c r="G4043" s="1" t="s">
        <v>16</v>
      </c>
      <c r="H4043" s="4" t="s">
        <v>318</v>
      </c>
      <c r="I4043" s="1" t="s">
        <v>38</v>
      </c>
    </row>
    <row r="4044" spans="2:9">
      <c r="B4044" s="1">
        <v>4042</v>
      </c>
      <c r="C4044" s="41" t="s">
        <v>12120</v>
      </c>
      <c r="D4044" s="4" t="s">
        <v>12121</v>
      </c>
      <c r="E4044" s="41" t="s">
        <v>15</v>
      </c>
      <c r="F4044" s="3" t="s">
        <v>12122</v>
      </c>
      <c r="G4044" s="1" t="s">
        <v>16</v>
      </c>
      <c r="H4044" s="4" t="s">
        <v>557</v>
      </c>
      <c r="I4044" s="1" t="s">
        <v>38</v>
      </c>
    </row>
    <row r="4045" spans="2:9">
      <c r="B4045" s="1">
        <v>4043</v>
      </c>
      <c r="C4045" s="41" t="s">
        <v>12123</v>
      </c>
      <c r="D4045" s="4" t="s">
        <v>12124</v>
      </c>
      <c r="E4045" s="41" t="s">
        <v>15</v>
      </c>
      <c r="F4045" s="3" t="s">
        <v>12125</v>
      </c>
      <c r="G4045" s="1" t="s">
        <v>16</v>
      </c>
      <c r="H4045" s="4" t="s">
        <v>675</v>
      </c>
      <c r="I4045" s="1" t="s">
        <v>38</v>
      </c>
    </row>
    <row r="4046" spans="2:9">
      <c r="B4046" s="1">
        <v>4044</v>
      </c>
      <c r="C4046" s="41" t="s">
        <v>12126</v>
      </c>
      <c r="D4046" s="4" t="s">
        <v>12127</v>
      </c>
      <c r="E4046" s="41" t="s">
        <v>15</v>
      </c>
      <c r="F4046" s="3" t="s">
        <v>12128</v>
      </c>
      <c r="G4046" s="1" t="s">
        <v>16</v>
      </c>
      <c r="H4046" s="4" t="s">
        <v>260</v>
      </c>
      <c r="I4046" s="1" t="s">
        <v>38</v>
      </c>
    </row>
    <row r="4047" spans="2:9">
      <c r="B4047" s="1">
        <v>4045</v>
      </c>
      <c r="C4047" s="41" t="s">
        <v>12129</v>
      </c>
      <c r="D4047" s="4" t="s">
        <v>12130</v>
      </c>
      <c r="E4047" s="41" t="s">
        <v>15</v>
      </c>
      <c r="F4047" s="3" t="s">
        <v>12131</v>
      </c>
      <c r="G4047" s="1" t="s">
        <v>16</v>
      </c>
      <c r="H4047" s="4" t="s">
        <v>557</v>
      </c>
      <c r="I4047" s="1" t="s">
        <v>38</v>
      </c>
    </row>
    <row r="4048" spans="2:9">
      <c r="B4048" s="1">
        <v>4046</v>
      </c>
      <c r="C4048" s="41" t="s">
        <v>12132</v>
      </c>
      <c r="D4048" s="4" t="s">
        <v>12133</v>
      </c>
      <c r="E4048" s="41" t="s">
        <v>15</v>
      </c>
      <c r="F4048" s="3" t="s">
        <v>6872</v>
      </c>
      <c r="G4048" s="1" t="s">
        <v>16</v>
      </c>
      <c r="H4048" s="4" t="s">
        <v>387</v>
      </c>
      <c r="I4048" s="1" t="s">
        <v>38</v>
      </c>
    </row>
    <row r="4049" spans="2:9">
      <c r="B4049" s="1">
        <v>4047</v>
      </c>
      <c r="C4049" s="41" t="s">
        <v>12134</v>
      </c>
      <c r="D4049" s="4" t="s">
        <v>12135</v>
      </c>
      <c r="E4049" s="41" t="s">
        <v>15</v>
      </c>
      <c r="F4049" s="3" t="s">
        <v>12136</v>
      </c>
      <c r="G4049" s="1" t="s">
        <v>16</v>
      </c>
      <c r="H4049" s="4" t="s">
        <v>387</v>
      </c>
      <c r="I4049" s="1" t="s">
        <v>38</v>
      </c>
    </row>
    <row r="4050" spans="2:9">
      <c r="B4050" s="1">
        <v>4048</v>
      </c>
      <c r="C4050" s="41" t="s">
        <v>12137</v>
      </c>
      <c r="D4050" s="4" t="s">
        <v>12138</v>
      </c>
      <c r="E4050" s="41" t="s">
        <v>15</v>
      </c>
      <c r="F4050" s="3" t="s">
        <v>12139</v>
      </c>
      <c r="G4050" s="1" t="s">
        <v>16</v>
      </c>
      <c r="H4050" s="4" t="s">
        <v>557</v>
      </c>
      <c r="I4050" s="1" t="s">
        <v>38</v>
      </c>
    </row>
    <row r="4051" spans="2:9">
      <c r="B4051" s="1">
        <v>4049</v>
      </c>
      <c r="C4051" s="41" t="s">
        <v>12140</v>
      </c>
      <c r="D4051" s="4" t="s">
        <v>12141</v>
      </c>
      <c r="E4051" s="41" t="s">
        <v>15</v>
      </c>
      <c r="F4051" s="3" t="s">
        <v>12142</v>
      </c>
      <c r="G4051" s="1" t="s">
        <v>16</v>
      </c>
      <c r="H4051" s="4" t="s">
        <v>182</v>
      </c>
      <c r="I4051" s="1" t="s">
        <v>38</v>
      </c>
    </row>
    <row r="4052" spans="2:9">
      <c r="B4052" s="1">
        <v>4050</v>
      </c>
      <c r="C4052" s="41" t="s">
        <v>12143</v>
      </c>
      <c r="D4052" s="4" t="s">
        <v>12144</v>
      </c>
      <c r="E4052" s="41" t="s">
        <v>15</v>
      </c>
      <c r="F4052" s="3" t="s">
        <v>12145</v>
      </c>
      <c r="G4052" s="1" t="s">
        <v>16</v>
      </c>
      <c r="H4052" s="4" t="s">
        <v>436</v>
      </c>
      <c r="I4052" s="1" t="s">
        <v>38</v>
      </c>
    </row>
    <row r="4053" spans="2:9">
      <c r="B4053" s="1">
        <v>4051</v>
      </c>
      <c r="C4053" s="41" t="s">
        <v>12146</v>
      </c>
      <c r="D4053" s="4" t="s">
        <v>12147</v>
      </c>
      <c r="E4053" s="41" t="s">
        <v>15</v>
      </c>
      <c r="F4053" s="3" t="s">
        <v>12148</v>
      </c>
      <c r="G4053" s="1" t="s">
        <v>16</v>
      </c>
      <c r="H4053" s="4" t="s">
        <v>557</v>
      </c>
      <c r="I4053" s="1" t="s">
        <v>38</v>
      </c>
    </row>
    <row r="4054" spans="2:9">
      <c r="B4054" s="1">
        <v>4052</v>
      </c>
      <c r="C4054" s="41" t="s">
        <v>12149</v>
      </c>
      <c r="D4054" s="4" t="s">
        <v>12150</v>
      </c>
      <c r="E4054" s="41" t="s">
        <v>15</v>
      </c>
      <c r="F4054" s="3" t="s">
        <v>12151</v>
      </c>
      <c r="G4054" s="1" t="s">
        <v>16</v>
      </c>
      <c r="H4054" s="4" t="s">
        <v>680</v>
      </c>
      <c r="I4054" s="1" t="s">
        <v>38</v>
      </c>
    </row>
    <row r="4055" spans="2:9">
      <c r="B4055" s="1">
        <v>4053</v>
      </c>
      <c r="C4055" s="41" t="s">
        <v>12152</v>
      </c>
      <c r="D4055" s="4" t="s">
        <v>12153</v>
      </c>
      <c r="E4055" s="41" t="s">
        <v>15</v>
      </c>
      <c r="F4055" s="3" t="s">
        <v>12154</v>
      </c>
      <c r="G4055" s="1" t="s">
        <v>16</v>
      </c>
      <c r="H4055" s="4" t="s">
        <v>557</v>
      </c>
      <c r="I4055" s="1" t="s">
        <v>38</v>
      </c>
    </row>
    <row r="4056" spans="2:9">
      <c r="B4056" s="1">
        <v>4054</v>
      </c>
      <c r="C4056" s="41" t="s">
        <v>12155</v>
      </c>
      <c r="D4056" s="4" t="s">
        <v>12156</v>
      </c>
      <c r="E4056" s="41" t="s">
        <v>15</v>
      </c>
      <c r="F4056" s="3" t="s">
        <v>12157</v>
      </c>
      <c r="G4056" s="1" t="s">
        <v>16</v>
      </c>
      <c r="H4056" s="4" t="s">
        <v>675</v>
      </c>
      <c r="I4056" s="1" t="s">
        <v>38</v>
      </c>
    </row>
    <row r="4057" spans="2:9">
      <c r="B4057" s="1">
        <v>4055</v>
      </c>
      <c r="C4057" s="41" t="s">
        <v>12158</v>
      </c>
      <c r="D4057" s="4" t="s">
        <v>12159</v>
      </c>
      <c r="E4057" s="41" t="s">
        <v>15</v>
      </c>
      <c r="F4057" s="3" t="s">
        <v>12160</v>
      </c>
      <c r="G4057" s="1" t="s">
        <v>16</v>
      </c>
      <c r="H4057" s="4" t="s">
        <v>436</v>
      </c>
      <c r="I4057" s="1" t="s">
        <v>38</v>
      </c>
    </row>
    <row r="4058" spans="2:9">
      <c r="B4058" s="1">
        <v>4056</v>
      </c>
      <c r="C4058" s="41" t="s">
        <v>12161</v>
      </c>
      <c r="D4058" s="4" t="s">
        <v>7857</v>
      </c>
      <c r="E4058" s="41" t="s">
        <v>15</v>
      </c>
      <c r="F4058" s="3" t="s">
        <v>12162</v>
      </c>
      <c r="G4058" s="1" t="s">
        <v>16</v>
      </c>
      <c r="H4058" s="4" t="s">
        <v>680</v>
      </c>
      <c r="I4058" s="1" t="s">
        <v>38</v>
      </c>
    </row>
    <row r="4059" spans="2:9">
      <c r="B4059" s="1">
        <v>4057</v>
      </c>
      <c r="C4059" s="41" t="s">
        <v>12163</v>
      </c>
      <c r="D4059" s="4" t="s">
        <v>12164</v>
      </c>
      <c r="E4059" s="41" t="s">
        <v>15</v>
      </c>
      <c r="F4059" s="3" t="s">
        <v>12165</v>
      </c>
      <c r="G4059" s="1" t="s">
        <v>16</v>
      </c>
      <c r="H4059" s="4" t="s">
        <v>436</v>
      </c>
      <c r="I4059" s="1" t="s">
        <v>38</v>
      </c>
    </row>
    <row r="4060" spans="2:9">
      <c r="B4060" s="1">
        <v>4058</v>
      </c>
      <c r="C4060" s="41" t="s">
        <v>12166</v>
      </c>
      <c r="D4060" s="4" t="s">
        <v>4563</v>
      </c>
      <c r="E4060" s="41" t="s">
        <v>15</v>
      </c>
      <c r="F4060" s="3" t="s">
        <v>12167</v>
      </c>
      <c r="G4060" s="1" t="s">
        <v>16</v>
      </c>
      <c r="H4060" s="4" t="s">
        <v>680</v>
      </c>
      <c r="I4060" s="1" t="s">
        <v>38</v>
      </c>
    </row>
    <row r="4061" spans="2:9">
      <c r="B4061" s="1">
        <v>4059</v>
      </c>
      <c r="C4061" s="41" t="s">
        <v>12168</v>
      </c>
      <c r="D4061" s="4" t="s">
        <v>7321</v>
      </c>
      <c r="E4061" s="41" t="s">
        <v>15</v>
      </c>
      <c r="F4061" s="3" t="s">
        <v>12169</v>
      </c>
      <c r="G4061" s="1" t="s">
        <v>16</v>
      </c>
      <c r="H4061" s="4" t="s">
        <v>678</v>
      </c>
      <c r="I4061" s="1" t="s">
        <v>38</v>
      </c>
    </row>
    <row r="4062" spans="2:9">
      <c r="B4062" s="1">
        <v>4060</v>
      </c>
      <c r="C4062" s="41" t="s">
        <v>12170</v>
      </c>
      <c r="D4062" s="4" t="s">
        <v>9351</v>
      </c>
      <c r="E4062" s="41" t="s">
        <v>15</v>
      </c>
      <c r="F4062" s="3" t="s">
        <v>12171</v>
      </c>
      <c r="G4062" s="1" t="s">
        <v>16</v>
      </c>
      <c r="H4062" s="4" t="s">
        <v>174</v>
      </c>
      <c r="I4062" s="1" t="s">
        <v>38</v>
      </c>
    </row>
    <row r="4063" spans="2:9">
      <c r="B4063" s="1">
        <v>4061</v>
      </c>
      <c r="C4063" s="41" t="s">
        <v>12172</v>
      </c>
      <c r="D4063" s="4" t="s">
        <v>12173</v>
      </c>
      <c r="E4063" s="41" t="s">
        <v>15</v>
      </c>
      <c r="F4063" s="3" t="s">
        <v>12174</v>
      </c>
      <c r="G4063" s="1" t="s">
        <v>16</v>
      </c>
      <c r="H4063" s="4" t="s">
        <v>436</v>
      </c>
      <c r="I4063" s="1" t="s">
        <v>38</v>
      </c>
    </row>
    <row r="4064" spans="2:9">
      <c r="B4064" s="1">
        <v>4062</v>
      </c>
      <c r="C4064" s="41" t="s">
        <v>12175</v>
      </c>
      <c r="D4064" s="4" t="s">
        <v>12176</v>
      </c>
      <c r="E4064" s="41" t="s">
        <v>15</v>
      </c>
      <c r="F4064" s="3" t="s">
        <v>12177</v>
      </c>
      <c r="G4064" s="1" t="s">
        <v>16</v>
      </c>
      <c r="H4064" s="4" t="s">
        <v>557</v>
      </c>
      <c r="I4064" s="1" t="s">
        <v>38</v>
      </c>
    </row>
    <row r="4065" spans="2:9">
      <c r="B4065" s="1">
        <v>4063</v>
      </c>
      <c r="C4065" s="41" t="s">
        <v>12178</v>
      </c>
      <c r="D4065" s="4" t="s">
        <v>12179</v>
      </c>
      <c r="E4065" s="41" t="s">
        <v>15</v>
      </c>
      <c r="F4065" s="3" t="s">
        <v>12180</v>
      </c>
      <c r="G4065" s="1" t="s">
        <v>16</v>
      </c>
      <c r="H4065" s="4" t="s">
        <v>174</v>
      </c>
      <c r="I4065" s="1" t="s">
        <v>38</v>
      </c>
    </row>
    <row r="4066" spans="2:9">
      <c r="B4066" s="1">
        <v>4064</v>
      </c>
      <c r="C4066" s="41" t="s">
        <v>12181</v>
      </c>
      <c r="D4066" s="4" t="s">
        <v>5771</v>
      </c>
      <c r="E4066" s="41" t="s">
        <v>15</v>
      </c>
      <c r="F4066" s="3" t="s">
        <v>12182</v>
      </c>
      <c r="G4066" s="1" t="s">
        <v>16</v>
      </c>
      <c r="H4066" s="4" t="s">
        <v>182</v>
      </c>
      <c r="I4066" s="1" t="s">
        <v>38</v>
      </c>
    </row>
    <row r="4067" spans="2:9">
      <c r="B4067" s="1">
        <v>4065</v>
      </c>
      <c r="C4067" s="41" t="s">
        <v>12183</v>
      </c>
      <c r="D4067" s="4" t="s">
        <v>12184</v>
      </c>
      <c r="E4067" s="41" t="s">
        <v>15</v>
      </c>
      <c r="F4067" s="3" t="s">
        <v>12185</v>
      </c>
      <c r="G4067" s="1" t="s">
        <v>16</v>
      </c>
      <c r="H4067" s="4" t="s">
        <v>182</v>
      </c>
      <c r="I4067" s="1" t="s">
        <v>38</v>
      </c>
    </row>
    <row r="4068" spans="2:9">
      <c r="B4068" s="1">
        <v>4066</v>
      </c>
      <c r="C4068" s="41" t="s">
        <v>12186</v>
      </c>
      <c r="D4068" s="4" t="s">
        <v>12187</v>
      </c>
      <c r="E4068" s="41" t="s">
        <v>15</v>
      </c>
      <c r="F4068" s="3" t="s">
        <v>12188</v>
      </c>
      <c r="G4068" s="1" t="s">
        <v>16</v>
      </c>
      <c r="H4068" s="4" t="s">
        <v>182</v>
      </c>
      <c r="I4068" s="1" t="s">
        <v>38</v>
      </c>
    </row>
    <row r="4069" spans="2:9">
      <c r="B4069" s="1">
        <v>4067</v>
      </c>
      <c r="C4069" s="41" t="s">
        <v>12189</v>
      </c>
      <c r="D4069" s="4" t="s">
        <v>12190</v>
      </c>
      <c r="E4069" s="41" t="s">
        <v>15</v>
      </c>
      <c r="F4069" s="3" t="s">
        <v>12191</v>
      </c>
      <c r="G4069" s="1" t="s">
        <v>16</v>
      </c>
      <c r="H4069" s="4" t="s">
        <v>679</v>
      </c>
      <c r="I4069" s="1" t="s">
        <v>38</v>
      </c>
    </row>
    <row r="4070" spans="2:9">
      <c r="B4070" s="1">
        <v>4068</v>
      </c>
      <c r="C4070" s="41" t="s">
        <v>12192</v>
      </c>
      <c r="D4070" s="4" t="s">
        <v>12193</v>
      </c>
      <c r="E4070" s="41" t="s">
        <v>15</v>
      </c>
      <c r="F4070" s="3" t="s">
        <v>12194</v>
      </c>
      <c r="G4070" s="1" t="s">
        <v>16</v>
      </c>
      <c r="H4070" s="4" t="s">
        <v>478</v>
      </c>
      <c r="I4070" s="1" t="s">
        <v>38</v>
      </c>
    </row>
    <row r="4071" spans="2:9">
      <c r="B4071" s="1">
        <v>4069</v>
      </c>
      <c r="C4071" s="41" t="s">
        <v>12195</v>
      </c>
      <c r="D4071" s="4" t="s">
        <v>12196</v>
      </c>
      <c r="E4071" s="41" t="s">
        <v>15</v>
      </c>
      <c r="F4071" s="3" t="s">
        <v>12197</v>
      </c>
      <c r="G4071" s="1" t="s">
        <v>16</v>
      </c>
      <c r="H4071" s="4" t="s">
        <v>436</v>
      </c>
      <c r="I4071" s="1" t="s">
        <v>38</v>
      </c>
    </row>
    <row r="4072" spans="2:9">
      <c r="B4072" s="1">
        <v>4070</v>
      </c>
      <c r="C4072" s="41" t="s">
        <v>12198</v>
      </c>
      <c r="D4072" s="4" t="s">
        <v>12199</v>
      </c>
      <c r="E4072" s="41" t="s">
        <v>15</v>
      </c>
      <c r="F4072" s="3" t="s">
        <v>12200</v>
      </c>
      <c r="G4072" s="1" t="s">
        <v>16</v>
      </c>
      <c r="H4072" s="4" t="s">
        <v>182</v>
      </c>
      <c r="I4072" s="1" t="s">
        <v>38</v>
      </c>
    </row>
    <row r="4073" spans="2:9">
      <c r="B4073" s="1">
        <v>4071</v>
      </c>
      <c r="C4073" s="41" t="s">
        <v>12201</v>
      </c>
      <c r="D4073" s="4" t="s">
        <v>12202</v>
      </c>
      <c r="E4073" s="41" t="s">
        <v>15</v>
      </c>
      <c r="F4073" s="3" t="s">
        <v>12203</v>
      </c>
      <c r="G4073" s="1" t="s">
        <v>16</v>
      </c>
      <c r="H4073" s="4" t="s">
        <v>680</v>
      </c>
      <c r="I4073" s="1" t="s">
        <v>38</v>
      </c>
    </row>
    <row r="4074" spans="2:9">
      <c r="B4074" s="1">
        <v>4072</v>
      </c>
      <c r="C4074" s="41" t="s">
        <v>12204</v>
      </c>
      <c r="D4074" s="4" t="s">
        <v>5727</v>
      </c>
      <c r="E4074" s="41" t="s">
        <v>15</v>
      </c>
      <c r="F4074" s="3" t="s">
        <v>12205</v>
      </c>
      <c r="G4074" s="1" t="s">
        <v>16</v>
      </c>
      <c r="H4074" s="4" t="s">
        <v>387</v>
      </c>
      <c r="I4074" s="1" t="s">
        <v>38</v>
      </c>
    </row>
    <row r="4075" spans="2:9">
      <c r="B4075" s="1">
        <v>4073</v>
      </c>
      <c r="C4075" s="41" t="s">
        <v>12206</v>
      </c>
      <c r="D4075" s="4" t="s">
        <v>12207</v>
      </c>
      <c r="E4075" s="41" t="s">
        <v>15</v>
      </c>
      <c r="F4075" s="3" t="s">
        <v>12208</v>
      </c>
      <c r="G4075" s="1" t="s">
        <v>16</v>
      </c>
      <c r="H4075" s="4" t="s">
        <v>557</v>
      </c>
      <c r="I4075" s="1" t="s">
        <v>38</v>
      </c>
    </row>
    <row r="4076" spans="2:9">
      <c r="B4076" s="1">
        <v>4074</v>
      </c>
      <c r="C4076" s="41" t="s">
        <v>12209</v>
      </c>
      <c r="D4076" s="4" t="s">
        <v>12210</v>
      </c>
      <c r="E4076" s="41" t="s">
        <v>15</v>
      </c>
      <c r="F4076" s="3" t="s">
        <v>12211</v>
      </c>
      <c r="G4076" s="1" t="s">
        <v>16</v>
      </c>
      <c r="H4076" s="4" t="s">
        <v>387</v>
      </c>
      <c r="I4076" s="1" t="s">
        <v>38</v>
      </c>
    </row>
    <row r="4077" spans="2:9">
      <c r="B4077" s="1">
        <v>4075</v>
      </c>
      <c r="C4077" s="41" t="s">
        <v>12212</v>
      </c>
      <c r="D4077" s="4" t="s">
        <v>12213</v>
      </c>
      <c r="E4077" s="41" t="s">
        <v>15</v>
      </c>
      <c r="F4077" s="3" t="s">
        <v>12214</v>
      </c>
      <c r="G4077" s="1" t="s">
        <v>16</v>
      </c>
      <c r="H4077" s="4" t="s">
        <v>680</v>
      </c>
      <c r="I4077" s="1" t="s">
        <v>38</v>
      </c>
    </row>
    <row r="4078" spans="2:9">
      <c r="B4078" s="1">
        <v>4076</v>
      </c>
      <c r="C4078" s="41" t="s">
        <v>12215</v>
      </c>
      <c r="D4078" s="4" t="s">
        <v>12216</v>
      </c>
      <c r="E4078" s="41" t="s">
        <v>15</v>
      </c>
      <c r="F4078" s="3" t="s">
        <v>12217</v>
      </c>
      <c r="G4078" s="1" t="s">
        <v>16</v>
      </c>
      <c r="H4078" s="4" t="s">
        <v>557</v>
      </c>
      <c r="I4078" s="1" t="s">
        <v>38</v>
      </c>
    </row>
    <row r="4079" spans="2:9">
      <c r="B4079" s="1">
        <v>4077</v>
      </c>
      <c r="C4079" s="41" t="s">
        <v>12218</v>
      </c>
      <c r="D4079" s="4" t="s">
        <v>10738</v>
      </c>
      <c r="E4079" s="41" t="s">
        <v>15</v>
      </c>
      <c r="F4079" s="3" t="s">
        <v>12219</v>
      </c>
      <c r="G4079" s="1" t="s">
        <v>16</v>
      </c>
      <c r="H4079" s="4" t="s">
        <v>671</v>
      </c>
      <c r="I4079" s="1" t="s">
        <v>38</v>
      </c>
    </row>
    <row r="4080" spans="2:9">
      <c r="B4080" s="1">
        <v>4078</v>
      </c>
      <c r="C4080" s="41" t="s">
        <v>12220</v>
      </c>
      <c r="D4080" s="4" t="s">
        <v>12221</v>
      </c>
      <c r="E4080" s="41" t="s">
        <v>15</v>
      </c>
      <c r="F4080" s="3" t="s">
        <v>12222</v>
      </c>
      <c r="G4080" s="1" t="s">
        <v>16</v>
      </c>
      <c r="H4080" s="4" t="s">
        <v>678</v>
      </c>
      <c r="I4080" s="1" t="s">
        <v>38</v>
      </c>
    </row>
    <row r="4081" spans="2:9">
      <c r="B4081" s="1">
        <v>4079</v>
      </c>
      <c r="C4081" s="41" t="s">
        <v>12223</v>
      </c>
      <c r="D4081" s="4" t="s">
        <v>12224</v>
      </c>
      <c r="E4081" s="41" t="s">
        <v>15</v>
      </c>
      <c r="F4081" s="3" t="s">
        <v>12225</v>
      </c>
      <c r="G4081" s="1" t="s">
        <v>16</v>
      </c>
      <c r="H4081" s="4" t="s">
        <v>387</v>
      </c>
      <c r="I4081" s="1" t="s">
        <v>38</v>
      </c>
    </row>
    <row r="4082" spans="2:9">
      <c r="B4082" s="1">
        <v>4080</v>
      </c>
      <c r="C4082" s="41" t="s">
        <v>12226</v>
      </c>
      <c r="D4082" s="4" t="s">
        <v>5174</v>
      </c>
      <c r="E4082" s="41" t="s">
        <v>15</v>
      </c>
      <c r="F4082" s="3" t="s">
        <v>12227</v>
      </c>
      <c r="G4082" s="1" t="s">
        <v>16</v>
      </c>
      <c r="H4082" s="4" t="s">
        <v>678</v>
      </c>
      <c r="I4082" s="1" t="s">
        <v>38</v>
      </c>
    </row>
    <row r="4083" spans="2:9">
      <c r="B4083" s="1">
        <v>4081</v>
      </c>
      <c r="C4083" s="41" t="s">
        <v>12228</v>
      </c>
      <c r="D4083" s="4" t="s">
        <v>12229</v>
      </c>
      <c r="E4083" s="41" t="s">
        <v>15</v>
      </c>
      <c r="F4083" s="3" t="s">
        <v>12230</v>
      </c>
      <c r="G4083" s="1" t="s">
        <v>16</v>
      </c>
      <c r="H4083" s="4" t="s">
        <v>678</v>
      </c>
      <c r="I4083" s="1" t="s">
        <v>38</v>
      </c>
    </row>
    <row r="4084" spans="2:9">
      <c r="B4084" s="1">
        <v>4082</v>
      </c>
      <c r="C4084" s="41" t="s">
        <v>12231</v>
      </c>
      <c r="D4084" s="4" t="s">
        <v>5838</v>
      </c>
      <c r="E4084" s="41" t="s">
        <v>15</v>
      </c>
      <c r="F4084" s="3" t="s">
        <v>12232</v>
      </c>
      <c r="G4084" s="1" t="s">
        <v>16</v>
      </c>
      <c r="H4084" s="4" t="s">
        <v>174</v>
      </c>
      <c r="I4084" s="1" t="s">
        <v>38</v>
      </c>
    </row>
    <row r="4085" spans="2:9">
      <c r="B4085" s="1">
        <v>4083</v>
      </c>
      <c r="C4085" s="41" t="s">
        <v>12233</v>
      </c>
      <c r="D4085" s="4" t="s">
        <v>12234</v>
      </c>
      <c r="E4085" s="41" t="s">
        <v>15</v>
      </c>
      <c r="F4085" s="3" t="s">
        <v>12235</v>
      </c>
      <c r="G4085" s="1" t="s">
        <v>16</v>
      </c>
      <c r="H4085" s="4" t="s">
        <v>680</v>
      </c>
      <c r="I4085" s="1" t="s">
        <v>38</v>
      </c>
    </row>
    <row r="4086" spans="2:9">
      <c r="B4086" s="1">
        <v>4084</v>
      </c>
      <c r="C4086" s="41" t="s">
        <v>12236</v>
      </c>
      <c r="D4086" s="4" t="s">
        <v>12237</v>
      </c>
      <c r="E4086" s="41" t="s">
        <v>15</v>
      </c>
      <c r="F4086" s="3" t="s">
        <v>12238</v>
      </c>
      <c r="G4086" s="1" t="s">
        <v>16</v>
      </c>
      <c r="H4086" s="4" t="s">
        <v>679</v>
      </c>
      <c r="I4086" s="1" t="s">
        <v>38</v>
      </c>
    </row>
    <row r="4087" spans="2:9">
      <c r="B4087" s="1">
        <v>4085</v>
      </c>
      <c r="C4087" s="41" t="s">
        <v>12239</v>
      </c>
      <c r="D4087" s="4" t="s">
        <v>12240</v>
      </c>
      <c r="E4087" s="41" t="s">
        <v>15</v>
      </c>
      <c r="F4087" s="3" t="s">
        <v>12241</v>
      </c>
      <c r="G4087" s="1" t="s">
        <v>16</v>
      </c>
      <c r="H4087" s="4" t="s">
        <v>436</v>
      </c>
      <c r="I4087" s="1" t="s">
        <v>38</v>
      </c>
    </row>
    <row r="4088" spans="2:9">
      <c r="B4088" s="1">
        <v>4086</v>
      </c>
      <c r="C4088" s="41" t="s">
        <v>12242</v>
      </c>
      <c r="D4088" s="4" t="s">
        <v>12243</v>
      </c>
      <c r="E4088" s="41" t="s">
        <v>15</v>
      </c>
      <c r="F4088" s="3" t="s">
        <v>12244</v>
      </c>
      <c r="G4088" s="1" t="s">
        <v>16</v>
      </c>
      <c r="H4088" s="4" t="s">
        <v>387</v>
      </c>
      <c r="I4088" s="1" t="s">
        <v>38</v>
      </c>
    </row>
    <row r="4089" spans="2:9">
      <c r="B4089" s="1">
        <v>4087</v>
      </c>
      <c r="C4089" s="41" t="s">
        <v>12245</v>
      </c>
      <c r="D4089" s="4" t="s">
        <v>12246</v>
      </c>
      <c r="E4089" s="41" t="s">
        <v>15</v>
      </c>
      <c r="F4089" s="3" t="s">
        <v>12247</v>
      </c>
      <c r="G4089" s="1" t="s">
        <v>16</v>
      </c>
      <c r="H4089" s="4" t="s">
        <v>680</v>
      </c>
      <c r="I4089" s="1" t="s">
        <v>38</v>
      </c>
    </row>
    <row r="4090" spans="2:9">
      <c r="B4090" s="1">
        <v>4088</v>
      </c>
      <c r="C4090" s="41" t="s">
        <v>12248</v>
      </c>
      <c r="D4090" s="4" t="s">
        <v>12249</v>
      </c>
      <c r="E4090" s="41" t="s">
        <v>15</v>
      </c>
      <c r="F4090" s="3" t="s">
        <v>12250</v>
      </c>
      <c r="G4090" s="1" t="s">
        <v>16</v>
      </c>
      <c r="H4090" s="4" t="s">
        <v>557</v>
      </c>
      <c r="I4090" s="1" t="s">
        <v>38</v>
      </c>
    </row>
    <row r="4091" spans="2:9">
      <c r="B4091" s="1">
        <v>4089</v>
      </c>
      <c r="C4091" s="41" t="s">
        <v>12251</v>
      </c>
      <c r="D4091" s="4" t="s">
        <v>12252</v>
      </c>
      <c r="E4091" s="41" t="s">
        <v>15</v>
      </c>
      <c r="F4091" s="3" t="s">
        <v>12253</v>
      </c>
      <c r="G4091" s="1" t="s">
        <v>16</v>
      </c>
      <c r="H4091" s="4" t="s">
        <v>182</v>
      </c>
      <c r="I4091" s="1" t="s">
        <v>38</v>
      </c>
    </row>
    <row r="4092" spans="2:9">
      <c r="B4092" s="1">
        <v>4090</v>
      </c>
      <c r="C4092" s="41" t="s">
        <v>12254</v>
      </c>
      <c r="D4092" s="4" t="s">
        <v>12255</v>
      </c>
      <c r="E4092" s="41" t="s">
        <v>15</v>
      </c>
      <c r="F4092" s="3" t="s">
        <v>12256</v>
      </c>
      <c r="G4092" s="1" t="s">
        <v>16</v>
      </c>
      <c r="H4092" s="4" t="s">
        <v>182</v>
      </c>
      <c r="I4092" s="1" t="s">
        <v>38</v>
      </c>
    </row>
    <row r="4093" spans="2:9">
      <c r="B4093" s="1">
        <v>4091</v>
      </c>
      <c r="C4093" s="41" t="s">
        <v>12257</v>
      </c>
      <c r="D4093" s="4" t="s">
        <v>12258</v>
      </c>
      <c r="E4093" s="41" t="s">
        <v>15</v>
      </c>
      <c r="F4093" s="3" t="s">
        <v>12259</v>
      </c>
      <c r="G4093" s="1" t="s">
        <v>16</v>
      </c>
      <c r="H4093" s="4" t="s">
        <v>557</v>
      </c>
      <c r="I4093" s="1" t="s">
        <v>38</v>
      </c>
    </row>
    <row r="4094" spans="2:9">
      <c r="B4094" s="1">
        <v>4092</v>
      </c>
      <c r="C4094" s="41" t="s">
        <v>12260</v>
      </c>
      <c r="D4094" s="4" t="s">
        <v>12261</v>
      </c>
      <c r="E4094" s="41" t="s">
        <v>15</v>
      </c>
      <c r="F4094" s="3" t="s">
        <v>12262</v>
      </c>
      <c r="G4094" s="1" t="s">
        <v>16</v>
      </c>
      <c r="H4094" s="4" t="s">
        <v>387</v>
      </c>
      <c r="I4094" s="1" t="s">
        <v>38</v>
      </c>
    </row>
    <row r="4095" spans="2:9">
      <c r="B4095" s="1">
        <v>4093</v>
      </c>
      <c r="C4095" s="41" t="s">
        <v>12263</v>
      </c>
      <c r="D4095" s="4" t="s">
        <v>12264</v>
      </c>
      <c r="E4095" s="41" t="s">
        <v>15</v>
      </c>
      <c r="F4095" s="3" t="s">
        <v>12265</v>
      </c>
      <c r="G4095" s="1" t="s">
        <v>16</v>
      </c>
      <c r="H4095" s="4" t="s">
        <v>436</v>
      </c>
      <c r="I4095" s="1" t="s">
        <v>38</v>
      </c>
    </row>
    <row r="4096" spans="2:9">
      <c r="B4096" s="1">
        <v>4094</v>
      </c>
      <c r="C4096" s="41" t="s">
        <v>12266</v>
      </c>
      <c r="D4096" s="4" t="s">
        <v>12267</v>
      </c>
      <c r="E4096" s="41" t="s">
        <v>15</v>
      </c>
      <c r="F4096" s="3" t="s">
        <v>5176</v>
      </c>
      <c r="G4096" s="1" t="s">
        <v>16</v>
      </c>
      <c r="H4096" s="4" t="s">
        <v>680</v>
      </c>
      <c r="I4096" s="1" t="s">
        <v>38</v>
      </c>
    </row>
    <row r="4097" spans="2:9">
      <c r="B4097" s="1">
        <v>4095</v>
      </c>
      <c r="C4097" s="41" t="s">
        <v>12268</v>
      </c>
      <c r="D4097" s="4" t="s">
        <v>12269</v>
      </c>
      <c r="E4097" s="41" t="s">
        <v>15</v>
      </c>
      <c r="F4097" s="3" t="s">
        <v>12270</v>
      </c>
      <c r="G4097" s="1" t="s">
        <v>16</v>
      </c>
      <c r="H4097" s="4" t="s">
        <v>478</v>
      </c>
      <c r="I4097" s="1" t="s">
        <v>38</v>
      </c>
    </row>
    <row r="4098" spans="2:9">
      <c r="B4098" s="1">
        <v>4096</v>
      </c>
      <c r="C4098" s="41" t="s">
        <v>12271</v>
      </c>
      <c r="D4098" s="4" t="s">
        <v>5484</v>
      </c>
      <c r="E4098" s="41" t="s">
        <v>15</v>
      </c>
      <c r="F4098" s="3" t="s">
        <v>12272</v>
      </c>
      <c r="G4098" s="1" t="s">
        <v>16</v>
      </c>
      <c r="H4098" s="4" t="s">
        <v>675</v>
      </c>
      <c r="I4098" s="1" t="s">
        <v>38</v>
      </c>
    </row>
    <row r="4099" spans="2:9">
      <c r="B4099" s="1">
        <v>4097</v>
      </c>
      <c r="C4099" s="41" t="s">
        <v>12273</v>
      </c>
      <c r="D4099" s="4" t="s">
        <v>12274</v>
      </c>
      <c r="E4099" s="41" t="s">
        <v>15</v>
      </c>
      <c r="F4099" s="3" t="s">
        <v>12275</v>
      </c>
      <c r="G4099" s="1" t="s">
        <v>16</v>
      </c>
      <c r="H4099" s="4" t="s">
        <v>675</v>
      </c>
      <c r="I4099" s="1" t="s">
        <v>38</v>
      </c>
    </row>
    <row r="4100" spans="2:9">
      <c r="B4100" s="1">
        <v>4098</v>
      </c>
      <c r="C4100" s="41" t="s">
        <v>12276</v>
      </c>
      <c r="D4100" s="4" t="s">
        <v>12277</v>
      </c>
      <c r="E4100" s="41" t="s">
        <v>15</v>
      </c>
      <c r="F4100" s="3" t="s">
        <v>10082</v>
      </c>
      <c r="G4100" s="1" t="s">
        <v>16</v>
      </c>
      <c r="H4100" s="4" t="s">
        <v>680</v>
      </c>
      <c r="I4100" s="1" t="s">
        <v>38</v>
      </c>
    </row>
    <row r="4101" spans="2:9">
      <c r="B4101" s="1">
        <v>4099</v>
      </c>
      <c r="C4101" s="41" t="s">
        <v>12278</v>
      </c>
      <c r="D4101" s="4" t="s">
        <v>12279</v>
      </c>
      <c r="E4101" s="41" t="s">
        <v>15</v>
      </c>
      <c r="F4101" s="3" t="s">
        <v>12280</v>
      </c>
      <c r="G4101" s="1" t="s">
        <v>16</v>
      </c>
      <c r="H4101" s="4" t="s">
        <v>557</v>
      </c>
      <c r="I4101" s="1" t="s">
        <v>38</v>
      </c>
    </row>
    <row r="4102" spans="2:9">
      <c r="B4102" s="1">
        <v>4100</v>
      </c>
      <c r="C4102" s="41" t="s">
        <v>12281</v>
      </c>
      <c r="D4102" s="4" t="s">
        <v>12282</v>
      </c>
      <c r="E4102" s="41" t="s">
        <v>15</v>
      </c>
      <c r="F4102" s="3" t="s">
        <v>12283</v>
      </c>
      <c r="G4102" s="1" t="s">
        <v>16</v>
      </c>
      <c r="H4102" s="4" t="s">
        <v>387</v>
      </c>
      <c r="I4102" s="1" t="s">
        <v>38</v>
      </c>
    </row>
    <row r="4103" spans="2:9">
      <c r="B4103" s="1">
        <v>4101</v>
      </c>
      <c r="C4103" s="41" t="s">
        <v>12284</v>
      </c>
      <c r="D4103" s="4" t="s">
        <v>12285</v>
      </c>
      <c r="E4103" s="41" t="s">
        <v>15</v>
      </c>
      <c r="F4103" s="3" t="s">
        <v>12286</v>
      </c>
      <c r="G4103" s="1" t="s">
        <v>16</v>
      </c>
      <c r="H4103" s="4" t="s">
        <v>679</v>
      </c>
      <c r="I4103" s="1" t="s">
        <v>38</v>
      </c>
    </row>
    <row r="4104" spans="2:9">
      <c r="B4104" s="1">
        <v>4102</v>
      </c>
      <c r="C4104" s="41" t="s">
        <v>12287</v>
      </c>
      <c r="D4104" s="4" t="s">
        <v>12288</v>
      </c>
      <c r="E4104" s="41" t="s">
        <v>15</v>
      </c>
      <c r="F4104" s="3" t="s">
        <v>5176</v>
      </c>
      <c r="G4104" s="1" t="s">
        <v>16</v>
      </c>
      <c r="H4104" s="4" t="s">
        <v>680</v>
      </c>
      <c r="I4104" s="1" t="s">
        <v>38</v>
      </c>
    </row>
    <row r="4105" spans="2:9">
      <c r="B4105" s="1">
        <v>4103</v>
      </c>
      <c r="C4105" s="41" t="s">
        <v>12289</v>
      </c>
      <c r="D4105" s="4" t="s">
        <v>12290</v>
      </c>
      <c r="E4105" s="41" t="s">
        <v>15</v>
      </c>
      <c r="F4105" s="3" t="s">
        <v>12291</v>
      </c>
      <c r="G4105" s="1" t="s">
        <v>16</v>
      </c>
      <c r="H4105" s="4" t="s">
        <v>680</v>
      </c>
      <c r="I4105" s="1" t="s">
        <v>38</v>
      </c>
    </row>
    <row r="4106" spans="2:9">
      <c r="B4106" s="1">
        <v>4104</v>
      </c>
      <c r="C4106" s="41" t="s">
        <v>12292</v>
      </c>
      <c r="D4106" s="4" t="s">
        <v>12293</v>
      </c>
      <c r="E4106" s="41" t="s">
        <v>15</v>
      </c>
      <c r="F4106" s="3" t="s">
        <v>12294</v>
      </c>
      <c r="G4106" s="1" t="s">
        <v>16</v>
      </c>
      <c r="H4106" s="4" t="s">
        <v>675</v>
      </c>
      <c r="I4106" s="1" t="s">
        <v>38</v>
      </c>
    </row>
    <row r="4107" spans="2:9">
      <c r="B4107" s="1">
        <v>4105</v>
      </c>
      <c r="C4107" s="41" t="s">
        <v>12295</v>
      </c>
      <c r="D4107" s="4" t="s">
        <v>12296</v>
      </c>
      <c r="E4107" s="41" t="s">
        <v>15</v>
      </c>
      <c r="F4107" s="3" t="s">
        <v>12297</v>
      </c>
      <c r="G4107" s="1" t="s">
        <v>16</v>
      </c>
      <c r="H4107" s="4" t="s">
        <v>174</v>
      </c>
      <c r="I4107" s="1" t="s">
        <v>38</v>
      </c>
    </row>
    <row r="4108" spans="2:9">
      <c r="B4108" s="1">
        <v>4106</v>
      </c>
      <c r="C4108" s="41" t="s">
        <v>12298</v>
      </c>
      <c r="D4108" s="4" t="s">
        <v>9822</v>
      </c>
      <c r="E4108" s="41" t="s">
        <v>15</v>
      </c>
      <c r="F4108" s="3" t="s">
        <v>12299</v>
      </c>
      <c r="G4108" s="1" t="s">
        <v>16</v>
      </c>
      <c r="H4108" s="4" t="s">
        <v>557</v>
      </c>
      <c r="I4108" s="1" t="s">
        <v>38</v>
      </c>
    </row>
    <row r="4109" spans="2:9">
      <c r="B4109" s="1">
        <v>4107</v>
      </c>
      <c r="C4109" s="41" t="s">
        <v>12300</v>
      </c>
      <c r="D4109" s="4" t="s">
        <v>12301</v>
      </c>
      <c r="E4109" s="41" t="s">
        <v>15</v>
      </c>
      <c r="F4109" s="3" t="s">
        <v>7708</v>
      </c>
      <c r="G4109" s="1" t="s">
        <v>16</v>
      </c>
      <c r="H4109" s="4" t="s">
        <v>557</v>
      </c>
      <c r="I4109" s="1" t="s">
        <v>38</v>
      </c>
    </row>
    <row r="4110" spans="2:9">
      <c r="B4110" s="1">
        <v>4108</v>
      </c>
      <c r="C4110" s="41" t="s">
        <v>12302</v>
      </c>
      <c r="D4110" s="4" t="s">
        <v>12303</v>
      </c>
      <c r="E4110" s="41" t="s">
        <v>15</v>
      </c>
      <c r="F4110" s="3" t="s">
        <v>12304</v>
      </c>
      <c r="G4110" s="1" t="s">
        <v>16</v>
      </c>
      <c r="H4110" s="4" t="s">
        <v>174</v>
      </c>
      <c r="I4110" s="1" t="s">
        <v>38</v>
      </c>
    </row>
    <row r="4111" spans="2:9">
      <c r="B4111" s="1">
        <v>4109</v>
      </c>
      <c r="C4111" s="41" t="s">
        <v>12305</v>
      </c>
      <c r="D4111" s="4" t="s">
        <v>12306</v>
      </c>
      <c r="E4111" s="41" t="s">
        <v>15</v>
      </c>
      <c r="F4111" s="3" t="s">
        <v>10405</v>
      </c>
      <c r="G4111" s="1" t="s">
        <v>16</v>
      </c>
      <c r="H4111" s="4" t="s">
        <v>557</v>
      </c>
      <c r="I4111" s="1" t="s">
        <v>38</v>
      </c>
    </row>
    <row r="4112" spans="2:9">
      <c r="B4112" s="1">
        <v>4110</v>
      </c>
      <c r="C4112" s="41" t="s">
        <v>12307</v>
      </c>
      <c r="D4112" s="4" t="s">
        <v>12308</v>
      </c>
      <c r="E4112" s="41" t="s">
        <v>15</v>
      </c>
      <c r="F4112" s="3" t="s">
        <v>12309</v>
      </c>
      <c r="G4112" s="1" t="s">
        <v>16</v>
      </c>
      <c r="H4112" s="4" t="s">
        <v>557</v>
      </c>
      <c r="I4112" s="1" t="s">
        <v>38</v>
      </c>
    </row>
    <row r="4113" spans="2:9">
      <c r="B4113" s="1">
        <v>4111</v>
      </c>
      <c r="C4113" s="41" t="s">
        <v>12310</v>
      </c>
      <c r="D4113" s="4" t="s">
        <v>12311</v>
      </c>
      <c r="E4113" s="41" t="s">
        <v>15</v>
      </c>
      <c r="F4113" s="3" t="s">
        <v>12312</v>
      </c>
      <c r="G4113" s="1" t="s">
        <v>16</v>
      </c>
      <c r="H4113" s="4" t="s">
        <v>557</v>
      </c>
      <c r="I4113" s="1" t="s">
        <v>38</v>
      </c>
    </row>
    <row r="4114" spans="2:9">
      <c r="B4114" s="1">
        <v>4112</v>
      </c>
      <c r="C4114" s="41" t="s">
        <v>12313</v>
      </c>
      <c r="D4114" s="4" t="s">
        <v>12314</v>
      </c>
      <c r="E4114" s="41" t="s">
        <v>15</v>
      </c>
      <c r="F4114" s="3" t="s">
        <v>12315</v>
      </c>
      <c r="G4114" s="1" t="s">
        <v>16</v>
      </c>
      <c r="H4114" s="4" t="s">
        <v>679</v>
      </c>
      <c r="I4114" s="1" t="s">
        <v>38</v>
      </c>
    </row>
    <row r="4115" spans="2:9">
      <c r="B4115" s="1">
        <v>4113</v>
      </c>
      <c r="C4115" s="41" t="s">
        <v>12316</v>
      </c>
      <c r="D4115" s="4" t="s">
        <v>12317</v>
      </c>
      <c r="E4115" s="41" t="s">
        <v>15</v>
      </c>
      <c r="F4115" s="3" t="s">
        <v>6078</v>
      </c>
      <c r="G4115" s="1" t="s">
        <v>16</v>
      </c>
      <c r="H4115" s="4" t="s">
        <v>680</v>
      </c>
      <c r="I4115" s="1" t="s">
        <v>38</v>
      </c>
    </row>
    <row r="4116" spans="2:9">
      <c r="B4116" s="1">
        <v>4114</v>
      </c>
      <c r="C4116" s="41" t="s">
        <v>12318</v>
      </c>
      <c r="D4116" s="4" t="s">
        <v>12319</v>
      </c>
      <c r="E4116" s="41" t="s">
        <v>15</v>
      </c>
      <c r="F4116" s="3" t="s">
        <v>5178</v>
      </c>
      <c r="G4116" s="1" t="s">
        <v>16</v>
      </c>
      <c r="H4116" s="4" t="s">
        <v>387</v>
      </c>
      <c r="I4116" s="1" t="s">
        <v>38</v>
      </c>
    </row>
    <row r="4117" spans="2:9">
      <c r="B4117" s="1">
        <v>4115</v>
      </c>
      <c r="C4117" s="41" t="s">
        <v>12320</v>
      </c>
      <c r="D4117" s="4" t="s">
        <v>12321</v>
      </c>
      <c r="E4117" s="41" t="s">
        <v>15</v>
      </c>
      <c r="F4117" s="3" t="s">
        <v>12322</v>
      </c>
      <c r="G4117" s="1" t="s">
        <v>16</v>
      </c>
      <c r="H4117" s="4" t="s">
        <v>387</v>
      </c>
      <c r="I4117" s="1" t="s">
        <v>38</v>
      </c>
    </row>
    <row r="4118" spans="2:9">
      <c r="B4118" s="1">
        <v>4116</v>
      </c>
      <c r="C4118" s="41" t="s">
        <v>12323</v>
      </c>
      <c r="D4118" s="4" t="s">
        <v>12324</v>
      </c>
      <c r="E4118" s="41" t="s">
        <v>15</v>
      </c>
      <c r="F4118" s="3" t="s">
        <v>12325</v>
      </c>
      <c r="G4118" s="1" t="s">
        <v>16</v>
      </c>
      <c r="H4118" s="4" t="s">
        <v>680</v>
      </c>
      <c r="I4118" s="1" t="s">
        <v>38</v>
      </c>
    </row>
    <row r="4119" spans="2:9">
      <c r="B4119" s="1">
        <v>4117</v>
      </c>
      <c r="C4119" s="41" t="s">
        <v>12326</v>
      </c>
      <c r="D4119" s="4" t="s">
        <v>12327</v>
      </c>
      <c r="E4119" s="41" t="s">
        <v>15</v>
      </c>
      <c r="F4119" s="3" t="s">
        <v>12328</v>
      </c>
      <c r="G4119" s="1" t="s">
        <v>16</v>
      </c>
      <c r="H4119" s="4" t="s">
        <v>679</v>
      </c>
      <c r="I4119" s="1" t="s">
        <v>38</v>
      </c>
    </row>
    <row r="4120" spans="2:9">
      <c r="B4120" s="1">
        <v>4118</v>
      </c>
      <c r="C4120" s="41" t="s">
        <v>12329</v>
      </c>
      <c r="D4120" s="4" t="s">
        <v>12330</v>
      </c>
      <c r="E4120" s="41" t="s">
        <v>15</v>
      </c>
      <c r="F4120" s="3" t="s">
        <v>12331</v>
      </c>
      <c r="G4120" s="1" t="s">
        <v>16</v>
      </c>
      <c r="H4120" s="4" t="s">
        <v>326</v>
      </c>
      <c r="I4120" s="1" t="s">
        <v>38</v>
      </c>
    </row>
    <row r="4121" spans="2:9">
      <c r="B4121" s="1">
        <v>4119</v>
      </c>
      <c r="C4121" s="41" t="s">
        <v>12332</v>
      </c>
      <c r="D4121" s="4" t="s">
        <v>7099</v>
      </c>
      <c r="E4121" s="41" t="s">
        <v>15</v>
      </c>
      <c r="F4121" s="3" t="s">
        <v>12333</v>
      </c>
      <c r="G4121" s="1" t="s">
        <v>16</v>
      </c>
      <c r="H4121" s="4" t="s">
        <v>182</v>
      </c>
      <c r="I4121" s="1" t="s">
        <v>38</v>
      </c>
    </row>
    <row r="4122" spans="2:9">
      <c r="B4122" s="1">
        <v>4120</v>
      </c>
      <c r="C4122" s="41" t="s">
        <v>12334</v>
      </c>
      <c r="D4122" s="4" t="s">
        <v>12335</v>
      </c>
      <c r="E4122" s="41" t="s">
        <v>15</v>
      </c>
      <c r="F4122" s="3" t="s">
        <v>12336</v>
      </c>
      <c r="G4122" s="1" t="s">
        <v>16</v>
      </c>
      <c r="H4122" s="4" t="s">
        <v>680</v>
      </c>
      <c r="I4122" s="1" t="s">
        <v>38</v>
      </c>
    </row>
    <row r="4123" spans="2:9">
      <c r="B4123" s="1">
        <v>4121</v>
      </c>
      <c r="C4123" s="41" t="s">
        <v>12337</v>
      </c>
      <c r="D4123" s="4" t="s">
        <v>3305</v>
      </c>
      <c r="E4123" s="41" t="s">
        <v>15</v>
      </c>
      <c r="F4123" s="3" t="s">
        <v>12338</v>
      </c>
      <c r="G4123" s="1" t="s">
        <v>16</v>
      </c>
      <c r="H4123" s="4" t="s">
        <v>679</v>
      </c>
      <c r="I4123" s="1" t="s">
        <v>38</v>
      </c>
    </row>
    <row r="4124" spans="2:9">
      <c r="B4124" s="1">
        <v>4122</v>
      </c>
      <c r="C4124" s="41" t="s">
        <v>12339</v>
      </c>
      <c r="D4124" s="4" t="s">
        <v>12340</v>
      </c>
      <c r="E4124" s="41" t="s">
        <v>15</v>
      </c>
      <c r="F4124" s="3" t="s">
        <v>12341</v>
      </c>
      <c r="G4124" s="1" t="s">
        <v>16</v>
      </c>
      <c r="H4124" s="4" t="s">
        <v>296</v>
      </c>
      <c r="I4124" s="1" t="s">
        <v>38</v>
      </c>
    </row>
    <row r="4125" spans="2:9">
      <c r="B4125" s="1">
        <v>4123</v>
      </c>
      <c r="C4125" s="41" t="s">
        <v>12342</v>
      </c>
      <c r="D4125" s="4" t="s">
        <v>3812</v>
      </c>
      <c r="E4125" s="41" t="s">
        <v>15</v>
      </c>
      <c r="F4125" s="3" t="s">
        <v>5175</v>
      </c>
      <c r="G4125" s="1" t="s">
        <v>16</v>
      </c>
      <c r="H4125" s="4" t="s">
        <v>387</v>
      </c>
      <c r="I4125" s="1" t="s">
        <v>38</v>
      </c>
    </row>
    <row r="4126" spans="2:9">
      <c r="B4126" s="1">
        <v>4124</v>
      </c>
      <c r="C4126" s="41" t="s">
        <v>12343</v>
      </c>
      <c r="D4126" s="4" t="s">
        <v>12344</v>
      </c>
      <c r="E4126" s="41" t="s">
        <v>15</v>
      </c>
      <c r="F4126" s="3" t="s">
        <v>12345</v>
      </c>
      <c r="G4126" s="1" t="s">
        <v>16</v>
      </c>
      <c r="H4126" s="4" t="s">
        <v>557</v>
      </c>
      <c r="I4126" s="1" t="s">
        <v>38</v>
      </c>
    </row>
    <row r="4127" spans="2:9">
      <c r="B4127" s="1">
        <v>4125</v>
      </c>
      <c r="C4127" s="41" t="s">
        <v>12346</v>
      </c>
      <c r="D4127" s="4" t="s">
        <v>12347</v>
      </c>
      <c r="E4127" s="41" t="s">
        <v>15</v>
      </c>
      <c r="F4127" s="3" t="s">
        <v>12348</v>
      </c>
      <c r="G4127" s="1" t="s">
        <v>16</v>
      </c>
      <c r="H4127" s="4" t="s">
        <v>436</v>
      </c>
      <c r="I4127" s="1" t="s">
        <v>38</v>
      </c>
    </row>
    <row r="4128" spans="2:9">
      <c r="B4128" s="1">
        <v>4126</v>
      </c>
      <c r="C4128" s="41" t="s">
        <v>12349</v>
      </c>
      <c r="D4128" s="4" t="s">
        <v>12350</v>
      </c>
      <c r="E4128" s="41" t="s">
        <v>15</v>
      </c>
      <c r="F4128" s="3" t="s">
        <v>12351</v>
      </c>
      <c r="G4128" s="1" t="s">
        <v>16</v>
      </c>
      <c r="H4128" s="4" t="s">
        <v>679</v>
      </c>
      <c r="I4128" s="1" t="s">
        <v>38</v>
      </c>
    </row>
    <row r="4129" spans="2:9">
      <c r="B4129" s="1">
        <v>4127</v>
      </c>
      <c r="C4129" s="41" t="s">
        <v>12352</v>
      </c>
      <c r="D4129" s="4" t="s">
        <v>12353</v>
      </c>
      <c r="E4129" s="41" t="s">
        <v>15</v>
      </c>
      <c r="F4129" s="3" t="s">
        <v>12354</v>
      </c>
      <c r="G4129" s="1" t="s">
        <v>16</v>
      </c>
      <c r="H4129" s="4" t="s">
        <v>557</v>
      </c>
      <c r="I4129" s="1" t="s">
        <v>38</v>
      </c>
    </row>
    <row r="4130" spans="2:9">
      <c r="B4130" s="1">
        <v>4128</v>
      </c>
      <c r="C4130" s="41" t="s">
        <v>12355</v>
      </c>
      <c r="D4130" s="4" t="s">
        <v>12356</v>
      </c>
      <c r="E4130" s="41" t="s">
        <v>15</v>
      </c>
      <c r="F4130" s="3" t="s">
        <v>12357</v>
      </c>
      <c r="G4130" s="1" t="s">
        <v>16</v>
      </c>
      <c r="H4130" s="4" t="s">
        <v>174</v>
      </c>
      <c r="I4130" s="1" t="s">
        <v>38</v>
      </c>
    </row>
    <row r="4131" spans="2:9">
      <c r="B4131" s="1">
        <v>4129</v>
      </c>
      <c r="C4131" s="41" t="s">
        <v>12358</v>
      </c>
      <c r="D4131" s="4" t="s">
        <v>12359</v>
      </c>
      <c r="E4131" s="41" t="s">
        <v>15</v>
      </c>
      <c r="F4131" s="3" t="s">
        <v>12360</v>
      </c>
      <c r="G4131" s="1" t="s">
        <v>16</v>
      </c>
      <c r="H4131" s="4" t="s">
        <v>679</v>
      </c>
      <c r="I4131" s="1" t="s">
        <v>38</v>
      </c>
    </row>
    <row r="4132" spans="2:9">
      <c r="B4132" s="1">
        <v>4130</v>
      </c>
      <c r="C4132" s="41" t="s">
        <v>12361</v>
      </c>
      <c r="D4132" s="4" t="s">
        <v>12362</v>
      </c>
      <c r="E4132" s="41" t="s">
        <v>15</v>
      </c>
      <c r="F4132" s="3" t="s">
        <v>12363</v>
      </c>
      <c r="G4132" s="1" t="s">
        <v>16</v>
      </c>
      <c r="H4132" s="4" t="s">
        <v>174</v>
      </c>
      <c r="I4132" s="1" t="s">
        <v>38</v>
      </c>
    </row>
    <row r="4133" spans="2:9">
      <c r="B4133" s="1">
        <v>4131</v>
      </c>
      <c r="C4133" s="41" t="s">
        <v>12364</v>
      </c>
      <c r="D4133" s="4" t="s">
        <v>12365</v>
      </c>
      <c r="E4133" s="41" t="s">
        <v>15</v>
      </c>
      <c r="F4133" s="3" t="s">
        <v>12366</v>
      </c>
      <c r="G4133" s="1" t="s">
        <v>16</v>
      </c>
      <c r="H4133" s="4" t="s">
        <v>436</v>
      </c>
      <c r="I4133" s="1" t="s">
        <v>38</v>
      </c>
    </row>
    <row r="4134" spans="2:9">
      <c r="B4134" s="1">
        <v>4132</v>
      </c>
      <c r="C4134" s="41" t="s">
        <v>12367</v>
      </c>
      <c r="D4134" s="4" t="s">
        <v>12368</v>
      </c>
      <c r="E4134" s="41" t="s">
        <v>15</v>
      </c>
      <c r="F4134" s="3" t="s">
        <v>12369</v>
      </c>
      <c r="G4134" s="1" t="s">
        <v>16</v>
      </c>
      <c r="H4134" s="4" t="s">
        <v>387</v>
      </c>
      <c r="I4134" s="1" t="s">
        <v>38</v>
      </c>
    </row>
    <row r="4135" spans="2:9">
      <c r="B4135" s="1">
        <v>4133</v>
      </c>
      <c r="C4135" s="41" t="s">
        <v>12370</v>
      </c>
      <c r="D4135" s="4" t="s">
        <v>12371</v>
      </c>
      <c r="E4135" s="41" t="s">
        <v>15</v>
      </c>
      <c r="F4135" s="3" t="s">
        <v>8643</v>
      </c>
      <c r="G4135" s="1" t="s">
        <v>16</v>
      </c>
      <c r="H4135" s="4" t="s">
        <v>675</v>
      </c>
      <c r="I4135" s="1" t="s">
        <v>38</v>
      </c>
    </row>
    <row r="4136" spans="2:9">
      <c r="B4136" s="1">
        <v>4134</v>
      </c>
      <c r="C4136" s="41" t="s">
        <v>12372</v>
      </c>
      <c r="D4136" s="4" t="s">
        <v>12373</v>
      </c>
      <c r="E4136" s="41" t="s">
        <v>15</v>
      </c>
      <c r="F4136" s="3" t="s">
        <v>12374</v>
      </c>
      <c r="G4136" s="1" t="s">
        <v>16</v>
      </c>
      <c r="H4136" s="4" t="s">
        <v>252</v>
      </c>
      <c r="I4136" s="1" t="s">
        <v>38</v>
      </c>
    </row>
    <row r="4137" spans="2:9">
      <c r="B4137" s="1">
        <v>4135</v>
      </c>
      <c r="C4137" s="41" t="s">
        <v>12375</v>
      </c>
      <c r="D4137" s="4" t="s">
        <v>12376</v>
      </c>
      <c r="E4137" s="41" t="s">
        <v>15</v>
      </c>
      <c r="F4137" s="3" t="s">
        <v>12377</v>
      </c>
      <c r="G4137" s="1" t="s">
        <v>16</v>
      </c>
      <c r="H4137" s="4" t="s">
        <v>296</v>
      </c>
      <c r="I4137" s="1" t="s">
        <v>38</v>
      </c>
    </row>
    <row r="4138" spans="2:9">
      <c r="B4138" s="1">
        <v>4136</v>
      </c>
      <c r="C4138" s="41" t="s">
        <v>12378</v>
      </c>
      <c r="D4138" s="4" t="s">
        <v>3988</v>
      </c>
      <c r="E4138" s="41" t="s">
        <v>15</v>
      </c>
      <c r="F4138" s="3" t="s">
        <v>12379</v>
      </c>
      <c r="G4138" s="1" t="s">
        <v>16</v>
      </c>
      <c r="H4138" s="4" t="s">
        <v>678</v>
      </c>
      <c r="I4138" s="1" t="s">
        <v>38</v>
      </c>
    </row>
    <row r="4139" spans="2:9">
      <c r="B4139" s="1">
        <v>4137</v>
      </c>
      <c r="C4139" s="41" t="s">
        <v>12380</v>
      </c>
      <c r="D4139" s="4" t="s">
        <v>12381</v>
      </c>
      <c r="E4139" s="41" t="s">
        <v>15</v>
      </c>
      <c r="F4139" s="3" t="s">
        <v>12382</v>
      </c>
      <c r="G4139" s="1" t="s">
        <v>16</v>
      </c>
      <c r="H4139" s="4" t="s">
        <v>29551</v>
      </c>
      <c r="I4139" s="1" t="s">
        <v>38</v>
      </c>
    </row>
    <row r="4140" spans="2:9">
      <c r="B4140" s="1">
        <v>4138</v>
      </c>
      <c r="C4140" s="41" t="s">
        <v>12383</v>
      </c>
      <c r="D4140" s="4" t="s">
        <v>12384</v>
      </c>
      <c r="E4140" s="41" t="s">
        <v>15</v>
      </c>
      <c r="F4140" s="3" t="s">
        <v>12385</v>
      </c>
      <c r="G4140" s="1" t="s">
        <v>16</v>
      </c>
      <c r="H4140" s="4" t="s">
        <v>678</v>
      </c>
      <c r="I4140" s="1" t="s">
        <v>38</v>
      </c>
    </row>
    <row r="4141" spans="2:9">
      <c r="B4141" s="1">
        <v>4139</v>
      </c>
      <c r="C4141" s="41" t="s">
        <v>12386</v>
      </c>
      <c r="D4141" s="4" t="s">
        <v>12387</v>
      </c>
      <c r="E4141" s="41" t="s">
        <v>15</v>
      </c>
      <c r="F4141" s="3" t="s">
        <v>12388</v>
      </c>
      <c r="G4141" s="1" t="s">
        <v>16</v>
      </c>
      <c r="H4141" s="4" t="s">
        <v>679</v>
      </c>
      <c r="I4141" s="1" t="s">
        <v>38</v>
      </c>
    </row>
    <row r="4142" spans="2:9">
      <c r="B4142" s="1">
        <v>4140</v>
      </c>
      <c r="C4142" s="41" t="s">
        <v>12389</v>
      </c>
      <c r="D4142" s="4" t="s">
        <v>12390</v>
      </c>
      <c r="E4142" s="41" t="s">
        <v>15</v>
      </c>
      <c r="F4142" s="3" t="s">
        <v>12391</v>
      </c>
      <c r="G4142" s="1" t="s">
        <v>16</v>
      </c>
      <c r="H4142" s="4" t="s">
        <v>678</v>
      </c>
      <c r="I4142" s="1" t="s">
        <v>38</v>
      </c>
    </row>
    <row r="4143" spans="2:9">
      <c r="B4143" s="1">
        <v>4141</v>
      </c>
      <c r="C4143" s="41" t="s">
        <v>12392</v>
      </c>
      <c r="D4143" s="4" t="s">
        <v>12393</v>
      </c>
      <c r="E4143" s="41" t="s">
        <v>15</v>
      </c>
      <c r="F4143" s="3" t="s">
        <v>12394</v>
      </c>
      <c r="G4143" s="1" t="s">
        <v>16</v>
      </c>
      <c r="H4143" s="4" t="s">
        <v>675</v>
      </c>
      <c r="I4143" s="1" t="s">
        <v>38</v>
      </c>
    </row>
    <row r="4144" spans="2:9">
      <c r="B4144" s="1">
        <v>4142</v>
      </c>
      <c r="C4144" s="41" t="s">
        <v>12395</v>
      </c>
      <c r="D4144" s="4" t="s">
        <v>12396</v>
      </c>
      <c r="E4144" s="41" t="s">
        <v>15</v>
      </c>
      <c r="F4144" s="3" t="s">
        <v>12397</v>
      </c>
      <c r="G4144" s="1" t="s">
        <v>16</v>
      </c>
      <c r="H4144" s="4" t="s">
        <v>678</v>
      </c>
      <c r="I4144" s="1" t="s">
        <v>38</v>
      </c>
    </row>
    <row r="4145" spans="2:9">
      <c r="B4145" s="1">
        <v>4143</v>
      </c>
      <c r="C4145" s="41" t="s">
        <v>12398</v>
      </c>
      <c r="D4145" s="4" t="s">
        <v>12399</v>
      </c>
      <c r="E4145" s="41" t="s">
        <v>15</v>
      </c>
      <c r="F4145" s="3" t="s">
        <v>12400</v>
      </c>
      <c r="G4145" s="1" t="s">
        <v>16</v>
      </c>
      <c r="H4145" s="4" t="s">
        <v>679</v>
      </c>
      <c r="I4145" s="1" t="s">
        <v>38</v>
      </c>
    </row>
    <row r="4146" spans="2:9">
      <c r="B4146" s="1">
        <v>4144</v>
      </c>
      <c r="C4146" s="41" t="s">
        <v>12401</v>
      </c>
      <c r="D4146" s="4" t="s">
        <v>12402</v>
      </c>
      <c r="E4146" s="41" t="s">
        <v>15</v>
      </c>
      <c r="F4146" s="3" t="s">
        <v>7473</v>
      </c>
      <c r="G4146" s="1" t="s">
        <v>16</v>
      </c>
      <c r="H4146" s="4" t="s">
        <v>557</v>
      </c>
      <c r="I4146" s="1" t="s">
        <v>38</v>
      </c>
    </row>
    <row r="4147" spans="2:9">
      <c r="B4147" s="1">
        <v>4145</v>
      </c>
      <c r="C4147" s="41" t="s">
        <v>12403</v>
      </c>
      <c r="D4147" s="4" t="s">
        <v>12404</v>
      </c>
      <c r="E4147" s="41" t="s">
        <v>15</v>
      </c>
      <c r="F4147" s="3" t="s">
        <v>5341</v>
      </c>
      <c r="G4147" s="1" t="s">
        <v>16</v>
      </c>
      <c r="H4147" s="4" t="s">
        <v>387</v>
      </c>
      <c r="I4147" s="1" t="s">
        <v>38</v>
      </c>
    </row>
    <row r="4148" spans="2:9">
      <c r="B4148" s="1">
        <v>4146</v>
      </c>
      <c r="C4148" s="41" t="s">
        <v>12405</v>
      </c>
      <c r="D4148" s="4" t="s">
        <v>12406</v>
      </c>
      <c r="E4148" s="41" t="s">
        <v>15</v>
      </c>
      <c r="F4148" s="3" t="s">
        <v>12407</v>
      </c>
      <c r="G4148" s="1" t="s">
        <v>16</v>
      </c>
      <c r="H4148" s="4" t="s">
        <v>679</v>
      </c>
      <c r="I4148" s="1" t="s">
        <v>38</v>
      </c>
    </row>
    <row r="4149" spans="2:9">
      <c r="B4149" s="1">
        <v>4147</v>
      </c>
      <c r="C4149" s="41" t="s">
        <v>12408</v>
      </c>
      <c r="D4149" s="4" t="s">
        <v>12409</v>
      </c>
      <c r="E4149" s="41" t="s">
        <v>15</v>
      </c>
      <c r="F4149" s="3" t="s">
        <v>12410</v>
      </c>
      <c r="G4149" s="1" t="s">
        <v>16</v>
      </c>
      <c r="H4149" s="4" t="s">
        <v>322</v>
      </c>
      <c r="I4149" s="1" t="s">
        <v>38</v>
      </c>
    </row>
    <row r="4150" spans="2:9">
      <c r="B4150" s="1">
        <v>4148</v>
      </c>
      <c r="C4150" s="41" t="s">
        <v>12411</v>
      </c>
      <c r="D4150" s="4" t="s">
        <v>9134</v>
      </c>
      <c r="E4150" s="41" t="s">
        <v>15</v>
      </c>
      <c r="F4150" s="3" t="s">
        <v>12412</v>
      </c>
      <c r="G4150" s="1" t="s">
        <v>16</v>
      </c>
      <c r="H4150" s="4" t="s">
        <v>326</v>
      </c>
      <c r="I4150" s="1" t="s">
        <v>38</v>
      </c>
    </row>
    <row r="4151" spans="2:9">
      <c r="B4151" s="1">
        <v>4149</v>
      </c>
      <c r="C4151" s="41" t="s">
        <v>12413</v>
      </c>
      <c r="D4151" s="4" t="s">
        <v>12414</v>
      </c>
      <c r="E4151" s="41" t="s">
        <v>15</v>
      </c>
      <c r="F4151" s="3" t="s">
        <v>12415</v>
      </c>
      <c r="G4151" s="1" t="s">
        <v>16</v>
      </c>
      <c r="H4151" s="4" t="s">
        <v>387</v>
      </c>
      <c r="I4151" s="1" t="s">
        <v>38</v>
      </c>
    </row>
    <row r="4152" spans="2:9">
      <c r="B4152" s="1">
        <v>4150</v>
      </c>
      <c r="C4152" s="41" t="s">
        <v>12416</v>
      </c>
      <c r="D4152" s="4" t="s">
        <v>12417</v>
      </c>
      <c r="E4152" s="41" t="s">
        <v>15</v>
      </c>
      <c r="F4152" s="3" t="s">
        <v>12418</v>
      </c>
      <c r="G4152" s="1" t="s">
        <v>16</v>
      </c>
      <c r="H4152" s="4" t="s">
        <v>680</v>
      </c>
      <c r="I4152" s="1" t="s">
        <v>38</v>
      </c>
    </row>
    <row r="4153" spans="2:9">
      <c r="B4153" s="1">
        <v>4151</v>
      </c>
      <c r="C4153" s="41" t="s">
        <v>12419</v>
      </c>
      <c r="D4153" s="4" t="s">
        <v>12420</v>
      </c>
      <c r="E4153" s="41" t="s">
        <v>15</v>
      </c>
      <c r="F4153" s="3" t="s">
        <v>12421</v>
      </c>
      <c r="G4153" s="1" t="s">
        <v>16</v>
      </c>
      <c r="H4153" s="4" t="s">
        <v>675</v>
      </c>
      <c r="I4153" s="1" t="s">
        <v>38</v>
      </c>
    </row>
    <row r="4154" spans="2:9">
      <c r="B4154" s="1">
        <v>4152</v>
      </c>
      <c r="C4154" s="41" t="s">
        <v>12422</v>
      </c>
      <c r="D4154" s="4" t="s">
        <v>12423</v>
      </c>
      <c r="E4154" s="41" t="s">
        <v>15</v>
      </c>
      <c r="F4154" s="3" t="s">
        <v>12424</v>
      </c>
      <c r="G4154" s="1" t="s">
        <v>16</v>
      </c>
      <c r="H4154" s="4" t="s">
        <v>182</v>
      </c>
      <c r="I4154" s="1" t="s">
        <v>38</v>
      </c>
    </row>
    <row r="4155" spans="2:9">
      <c r="B4155" s="1">
        <v>4153</v>
      </c>
      <c r="C4155" s="41" t="s">
        <v>12425</v>
      </c>
      <c r="D4155" s="4" t="s">
        <v>3476</v>
      </c>
      <c r="E4155" s="41" t="s">
        <v>15</v>
      </c>
      <c r="F4155" s="3" t="s">
        <v>12426</v>
      </c>
      <c r="G4155" s="1" t="s">
        <v>16</v>
      </c>
      <c r="H4155" s="4" t="s">
        <v>679</v>
      </c>
      <c r="I4155" s="1" t="s">
        <v>38</v>
      </c>
    </row>
    <row r="4156" spans="2:9">
      <c r="B4156" s="1">
        <v>4154</v>
      </c>
      <c r="C4156" s="41" t="s">
        <v>12427</v>
      </c>
      <c r="D4156" s="4" t="s">
        <v>12428</v>
      </c>
      <c r="E4156" s="41" t="s">
        <v>15</v>
      </c>
      <c r="F4156" s="3" t="s">
        <v>12429</v>
      </c>
      <c r="G4156" s="1" t="s">
        <v>16</v>
      </c>
      <c r="H4156" s="4" t="s">
        <v>680</v>
      </c>
      <c r="I4156" s="1" t="s">
        <v>38</v>
      </c>
    </row>
    <row r="4157" spans="2:9">
      <c r="B4157" s="1">
        <v>4155</v>
      </c>
      <c r="C4157" s="41" t="s">
        <v>12430</v>
      </c>
      <c r="D4157" s="4" t="s">
        <v>12431</v>
      </c>
      <c r="E4157" s="41" t="s">
        <v>15</v>
      </c>
      <c r="F4157" s="3" t="s">
        <v>12432</v>
      </c>
      <c r="G4157" s="1" t="s">
        <v>16</v>
      </c>
      <c r="H4157" s="4" t="s">
        <v>557</v>
      </c>
      <c r="I4157" s="1" t="s">
        <v>38</v>
      </c>
    </row>
    <row r="4158" spans="2:9">
      <c r="B4158" s="1">
        <v>4156</v>
      </c>
      <c r="C4158" s="41" t="s">
        <v>12433</v>
      </c>
      <c r="D4158" s="4" t="s">
        <v>5498</v>
      </c>
      <c r="E4158" s="41" t="s">
        <v>15</v>
      </c>
      <c r="F4158" s="3" t="s">
        <v>5189</v>
      </c>
      <c r="G4158" s="1" t="s">
        <v>16</v>
      </c>
      <c r="H4158" s="4" t="s">
        <v>387</v>
      </c>
      <c r="I4158" s="1" t="s">
        <v>38</v>
      </c>
    </row>
    <row r="4159" spans="2:9">
      <c r="B4159" s="1">
        <v>4157</v>
      </c>
      <c r="C4159" s="41" t="s">
        <v>12434</v>
      </c>
      <c r="D4159" s="4" t="s">
        <v>12435</v>
      </c>
      <c r="E4159" s="41" t="s">
        <v>15</v>
      </c>
      <c r="F4159" s="3" t="s">
        <v>12436</v>
      </c>
      <c r="G4159" s="1" t="s">
        <v>16</v>
      </c>
      <c r="H4159" s="4" t="s">
        <v>678</v>
      </c>
      <c r="I4159" s="1" t="s">
        <v>38</v>
      </c>
    </row>
    <row r="4160" spans="2:9">
      <c r="B4160" s="1">
        <v>4158</v>
      </c>
      <c r="C4160" s="41" t="s">
        <v>12437</v>
      </c>
      <c r="D4160" s="4" t="s">
        <v>12438</v>
      </c>
      <c r="E4160" s="41" t="s">
        <v>15</v>
      </c>
      <c r="F4160" s="3" t="s">
        <v>12439</v>
      </c>
      <c r="G4160" s="1" t="s">
        <v>16</v>
      </c>
      <c r="H4160" s="4" t="s">
        <v>675</v>
      </c>
      <c r="I4160" s="1" t="s">
        <v>38</v>
      </c>
    </row>
    <row r="4161" spans="2:9">
      <c r="B4161" s="1">
        <v>4159</v>
      </c>
      <c r="C4161" s="41" t="s">
        <v>12440</v>
      </c>
      <c r="D4161" s="4" t="s">
        <v>12441</v>
      </c>
      <c r="E4161" s="41" t="s">
        <v>15</v>
      </c>
      <c r="F4161" s="3" t="s">
        <v>12442</v>
      </c>
      <c r="G4161" s="1" t="s">
        <v>16</v>
      </c>
      <c r="H4161" s="4" t="s">
        <v>679</v>
      </c>
      <c r="I4161" s="1" t="s">
        <v>38</v>
      </c>
    </row>
    <row r="4162" spans="2:9">
      <c r="B4162" s="1">
        <v>4160</v>
      </c>
      <c r="C4162" s="41" t="s">
        <v>12443</v>
      </c>
      <c r="D4162" s="4" t="s">
        <v>12444</v>
      </c>
      <c r="E4162" s="41" t="s">
        <v>15</v>
      </c>
      <c r="F4162" s="3" t="s">
        <v>12445</v>
      </c>
      <c r="G4162" s="1" t="s">
        <v>16</v>
      </c>
      <c r="H4162" s="4" t="s">
        <v>679</v>
      </c>
      <c r="I4162" s="1" t="s">
        <v>38</v>
      </c>
    </row>
    <row r="4163" spans="2:9">
      <c r="B4163" s="1">
        <v>4161</v>
      </c>
      <c r="C4163" s="41" t="s">
        <v>12446</v>
      </c>
      <c r="D4163" s="4" t="s">
        <v>12447</v>
      </c>
      <c r="E4163" s="41" t="s">
        <v>15</v>
      </c>
      <c r="F4163" s="3" t="s">
        <v>12448</v>
      </c>
      <c r="G4163" s="1" t="s">
        <v>16</v>
      </c>
      <c r="H4163" s="4" t="s">
        <v>322</v>
      </c>
      <c r="I4163" s="1" t="s">
        <v>38</v>
      </c>
    </row>
    <row r="4164" spans="2:9">
      <c r="B4164" s="1">
        <v>4162</v>
      </c>
      <c r="C4164" s="41" t="s">
        <v>12449</v>
      </c>
      <c r="D4164" s="4" t="s">
        <v>12450</v>
      </c>
      <c r="E4164" s="41" t="s">
        <v>15</v>
      </c>
      <c r="F4164" s="3" t="s">
        <v>12451</v>
      </c>
      <c r="G4164" s="1" t="s">
        <v>16</v>
      </c>
      <c r="H4164" s="4" t="s">
        <v>680</v>
      </c>
      <c r="I4164" s="1" t="s">
        <v>38</v>
      </c>
    </row>
    <row r="4165" spans="2:9">
      <c r="B4165" s="1">
        <v>4163</v>
      </c>
      <c r="C4165" s="41" t="s">
        <v>12452</v>
      </c>
      <c r="D4165" s="4" t="s">
        <v>12453</v>
      </c>
      <c r="E4165" s="41" t="s">
        <v>15</v>
      </c>
      <c r="F4165" s="3" t="s">
        <v>12454</v>
      </c>
      <c r="G4165" s="1" t="s">
        <v>16</v>
      </c>
      <c r="H4165" s="4" t="s">
        <v>557</v>
      </c>
      <c r="I4165" s="1" t="s">
        <v>38</v>
      </c>
    </row>
    <row r="4166" spans="2:9">
      <c r="B4166" s="1">
        <v>4164</v>
      </c>
      <c r="C4166" s="41" t="s">
        <v>12455</v>
      </c>
      <c r="D4166" s="4" t="s">
        <v>12456</v>
      </c>
      <c r="E4166" s="41" t="s">
        <v>15</v>
      </c>
      <c r="F4166" s="3" t="s">
        <v>12457</v>
      </c>
      <c r="G4166" s="1" t="s">
        <v>16</v>
      </c>
      <c r="H4166" s="4" t="s">
        <v>387</v>
      </c>
      <c r="I4166" s="1" t="s">
        <v>38</v>
      </c>
    </row>
    <row r="4167" spans="2:9">
      <c r="B4167" s="1">
        <v>4165</v>
      </c>
      <c r="C4167" s="41" t="s">
        <v>12458</v>
      </c>
      <c r="D4167" s="4" t="s">
        <v>9219</v>
      </c>
      <c r="E4167" s="41" t="s">
        <v>15</v>
      </c>
      <c r="F4167" s="3" t="s">
        <v>30294</v>
      </c>
      <c r="G4167" s="1" t="s">
        <v>16</v>
      </c>
      <c r="H4167" s="4" t="s">
        <v>387</v>
      </c>
      <c r="I4167" s="1" t="s">
        <v>38</v>
      </c>
    </row>
    <row r="4168" spans="2:9">
      <c r="B4168" s="1">
        <v>4166</v>
      </c>
      <c r="C4168" s="41" t="s">
        <v>12459</v>
      </c>
      <c r="D4168" s="4" t="s">
        <v>12460</v>
      </c>
      <c r="E4168" s="41" t="s">
        <v>15</v>
      </c>
      <c r="F4168" s="3" t="s">
        <v>12461</v>
      </c>
      <c r="G4168" s="1" t="s">
        <v>16</v>
      </c>
      <c r="H4168" s="4" t="s">
        <v>679</v>
      </c>
      <c r="I4168" s="1" t="s">
        <v>38</v>
      </c>
    </row>
    <row r="4169" spans="2:9">
      <c r="B4169" s="1">
        <v>4167</v>
      </c>
      <c r="C4169" s="41" t="s">
        <v>12462</v>
      </c>
      <c r="D4169" s="4" t="s">
        <v>12463</v>
      </c>
      <c r="E4169" s="41" t="s">
        <v>15</v>
      </c>
      <c r="F4169" s="3" t="s">
        <v>12464</v>
      </c>
      <c r="G4169" s="1" t="s">
        <v>16</v>
      </c>
      <c r="H4169" s="4" t="s">
        <v>436</v>
      </c>
      <c r="I4169" s="1" t="s">
        <v>38</v>
      </c>
    </row>
    <row r="4170" spans="2:9">
      <c r="B4170" s="1">
        <v>4168</v>
      </c>
      <c r="C4170" s="41" t="s">
        <v>12465</v>
      </c>
      <c r="D4170" s="4" t="s">
        <v>12466</v>
      </c>
      <c r="E4170" s="41" t="s">
        <v>15</v>
      </c>
      <c r="F4170" s="3" t="s">
        <v>12467</v>
      </c>
      <c r="G4170" s="1" t="s">
        <v>16</v>
      </c>
      <c r="H4170" s="4" t="s">
        <v>675</v>
      </c>
      <c r="I4170" s="1" t="s">
        <v>38</v>
      </c>
    </row>
    <row r="4171" spans="2:9">
      <c r="B4171" s="1">
        <v>4169</v>
      </c>
      <c r="C4171" s="41" t="s">
        <v>12468</v>
      </c>
      <c r="D4171" s="4" t="s">
        <v>6487</v>
      </c>
      <c r="E4171" s="41" t="s">
        <v>15</v>
      </c>
      <c r="F4171" s="3" t="s">
        <v>12469</v>
      </c>
      <c r="G4171" s="1" t="s">
        <v>16</v>
      </c>
      <c r="H4171" s="4" t="s">
        <v>182</v>
      </c>
      <c r="I4171" s="1" t="s">
        <v>38</v>
      </c>
    </row>
    <row r="4172" spans="2:9">
      <c r="B4172" s="1">
        <v>4170</v>
      </c>
      <c r="C4172" s="41" t="s">
        <v>12470</v>
      </c>
      <c r="D4172" s="4" t="s">
        <v>12471</v>
      </c>
      <c r="E4172" s="41" t="s">
        <v>15</v>
      </c>
      <c r="F4172" s="3" t="s">
        <v>12472</v>
      </c>
      <c r="G4172" s="1" t="s">
        <v>16</v>
      </c>
      <c r="H4172" s="4" t="s">
        <v>387</v>
      </c>
      <c r="I4172" s="1" t="s">
        <v>38</v>
      </c>
    </row>
    <row r="4173" spans="2:9">
      <c r="B4173" s="1">
        <v>4171</v>
      </c>
      <c r="C4173" s="41" t="s">
        <v>12473</v>
      </c>
      <c r="D4173" s="4" t="s">
        <v>12474</v>
      </c>
      <c r="E4173" s="41" t="s">
        <v>15</v>
      </c>
      <c r="F4173" s="3" t="s">
        <v>12475</v>
      </c>
      <c r="G4173" s="1" t="s">
        <v>16</v>
      </c>
      <c r="H4173" s="4" t="s">
        <v>557</v>
      </c>
      <c r="I4173" s="1" t="s">
        <v>38</v>
      </c>
    </row>
    <row r="4174" spans="2:9">
      <c r="B4174" s="1">
        <v>4172</v>
      </c>
      <c r="C4174" s="41" t="s">
        <v>12476</v>
      </c>
      <c r="D4174" s="4" t="s">
        <v>12477</v>
      </c>
      <c r="E4174" s="41" t="s">
        <v>15</v>
      </c>
      <c r="F4174" s="3" t="s">
        <v>12478</v>
      </c>
      <c r="G4174" s="1" t="s">
        <v>16</v>
      </c>
      <c r="H4174" s="4" t="s">
        <v>484</v>
      </c>
      <c r="I4174" s="1" t="s">
        <v>38</v>
      </c>
    </row>
    <row r="4175" spans="2:9">
      <c r="B4175" s="1">
        <v>4173</v>
      </c>
      <c r="C4175" s="41" t="s">
        <v>12479</v>
      </c>
      <c r="D4175" s="4" t="s">
        <v>12480</v>
      </c>
      <c r="E4175" s="41" t="s">
        <v>15</v>
      </c>
      <c r="F4175" s="3" t="s">
        <v>12481</v>
      </c>
      <c r="G4175" s="1" t="s">
        <v>16</v>
      </c>
      <c r="H4175" s="4" t="s">
        <v>679</v>
      </c>
      <c r="I4175" s="1" t="s">
        <v>38</v>
      </c>
    </row>
    <row r="4176" spans="2:9">
      <c r="B4176" s="1">
        <v>4174</v>
      </c>
      <c r="C4176" s="41" t="s">
        <v>12482</v>
      </c>
      <c r="D4176" s="4" t="s">
        <v>12483</v>
      </c>
      <c r="E4176" s="41" t="s">
        <v>15</v>
      </c>
      <c r="F4176" s="3" t="s">
        <v>12484</v>
      </c>
      <c r="G4176" s="1" t="s">
        <v>16</v>
      </c>
      <c r="H4176" s="4" t="s">
        <v>296</v>
      </c>
      <c r="I4176" s="1" t="s">
        <v>38</v>
      </c>
    </row>
    <row r="4177" spans="2:9">
      <c r="B4177" s="1">
        <v>4175</v>
      </c>
      <c r="C4177" s="41" t="s">
        <v>12485</v>
      </c>
      <c r="D4177" s="4" t="s">
        <v>12486</v>
      </c>
      <c r="E4177" s="41" t="s">
        <v>15</v>
      </c>
      <c r="F4177" s="3" t="s">
        <v>5177</v>
      </c>
      <c r="G4177" s="1" t="s">
        <v>16</v>
      </c>
      <c r="H4177" s="4" t="s">
        <v>387</v>
      </c>
      <c r="I4177" s="1" t="s">
        <v>38</v>
      </c>
    </row>
    <row r="4178" spans="2:9">
      <c r="B4178" s="1">
        <v>4176</v>
      </c>
      <c r="C4178" s="41" t="s">
        <v>12487</v>
      </c>
      <c r="D4178" s="4" t="s">
        <v>9300</v>
      </c>
      <c r="E4178" s="41" t="s">
        <v>15</v>
      </c>
      <c r="F4178" s="3" t="s">
        <v>12488</v>
      </c>
      <c r="G4178" s="1" t="s">
        <v>16</v>
      </c>
      <c r="H4178" s="4" t="s">
        <v>436</v>
      </c>
      <c r="I4178" s="1" t="s">
        <v>38</v>
      </c>
    </row>
    <row r="4179" spans="2:9">
      <c r="B4179" s="1">
        <v>4177</v>
      </c>
      <c r="C4179" s="41" t="s">
        <v>12489</v>
      </c>
      <c r="D4179" s="4" t="s">
        <v>12490</v>
      </c>
      <c r="E4179" s="41" t="s">
        <v>15</v>
      </c>
      <c r="F4179" s="3" t="s">
        <v>12491</v>
      </c>
      <c r="G4179" s="1" t="s">
        <v>16</v>
      </c>
      <c r="H4179" s="4" t="s">
        <v>310</v>
      </c>
      <c r="I4179" s="1" t="s">
        <v>38</v>
      </c>
    </row>
    <row r="4180" spans="2:9">
      <c r="B4180" s="1">
        <v>4178</v>
      </c>
      <c r="C4180" s="41" t="s">
        <v>12492</v>
      </c>
      <c r="D4180" s="4" t="s">
        <v>12493</v>
      </c>
      <c r="E4180" s="41" t="s">
        <v>15</v>
      </c>
      <c r="F4180" s="3" t="s">
        <v>12494</v>
      </c>
      <c r="G4180" s="1" t="s">
        <v>16</v>
      </c>
      <c r="H4180" s="4" t="s">
        <v>557</v>
      </c>
      <c r="I4180" s="1" t="s">
        <v>38</v>
      </c>
    </row>
    <row r="4181" spans="2:9">
      <c r="B4181" s="1">
        <v>4179</v>
      </c>
      <c r="C4181" s="41" t="s">
        <v>12495</v>
      </c>
      <c r="D4181" s="4" t="s">
        <v>12496</v>
      </c>
      <c r="E4181" s="41" t="s">
        <v>15</v>
      </c>
      <c r="F4181" s="3" t="s">
        <v>12497</v>
      </c>
      <c r="G4181" s="1" t="s">
        <v>16</v>
      </c>
      <c r="H4181" s="4" t="s">
        <v>557</v>
      </c>
      <c r="I4181" s="1" t="s">
        <v>38</v>
      </c>
    </row>
    <row r="4182" spans="2:9">
      <c r="B4182" s="1">
        <v>4180</v>
      </c>
      <c r="C4182" s="41" t="s">
        <v>12498</v>
      </c>
      <c r="D4182" s="4" t="s">
        <v>12499</v>
      </c>
      <c r="E4182" s="41" t="s">
        <v>15</v>
      </c>
      <c r="F4182" s="3" t="s">
        <v>9043</v>
      </c>
      <c r="G4182" s="1" t="s">
        <v>16</v>
      </c>
      <c r="H4182" s="4" t="s">
        <v>182</v>
      </c>
      <c r="I4182" s="1" t="s">
        <v>38</v>
      </c>
    </row>
    <row r="4183" spans="2:9">
      <c r="B4183" s="1">
        <v>4181</v>
      </c>
      <c r="C4183" s="41" t="s">
        <v>12500</v>
      </c>
      <c r="D4183" s="4" t="s">
        <v>12501</v>
      </c>
      <c r="E4183" s="41" t="s">
        <v>15</v>
      </c>
      <c r="F4183" s="3" t="s">
        <v>12502</v>
      </c>
      <c r="G4183" s="1" t="s">
        <v>16</v>
      </c>
      <c r="H4183" s="4" t="s">
        <v>182</v>
      </c>
      <c r="I4183" s="1" t="s">
        <v>38</v>
      </c>
    </row>
    <row r="4184" spans="2:9">
      <c r="B4184" s="1">
        <v>4182</v>
      </c>
      <c r="C4184" s="41" t="s">
        <v>12503</v>
      </c>
      <c r="D4184" s="4" t="s">
        <v>12504</v>
      </c>
      <c r="E4184" s="41" t="s">
        <v>15</v>
      </c>
      <c r="F4184" s="3" t="s">
        <v>12505</v>
      </c>
      <c r="G4184" s="1" t="s">
        <v>16</v>
      </c>
      <c r="H4184" s="4" t="s">
        <v>557</v>
      </c>
      <c r="I4184" s="1" t="s">
        <v>38</v>
      </c>
    </row>
    <row r="4185" spans="2:9">
      <c r="B4185" s="1">
        <v>4183</v>
      </c>
      <c r="C4185" s="41" t="s">
        <v>12506</v>
      </c>
      <c r="D4185" s="4" t="s">
        <v>12507</v>
      </c>
      <c r="E4185" s="41" t="s">
        <v>15</v>
      </c>
      <c r="F4185" s="3" t="s">
        <v>12508</v>
      </c>
      <c r="G4185" s="1" t="s">
        <v>16</v>
      </c>
      <c r="H4185" s="4" t="s">
        <v>182</v>
      </c>
      <c r="I4185" s="1" t="s">
        <v>38</v>
      </c>
    </row>
    <row r="4186" spans="2:9">
      <c r="B4186" s="1">
        <v>4184</v>
      </c>
      <c r="C4186" s="41" t="s">
        <v>12509</v>
      </c>
      <c r="D4186" s="4" t="s">
        <v>12510</v>
      </c>
      <c r="E4186" s="41" t="s">
        <v>15</v>
      </c>
      <c r="F4186" s="3" t="s">
        <v>12511</v>
      </c>
      <c r="G4186" s="1" t="s">
        <v>16</v>
      </c>
      <c r="H4186" s="4" t="s">
        <v>326</v>
      </c>
      <c r="I4186" s="1" t="s">
        <v>38</v>
      </c>
    </row>
    <row r="4187" spans="2:9">
      <c r="B4187" s="1">
        <v>4185</v>
      </c>
      <c r="C4187" s="41" t="s">
        <v>12512</v>
      </c>
      <c r="D4187" s="4" t="s">
        <v>12513</v>
      </c>
      <c r="E4187" s="41" t="s">
        <v>15</v>
      </c>
      <c r="F4187" s="3" t="s">
        <v>12514</v>
      </c>
      <c r="G4187" s="1" t="s">
        <v>16</v>
      </c>
      <c r="H4187" s="4" t="s">
        <v>679</v>
      </c>
      <c r="I4187" s="1" t="s">
        <v>38</v>
      </c>
    </row>
    <row r="4188" spans="2:9">
      <c r="B4188" s="1">
        <v>4186</v>
      </c>
      <c r="C4188" s="41" t="s">
        <v>12515</v>
      </c>
      <c r="D4188" s="4" t="s">
        <v>12516</v>
      </c>
      <c r="E4188" s="41" t="s">
        <v>15</v>
      </c>
      <c r="F4188" s="3" t="s">
        <v>12517</v>
      </c>
      <c r="G4188" s="1" t="s">
        <v>16</v>
      </c>
      <c r="H4188" s="4" t="s">
        <v>557</v>
      </c>
      <c r="I4188" s="1" t="s">
        <v>38</v>
      </c>
    </row>
    <row r="4189" spans="2:9">
      <c r="B4189" s="1">
        <v>4187</v>
      </c>
      <c r="C4189" s="41" t="s">
        <v>12518</v>
      </c>
      <c r="D4189" s="4" t="s">
        <v>10879</v>
      </c>
      <c r="E4189" s="41" t="s">
        <v>15</v>
      </c>
      <c r="F4189" s="3" t="s">
        <v>5508</v>
      </c>
      <c r="G4189" s="1" t="s">
        <v>16</v>
      </c>
      <c r="H4189" s="4" t="s">
        <v>387</v>
      </c>
      <c r="I4189" s="1" t="s">
        <v>38</v>
      </c>
    </row>
    <row r="4190" spans="2:9">
      <c r="B4190" s="1">
        <v>4188</v>
      </c>
      <c r="C4190" s="41" t="s">
        <v>12519</v>
      </c>
      <c r="D4190" s="4" t="s">
        <v>12520</v>
      </c>
      <c r="E4190" s="41" t="s">
        <v>15</v>
      </c>
      <c r="F4190" s="3" t="s">
        <v>12521</v>
      </c>
      <c r="G4190" s="1" t="s">
        <v>16</v>
      </c>
      <c r="H4190" s="4" t="s">
        <v>174</v>
      </c>
      <c r="I4190" s="1" t="s">
        <v>38</v>
      </c>
    </row>
    <row r="4191" spans="2:9">
      <c r="B4191" s="1">
        <v>4189</v>
      </c>
      <c r="C4191" s="41" t="s">
        <v>12522</v>
      </c>
      <c r="D4191" s="4" t="s">
        <v>12523</v>
      </c>
      <c r="E4191" s="41" t="s">
        <v>15</v>
      </c>
      <c r="F4191" s="3" t="s">
        <v>12524</v>
      </c>
      <c r="G4191" s="1" t="s">
        <v>16</v>
      </c>
      <c r="H4191" s="4" t="s">
        <v>387</v>
      </c>
      <c r="I4191" s="1" t="s">
        <v>38</v>
      </c>
    </row>
    <row r="4192" spans="2:9">
      <c r="B4192" s="1">
        <v>4190</v>
      </c>
      <c r="C4192" s="41" t="s">
        <v>12525</v>
      </c>
      <c r="D4192" s="4" t="s">
        <v>12526</v>
      </c>
      <c r="E4192" s="41" t="s">
        <v>15</v>
      </c>
      <c r="F4192" s="3" t="s">
        <v>12527</v>
      </c>
      <c r="G4192" s="1" t="s">
        <v>16</v>
      </c>
      <c r="H4192" s="4" t="s">
        <v>557</v>
      </c>
      <c r="I4192" s="1" t="s">
        <v>38</v>
      </c>
    </row>
    <row r="4193" spans="2:9">
      <c r="B4193" s="1">
        <v>4191</v>
      </c>
      <c r="C4193" s="41" t="s">
        <v>12528</v>
      </c>
      <c r="D4193" s="4" t="s">
        <v>12529</v>
      </c>
      <c r="E4193" s="41" t="s">
        <v>15</v>
      </c>
      <c r="F4193" s="3" t="s">
        <v>12530</v>
      </c>
      <c r="G4193" s="1" t="s">
        <v>16</v>
      </c>
      <c r="H4193" s="4" t="s">
        <v>174</v>
      </c>
      <c r="I4193" s="1" t="s">
        <v>38</v>
      </c>
    </row>
    <row r="4194" spans="2:9">
      <c r="B4194" s="1">
        <v>4192</v>
      </c>
      <c r="C4194" s="41" t="s">
        <v>12531</v>
      </c>
      <c r="D4194" s="4" t="s">
        <v>12532</v>
      </c>
      <c r="E4194" s="41" t="s">
        <v>15</v>
      </c>
      <c r="F4194" s="3" t="s">
        <v>5912</v>
      </c>
      <c r="G4194" s="1" t="s">
        <v>16</v>
      </c>
      <c r="H4194" s="4" t="s">
        <v>387</v>
      </c>
      <c r="I4194" s="1" t="s">
        <v>38</v>
      </c>
    </row>
    <row r="4195" spans="2:9">
      <c r="B4195" s="1">
        <v>4193</v>
      </c>
      <c r="C4195" s="41" t="s">
        <v>12533</v>
      </c>
      <c r="D4195" s="4" t="s">
        <v>12534</v>
      </c>
      <c r="E4195" s="41" t="s">
        <v>15</v>
      </c>
      <c r="F4195" s="3" t="s">
        <v>12535</v>
      </c>
      <c r="G4195" s="1" t="s">
        <v>16</v>
      </c>
      <c r="H4195" s="4" t="s">
        <v>680</v>
      </c>
      <c r="I4195" s="1" t="s">
        <v>38</v>
      </c>
    </row>
    <row r="4196" spans="2:9">
      <c r="B4196" s="1">
        <v>4194</v>
      </c>
      <c r="C4196" s="41" t="s">
        <v>12536</v>
      </c>
      <c r="D4196" s="4" t="s">
        <v>12537</v>
      </c>
      <c r="E4196" s="41" t="s">
        <v>15</v>
      </c>
      <c r="F4196" s="3" t="s">
        <v>12538</v>
      </c>
      <c r="G4196" s="1" t="s">
        <v>16</v>
      </c>
      <c r="H4196" s="4" t="s">
        <v>478</v>
      </c>
      <c r="I4196" s="1" t="s">
        <v>38</v>
      </c>
    </row>
    <row r="4197" spans="2:9">
      <c r="B4197" s="1">
        <v>4195</v>
      </c>
      <c r="C4197" s="41" t="s">
        <v>12539</v>
      </c>
      <c r="D4197" s="4" t="s">
        <v>12540</v>
      </c>
      <c r="E4197" s="41" t="s">
        <v>15</v>
      </c>
      <c r="F4197" s="3" t="s">
        <v>12541</v>
      </c>
      <c r="G4197" s="1" t="s">
        <v>16</v>
      </c>
      <c r="H4197" s="4" t="s">
        <v>322</v>
      </c>
      <c r="I4197" s="1" t="s">
        <v>38</v>
      </c>
    </row>
    <row r="4198" spans="2:9">
      <c r="B4198" s="1">
        <v>4196</v>
      </c>
      <c r="C4198" s="41" t="s">
        <v>12542</v>
      </c>
      <c r="D4198" s="4" t="s">
        <v>12543</v>
      </c>
      <c r="E4198" s="41" t="s">
        <v>15</v>
      </c>
      <c r="F4198" s="3" t="s">
        <v>12544</v>
      </c>
      <c r="G4198" s="1" t="s">
        <v>16</v>
      </c>
      <c r="H4198" s="4" t="s">
        <v>557</v>
      </c>
      <c r="I4198" s="1" t="s">
        <v>38</v>
      </c>
    </row>
    <row r="4199" spans="2:9">
      <c r="B4199" s="1">
        <v>4197</v>
      </c>
      <c r="C4199" s="41" t="s">
        <v>12545</v>
      </c>
      <c r="D4199" s="4" t="s">
        <v>12546</v>
      </c>
      <c r="E4199" s="41" t="s">
        <v>15</v>
      </c>
      <c r="F4199" s="3" t="s">
        <v>12547</v>
      </c>
      <c r="G4199" s="1" t="s">
        <v>16</v>
      </c>
      <c r="H4199" s="4" t="s">
        <v>436</v>
      </c>
      <c r="I4199" s="1" t="s">
        <v>38</v>
      </c>
    </row>
    <row r="4200" spans="2:9">
      <c r="B4200" s="1">
        <v>4198</v>
      </c>
      <c r="C4200" s="41" t="s">
        <v>12548</v>
      </c>
      <c r="D4200" s="4" t="s">
        <v>12549</v>
      </c>
      <c r="E4200" s="41" t="s">
        <v>15</v>
      </c>
      <c r="F4200" s="3" t="s">
        <v>12550</v>
      </c>
      <c r="G4200" s="1" t="s">
        <v>16</v>
      </c>
      <c r="H4200" s="4" t="s">
        <v>675</v>
      </c>
      <c r="I4200" s="1" t="s">
        <v>38</v>
      </c>
    </row>
    <row r="4201" spans="2:9">
      <c r="B4201" s="1">
        <v>4199</v>
      </c>
      <c r="C4201" s="41" t="s">
        <v>12551</v>
      </c>
      <c r="D4201" s="4" t="s">
        <v>12552</v>
      </c>
      <c r="E4201" s="41" t="s">
        <v>15</v>
      </c>
      <c r="F4201" s="3" t="s">
        <v>12553</v>
      </c>
      <c r="G4201" s="1" t="s">
        <v>16</v>
      </c>
      <c r="H4201" s="4" t="s">
        <v>436</v>
      </c>
      <c r="I4201" s="1" t="s">
        <v>38</v>
      </c>
    </row>
    <row r="4202" spans="2:9">
      <c r="B4202" s="1">
        <v>4200</v>
      </c>
      <c r="C4202" s="41" t="s">
        <v>12554</v>
      </c>
      <c r="D4202" s="4" t="s">
        <v>12555</v>
      </c>
      <c r="E4202" s="41" t="s">
        <v>15</v>
      </c>
      <c r="F4202" s="3" t="s">
        <v>12556</v>
      </c>
      <c r="G4202" s="1" t="s">
        <v>16</v>
      </c>
      <c r="H4202" s="4" t="s">
        <v>557</v>
      </c>
      <c r="I4202" s="1" t="s">
        <v>38</v>
      </c>
    </row>
    <row r="4203" spans="2:9">
      <c r="B4203" s="1">
        <v>4201</v>
      </c>
      <c r="C4203" s="41" t="s">
        <v>12557</v>
      </c>
      <c r="D4203" s="4" t="s">
        <v>12558</v>
      </c>
      <c r="E4203" s="41" t="s">
        <v>15</v>
      </c>
      <c r="F4203" s="3" t="s">
        <v>5801</v>
      </c>
      <c r="G4203" s="1" t="s">
        <v>16</v>
      </c>
      <c r="H4203" s="4" t="s">
        <v>387</v>
      </c>
      <c r="I4203" s="1" t="s">
        <v>38</v>
      </c>
    </row>
    <row r="4204" spans="2:9">
      <c r="B4204" s="1">
        <v>4202</v>
      </c>
      <c r="C4204" s="41" t="s">
        <v>12559</v>
      </c>
      <c r="D4204" s="4" t="s">
        <v>12008</v>
      </c>
      <c r="E4204" s="41" t="s">
        <v>15</v>
      </c>
      <c r="F4204" s="3" t="s">
        <v>12560</v>
      </c>
      <c r="G4204" s="1" t="s">
        <v>16</v>
      </c>
      <c r="H4204" s="4" t="s">
        <v>678</v>
      </c>
      <c r="I4204" s="1" t="s">
        <v>38</v>
      </c>
    </row>
    <row r="4205" spans="2:9">
      <c r="B4205" s="1">
        <v>4203</v>
      </c>
      <c r="C4205" s="41" t="s">
        <v>12561</v>
      </c>
      <c r="D4205" s="4" t="s">
        <v>12562</v>
      </c>
      <c r="E4205" s="41" t="s">
        <v>15</v>
      </c>
      <c r="F4205" s="3" t="s">
        <v>12563</v>
      </c>
      <c r="G4205" s="1" t="s">
        <v>16</v>
      </c>
      <c r="H4205" s="4" t="s">
        <v>557</v>
      </c>
      <c r="I4205" s="1" t="s">
        <v>38</v>
      </c>
    </row>
    <row r="4206" spans="2:9">
      <c r="B4206" s="1">
        <v>4204</v>
      </c>
      <c r="C4206" s="41" t="s">
        <v>12564</v>
      </c>
      <c r="D4206" s="4" t="s">
        <v>12565</v>
      </c>
      <c r="E4206" s="41" t="s">
        <v>15</v>
      </c>
      <c r="F4206" s="3" t="s">
        <v>12566</v>
      </c>
      <c r="G4206" s="1" t="s">
        <v>16</v>
      </c>
      <c r="H4206" s="4" t="s">
        <v>387</v>
      </c>
      <c r="I4206" s="1" t="s">
        <v>38</v>
      </c>
    </row>
    <row r="4207" spans="2:9">
      <c r="B4207" s="1">
        <v>4205</v>
      </c>
      <c r="C4207" s="41" t="s">
        <v>12567</v>
      </c>
      <c r="D4207" s="4" t="s">
        <v>12568</v>
      </c>
      <c r="E4207" s="41" t="s">
        <v>15</v>
      </c>
      <c r="F4207" s="3" t="s">
        <v>12569</v>
      </c>
      <c r="G4207" s="1" t="s">
        <v>16</v>
      </c>
      <c r="H4207" s="4" t="s">
        <v>557</v>
      </c>
      <c r="I4207" s="1" t="s">
        <v>38</v>
      </c>
    </row>
    <row r="4208" spans="2:9">
      <c r="B4208" s="1">
        <v>4206</v>
      </c>
      <c r="C4208" s="41" t="s">
        <v>12570</v>
      </c>
      <c r="D4208" s="4" t="s">
        <v>12571</v>
      </c>
      <c r="E4208" s="41" t="s">
        <v>15</v>
      </c>
      <c r="F4208" s="3" t="s">
        <v>12572</v>
      </c>
      <c r="G4208" s="1" t="s">
        <v>16</v>
      </c>
      <c r="H4208" s="4" t="s">
        <v>678</v>
      </c>
      <c r="I4208" s="1" t="s">
        <v>38</v>
      </c>
    </row>
    <row r="4209" spans="2:9">
      <c r="B4209" s="1">
        <v>4207</v>
      </c>
      <c r="C4209" s="41" t="s">
        <v>12573</v>
      </c>
      <c r="D4209" s="4" t="s">
        <v>12574</v>
      </c>
      <c r="E4209" s="41" t="s">
        <v>15</v>
      </c>
      <c r="F4209" s="3" t="s">
        <v>9371</v>
      </c>
      <c r="G4209" s="1" t="s">
        <v>16</v>
      </c>
      <c r="H4209" s="4" t="s">
        <v>680</v>
      </c>
      <c r="I4209" s="1" t="s">
        <v>38</v>
      </c>
    </row>
    <row r="4210" spans="2:9">
      <c r="B4210" s="1">
        <v>4208</v>
      </c>
      <c r="C4210" s="41" t="s">
        <v>12575</v>
      </c>
      <c r="D4210" s="4" t="s">
        <v>12576</v>
      </c>
      <c r="E4210" s="41" t="s">
        <v>15</v>
      </c>
      <c r="F4210" s="3" t="s">
        <v>12577</v>
      </c>
      <c r="G4210" s="1" t="s">
        <v>16</v>
      </c>
      <c r="H4210" s="4" t="s">
        <v>675</v>
      </c>
      <c r="I4210" s="1" t="s">
        <v>38</v>
      </c>
    </row>
    <row r="4211" spans="2:9">
      <c r="B4211" s="1">
        <v>4209</v>
      </c>
      <c r="C4211" s="41" t="s">
        <v>12578</v>
      </c>
      <c r="D4211" s="4" t="s">
        <v>12579</v>
      </c>
      <c r="E4211" s="41" t="s">
        <v>15</v>
      </c>
      <c r="F4211" s="3" t="s">
        <v>12580</v>
      </c>
      <c r="G4211" s="1" t="s">
        <v>16</v>
      </c>
      <c r="H4211" s="4" t="s">
        <v>680</v>
      </c>
      <c r="I4211" s="1" t="s">
        <v>38</v>
      </c>
    </row>
    <row r="4212" spans="2:9">
      <c r="B4212" s="1">
        <v>4210</v>
      </c>
      <c r="C4212" s="41" t="s">
        <v>12581</v>
      </c>
      <c r="D4212" s="4" t="s">
        <v>12582</v>
      </c>
      <c r="E4212" s="41" t="s">
        <v>15</v>
      </c>
      <c r="F4212" s="3" t="s">
        <v>12583</v>
      </c>
      <c r="G4212" s="1" t="s">
        <v>16</v>
      </c>
      <c r="H4212" s="4" t="s">
        <v>360</v>
      </c>
      <c r="I4212" s="1" t="s">
        <v>38</v>
      </c>
    </row>
    <row r="4213" spans="2:9">
      <c r="B4213" s="1">
        <v>4211</v>
      </c>
      <c r="C4213" s="41" t="s">
        <v>12584</v>
      </c>
      <c r="D4213" s="4" t="s">
        <v>12585</v>
      </c>
      <c r="E4213" s="41" t="s">
        <v>15</v>
      </c>
      <c r="F4213" s="3" t="s">
        <v>12586</v>
      </c>
      <c r="G4213" s="1" t="s">
        <v>16</v>
      </c>
      <c r="H4213" s="4" t="s">
        <v>557</v>
      </c>
      <c r="I4213" s="1" t="s">
        <v>38</v>
      </c>
    </row>
    <row r="4214" spans="2:9">
      <c r="B4214" s="1">
        <v>4212</v>
      </c>
      <c r="C4214" s="41" t="s">
        <v>12587</v>
      </c>
      <c r="D4214" s="4" t="s">
        <v>12588</v>
      </c>
      <c r="E4214" s="41" t="s">
        <v>15</v>
      </c>
      <c r="F4214" s="3" t="s">
        <v>12589</v>
      </c>
      <c r="G4214" s="1" t="s">
        <v>16</v>
      </c>
      <c r="H4214" s="4" t="s">
        <v>484</v>
      </c>
      <c r="I4214" s="1" t="s">
        <v>38</v>
      </c>
    </row>
    <row r="4215" spans="2:9">
      <c r="B4215" s="1">
        <v>4213</v>
      </c>
      <c r="C4215" s="41" t="s">
        <v>12590</v>
      </c>
      <c r="D4215" s="4" t="s">
        <v>12591</v>
      </c>
      <c r="E4215" s="41" t="s">
        <v>15</v>
      </c>
      <c r="F4215" s="3" t="s">
        <v>12592</v>
      </c>
      <c r="G4215" s="1" t="s">
        <v>16</v>
      </c>
      <c r="H4215" s="4" t="s">
        <v>679</v>
      </c>
      <c r="I4215" s="1" t="s">
        <v>38</v>
      </c>
    </row>
    <row r="4216" spans="2:9">
      <c r="B4216" s="1">
        <v>4214</v>
      </c>
      <c r="C4216" s="41" t="s">
        <v>12593</v>
      </c>
      <c r="D4216" s="4" t="s">
        <v>12594</v>
      </c>
      <c r="E4216" s="41" t="s">
        <v>15</v>
      </c>
      <c r="F4216" s="3" t="s">
        <v>12595</v>
      </c>
      <c r="G4216" s="1" t="s">
        <v>16</v>
      </c>
      <c r="H4216" s="4" t="s">
        <v>387</v>
      </c>
      <c r="I4216" s="1" t="s">
        <v>38</v>
      </c>
    </row>
    <row r="4217" spans="2:9">
      <c r="B4217" s="1">
        <v>4215</v>
      </c>
      <c r="C4217" s="41" t="s">
        <v>12596</v>
      </c>
      <c r="D4217" s="4" t="s">
        <v>12597</v>
      </c>
      <c r="E4217" s="41" t="s">
        <v>15</v>
      </c>
      <c r="F4217" s="3" t="s">
        <v>12598</v>
      </c>
      <c r="G4217" s="1" t="s">
        <v>16</v>
      </c>
      <c r="H4217" s="4" t="s">
        <v>174</v>
      </c>
      <c r="I4217" s="1" t="s">
        <v>38</v>
      </c>
    </row>
    <row r="4218" spans="2:9">
      <c r="B4218" s="1">
        <v>4216</v>
      </c>
      <c r="C4218" s="41" t="s">
        <v>12599</v>
      </c>
      <c r="D4218" s="4" t="s">
        <v>12600</v>
      </c>
      <c r="E4218" s="41" t="s">
        <v>15</v>
      </c>
      <c r="F4218" s="3" t="s">
        <v>12601</v>
      </c>
      <c r="G4218" s="1" t="s">
        <v>16</v>
      </c>
      <c r="H4218" s="4" t="s">
        <v>557</v>
      </c>
      <c r="I4218" s="1" t="s">
        <v>38</v>
      </c>
    </row>
    <row r="4219" spans="2:9">
      <c r="B4219" s="1">
        <v>4217</v>
      </c>
      <c r="C4219" s="41" t="s">
        <v>12602</v>
      </c>
      <c r="D4219" s="4" t="s">
        <v>8185</v>
      </c>
      <c r="E4219" s="41" t="s">
        <v>15</v>
      </c>
      <c r="F4219" s="3" t="s">
        <v>12603</v>
      </c>
      <c r="G4219" s="1" t="s">
        <v>16</v>
      </c>
      <c r="H4219" s="4" t="s">
        <v>679</v>
      </c>
      <c r="I4219" s="1" t="s">
        <v>38</v>
      </c>
    </row>
    <row r="4220" spans="2:9">
      <c r="B4220" s="1">
        <v>4218</v>
      </c>
      <c r="C4220" s="41" t="s">
        <v>12604</v>
      </c>
      <c r="D4220" s="4" t="s">
        <v>12605</v>
      </c>
      <c r="E4220" s="41" t="s">
        <v>15</v>
      </c>
      <c r="F4220" s="3" t="s">
        <v>12606</v>
      </c>
      <c r="G4220" s="1" t="s">
        <v>16</v>
      </c>
      <c r="H4220" s="4" t="s">
        <v>678</v>
      </c>
      <c r="I4220" s="1" t="s">
        <v>38</v>
      </c>
    </row>
    <row r="4221" spans="2:9">
      <c r="B4221" s="1">
        <v>4219</v>
      </c>
      <c r="C4221" s="41" t="s">
        <v>12607</v>
      </c>
      <c r="D4221" s="4" t="s">
        <v>12608</v>
      </c>
      <c r="E4221" s="41" t="s">
        <v>15</v>
      </c>
      <c r="F4221" s="3" t="s">
        <v>12609</v>
      </c>
      <c r="G4221" s="1" t="s">
        <v>16</v>
      </c>
      <c r="H4221" s="4" t="s">
        <v>174</v>
      </c>
      <c r="I4221" s="1" t="s">
        <v>38</v>
      </c>
    </row>
    <row r="4222" spans="2:9">
      <c r="B4222" s="1">
        <v>4220</v>
      </c>
      <c r="C4222" s="41" t="s">
        <v>12610</v>
      </c>
      <c r="D4222" s="4" t="s">
        <v>12611</v>
      </c>
      <c r="E4222" s="41" t="s">
        <v>15</v>
      </c>
      <c r="F4222" s="3" t="s">
        <v>12612</v>
      </c>
      <c r="G4222" s="1" t="s">
        <v>16</v>
      </c>
      <c r="H4222" s="4" t="s">
        <v>182</v>
      </c>
      <c r="I4222" s="1" t="s">
        <v>38</v>
      </c>
    </row>
    <row r="4223" spans="2:9">
      <c r="B4223" s="1">
        <v>4221</v>
      </c>
      <c r="C4223" s="41" t="s">
        <v>12613</v>
      </c>
      <c r="D4223" s="4" t="s">
        <v>12614</v>
      </c>
      <c r="E4223" s="41" t="s">
        <v>15</v>
      </c>
      <c r="F4223" s="3" t="s">
        <v>12615</v>
      </c>
      <c r="G4223" s="1" t="s">
        <v>16</v>
      </c>
      <c r="H4223" s="4" t="s">
        <v>322</v>
      </c>
      <c r="I4223" s="1" t="s">
        <v>38</v>
      </c>
    </row>
    <row r="4224" spans="2:9">
      <c r="B4224" s="1">
        <v>4222</v>
      </c>
      <c r="C4224" s="41" t="s">
        <v>12616</v>
      </c>
      <c r="D4224" s="4" t="s">
        <v>12617</v>
      </c>
      <c r="E4224" s="41" t="s">
        <v>15</v>
      </c>
      <c r="F4224" s="3" t="s">
        <v>12618</v>
      </c>
      <c r="G4224" s="1" t="s">
        <v>16</v>
      </c>
      <c r="H4224" s="4" t="s">
        <v>675</v>
      </c>
      <c r="I4224" s="1" t="s">
        <v>38</v>
      </c>
    </row>
    <row r="4225" spans="2:9">
      <c r="B4225" s="1">
        <v>4223</v>
      </c>
      <c r="C4225" s="41" t="s">
        <v>12619</v>
      </c>
      <c r="D4225" s="4" t="s">
        <v>12620</v>
      </c>
      <c r="E4225" s="41" t="s">
        <v>15</v>
      </c>
      <c r="F4225" s="3" t="s">
        <v>12621</v>
      </c>
      <c r="G4225" s="1" t="s">
        <v>16</v>
      </c>
      <c r="H4225" s="4" t="s">
        <v>326</v>
      </c>
      <c r="I4225" s="1" t="s">
        <v>38</v>
      </c>
    </row>
    <row r="4226" spans="2:9">
      <c r="B4226" s="1">
        <v>4224</v>
      </c>
      <c r="C4226" s="41" t="s">
        <v>12622</v>
      </c>
      <c r="D4226" s="4" t="s">
        <v>12623</v>
      </c>
      <c r="E4226" s="41" t="s">
        <v>15</v>
      </c>
      <c r="F4226" s="3" t="s">
        <v>12624</v>
      </c>
      <c r="G4226" s="1" t="s">
        <v>16</v>
      </c>
      <c r="H4226" s="4" t="s">
        <v>326</v>
      </c>
      <c r="I4226" s="1" t="s">
        <v>38</v>
      </c>
    </row>
    <row r="4227" spans="2:9">
      <c r="B4227" s="1">
        <v>4225</v>
      </c>
      <c r="C4227" s="41" t="s">
        <v>12625</v>
      </c>
      <c r="D4227" s="4" t="s">
        <v>12626</v>
      </c>
      <c r="E4227" s="41" t="s">
        <v>15</v>
      </c>
      <c r="F4227" s="3" t="s">
        <v>12627</v>
      </c>
      <c r="G4227" s="1" t="s">
        <v>16</v>
      </c>
      <c r="H4227" s="4" t="s">
        <v>478</v>
      </c>
      <c r="I4227" s="1" t="s">
        <v>38</v>
      </c>
    </row>
    <row r="4228" spans="2:9">
      <c r="B4228" s="1">
        <v>4226</v>
      </c>
      <c r="C4228" s="41" t="s">
        <v>12628</v>
      </c>
      <c r="D4228" s="4" t="s">
        <v>12629</v>
      </c>
      <c r="E4228" s="41" t="s">
        <v>15</v>
      </c>
      <c r="F4228" s="3" t="s">
        <v>12630</v>
      </c>
      <c r="G4228" s="1" t="s">
        <v>16</v>
      </c>
      <c r="H4228" s="4" t="s">
        <v>675</v>
      </c>
      <c r="I4228" s="1" t="s">
        <v>38</v>
      </c>
    </row>
    <row r="4229" spans="2:9">
      <c r="B4229" s="1">
        <v>4227</v>
      </c>
      <c r="C4229" s="41" t="s">
        <v>12631</v>
      </c>
      <c r="D4229" s="4" t="s">
        <v>12632</v>
      </c>
      <c r="E4229" s="41" t="s">
        <v>15</v>
      </c>
      <c r="F4229" s="3" t="s">
        <v>5738</v>
      </c>
      <c r="G4229" s="1" t="s">
        <v>16</v>
      </c>
      <c r="H4229" s="4" t="s">
        <v>387</v>
      </c>
      <c r="I4229" s="1" t="s">
        <v>38</v>
      </c>
    </row>
    <row r="4230" spans="2:9">
      <c r="B4230" s="1">
        <v>4228</v>
      </c>
      <c r="C4230" s="41" t="s">
        <v>12633</v>
      </c>
      <c r="D4230" s="4" t="s">
        <v>12634</v>
      </c>
      <c r="E4230" s="41" t="s">
        <v>15</v>
      </c>
      <c r="F4230" s="3" t="s">
        <v>12635</v>
      </c>
      <c r="G4230" s="1" t="s">
        <v>16</v>
      </c>
      <c r="H4230" s="4" t="s">
        <v>671</v>
      </c>
      <c r="I4230" s="1" t="s">
        <v>38</v>
      </c>
    </row>
    <row r="4231" spans="2:9">
      <c r="B4231" s="1">
        <v>4229</v>
      </c>
      <c r="C4231" s="41" t="s">
        <v>12636</v>
      </c>
      <c r="D4231" s="4" t="s">
        <v>12637</v>
      </c>
      <c r="E4231" s="41" t="s">
        <v>15</v>
      </c>
      <c r="F4231" s="3" t="s">
        <v>12638</v>
      </c>
      <c r="G4231" s="1" t="s">
        <v>16</v>
      </c>
      <c r="H4231" s="4" t="s">
        <v>680</v>
      </c>
      <c r="I4231" s="1" t="s">
        <v>38</v>
      </c>
    </row>
    <row r="4232" spans="2:9">
      <c r="B4232" s="1">
        <v>4230</v>
      </c>
      <c r="C4232" s="41" t="s">
        <v>12639</v>
      </c>
      <c r="D4232" s="4" t="s">
        <v>12640</v>
      </c>
      <c r="E4232" s="41" t="s">
        <v>15</v>
      </c>
      <c r="F4232" s="3" t="s">
        <v>6852</v>
      </c>
      <c r="G4232" s="1" t="s">
        <v>16</v>
      </c>
      <c r="H4232" s="4" t="s">
        <v>387</v>
      </c>
      <c r="I4232" s="1" t="s">
        <v>38</v>
      </c>
    </row>
    <row r="4233" spans="2:9">
      <c r="B4233" s="1">
        <v>4231</v>
      </c>
      <c r="C4233" s="41" t="s">
        <v>12641</v>
      </c>
      <c r="D4233" s="4" t="s">
        <v>12642</v>
      </c>
      <c r="E4233" s="41" t="s">
        <v>15</v>
      </c>
      <c r="F4233" s="3" t="s">
        <v>12643</v>
      </c>
      <c r="G4233" s="1" t="s">
        <v>16</v>
      </c>
      <c r="H4233" s="4" t="s">
        <v>182</v>
      </c>
      <c r="I4233" s="1" t="s">
        <v>38</v>
      </c>
    </row>
    <row r="4234" spans="2:9">
      <c r="B4234" s="1">
        <v>4232</v>
      </c>
      <c r="C4234" s="41" t="s">
        <v>12644</v>
      </c>
      <c r="D4234" s="4" t="s">
        <v>12645</v>
      </c>
      <c r="E4234" s="41" t="s">
        <v>15</v>
      </c>
      <c r="F4234" s="3" t="s">
        <v>7007</v>
      </c>
      <c r="G4234" s="1" t="s">
        <v>16</v>
      </c>
      <c r="H4234" s="4" t="s">
        <v>680</v>
      </c>
      <c r="I4234" s="1" t="s">
        <v>38</v>
      </c>
    </row>
    <row r="4235" spans="2:9">
      <c r="B4235" s="1">
        <v>4233</v>
      </c>
      <c r="C4235" s="41" t="s">
        <v>12646</v>
      </c>
      <c r="D4235" s="4" t="s">
        <v>12647</v>
      </c>
      <c r="E4235" s="41" t="s">
        <v>15</v>
      </c>
      <c r="F4235" s="3" t="s">
        <v>12648</v>
      </c>
      <c r="G4235" s="1" t="s">
        <v>16</v>
      </c>
      <c r="H4235" s="4" t="s">
        <v>679</v>
      </c>
      <c r="I4235" s="1" t="s">
        <v>38</v>
      </c>
    </row>
    <row r="4236" spans="2:9">
      <c r="B4236" s="1">
        <v>4234</v>
      </c>
      <c r="C4236" s="41" t="s">
        <v>12649</v>
      </c>
      <c r="D4236" s="4" t="s">
        <v>12650</v>
      </c>
      <c r="E4236" s="41" t="s">
        <v>15</v>
      </c>
      <c r="F4236" s="3" t="s">
        <v>12651</v>
      </c>
      <c r="G4236" s="1" t="s">
        <v>16</v>
      </c>
      <c r="H4236" s="4" t="s">
        <v>484</v>
      </c>
      <c r="I4236" s="1" t="s">
        <v>38</v>
      </c>
    </row>
    <row r="4237" spans="2:9">
      <c r="B4237" s="1">
        <v>4235</v>
      </c>
      <c r="C4237" s="41" t="s">
        <v>12652</v>
      </c>
      <c r="D4237" s="4" t="s">
        <v>12653</v>
      </c>
      <c r="E4237" s="41" t="s">
        <v>15</v>
      </c>
      <c r="F4237" s="3" t="s">
        <v>12654</v>
      </c>
      <c r="G4237" s="1" t="s">
        <v>16</v>
      </c>
      <c r="H4237" s="4" t="s">
        <v>557</v>
      </c>
      <c r="I4237" s="1" t="s">
        <v>38</v>
      </c>
    </row>
    <row r="4238" spans="2:9">
      <c r="B4238" s="1">
        <v>4236</v>
      </c>
      <c r="C4238" s="41" t="s">
        <v>12655</v>
      </c>
      <c r="D4238" s="4" t="s">
        <v>12656</v>
      </c>
      <c r="E4238" s="41" t="s">
        <v>15</v>
      </c>
      <c r="F4238" s="3" t="s">
        <v>12657</v>
      </c>
      <c r="G4238" s="1" t="s">
        <v>16</v>
      </c>
      <c r="H4238" s="4" t="s">
        <v>174</v>
      </c>
      <c r="I4238" s="1" t="s">
        <v>38</v>
      </c>
    </row>
    <row r="4239" spans="2:9">
      <c r="B4239" s="1">
        <v>4237</v>
      </c>
      <c r="C4239" s="41" t="s">
        <v>12658</v>
      </c>
      <c r="D4239" s="4" t="s">
        <v>12659</v>
      </c>
      <c r="E4239" s="41" t="s">
        <v>15</v>
      </c>
      <c r="F4239" s="3" t="s">
        <v>12660</v>
      </c>
      <c r="G4239" s="1" t="s">
        <v>16</v>
      </c>
      <c r="H4239" s="4" t="s">
        <v>478</v>
      </c>
      <c r="I4239" s="1" t="s">
        <v>38</v>
      </c>
    </row>
    <row r="4240" spans="2:9">
      <c r="B4240" s="1">
        <v>4238</v>
      </c>
      <c r="C4240" s="41" t="s">
        <v>12661</v>
      </c>
      <c r="D4240" s="4" t="s">
        <v>12662</v>
      </c>
      <c r="E4240" s="41" t="s">
        <v>15</v>
      </c>
      <c r="F4240" s="3" t="s">
        <v>12663</v>
      </c>
      <c r="G4240" s="1" t="s">
        <v>16</v>
      </c>
      <c r="H4240" s="4" t="s">
        <v>436</v>
      </c>
      <c r="I4240" s="1" t="s">
        <v>38</v>
      </c>
    </row>
    <row r="4241" spans="2:9">
      <c r="B4241" s="1">
        <v>4239</v>
      </c>
      <c r="C4241" s="41" t="s">
        <v>12664</v>
      </c>
      <c r="D4241" s="4" t="s">
        <v>12665</v>
      </c>
      <c r="E4241" s="41" t="s">
        <v>15</v>
      </c>
      <c r="F4241" s="3" t="s">
        <v>12666</v>
      </c>
      <c r="G4241" s="1" t="s">
        <v>16</v>
      </c>
      <c r="H4241" s="4" t="s">
        <v>678</v>
      </c>
      <c r="I4241" s="1" t="s">
        <v>38</v>
      </c>
    </row>
    <row r="4242" spans="2:9">
      <c r="B4242" s="1">
        <v>4240</v>
      </c>
      <c r="C4242" s="41" t="s">
        <v>12667</v>
      </c>
      <c r="D4242" s="4" t="s">
        <v>12668</v>
      </c>
      <c r="E4242" s="41" t="s">
        <v>15</v>
      </c>
      <c r="F4242" s="3" t="s">
        <v>12669</v>
      </c>
      <c r="G4242" s="1" t="s">
        <v>16</v>
      </c>
      <c r="H4242" s="4" t="s">
        <v>681</v>
      </c>
      <c r="I4242" s="1" t="s">
        <v>38</v>
      </c>
    </row>
    <row r="4243" spans="2:9">
      <c r="B4243" s="1">
        <v>4241</v>
      </c>
      <c r="C4243" s="41" t="s">
        <v>12670</v>
      </c>
      <c r="D4243" s="4" t="s">
        <v>8460</v>
      </c>
      <c r="E4243" s="41" t="s">
        <v>15</v>
      </c>
      <c r="F4243" s="3" t="s">
        <v>5341</v>
      </c>
      <c r="G4243" s="1" t="s">
        <v>16</v>
      </c>
      <c r="H4243" s="4" t="s">
        <v>387</v>
      </c>
      <c r="I4243" s="1" t="s">
        <v>38</v>
      </c>
    </row>
    <row r="4244" spans="2:9">
      <c r="B4244" s="1">
        <v>4242</v>
      </c>
      <c r="C4244" s="41" t="s">
        <v>12671</v>
      </c>
      <c r="D4244" s="4" t="s">
        <v>12672</v>
      </c>
      <c r="E4244" s="41" t="s">
        <v>15</v>
      </c>
      <c r="F4244" s="3" t="s">
        <v>12673</v>
      </c>
      <c r="G4244" s="1" t="s">
        <v>16</v>
      </c>
      <c r="H4244" s="4" t="s">
        <v>557</v>
      </c>
      <c r="I4244" s="1" t="s">
        <v>38</v>
      </c>
    </row>
    <row r="4245" spans="2:9">
      <c r="B4245" s="1">
        <v>4243</v>
      </c>
      <c r="C4245" s="41" t="s">
        <v>12674</v>
      </c>
      <c r="D4245" s="4" t="s">
        <v>12675</v>
      </c>
      <c r="E4245" s="41" t="s">
        <v>15</v>
      </c>
      <c r="F4245" s="3" t="s">
        <v>12676</v>
      </c>
      <c r="G4245" s="1" t="s">
        <v>16</v>
      </c>
      <c r="H4245" s="4" t="s">
        <v>387</v>
      </c>
      <c r="I4245" s="1" t="s">
        <v>38</v>
      </c>
    </row>
    <row r="4246" spans="2:9">
      <c r="B4246" s="1">
        <v>4244</v>
      </c>
      <c r="C4246" s="41" t="s">
        <v>12677</v>
      </c>
      <c r="D4246" s="4" t="s">
        <v>12678</v>
      </c>
      <c r="E4246" s="41" t="s">
        <v>15</v>
      </c>
      <c r="F4246" s="3" t="s">
        <v>12679</v>
      </c>
      <c r="G4246" s="1" t="s">
        <v>16</v>
      </c>
      <c r="H4246" s="4" t="s">
        <v>675</v>
      </c>
      <c r="I4246" s="1" t="s">
        <v>38</v>
      </c>
    </row>
    <row r="4247" spans="2:9">
      <c r="B4247" s="1">
        <v>4245</v>
      </c>
      <c r="C4247" s="41" t="s">
        <v>12680</v>
      </c>
      <c r="D4247" s="4" t="s">
        <v>12681</v>
      </c>
      <c r="E4247" s="41" t="s">
        <v>15</v>
      </c>
      <c r="F4247" s="3" t="s">
        <v>12682</v>
      </c>
      <c r="G4247" s="1" t="s">
        <v>16</v>
      </c>
      <c r="H4247" s="4" t="s">
        <v>462</v>
      </c>
      <c r="I4247" s="1" t="s">
        <v>38</v>
      </c>
    </row>
    <row r="4248" spans="2:9">
      <c r="B4248" s="1">
        <v>4246</v>
      </c>
      <c r="C4248" s="41" t="s">
        <v>12683</v>
      </c>
      <c r="D4248" s="4" t="s">
        <v>12684</v>
      </c>
      <c r="E4248" s="41" t="s">
        <v>15</v>
      </c>
      <c r="F4248" s="3" t="s">
        <v>12685</v>
      </c>
      <c r="G4248" s="1" t="s">
        <v>16</v>
      </c>
      <c r="H4248" s="4" t="s">
        <v>557</v>
      </c>
      <c r="I4248" s="1" t="s">
        <v>38</v>
      </c>
    </row>
    <row r="4249" spans="2:9">
      <c r="B4249" s="1">
        <v>4247</v>
      </c>
      <c r="C4249" s="41" t="s">
        <v>12686</v>
      </c>
      <c r="D4249" s="4" t="s">
        <v>12687</v>
      </c>
      <c r="E4249" s="41" t="s">
        <v>15</v>
      </c>
      <c r="F4249" s="3" t="s">
        <v>12688</v>
      </c>
      <c r="G4249" s="1" t="s">
        <v>16</v>
      </c>
      <c r="H4249" s="4" t="s">
        <v>557</v>
      </c>
      <c r="I4249" s="1" t="s">
        <v>38</v>
      </c>
    </row>
    <row r="4250" spans="2:9">
      <c r="B4250" s="1">
        <v>4248</v>
      </c>
      <c r="C4250" s="41" t="s">
        <v>12689</v>
      </c>
      <c r="D4250" s="4" t="s">
        <v>12690</v>
      </c>
      <c r="E4250" s="41" t="s">
        <v>15</v>
      </c>
      <c r="F4250" s="3" t="s">
        <v>12691</v>
      </c>
      <c r="G4250" s="1" t="s">
        <v>16</v>
      </c>
      <c r="H4250" s="4" t="s">
        <v>387</v>
      </c>
      <c r="I4250" s="1" t="s">
        <v>38</v>
      </c>
    </row>
    <row r="4251" spans="2:9">
      <c r="B4251" s="1">
        <v>4249</v>
      </c>
      <c r="C4251" s="41" t="s">
        <v>12692</v>
      </c>
      <c r="D4251" s="4" t="s">
        <v>10020</v>
      </c>
      <c r="E4251" s="41" t="s">
        <v>15</v>
      </c>
      <c r="F4251" s="3" t="s">
        <v>12693</v>
      </c>
      <c r="G4251" s="1" t="s">
        <v>16</v>
      </c>
      <c r="H4251" s="4" t="s">
        <v>436</v>
      </c>
      <c r="I4251" s="1" t="s">
        <v>38</v>
      </c>
    </row>
    <row r="4252" spans="2:9">
      <c r="B4252" s="1">
        <v>4250</v>
      </c>
      <c r="C4252" s="41" t="s">
        <v>12694</v>
      </c>
      <c r="D4252" s="4" t="s">
        <v>12695</v>
      </c>
      <c r="E4252" s="41" t="s">
        <v>15</v>
      </c>
      <c r="F4252" s="3" t="s">
        <v>12696</v>
      </c>
      <c r="G4252" s="1" t="s">
        <v>16</v>
      </c>
      <c r="H4252" s="4" t="s">
        <v>679</v>
      </c>
      <c r="I4252" s="1" t="s">
        <v>38</v>
      </c>
    </row>
    <row r="4253" spans="2:9">
      <c r="B4253" s="1">
        <v>4251</v>
      </c>
      <c r="C4253" s="41" t="s">
        <v>12697</v>
      </c>
      <c r="D4253" s="4" t="s">
        <v>12698</v>
      </c>
      <c r="E4253" s="41" t="s">
        <v>15</v>
      </c>
      <c r="F4253" s="3" t="s">
        <v>12699</v>
      </c>
      <c r="G4253" s="1" t="s">
        <v>16</v>
      </c>
      <c r="H4253" s="4" t="s">
        <v>680</v>
      </c>
      <c r="I4253" s="1" t="s">
        <v>38</v>
      </c>
    </row>
    <row r="4254" spans="2:9">
      <c r="B4254" s="1">
        <v>4252</v>
      </c>
      <c r="C4254" s="41" t="s">
        <v>12700</v>
      </c>
      <c r="D4254" s="4" t="s">
        <v>12701</v>
      </c>
      <c r="E4254" s="41" t="s">
        <v>15</v>
      </c>
      <c r="F4254" s="3" t="s">
        <v>12702</v>
      </c>
      <c r="G4254" s="1" t="s">
        <v>16</v>
      </c>
      <c r="H4254" s="4" t="s">
        <v>675</v>
      </c>
      <c r="I4254" s="1" t="s">
        <v>38</v>
      </c>
    </row>
    <row r="4255" spans="2:9">
      <c r="B4255" s="1">
        <v>4253</v>
      </c>
      <c r="C4255" s="41" t="s">
        <v>12703</v>
      </c>
      <c r="D4255" s="4" t="s">
        <v>12704</v>
      </c>
      <c r="E4255" s="41" t="s">
        <v>15</v>
      </c>
      <c r="F4255" s="3" t="s">
        <v>12705</v>
      </c>
      <c r="G4255" s="1" t="s">
        <v>16</v>
      </c>
      <c r="H4255" s="4" t="s">
        <v>326</v>
      </c>
      <c r="I4255" s="1" t="s">
        <v>38</v>
      </c>
    </row>
    <row r="4256" spans="2:9">
      <c r="B4256" s="1">
        <v>4254</v>
      </c>
      <c r="C4256" s="41" t="s">
        <v>12706</v>
      </c>
      <c r="D4256" s="4" t="s">
        <v>12707</v>
      </c>
      <c r="E4256" s="41" t="s">
        <v>15</v>
      </c>
      <c r="F4256" s="3" t="s">
        <v>12708</v>
      </c>
      <c r="G4256" s="1" t="s">
        <v>16</v>
      </c>
      <c r="H4256" s="4" t="s">
        <v>387</v>
      </c>
      <c r="I4256" s="1" t="s">
        <v>38</v>
      </c>
    </row>
    <row r="4257" spans="2:9">
      <c r="B4257" s="1">
        <v>4255</v>
      </c>
      <c r="C4257" s="41" t="s">
        <v>12709</v>
      </c>
      <c r="D4257" s="4" t="s">
        <v>12710</v>
      </c>
      <c r="E4257" s="41" t="s">
        <v>15</v>
      </c>
      <c r="F4257" s="3" t="s">
        <v>5189</v>
      </c>
      <c r="G4257" s="1" t="s">
        <v>16</v>
      </c>
      <c r="H4257" s="4" t="s">
        <v>387</v>
      </c>
      <c r="I4257" s="1" t="s">
        <v>38</v>
      </c>
    </row>
    <row r="4258" spans="2:9">
      <c r="B4258" s="1">
        <v>4256</v>
      </c>
      <c r="C4258" s="41" t="s">
        <v>12711</v>
      </c>
      <c r="D4258" s="4" t="s">
        <v>12712</v>
      </c>
      <c r="E4258" s="41" t="s">
        <v>15</v>
      </c>
      <c r="F4258" s="3" t="s">
        <v>12713</v>
      </c>
      <c r="G4258" s="1" t="s">
        <v>16</v>
      </c>
      <c r="H4258" s="4" t="s">
        <v>436</v>
      </c>
      <c r="I4258" s="1" t="s">
        <v>38</v>
      </c>
    </row>
    <row r="4259" spans="2:9">
      <c r="B4259" s="1">
        <v>4257</v>
      </c>
      <c r="C4259" s="41" t="s">
        <v>12714</v>
      </c>
      <c r="D4259" s="4" t="s">
        <v>12715</v>
      </c>
      <c r="E4259" s="41" t="s">
        <v>15</v>
      </c>
      <c r="F4259" s="3" t="s">
        <v>5738</v>
      </c>
      <c r="G4259" s="1" t="s">
        <v>16</v>
      </c>
      <c r="H4259" s="4" t="s">
        <v>387</v>
      </c>
      <c r="I4259" s="1" t="s">
        <v>38</v>
      </c>
    </row>
    <row r="4260" spans="2:9">
      <c r="B4260" s="1">
        <v>4258</v>
      </c>
      <c r="C4260" s="41" t="s">
        <v>12716</v>
      </c>
      <c r="D4260" s="4" t="s">
        <v>12717</v>
      </c>
      <c r="E4260" s="41" t="s">
        <v>15</v>
      </c>
      <c r="F4260" s="3" t="s">
        <v>12718</v>
      </c>
      <c r="G4260" s="1" t="s">
        <v>16</v>
      </c>
      <c r="H4260" s="4" t="s">
        <v>387</v>
      </c>
      <c r="I4260" s="1" t="s">
        <v>38</v>
      </c>
    </row>
    <row r="4261" spans="2:9">
      <c r="B4261" s="1">
        <v>4259</v>
      </c>
      <c r="C4261" s="41" t="s">
        <v>12719</v>
      </c>
      <c r="D4261" s="4" t="s">
        <v>12720</v>
      </c>
      <c r="E4261" s="41" t="s">
        <v>15</v>
      </c>
      <c r="F4261" s="3" t="s">
        <v>12721</v>
      </c>
      <c r="G4261" s="1" t="s">
        <v>16</v>
      </c>
      <c r="H4261" s="4" t="s">
        <v>174</v>
      </c>
      <c r="I4261" s="1" t="s">
        <v>38</v>
      </c>
    </row>
    <row r="4262" spans="2:9">
      <c r="B4262" s="1">
        <v>4260</v>
      </c>
      <c r="C4262" s="41" t="s">
        <v>12722</v>
      </c>
      <c r="D4262" s="4" t="s">
        <v>12723</v>
      </c>
      <c r="E4262" s="41" t="s">
        <v>15</v>
      </c>
      <c r="F4262" s="3" t="s">
        <v>12724</v>
      </c>
      <c r="G4262" s="1" t="s">
        <v>16</v>
      </c>
      <c r="H4262" s="4" t="s">
        <v>557</v>
      </c>
      <c r="I4262" s="1" t="s">
        <v>38</v>
      </c>
    </row>
    <row r="4263" spans="2:9">
      <c r="B4263" s="1">
        <v>4261</v>
      </c>
      <c r="C4263" s="41" t="s">
        <v>12725</v>
      </c>
      <c r="D4263" s="4" t="s">
        <v>12726</v>
      </c>
      <c r="E4263" s="41" t="s">
        <v>15</v>
      </c>
      <c r="F4263" s="3" t="s">
        <v>12727</v>
      </c>
      <c r="G4263" s="1" t="s">
        <v>16</v>
      </c>
      <c r="H4263" s="4" t="s">
        <v>678</v>
      </c>
      <c r="I4263" s="1" t="s">
        <v>38</v>
      </c>
    </row>
    <row r="4264" spans="2:9">
      <c r="B4264" s="1">
        <v>4262</v>
      </c>
      <c r="C4264" s="41" t="s">
        <v>12728</v>
      </c>
      <c r="D4264" s="4" t="s">
        <v>12729</v>
      </c>
      <c r="E4264" s="41" t="s">
        <v>15</v>
      </c>
      <c r="F4264" s="3" t="s">
        <v>12730</v>
      </c>
      <c r="G4264" s="1" t="s">
        <v>16</v>
      </c>
      <c r="H4264" s="4" t="s">
        <v>679</v>
      </c>
      <c r="I4264" s="1" t="s">
        <v>38</v>
      </c>
    </row>
    <row r="4265" spans="2:9">
      <c r="B4265" s="1">
        <v>4263</v>
      </c>
      <c r="C4265" s="41" t="s">
        <v>12731</v>
      </c>
      <c r="D4265" s="4" t="s">
        <v>12732</v>
      </c>
      <c r="E4265" s="41" t="s">
        <v>15</v>
      </c>
      <c r="F4265" s="3" t="s">
        <v>12733</v>
      </c>
      <c r="G4265" s="1" t="s">
        <v>16</v>
      </c>
      <c r="H4265" s="4" t="s">
        <v>557</v>
      </c>
      <c r="I4265" s="1" t="s">
        <v>38</v>
      </c>
    </row>
    <row r="4266" spans="2:9">
      <c r="B4266" s="1">
        <v>4264</v>
      </c>
      <c r="C4266" s="41" t="s">
        <v>12734</v>
      </c>
      <c r="D4266" s="4" t="s">
        <v>7341</v>
      </c>
      <c r="E4266" s="41" t="s">
        <v>15</v>
      </c>
      <c r="F4266" s="3" t="s">
        <v>12735</v>
      </c>
      <c r="G4266" s="1" t="s">
        <v>16</v>
      </c>
      <c r="H4266" s="4" t="s">
        <v>436</v>
      </c>
      <c r="I4266" s="1" t="s">
        <v>38</v>
      </c>
    </row>
    <row r="4267" spans="2:9">
      <c r="B4267" s="1">
        <v>4265</v>
      </c>
      <c r="C4267" s="41" t="s">
        <v>12736</v>
      </c>
      <c r="D4267" s="4" t="s">
        <v>12737</v>
      </c>
      <c r="E4267" s="41" t="s">
        <v>15</v>
      </c>
      <c r="F4267" s="3" t="s">
        <v>12738</v>
      </c>
      <c r="G4267" s="1" t="s">
        <v>16</v>
      </c>
      <c r="H4267" s="4" t="s">
        <v>680</v>
      </c>
      <c r="I4267" s="1" t="s">
        <v>38</v>
      </c>
    </row>
    <row r="4268" spans="2:9">
      <c r="B4268" s="1">
        <v>4266</v>
      </c>
      <c r="C4268" s="41" t="s">
        <v>12739</v>
      </c>
      <c r="D4268" s="4" t="s">
        <v>12740</v>
      </c>
      <c r="E4268" s="41" t="s">
        <v>15</v>
      </c>
      <c r="F4268" s="3" t="s">
        <v>12741</v>
      </c>
      <c r="G4268" s="1" t="s">
        <v>16</v>
      </c>
      <c r="H4268" s="4" t="s">
        <v>174</v>
      </c>
      <c r="I4268" s="1" t="s">
        <v>38</v>
      </c>
    </row>
    <row r="4269" spans="2:9">
      <c r="B4269" s="1">
        <v>4267</v>
      </c>
      <c r="C4269" s="41" t="s">
        <v>12742</v>
      </c>
      <c r="D4269" s="4" t="s">
        <v>12743</v>
      </c>
      <c r="E4269" s="41" t="s">
        <v>15</v>
      </c>
      <c r="F4269" s="3" t="s">
        <v>12744</v>
      </c>
      <c r="G4269" s="1" t="s">
        <v>16</v>
      </c>
      <c r="H4269" s="4" t="s">
        <v>478</v>
      </c>
      <c r="I4269" s="1" t="s">
        <v>38</v>
      </c>
    </row>
    <row r="4270" spans="2:9">
      <c r="B4270" s="1">
        <v>4268</v>
      </c>
      <c r="C4270" s="41" t="s">
        <v>12745</v>
      </c>
      <c r="D4270" s="4" t="s">
        <v>12746</v>
      </c>
      <c r="E4270" s="41" t="s">
        <v>15</v>
      </c>
      <c r="F4270" s="3" t="s">
        <v>12747</v>
      </c>
      <c r="G4270" s="1" t="s">
        <v>16</v>
      </c>
      <c r="H4270" s="4" t="s">
        <v>387</v>
      </c>
      <c r="I4270" s="1" t="s">
        <v>38</v>
      </c>
    </row>
    <row r="4271" spans="2:9">
      <c r="B4271" s="1">
        <v>4269</v>
      </c>
      <c r="C4271" s="41" t="s">
        <v>12748</v>
      </c>
      <c r="D4271" s="4" t="s">
        <v>12749</v>
      </c>
      <c r="E4271" s="41" t="s">
        <v>15</v>
      </c>
      <c r="F4271" s="3" t="s">
        <v>12750</v>
      </c>
      <c r="G4271" s="1" t="s">
        <v>16</v>
      </c>
      <c r="H4271" s="4" t="s">
        <v>679</v>
      </c>
      <c r="I4271" s="1" t="s">
        <v>38</v>
      </c>
    </row>
    <row r="4272" spans="2:9">
      <c r="B4272" s="1">
        <v>4270</v>
      </c>
      <c r="C4272" s="41" t="s">
        <v>12751</v>
      </c>
      <c r="D4272" s="4" t="s">
        <v>12752</v>
      </c>
      <c r="E4272" s="41" t="s">
        <v>15</v>
      </c>
      <c r="F4272" s="3" t="s">
        <v>12753</v>
      </c>
      <c r="G4272" s="1" t="s">
        <v>16</v>
      </c>
      <c r="H4272" s="4" t="s">
        <v>387</v>
      </c>
      <c r="I4272" s="1" t="s">
        <v>38</v>
      </c>
    </row>
    <row r="4273" spans="2:9">
      <c r="B4273" s="1">
        <v>4271</v>
      </c>
      <c r="C4273" s="41" t="s">
        <v>12754</v>
      </c>
      <c r="D4273" s="4" t="s">
        <v>12755</v>
      </c>
      <c r="E4273" s="41" t="s">
        <v>15</v>
      </c>
      <c r="F4273" s="3" t="s">
        <v>12756</v>
      </c>
      <c r="G4273" s="1" t="s">
        <v>16</v>
      </c>
      <c r="H4273" s="4" t="s">
        <v>557</v>
      </c>
      <c r="I4273" s="1" t="s">
        <v>38</v>
      </c>
    </row>
    <row r="4274" spans="2:9">
      <c r="B4274" s="1">
        <v>4272</v>
      </c>
      <c r="C4274" s="41" t="s">
        <v>12757</v>
      </c>
      <c r="D4274" s="4" t="s">
        <v>12758</v>
      </c>
      <c r="E4274" s="41" t="s">
        <v>15</v>
      </c>
      <c r="F4274" s="3" t="s">
        <v>12759</v>
      </c>
      <c r="G4274" s="1" t="s">
        <v>16</v>
      </c>
      <c r="H4274" s="4" t="s">
        <v>678</v>
      </c>
      <c r="I4274" s="1" t="s">
        <v>38</v>
      </c>
    </row>
    <row r="4275" spans="2:9">
      <c r="B4275" s="1">
        <v>4273</v>
      </c>
      <c r="C4275" s="41" t="s">
        <v>12760</v>
      </c>
      <c r="D4275" s="4" t="s">
        <v>12761</v>
      </c>
      <c r="E4275" s="41" t="s">
        <v>15</v>
      </c>
      <c r="F4275" s="3" t="s">
        <v>12762</v>
      </c>
      <c r="G4275" s="1" t="s">
        <v>16</v>
      </c>
      <c r="H4275" s="4" t="s">
        <v>678</v>
      </c>
      <c r="I4275" s="1" t="s">
        <v>38</v>
      </c>
    </row>
    <row r="4276" spans="2:9">
      <c r="B4276" s="1">
        <v>4274</v>
      </c>
      <c r="C4276" s="41" t="s">
        <v>12763</v>
      </c>
      <c r="D4276" s="4" t="s">
        <v>12764</v>
      </c>
      <c r="E4276" s="41" t="s">
        <v>15</v>
      </c>
      <c r="F4276" s="3" t="s">
        <v>12765</v>
      </c>
      <c r="G4276" s="1" t="s">
        <v>16</v>
      </c>
      <c r="H4276" s="4" t="s">
        <v>557</v>
      </c>
      <c r="I4276" s="1" t="s">
        <v>38</v>
      </c>
    </row>
    <row r="4277" spans="2:9">
      <c r="B4277" s="1">
        <v>4275</v>
      </c>
      <c r="C4277" s="41" t="s">
        <v>12766</v>
      </c>
      <c r="D4277" s="4" t="s">
        <v>12767</v>
      </c>
      <c r="E4277" s="41" t="s">
        <v>15</v>
      </c>
      <c r="F4277" s="3" t="s">
        <v>12768</v>
      </c>
      <c r="G4277" s="1" t="s">
        <v>16</v>
      </c>
      <c r="H4277" s="4" t="s">
        <v>557</v>
      </c>
      <c r="I4277" s="1" t="s">
        <v>38</v>
      </c>
    </row>
    <row r="4278" spans="2:9">
      <c r="B4278" s="1">
        <v>4276</v>
      </c>
      <c r="C4278" s="41" t="s">
        <v>12769</v>
      </c>
      <c r="D4278" s="4" t="s">
        <v>12770</v>
      </c>
      <c r="E4278" s="41" t="s">
        <v>15</v>
      </c>
      <c r="F4278" s="3" t="s">
        <v>12771</v>
      </c>
      <c r="G4278" s="1" t="s">
        <v>16</v>
      </c>
      <c r="H4278" s="4" t="s">
        <v>678</v>
      </c>
      <c r="I4278" s="1" t="s">
        <v>38</v>
      </c>
    </row>
    <row r="4279" spans="2:9">
      <c r="B4279" s="1">
        <v>4277</v>
      </c>
      <c r="C4279" s="41" t="s">
        <v>12772</v>
      </c>
      <c r="D4279" s="4" t="s">
        <v>12773</v>
      </c>
      <c r="E4279" s="41" t="s">
        <v>15</v>
      </c>
      <c r="F4279" s="3" t="s">
        <v>12774</v>
      </c>
      <c r="G4279" s="1" t="s">
        <v>16</v>
      </c>
      <c r="H4279" s="4" t="s">
        <v>387</v>
      </c>
      <c r="I4279" s="1" t="s">
        <v>38</v>
      </c>
    </row>
    <row r="4280" spans="2:9">
      <c r="B4280" s="1">
        <v>4278</v>
      </c>
      <c r="C4280" s="41" t="s">
        <v>12775</v>
      </c>
      <c r="D4280" s="4" t="s">
        <v>12656</v>
      </c>
      <c r="E4280" s="41" t="s">
        <v>15</v>
      </c>
      <c r="F4280" s="3" t="s">
        <v>12776</v>
      </c>
      <c r="G4280" s="1" t="s">
        <v>16</v>
      </c>
      <c r="H4280" s="4" t="s">
        <v>387</v>
      </c>
      <c r="I4280" s="1" t="s">
        <v>38</v>
      </c>
    </row>
    <row r="4281" spans="2:9">
      <c r="B4281" s="1">
        <v>4279</v>
      </c>
      <c r="C4281" s="41" t="s">
        <v>12777</v>
      </c>
      <c r="D4281" s="4" t="s">
        <v>1699</v>
      </c>
      <c r="E4281" s="41" t="s">
        <v>15</v>
      </c>
      <c r="F4281" s="3" t="s">
        <v>12778</v>
      </c>
      <c r="G4281" s="1" t="s">
        <v>16</v>
      </c>
      <c r="H4281" s="4" t="s">
        <v>557</v>
      </c>
      <c r="I4281" s="1" t="s">
        <v>38</v>
      </c>
    </row>
    <row r="4282" spans="2:9">
      <c r="B4282" s="1">
        <v>4280</v>
      </c>
      <c r="C4282" s="41" t="s">
        <v>12779</v>
      </c>
      <c r="D4282" s="4" t="s">
        <v>12780</v>
      </c>
      <c r="E4282" s="41" t="s">
        <v>15</v>
      </c>
      <c r="F4282" s="3" t="s">
        <v>12781</v>
      </c>
      <c r="G4282" s="1" t="s">
        <v>16</v>
      </c>
      <c r="H4282" s="4" t="s">
        <v>557</v>
      </c>
      <c r="I4282" s="1" t="s">
        <v>38</v>
      </c>
    </row>
    <row r="4283" spans="2:9">
      <c r="B4283" s="1">
        <v>4281</v>
      </c>
      <c r="C4283" s="41" t="s">
        <v>12782</v>
      </c>
      <c r="D4283" s="4" t="s">
        <v>8492</v>
      </c>
      <c r="E4283" s="41" t="s">
        <v>15</v>
      </c>
      <c r="F4283" s="3" t="s">
        <v>12783</v>
      </c>
      <c r="G4283" s="1" t="s">
        <v>16</v>
      </c>
      <c r="H4283" s="4" t="s">
        <v>557</v>
      </c>
      <c r="I4283" s="1" t="s">
        <v>38</v>
      </c>
    </row>
    <row r="4284" spans="2:9">
      <c r="B4284" s="1">
        <v>4282</v>
      </c>
      <c r="C4284" s="41" t="s">
        <v>12784</v>
      </c>
      <c r="D4284" s="4" t="s">
        <v>9590</v>
      </c>
      <c r="E4284" s="41" t="s">
        <v>15</v>
      </c>
      <c r="F4284" s="3" t="s">
        <v>12785</v>
      </c>
      <c r="G4284" s="1" t="s">
        <v>16</v>
      </c>
      <c r="H4284" s="4" t="s">
        <v>29551</v>
      </c>
      <c r="I4284" s="1" t="s">
        <v>38</v>
      </c>
    </row>
    <row r="4285" spans="2:9">
      <c r="B4285" s="1">
        <v>4283</v>
      </c>
      <c r="C4285" s="41" t="s">
        <v>12786</v>
      </c>
      <c r="D4285" s="4" t="s">
        <v>12787</v>
      </c>
      <c r="E4285" s="41" t="s">
        <v>15</v>
      </c>
      <c r="F4285" s="3" t="s">
        <v>12788</v>
      </c>
      <c r="G4285" s="1" t="s">
        <v>16</v>
      </c>
      <c r="H4285" s="4" t="s">
        <v>174</v>
      </c>
      <c r="I4285" s="1" t="s">
        <v>38</v>
      </c>
    </row>
    <row r="4286" spans="2:9">
      <c r="B4286" s="1">
        <v>4284</v>
      </c>
      <c r="C4286" s="41" t="s">
        <v>12789</v>
      </c>
      <c r="D4286" s="4" t="s">
        <v>12790</v>
      </c>
      <c r="E4286" s="41" t="s">
        <v>15</v>
      </c>
      <c r="F4286" s="3" t="s">
        <v>12791</v>
      </c>
      <c r="G4286" s="1" t="s">
        <v>16</v>
      </c>
      <c r="H4286" s="4" t="s">
        <v>387</v>
      </c>
      <c r="I4286" s="1" t="s">
        <v>38</v>
      </c>
    </row>
    <row r="4287" spans="2:9">
      <c r="B4287" s="1">
        <v>4285</v>
      </c>
      <c r="C4287" s="41" t="s">
        <v>12792</v>
      </c>
      <c r="D4287" s="4" t="s">
        <v>11579</v>
      </c>
      <c r="E4287" s="41" t="s">
        <v>15</v>
      </c>
      <c r="F4287" s="3" t="s">
        <v>12793</v>
      </c>
      <c r="G4287" s="1" t="s">
        <v>16</v>
      </c>
      <c r="H4287" s="4" t="s">
        <v>675</v>
      </c>
      <c r="I4287" s="1" t="s">
        <v>38</v>
      </c>
    </row>
    <row r="4288" spans="2:9">
      <c r="B4288" s="1">
        <v>4286</v>
      </c>
      <c r="C4288" s="41" t="s">
        <v>12794</v>
      </c>
      <c r="D4288" s="4" t="s">
        <v>12795</v>
      </c>
      <c r="E4288" s="41" t="s">
        <v>15</v>
      </c>
      <c r="F4288" s="3" t="s">
        <v>12796</v>
      </c>
      <c r="G4288" s="1" t="s">
        <v>16</v>
      </c>
      <c r="H4288" s="4" t="s">
        <v>680</v>
      </c>
      <c r="I4288" s="1" t="s">
        <v>38</v>
      </c>
    </row>
    <row r="4289" spans="2:9">
      <c r="B4289" s="1">
        <v>4287</v>
      </c>
      <c r="C4289" s="41" t="s">
        <v>12797</v>
      </c>
      <c r="D4289" s="4" t="s">
        <v>12798</v>
      </c>
      <c r="E4289" s="41" t="s">
        <v>15</v>
      </c>
      <c r="F4289" s="3" t="s">
        <v>12799</v>
      </c>
      <c r="G4289" s="1" t="s">
        <v>16</v>
      </c>
      <c r="H4289" s="4" t="s">
        <v>557</v>
      </c>
      <c r="I4289" s="1" t="s">
        <v>38</v>
      </c>
    </row>
    <row r="4290" spans="2:9">
      <c r="B4290" s="1">
        <v>4288</v>
      </c>
      <c r="C4290" s="41" t="s">
        <v>12800</v>
      </c>
      <c r="D4290" s="4" t="s">
        <v>12801</v>
      </c>
      <c r="E4290" s="41" t="s">
        <v>15</v>
      </c>
      <c r="F4290" s="3" t="s">
        <v>12802</v>
      </c>
      <c r="G4290" s="1" t="s">
        <v>16</v>
      </c>
      <c r="H4290" s="4" t="s">
        <v>436</v>
      </c>
      <c r="I4290" s="1" t="s">
        <v>38</v>
      </c>
    </row>
    <row r="4291" spans="2:9">
      <c r="B4291" s="1">
        <v>4289</v>
      </c>
      <c r="C4291" s="41" t="s">
        <v>12803</v>
      </c>
      <c r="D4291" s="4" t="s">
        <v>12804</v>
      </c>
      <c r="E4291" s="41" t="s">
        <v>15</v>
      </c>
      <c r="F4291" s="3" t="s">
        <v>5341</v>
      </c>
      <c r="G4291" s="1" t="s">
        <v>16</v>
      </c>
      <c r="H4291" s="4" t="s">
        <v>387</v>
      </c>
      <c r="I4291" s="1" t="s">
        <v>38</v>
      </c>
    </row>
    <row r="4292" spans="2:9">
      <c r="B4292" s="1">
        <v>4290</v>
      </c>
      <c r="C4292" s="41" t="s">
        <v>12805</v>
      </c>
      <c r="D4292" s="4" t="s">
        <v>12806</v>
      </c>
      <c r="E4292" s="41" t="s">
        <v>15</v>
      </c>
      <c r="F4292" s="3" t="s">
        <v>5218</v>
      </c>
      <c r="G4292" s="1" t="s">
        <v>16</v>
      </c>
      <c r="H4292" s="4" t="s">
        <v>478</v>
      </c>
      <c r="I4292" s="1" t="s">
        <v>38</v>
      </c>
    </row>
    <row r="4293" spans="2:9">
      <c r="B4293" s="1">
        <v>4291</v>
      </c>
      <c r="C4293" s="41" t="s">
        <v>12807</v>
      </c>
      <c r="D4293" s="4" t="s">
        <v>12808</v>
      </c>
      <c r="E4293" s="41" t="s">
        <v>15</v>
      </c>
      <c r="F4293" s="3" t="s">
        <v>12809</v>
      </c>
      <c r="G4293" s="1" t="s">
        <v>16</v>
      </c>
      <c r="H4293" s="4" t="s">
        <v>678</v>
      </c>
      <c r="I4293" s="1" t="s">
        <v>38</v>
      </c>
    </row>
    <row r="4294" spans="2:9">
      <c r="B4294" s="1">
        <v>4292</v>
      </c>
      <c r="C4294" s="41" t="s">
        <v>645</v>
      </c>
      <c r="D4294" s="4" t="s">
        <v>644</v>
      </c>
      <c r="E4294" s="41" t="s">
        <v>15</v>
      </c>
      <c r="F4294" s="3" t="s">
        <v>646</v>
      </c>
      <c r="G4294" s="1" t="s">
        <v>16</v>
      </c>
      <c r="H4294" s="4" t="s">
        <v>326</v>
      </c>
      <c r="I4294" s="1" t="s">
        <v>38</v>
      </c>
    </row>
    <row r="4295" spans="2:9">
      <c r="B4295" s="1">
        <v>4293</v>
      </c>
      <c r="C4295" s="41" t="s">
        <v>12810</v>
      </c>
      <c r="D4295" s="4" t="s">
        <v>12811</v>
      </c>
      <c r="E4295" s="41" t="s">
        <v>15</v>
      </c>
      <c r="F4295" s="3" t="s">
        <v>12812</v>
      </c>
      <c r="G4295" s="1" t="s">
        <v>16</v>
      </c>
      <c r="H4295" s="4" t="s">
        <v>557</v>
      </c>
      <c r="I4295" s="1" t="s">
        <v>38</v>
      </c>
    </row>
    <row r="4296" spans="2:9">
      <c r="B4296" s="1">
        <v>4294</v>
      </c>
      <c r="C4296" s="41" t="s">
        <v>12813</v>
      </c>
      <c r="D4296" s="4" t="s">
        <v>12814</v>
      </c>
      <c r="E4296" s="41" t="s">
        <v>15</v>
      </c>
      <c r="F4296" s="3" t="s">
        <v>12815</v>
      </c>
      <c r="G4296" s="1" t="s">
        <v>16</v>
      </c>
      <c r="H4296" s="4" t="s">
        <v>680</v>
      </c>
      <c r="I4296" s="1" t="s">
        <v>38</v>
      </c>
    </row>
    <row r="4297" spans="2:9">
      <c r="B4297" s="1">
        <v>4295</v>
      </c>
      <c r="C4297" s="41" t="s">
        <v>12816</v>
      </c>
      <c r="D4297" s="4" t="s">
        <v>12817</v>
      </c>
      <c r="E4297" s="41" t="s">
        <v>15</v>
      </c>
      <c r="F4297" s="3" t="s">
        <v>12818</v>
      </c>
      <c r="G4297" s="1" t="s">
        <v>16</v>
      </c>
      <c r="H4297" s="4" t="s">
        <v>478</v>
      </c>
      <c r="I4297" s="1" t="s">
        <v>38</v>
      </c>
    </row>
    <row r="4298" spans="2:9">
      <c r="B4298" s="1">
        <v>4296</v>
      </c>
      <c r="C4298" s="41" t="s">
        <v>12819</v>
      </c>
      <c r="D4298" s="4" t="s">
        <v>12820</v>
      </c>
      <c r="E4298" s="41" t="s">
        <v>15</v>
      </c>
      <c r="F4298" s="3" t="s">
        <v>12821</v>
      </c>
      <c r="G4298" s="1" t="s">
        <v>16</v>
      </c>
      <c r="H4298" s="4" t="s">
        <v>478</v>
      </c>
      <c r="I4298" s="1" t="s">
        <v>38</v>
      </c>
    </row>
    <row r="4299" spans="2:9">
      <c r="B4299" s="1">
        <v>4297</v>
      </c>
      <c r="C4299" s="41" t="s">
        <v>12822</v>
      </c>
      <c r="D4299" s="4" t="s">
        <v>12823</v>
      </c>
      <c r="E4299" s="41" t="s">
        <v>15</v>
      </c>
      <c r="F4299" s="3" t="s">
        <v>12824</v>
      </c>
      <c r="G4299" s="1" t="s">
        <v>16</v>
      </c>
      <c r="H4299" s="4" t="s">
        <v>387</v>
      </c>
      <c r="I4299" s="1" t="s">
        <v>38</v>
      </c>
    </row>
    <row r="4300" spans="2:9">
      <c r="B4300" s="1">
        <v>4298</v>
      </c>
      <c r="C4300" s="41" t="s">
        <v>12825</v>
      </c>
      <c r="D4300" s="4" t="s">
        <v>12826</v>
      </c>
      <c r="E4300" s="41" t="s">
        <v>15</v>
      </c>
      <c r="F4300" s="3" t="s">
        <v>12827</v>
      </c>
      <c r="G4300" s="1" t="s">
        <v>16</v>
      </c>
      <c r="H4300" s="4" t="s">
        <v>198</v>
      </c>
      <c r="I4300" s="1" t="s">
        <v>38</v>
      </c>
    </row>
    <row r="4301" spans="2:9">
      <c r="B4301" s="1">
        <v>4299</v>
      </c>
      <c r="C4301" s="41" t="s">
        <v>12828</v>
      </c>
      <c r="D4301" s="4" t="s">
        <v>9590</v>
      </c>
      <c r="E4301" s="41" t="s">
        <v>15</v>
      </c>
      <c r="F4301" s="3" t="s">
        <v>6398</v>
      </c>
      <c r="G4301" s="1" t="s">
        <v>16</v>
      </c>
      <c r="H4301" s="4" t="s">
        <v>680</v>
      </c>
      <c r="I4301" s="1" t="s">
        <v>38</v>
      </c>
    </row>
    <row r="4302" spans="2:9">
      <c r="B4302" s="1">
        <v>4300</v>
      </c>
      <c r="C4302" s="41" t="s">
        <v>12829</v>
      </c>
      <c r="D4302" s="4" t="s">
        <v>12830</v>
      </c>
      <c r="E4302" s="41" t="s">
        <v>15</v>
      </c>
      <c r="F4302" s="3" t="s">
        <v>12831</v>
      </c>
      <c r="G4302" s="1" t="s">
        <v>16</v>
      </c>
      <c r="H4302" s="4" t="s">
        <v>436</v>
      </c>
      <c r="I4302" s="1" t="s">
        <v>38</v>
      </c>
    </row>
    <row r="4303" spans="2:9">
      <c r="B4303" s="1">
        <v>4301</v>
      </c>
      <c r="C4303" s="41" t="s">
        <v>12832</v>
      </c>
      <c r="D4303" s="4" t="s">
        <v>12833</v>
      </c>
      <c r="E4303" s="41" t="s">
        <v>15</v>
      </c>
      <c r="F4303" s="3" t="s">
        <v>12834</v>
      </c>
      <c r="G4303" s="1" t="s">
        <v>16</v>
      </c>
      <c r="H4303" s="4" t="s">
        <v>557</v>
      </c>
      <c r="I4303" s="1" t="s">
        <v>38</v>
      </c>
    </row>
    <row r="4304" spans="2:9">
      <c r="B4304" s="1">
        <v>4302</v>
      </c>
      <c r="C4304" s="41" t="s">
        <v>12835</v>
      </c>
      <c r="D4304" s="4" t="s">
        <v>12836</v>
      </c>
      <c r="E4304" s="41" t="s">
        <v>15</v>
      </c>
      <c r="F4304" s="3" t="s">
        <v>12837</v>
      </c>
      <c r="G4304" s="1" t="s">
        <v>16</v>
      </c>
      <c r="H4304" s="4" t="s">
        <v>675</v>
      </c>
      <c r="I4304" s="1" t="s">
        <v>38</v>
      </c>
    </row>
    <row r="4305" spans="2:9">
      <c r="B4305" s="1">
        <v>4303</v>
      </c>
      <c r="C4305" s="41" t="s">
        <v>12838</v>
      </c>
      <c r="D4305" s="4" t="s">
        <v>12839</v>
      </c>
      <c r="E4305" s="41" t="s">
        <v>15</v>
      </c>
      <c r="F4305" s="3" t="s">
        <v>9365</v>
      </c>
      <c r="G4305" s="1" t="s">
        <v>16</v>
      </c>
      <c r="H4305" s="4" t="s">
        <v>680</v>
      </c>
      <c r="I4305" s="1" t="s">
        <v>38</v>
      </c>
    </row>
    <row r="4306" spans="2:9">
      <c r="B4306" s="1">
        <v>4304</v>
      </c>
      <c r="C4306" s="41" t="s">
        <v>12840</v>
      </c>
      <c r="D4306" s="4" t="s">
        <v>12841</v>
      </c>
      <c r="E4306" s="41" t="s">
        <v>15</v>
      </c>
      <c r="F4306" s="3" t="s">
        <v>12842</v>
      </c>
      <c r="G4306" s="1" t="s">
        <v>16</v>
      </c>
      <c r="H4306" s="4" t="s">
        <v>675</v>
      </c>
      <c r="I4306" s="1" t="s">
        <v>38</v>
      </c>
    </row>
    <row r="4307" spans="2:9">
      <c r="B4307" s="1">
        <v>4305</v>
      </c>
      <c r="C4307" s="41" t="s">
        <v>12843</v>
      </c>
      <c r="D4307" s="4" t="s">
        <v>12844</v>
      </c>
      <c r="E4307" s="41" t="s">
        <v>15</v>
      </c>
      <c r="F4307" s="3" t="s">
        <v>12845</v>
      </c>
      <c r="G4307" s="1" t="s">
        <v>16</v>
      </c>
      <c r="H4307" s="4" t="s">
        <v>478</v>
      </c>
      <c r="I4307" s="1" t="s">
        <v>38</v>
      </c>
    </row>
    <row r="4308" spans="2:9">
      <c r="B4308" s="1">
        <v>4306</v>
      </c>
      <c r="C4308" s="41" t="s">
        <v>12846</v>
      </c>
      <c r="D4308" s="4" t="s">
        <v>12847</v>
      </c>
      <c r="E4308" s="41" t="s">
        <v>15</v>
      </c>
      <c r="F4308" s="3" t="s">
        <v>12848</v>
      </c>
      <c r="G4308" s="1" t="s">
        <v>16</v>
      </c>
      <c r="H4308" s="4" t="s">
        <v>680</v>
      </c>
      <c r="I4308" s="1" t="s">
        <v>38</v>
      </c>
    </row>
    <row r="4309" spans="2:9">
      <c r="B4309" s="1">
        <v>4307</v>
      </c>
      <c r="C4309" s="41" t="s">
        <v>12849</v>
      </c>
      <c r="D4309" s="4" t="s">
        <v>12850</v>
      </c>
      <c r="E4309" s="41" t="s">
        <v>15</v>
      </c>
      <c r="F4309" s="3" t="s">
        <v>12851</v>
      </c>
      <c r="G4309" s="1" t="s">
        <v>16</v>
      </c>
      <c r="H4309" s="4" t="s">
        <v>478</v>
      </c>
      <c r="I4309" s="1" t="s">
        <v>38</v>
      </c>
    </row>
    <row r="4310" spans="2:9">
      <c r="B4310" s="1">
        <v>4308</v>
      </c>
      <c r="C4310" s="41" t="s">
        <v>12852</v>
      </c>
      <c r="D4310" s="4" t="s">
        <v>12853</v>
      </c>
      <c r="E4310" s="41" t="s">
        <v>15</v>
      </c>
      <c r="F4310" s="3" t="s">
        <v>12854</v>
      </c>
      <c r="G4310" s="1" t="s">
        <v>16</v>
      </c>
      <c r="H4310" s="4" t="s">
        <v>387</v>
      </c>
      <c r="I4310" s="1" t="s">
        <v>38</v>
      </c>
    </row>
    <row r="4311" spans="2:9">
      <c r="B4311" s="1">
        <v>4309</v>
      </c>
      <c r="C4311" s="41" t="s">
        <v>12855</v>
      </c>
      <c r="D4311" s="4" t="s">
        <v>12856</v>
      </c>
      <c r="E4311" s="41" t="s">
        <v>15</v>
      </c>
      <c r="F4311" s="3" t="s">
        <v>11688</v>
      </c>
      <c r="G4311" s="1" t="s">
        <v>16</v>
      </c>
      <c r="H4311" s="4" t="s">
        <v>387</v>
      </c>
      <c r="I4311" s="1" t="s">
        <v>38</v>
      </c>
    </row>
    <row r="4312" spans="2:9">
      <c r="B4312" s="1">
        <v>4310</v>
      </c>
      <c r="C4312" s="41" t="s">
        <v>12857</v>
      </c>
      <c r="D4312" s="4" t="s">
        <v>12858</v>
      </c>
      <c r="E4312" s="41" t="s">
        <v>15</v>
      </c>
      <c r="F4312" s="3" t="s">
        <v>12859</v>
      </c>
      <c r="G4312" s="1" t="s">
        <v>16</v>
      </c>
      <c r="H4312" s="4" t="s">
        <v>557</v>
      </c>
      <c r="I4312" s="1" t="s">
        <v>38</v>
      </c>
    </row>
    <row r="4313" spans="2:9">
      <c r="B4313" s="1">
        <v>4311</v>
      </c>
      <c r="C4313" s="41" t="s">
        <v>12860</v>
      </c>
      <c r="D4313" s="4" t="s">
        <v>12861</v>
      </c>
      <c r="E4313" s="41" t="s">
        <v>15</v>
      </c>
      <c r="F4313" s="3" t="s">
        <v>12862</v>
      </c>
      <c r="G4313" s="1" t="s">
        <v>16</v>
      </c>
      <c r="H4313" s="4" t="s">
        <v>478</v>
      </c>
      <c r="I4313" s="1" t="s">
        <v>38</v>
      </c>
    </row>
    <row r="4314" spans="2:9">
      <c r="B4314" s="1">
        <v>4312</v>
      </c>
      <c r="C4314" s="41" t="s">
        <v>12863</v>
      </c>
      <c r="D4314" s="4" t="s">
        <v>12820</v>
      </c>
      <c r="E4314" s="41" t="s">
        <v>15</v>
      </c>
      <c r="F4314" s="3" t="s">
        <v>12864</v>
      </c>
      <c r="G4314" s="1" t="s">
        <v>16</v>
      </c>
      <c r="H4314" s="4" t="s">
        <v>326</v>
      </c>
      <c r="I4314" s="1" t="s">
        <v>38</v>
      </c>
    </row>
    <row r="4315" spans="2:9">
      <c r="B4315" s="1">
        <v>4313</v>
      </c>
      <c r="C4315" s="41" t="s">
        <v>12865</v>
      </c>
      <c r="D4315" s="4" t="s">
        <v>12866</v>
      </c>
      <c r="E4315" s="41" t="s">
        <v>15</v>
      </c>
      <c r="F4315" s="3" t="s">
        <v>12867</v>
      </c>
      <c r="G4315" s="1" t="s">
        <v>16</v>
      </c>
      <c r="H4315" s="4" t="s">
        <v>557</v>
      </c>
      <c r="I4315" s="1" t="s">
        <v>38</v>
      </c>
    </row>
    <row r="4316" spans="2:9">
      <c r="B4316" s="1">
        <v>4314</v>
      </c>
      <c r="C4316" s="41" t="s">
        <v>12868</v>
      </c>
      <c r="D4316" s="4" t="s">
        <v>12869</v>
      </c>
      <c r="E4316" s="41" t="s">
        <v>15</v>
      </c>
      <c r="F4316" s="3" t="s">
        <v>12870</v>
      </c>
      <c r="G4316" s="1" t="s">
        <v>16</v>
      </c>
      <c r="H4316" s="4" t="s">
        <v>680</v>
      </c>
      <c r="I4316" s="1" t="s">
        <v>38</v>
      </c>
    </row>
    <row r="4317" spans="2:9">
      <c r="B4317" s="1">
        <v>4315</v>
      </c>
      <c r="C4317" s="41" t="s">
        <v>12871</v>
      </c>
      <c r="D4317" s="4" t="s">
        <v>12872</v>
      </c>
      <c r="E4317" s="41" t="s">
        <v>15</v>
      </c>
      <c r="F4317" s="3" t="s">
        <v>12873</v>
      </c>
      <c r="G4317" s="1" t="s">
        <v>16</v>
      </c>
      <c r="H4317" s="4" t="s">
        <v>678</v>
      </c>
      <c r="I4317" s="1" t="s">
        <v>38</v>
      </c>
    </row>
    <row r="4318" spans="2:9">
      <c r="B4318" s="1">
        <v>4316</v>
      </c>
      <c r="C4318" s="41" t="s">
        <v>12874</v>
      </c>
      <c r="D4318" s="4" t="s">
        <v>12875</v>
      </c>
      <c r="E4318" s="41" t="s">
        <v>15</v>
      </c>
      <c r="F4318" s="3" t="s">
        <v>12876</v>
      </c>
      <c r="G4318" s="1" t="s">
        <v>16</v>
      </c>
      <c r="H4318" s="4" t="s">
        <v>387</v>
      </c>
      <c r="I4318" s="1" t="s">
        <v>38</v>
      </c>
    </row>
    <row r="4319" spans="2:9">
      <c r="B4319" s="1">
        <v>4317</v>
      </c>
      <c r="C4319" s="41" t="s">
        <v>12877</v>
      </c>
      <c r="D4319" s="4" t="s">
        <v>12878</v>
      </c>
      <c r="E4319" s="41" t="s">
        <v>15</v>
      </c>
      <c r="F4319" s="3" t="s">
        <v>12879</v>
      </c>
      <c r="G4319" s="1" t="s">
        <v>16</v>
      </c>
      <c r="H4319" s="4" t="s">
        <v>387</v>
      </c>
      <c r="I4319" s="1" t="s">
        <v>38</v>
      </c>
    </row>
    <row r="4320" spans="2:9">
      <c r="B4320" s="1">
        <v>4318</v>
      </c>
      <c r="C4320" s="41" t="s">
        <v>12880</v>
      </c>
      <c r="D4320" s="4" t="s">
        <v>12881</v>
      </c>
      <c r="E4320" s="41" t="s">
        <v>15</v>
      </c>
      <c r="F4320" s="3" t="s">
        <v>12882</v>
      </c>
      <c r="G4320" s="1" t="s">
        <v>16</v>
      </c>
      <c r="H4320" s="4" t="s">
        <v>436</v>
      </c>
      <c r="I4320" s="1" t="s">
        <v>38</v>
      </c>
    </row>
    <row r="4321" spans="2:9">
      <c r="B4321" s="1">
        <v>4319</v>
      </c>
      <c r="C4321" s="41" t="s">
        <v>12883</v>
      </c>
      <c r="D4321" s="4" t="s">
        <v>12884</v>
      </c>
      <c r="E4321" s="41" t="s">
        <v>15</v>
      </c>
      <c r="F4321" s="3" t="s">
        <v>12885</v>
      </c>
      <c r="G4321" s="1" t="s">
        <v>16</v>
      </c>
      <c r="H4321" s="4" t="s">
        <v>557</v>
      </c>
      <c r="I4321" s="1" t="s">
        <v>38</v>
      </c>
    </row>
    <row r="4322" spans="2:9">
      <c r="B4322" s="1">
        <v>4320</v>
      </c>
      <c r="C4322" s="41" t="s">
        <v>12886</v>
      </c>
      <c r="D4322" s="4" t="s">
        <v>12887</v>
      </c>
      <c r="E4322" s="41" t="s">
        <v>15</v>
      </c>
      <c r="F4322" s="3" t="s">
        <v>12888</v>
      </c>
      <c r="G4322" s="1" t="s">
        <v>16</v>
      </c>
      <c r="H4322" s="4" t="s">
        <v>174</v>
      </c>
      <c r="I4322" s="1" t="s">
        <v>38</v>
      </c>
    </row>
    <row r="4323" spans="2:9">
      <c r="B4323" s="1">
        <v>4321</v>
      </c>
      <c r="C4323" s="41" t="s">
        <v>12889</v>
      </c>
      <c r="D4323" s="4" t="s">
        <v>12890</v>
      </c>
      <c r="E4323" s="41" t="s">
        <v>15</v>
      </c>
      <c r="F4323" s="3" t="s">
        <v>12891</v>
      </c>
      <c r="G4323" s="1" t="s">
        <v>16</v>
      </c>
      <c r="H4323" s="4" t="s">
        <v>675</v>
      </c>
      <c r="I4323" s="1" t="s">
        <v>38</v>
      </c>
    </row>
    <row r="4324" spans="2:9">
      <c r="B4324" s="1">
        <v>4322</v>
      </c>
      <c r="C4324" s="41" t="s">
        <v>12892</v>
      </c>
      <c r="D4324" s="4" t="s">
        <v>12893</v>
      </c>
      <c r="E4324" s="41" t="s">
        <v>15</v>
      </c>
      <c r="F4324" s="3" t="s">
        <v>12894</v>
      </c>
      <c r="G4324" s="1" t="s">
        <v>16</v>
      </c>
      <c r="H4324" s="4" t="s">
        <v>679</v>
      </c>
      <c r="I4324" s="1" t="s">
        <v>38</v>
      </c>
    </row>
    <row r="4325" spans="2:9">
      <c r="B4325" s="1">
        <v>4323</v>
      </c>
      <c r="C4325" s="41" t="s">
        <v>12895</v>
      </c>
      <c r="D4325" s="4" t="s">
        <v>12896</v>
      </c>
      <c r="E4325" s="41" t="s">
        <v>15</v>
      </c>
      <c r="F4325" s="3" t="s">
        <v>12897</v>
      </c>
      <c r="G4325" s="1" t="s">
        <v>16</v>
      </c>
      <c r="H4325" s="4" t="s">
        <v>557</v>
      </c>
      <c r="I4325" s="1" t="s">
        <v>38</v>
      </c>
    </row>
    <row r="4326" spans="2:9">
      <c r="B4326" s="1">
        <v>4324</v>
      </c>
      <c r="C4326" s="41" t="s">
        <v>12898</v>
      </c>
      <c r="D4326" s="4" t="s">
        <v>12899</v>
      </c>
      <c r="E4326" s="41" t="s">
        <v>15</v>
      </c>
      <c r="F4326" s="3" t="s">
        <v>12900</v>
      </c>
      <c r="G4326" s="1" t="s">
        <v>16</v>
      </c>
      <c r="H4326" s="4" t="s">
        <v>680</v>
      </c>
      <c r="I4326" s="1" t="s">
        <v>38</v>
      </c>
    </row>
    <row r="4327" spans="2:9">
      <c r="B4327" s="1">
        <v>4325</v>
      </c>
      <c r="C4327" s="41" t="s">
        <v>12901</v>
      </c>
      <c r="D4327" s="4" t="s">
        <v>5557</v>
      </c>
      <c r="E4327" s="41" t="s">
        <v>15</v>
      </c>
      <c r="F4327" s="3" t="s">
        <v>12902</v>
      </c>
      <c r="G4327" s="1" t="s">
        <v>16</v>
      </c>
      <c r="H4327" s="4" t="s">
        <v>436</v>
      </c>
      <c r="I4327" s="1" t="s">
        <v>38</v>
      </c>
    </row>
    <row r="4328" spans="2:9">
      <c r="B4328" s="1">
        <v>4326</v>
      </c>
      <c r="C4328" s="41" t="s">
        <v>12903</v>
      </c>
      <c r="D4328" s="4" t="s">
        <v>12904</v>
      </c>
      <c r="E4328" s="41" t="s">
        <v>15</v>
      </c>
      <c r="F4328" s="3" t="s">
        <v>12905</v>
      </c>
      <c r="G4328" s="1" t="s">
        <v>16</v>
      </c>
      <c r="H4328" s="4" t="s">
        <v>678</v>
      </c>
      <c r="I4328" s="1" t="s">
        <v>38</v>
      </c>
    </row>
    <row r="4329" spans="2:9">
      <c r="B4329" s="1">
        <v>4327</v>
      </c>
      <c r="C4329" s="41" t="s">
        <v>12906</v>
      </c>
      <c r="D4329" s="4" t="s">
        <v>12907</v>
      </c>
      <c r="E4329" s="41" t="s">
        <v>15</v>
      </c>
      <c r="F4329" s="3" t="s">
        <v>12908</v>
      </c>
      <c r="G4329" s="1" t="s">
        <v>16</v>
      </c>
      <c r="H4329" s="4" t="s">
        <v>387</v>
      </c>
      <c r="I4329" s="1" t="s">
        <v>38</v>
      </c>
    </row>
    <row r="4330" spans="2:9">
      <c r="B4330" s="1">
        <v>4328</v>
      </c>
      <c r="C4330" s="41" t="s">
        <v>12909</v>
      </c>
      <c r="D4330" s="4" t="s">
        <v>12910</v>
      </c>
      <c r="E4330" s="41" t="s">
        <v>15</v>
      </c>
      <c r="F4330" s="3" t="s">
        <v>12911</v>
      </c>
      <c r="G4330" s="1" t="s">
        <v>16</v>
      </c>
      <c r="H4330" s="4" t="s">
        <v>557</v>
      </c>
      <c r="I4330" s="1" t="s">
        <v>38</v>
      </c>
    </row>
    <row r="4331" spans="2:9">
      <c r="B4331" s="1">
        <v>4329</v>
      </c>
      <c r="C4331" s="41" t="s">
        <v>12912</v>
      </c>
      <c r="D4331" s="4" t="s">
        <v>12913</v>
      </c>
      <c r="E4331" s="41" t="s">
        <v>15</v>
      </c>
      <c r="F4331" s="3" t="s">
        <v>12914</v>
      </c>
      <c r="G4331" s="1" t="s">
        <v>16</v>
      </c>
      <c r="H4331" s="4" t="s">
        <v>675</v>
      </c>
      <c r="I4331" s="1" t="s">
        <v>38</v>
      </c>
    </row>
    <row r="4332" spans="2:9">
      <c r="B4332" s="1">
        <v>4330</v>
      </c>
      <c r="C4332" s="41" t="s">
        <v>12915</v>
      </c>
      <c r="D4332" s="4" t="s">
        <v>12916</v>
      </c>
      <c r="E4332" s="41" t="s">
        <v>15</v>
      </c>
      <c r="F4332" s="3" t="s">
        <v>12917</v>
      </c>
      <c r="G4332" s="1" t="s">
        <v>16</v>
      </c>
      <c r="H4332" s="4" t="s">
        <v>680</v>
      </c>
      <c r="I4332" s="1" t="s">
        <v>38</v>
      </c>
    </row>
    <row r="4333" spans="2:9">
      <c r="B4333" s="1">
        <v>4331</v>
      </c>
      <c r="C4333" s="41" t="s">
        <v>12918</v>
      </c>
      <c r="D4333" s="4" t="s">
        <v>12919</v>
      </c>
      <c r="E4333" s="41" t="s">
        <v>15</v>
      </c>
      <c r="F4333" s="3" t="s">
        <v>12920</v>
      </c>
      <c r="G4333" s="1" t="s">
        <v>16</v>
      </c>
      <c r="H4333" s="4" t="s">
        <v>387</v>
      </c>
      <c r="I4333" s="1" t="s">
        <v>38</v>
      </c>
    </row>
    <row r="4334" spans="2:9">
      <c r="B4334" s="1">
        <v>4332</v>
      </c>
      <c r="C4334" s="41" t="s">
        <v>12921</v>
      </c>
      <c r="D4334" s="4" t="s">
        <v>12922</v>
      </c>
      <c r="E4334" s="41" t="s">
        <v>15</v>
      </c>
      <c r="F4334" s="3" t="s">
        <v>12923</v>
      </c>
      <c r="G4334" s="1" t="s">
        <v>16</v>
      </c>
      <c r="H4334" s="4" t="s">
        <v>678</v>
      </c>
      <c r="I4334" s="1" t="s">
        <v>38</v>
      </c>
    </row>
    <row r="4335" spans="2:9">
      <c r="B4335" s="1">
        <v>4333</v>
      </c>
      <c r="C4335" s="41" t="s">
        <v>12924</v>
      </c>
      <c r="D4335" s="4" t="s">
        <v>12925</v>
      </c>
      <c r="E4335" s="41" t="s">
        <v>15</v>
      </c>
      <c r="F4335" s="3" t="s">
        <v>12926</v>
      </c>
      <c r="G4335" s="1" t="s">
        <v>16</v>
      </c>
      <c r="H4335" s="4" t="s">
        <v>557</v>
      </c>
      <c r="I4335" s="1" t="s">
        <v>38</v>
      </c>
    </row>
    <row r="4336" spans="2:9">
      <c r="B4336" s="1">
        <v>4334</v>
      </c>
      <c r="C4336" s="41" t="s">
        <v>12927</v>
      </c>
      <c r="D4336" s="4" t="s">
        <v>12928</v>
      </c>
      <c r="E4336" s="41" t="s">
        <v>15</v>
      </c>
      <c r="F4336" s="3" t="s">
        <v>12929</v>
      </c>
      <c r="G4336" s="1" t="s">
        <v>16</v>
      </c>
      <c r="H4336" s="4" t="s">
        <v>675</v>
      </c>
      <c r="I4336" s="1" t="s">
        <v>38</v>
      </c>
    </row>
    <row r="4337" spans="2:9">
      <c r="B4337" s="1">
        <v>4335</v>
      </c>
      <c r="C4337" s="41" t="s">
        <v>12930</v>
      </c>
      <c r="D4337" s="4" t="s">
        <v>12931</v>
      </c>
      <c r="E4337" s="41" t="s">
        <v>15</v>
      </c>
      <c r="F4337" s="3" t="s">
        <v>12932</v>
      </c>
      <c r="G4337" s="1" t="s">
        <v>16</v>
      </c>
      <c r="H4337" s="4" t="s">
        <v>557</v>
      </c>
      <c r="I4337" s="1" t="s">
        <v>38</v>
      </c>
    </row>
    <row r="4338" spans="2:9">
      <c r="B4338" s="1">
        <v>4336</v>
      </c>
      <c r="C4338" s="41" t="s">
        <v>12933</v>
      </c>
      <c r="D4338" s="4" t="s">
        <v>12934</v>
      </c>
      <c r="E4338" s="41" t="s">
        <v>15</v>
      </c>
      <c r="F4338" s="3" t="s">
        <v>12935</v>
      </c>
      <c r="G4338" s="1" t="s">
        <v>16</v>
      </c>
      <c r="H4338" s="4" t="s">
        <v>478</v>
      </c>
      <c r="I4338" s="1" t="s">
        <v>38</v>
      </c>
    </row>
    <row r="4339" spans="2:9">
      <c r="B4339" s="1">
        <v>4337</v>
      </c>
      <c r="C4339" s="41" t="s">
        <v>12936</v>
      </c>
      <c r="D4339" s="4" t="s">
        <v>12937</v>
      </c>
      <c r="E4339" s="41" t="s">
        <v>15</v>
      </c>
      <c r="F4339" s="3" t="s">
        <v>5738</v>
      </c>
      <c r="G4339" s="1" t="s">
        <v>16</v>
      </c>
      <c r="H4339" s="4" t="s">
        <v>387</v>
      </c>
      <c r="I4339" s="1" t="s">
        <v>38</v>
      </c>
    </row>
    <row r="4340" spans="2:9">
      <c r="B4340" s="1">
        <v>4338</v>
      </c>
      <c r="C4340" s="41" t="s">
        <v>12938</v>
      </c>
      <c r="D4340" s="4" t="s">
        <v>12939</v>
      </c>
      <c r="E4340" s="41" t="s">
        <v>15</v>
      </c>
      <c r="F4340" s="3" t="s">
        <v>8663</v>
      </c>
      <c r="G4340" s="1" t="s">
        <v>16</v>
      </c>
      <c r="H4340" s="4" t="s">
        <v>244</v>
      </c>
      <c r="I4340" s="1" t="s">
        <v>38</v>
      </c>
    </row>
    <row r="4341" spans="2:9">
      <c r="B4341" s="1">
        <v>4339</v>
      </c>
      <c r="C4341" s="41" t="s">
        <v>12940</v>
      </c>
      <c r="D4341" s="4" t="s">
        <v>8662</v>
      </c>
      <c r="E4341" s="41" t="s">
        <v>15</v>
      </c>
      <c r="F4341" s="3" t="s">
        <v>12941</v>
      </c>
      <c r="G4341" s="1" t="s">
        <v>16</v>
      </c>
      <c r="H4341" s="4" t="s">
        <v>679</v>
      </c>
      <c r="I4341" s="1" t="s">
        <v>38</v>
      </c>
    </row>
    <row r="4342" spans="2:9">
      <c r="B4342" s="1">
        <v>4340</v>
      </c>
      <c r="C4342" s="41" t="s">
        <v>12942</v>
      </c>
      <c r="D4342" s="4" t="s">
        <v>12943</v>
      </c>
      <c r="E4342" s="41" t="s">
        <v>15</v>
      </c>
      <c r="F4342" s="3" t="s">
        <v>12944</v>
      </c>
      <c r="G4342" s="1" t="s">
        <v>16</v>
      </c>
      <c r="H4342" s="4" t="s">
        <v>174</v>
      </c>
      <c r="I4342" s="1" t="s">
        <v>38</v>
      </c>
    </row>
    <row r="4343" spans="2:9">
      <c r="B4343" s="1">
        <v>4341</v>
      </c>
      <c r="C4343" s="41" t="s">
        <v>12945</v>
      </c>
      <c r="D4343" s="4" t="s">
        <v>12946</v>
      </c>
      <c r="E4343" s="41" t="s">
        <v>15</v>
      </c>
      <c r="F4343" s="3" t="s">
        <v>12947</v>
      </c>
      <c r="G4343" s="1" t="s">
        <v>16</v>
      </c>
      <c r="H4343" s="4" t="s">
        <v>174</v>
      </c>
      <c r="I4343" s="1" t="s">
        <v>38</v>
      </c>
    </row>
    <row r="4344" spans="2:9">
      <c r="B4344" s="1">
        <v>4342</v>
      </c>
      <c r="C4344" s="41" t="s">
        <v>12948</v>
      </c>
      <c r="D4344" s="4" t="s">
        <v>12949</v>
      </c>
      <c r="E4344" s="41" t="s">
        <v>15</v>
      </c>
      <c r="F4344" s="3" t="s">
        <v>12950</v>
      </c>
      <c r="G4344" s="1" t="s">
        <v>16</v>
      </c>
      <c r="H4344" s="4" t="s">
        <v>679</v>
      </c>
      <c r="I4344" s="1" t="s">
        <v>38</v>
      </c>
    </row>
    <row r="4345" spans="2:9">
      <c r="B4345" s="1">
        <v>4343</v>
      </c>
      <c r="C4345" s="41" t="s">
        <v>12951</v>
      </c>
      <c r="D4345" s="4" t="s">
        <v>12952</v>
      </c>
      <c r="E4345" s="41" t="s">
        <v>15</v>
      </c>
      <c r="F4345" s="3" t="s">
        <v>12953</v>
      </c>
      <c r="G4345" s="1" t="s">
        <v>16</v>
      </c>
      <c r="H4345" s="4" t="s">
        <v>310</v>
      </c>
      <c r="I4345" s="1" t="s">
        <v>38</v>
      </c>
    </row>
    <row r="4346" spans="2:9">
      <c r="B4346" s="1">
        <v>4344</v>
      </c>
      <c r="C4346" s="41" t="s">
        <v>12954</v>
      </c>
      <c r="D4346" s="4" t="s">
        <v>12955</v>
      </c>
      <c r="E4346" s="41" t="s">
        <v>15</v>
      </c>
      <c r="F4346" s="3" t="s">
        <v>5912</v>
      </c>
      <c r="G4346" s="1" t="s">
        <v>16</v>
      </c>
      <c r="H4346" s="4" t="s">
        <v>387</v>
      </c>
      <c r="I4346" s="1" t="s">
        <v>38</v>
      </c>
    </row>
    <row r="4347" spans="2:9">
      <c r="B4347" s="1">
        <v>4345</v>
      </c>
      <c r="C4347" s="41" t="s">
        <v>12956</v>
      </c>
      <c r="D4347" s="4" t="s">
        <v>12957</v>
      </c>
      <c r="E4347" s="41" t="s">
        <v>15</v>
      </c>
      <c r="F4347" s="3" t="s">
        <v>12958</v>
      </c>
      <c r="G4347" s="1" t="s">
        <v>16</v>
      </c>
      <c r="H4347" s="4" t="s">
        <v>436</v>
      </c>
      <c r="I4347" s="1" t="s">
        <v>38</v>
      </c>
    </row>
    <row r="4348" spans="2:9">
      <c r="B4348" s="1">
        <v>4346</v>
      </c>
      <c r="C4348" s="41" t="s">
        <v>12959</v>
      </c>
      <c r="D4348" s="4" t="s">
        <v>12960</v>
      </c>
      <c r="E4348" s="41" t="s">
        <v>15</v>
      </c>
      <c r="F4348" s="3" t="s">
        <v>12961</v>
      </c>
      <c r="G4348" s="1" t="s">
        <v>16</v>
      </c>
      <c r="H4348" s="4" t="s">
        <v>557</v>
      </c>
      <c r="I4348" s="1" t="s">
        <v>38</v>
      </c>
    </row>
    <row r="4349" spans="2:9">
      <c r="B4349" s="1">
        <v>4347</v>
      </c>
      <c r="C4349" s="41" t="s">
        <v>12962</v>
      </c>
      <c r="D4349" s="4" t="s">
        <v>12963</v>
      </c>
      <c r="E4349" s="41" t="s">
        <v>15</v>
      </c>
      <c r="F4349" s="3" t="s">
        <v>12964</v>
      </c>
      <c r="G4349" s="1" t="s">
        <v>16</v>
      </c>
      <c r="H4349" s="4" t="s">
        <v>679</v>
      </c>
      <c r="I4349" s="1" t="s">
        <v>38</v>
      </c>
    </row>
    <row r="4350" spans="2:9">
      <c r="B4350" s="1">
        <v>4348</v>
      </c>
      <c r="C4350" s="41" t="s">
        <v>12965</v>
      </c>
      <c r="D4350" s="4" t="s">
        <v>12966</v>
      </c>
      <c r="E4350" s="41" t="s">
        <v>15</v>
      </c>
      <c r="F4350" s="3" t="s">
        <v>12967</v>
      </c>
      <c r="G4350" s="1" t="s">
        <v>16</v>
      </c>
      <c r="H4350" s="4" t="s">
        <v>679</v>
      </c>
      <c r="I4350" s="1" t="s">
        <v>38</v>
      </c>
    </row>
    <row r="4351" spans="2:9">
      <c r="B4351" s="1">
        <v>4349</v>
      </c>
      <c r="C4351" s="41" t="s">
        <v>12968</v>
      </c>
      <c r="D4351" s="4" t="s">
        <v>12969</v>
      </c>
      <c r="E4351" s="41" t="s">
        <v>15</v>
      </c>
      <c r="F4351" s="3" t="s">
        <v>12970</v>
      </c>
      <c r="G4351" s="1" t="s">
        <v>16</v>
      </c>
      <c r="H4351" s="4" t="s">
        <v>679</v>
      </c>
      <c r="I4351" s="1" t="s">
        <v>38</v>
      </c>
    </row>
    <row r="4352" spans="2:9">
      <c r="B4352" s="1">
        <v>4350</v>
      </c>
      <c r="C4352" s="41" t="s">
        <v>12971</v>
      </c>
      <c r="D4352" s="4" t="s">
        <v>12972</v>
      </c>
      <c r="E4352" s="41" t="s">
        <v>15</v>
      </c>
      <c r="F4352" s="3" t="s">
        <v>12973</v>
      </c>
      <c r="G4352" s="1" t="s">
        <v>16</v>
      </c>
      <c r="H4352" s="4" t="s">
        <v>296</v>
      </c>
      <c r="I4352" s="1" t="s">
        <v>38</v>
      </c>
    </row>
    <row r="4353" spans="2:9">
      <c r="B4353" s="1">
        <v>4351</v>
      </c>
      <c r="C4353" s="41" t="s">
        <v>12974</v>
      </c>
      <c r="D4353" s="4" t="s">
        <v>9809</v>
      </c>
      <c r="E4353" s="41" t="s">
        <v>15</v>
      </c>
      <c r="F4353" s="3" t="s">
        <v>12975</v>
      </c>
      <c r="G4353" s="1" t="s">
        <v>16</v>
      </c>
      <c r="H4353" s="4" t="s">
        <v>557</v>
      </c>
      <c r="I4353" s="1" t="s">
        <v>38</v>
      </c>
    </row>
    <row r="4354" spans="2:9">
      <c r="B4354" s="1">
        <v>4352</v>
      </c>
      <c r="C4354" s="41" t="s">
        <v>12976</v>
      </c>
      <c r="D4354" s="4" t="s">
        <v>12977</v>
      </c>
      <c r="E4354" s="41" t="s">
        <v>15</v>
      </c>
      <c r="F4354" s="3" t="s">
        <v>12978</v>
      </c>
      <c r="G4354" s="1" t="s">
        <v>16</v>
      </c>
      <c r="H4354" s="4" t="s">
        <v>462</v>
      </c>
      <c r="I4354" s="1" t="s">
        <v>38</v>
      </c>
    </row>
    <row r="4355" spans="2:9">
      <c r="B4355" s="1">
        <v>4353</v>
      </c>
      <c r="C4355" s="41" t="s">
        <v>12979</v>
      </c>
      <c r="D4355" s="4" t="s">
        <v>12980</v>
      </c>
      <c r="E4355" s="41" t="s">
        <v>15</v>
      </c>
      <c r="F4355" s="3" t="s">
        <v>12981</v>
      </c>
      <c r="G4355" s="1" t="s">
        <v>16</v>
      </c>
      <c r="H4355" s="4" t="s">
        <v>174</v>
      </c>
      <c r="I4355" s="1" t="s">
        <v>38</v>
      </c>
    </row>
    <row r="4356" spans="2:9">
      <c r="B4356" s="1">
        <v>4354</v>
      </c>
      <c r="C4356" s="41" t="s">
        <v>12982</v>
      </c>
      <c r="D4356" s="4" t="s">
        <v>12983</v>
      </c>
      <c r="E4356" s="41" t="s">
        <v>15</v>
      </c>
      <c r="F4356" s="3" t="s">
        <v>12984</v>
      </c>
      <c r="G4356" s="1" t="s">
        <v>16</v>
      </c>
      <c r="H4356" s="4" t="s">
        <v>679</v>
      </c>
      <c r="I4356" s="1" t="s">
        <v>38</v>
      </c>
    </row>
    <row r="4357" spans="2:9">
      <c r="B4357" s="1">
        <v>4355</v>
      </c>
      <c r="C4357" s="41" t="s">
        <v>12985</v>
      </c>
      <c r="D4357" s="4" t="s">
        <v>12986</v>
      </c>
      <c r="E4357" s="41" t="s">
        <v>15</v>
      </c>
      <c r="F4357" s="3" t="s">
        <v>12987</v>
      </c>
      <c r="G4357" s="1" t="s">
        <v>16</v>
      </c>
      <c r="H4357" s="4" t="s">
        <v>436</v>
      </c>
      <c r="I4357" s="1" t="s">
        <v>38</v>
      </c>
    </row>
    <row r="4358" spans="2:9">
      <c r="B4358" s="1">
        <v>4356</v>
      </c>
      <c r="C4358" s="41" t="s">
        <v>12988</v>
      </c>
      <c r="D4358" s="4" t="s">
        <v>12989</v>
      </c>
      <c r="E4358" s="41" t="s">
        <v>15</v>
      </c>
      <c r="F4358" s="3" t="s">
        <v>12990</v>
      </c>
      <c r="G4358" s="1" t="s">
        <v>16</v>
      </c>
      <c r="H4358" s="4" t="s">
        <v>557</v>
      </c>
      <c r="I4358" s="1" t="s">
        <v>38</v>
      </c>
    </row>
    <row r="4359" spans="2:9">
      <c r="B4359" s="1">
        <v>4357</v>
      </c>
      <c r="C4359" s="41" t="s">
        <v>12991</v>
      </c>
      <c r="D4359" s="4" t="s">
        <v>12992</v>
      </c>
      <c r="E4359" s="41" t="s">
        <v>15</v>
      </c>
      <c r="F4359" s="3" t="s">
        <v>12993</v>
      </c>
      <c r="G4359" s="1" t="s">
        <v>16</v>
      </c>
      <c r="H4359" s="4" t="s">
        <v>31</v>
      </c>
      <c r="I4359" s="1" t="s">
        <v>38</v>
      </c>
    </row>
    <row r="4360" spans="2:9">
      <c r="B4360" s="1">
        <v>4358</v>
      </c>
      <c r="C4360" s="41" t="s">
        <v>12994</v>
      </c>
      <c r="D4360" s="4" t="s">
        <v>12995</v>
      </c>
      <c r="E4360" s="41" t="s">
        <v>15</v>
      </c>
      <c r="F4360" s="3" t="s">
        <v>5359</v>
      </c>
      <c r="G4360" s="1" t="s">
        <v>16</v>
      </c>
      <c r="H4360" s="4" t="s">
        <v>387</v>
      </c>
      <c r="I4360" s="1" t="s">
        <v>38</v>
      </c>
    </row>
    <row r="4361" spans="2:9">
      <c r="B4361" s="1">
        <v>4359</v>
      </c>
      <c r="C4361" s="41" t="s">
        <v>12996</v>
      </c>
      <c r="D4361" s="4" t="s">
        <v>12997</v>
      </c>
      <c r="E4361" s="41" t="s">
        <v>15</v>
      </c>
      <c r="F4361" s="3" t="s">
        <v>12998</v>
      </c>
      <c r="G4361" s="1" t="s">
        <v>16</v>
      </c>
      <c r="H4361" s="4" t="s">
        <v>174</v>
      </c>
      <c r="I4361" s="1" t="s">
        <v>38</v>
      </c>
    </row>
    <row r="4362" spans="2:9">
      <c r="B4362" s="1">
        <v>4360</v>
      </c>
      <c r="C4362" s="41" t="s">
        <v>12999</v>
      </c>
      <c r="D4362" s="4" t="s">
        <v>13000</v>
      </c>
      <c r="E4362" s="41" t="s">
        <v>15</v>
      </c>
      <c r="F4362" s="3" t="s">
        <v>13001</v>
      </c>
      <c r="G4362" s="1" t="s">
        <v>16</v>
      </c>
      <c r="H4362" s="4" t="s">
        <v>326</v>
      </c>
      <c r="I4362" s="1" t="s">
        <v>38</v>
      </c>
    </row>
    <row r="4363" spans="2:9">
      <c r="B4363" s="1">
        <v>4361</v>
      </c>
      <c r="C4363" s="41" t="s">
        <v>13002</v>
      </c>
      <c r="D4363" s="4" t="s">
        <v>13003</v>
      </c>
      <c r="E4363" s="41" t="s">
        <v>15</v>
      </c>
      <c r="F4363" s="3" t="s">
        <v>13004</v>
      </c>
      <c r="G4363" s="1" t="s">
        <v>16</v>
      </c>
      <c r="H4363" s="4" t="s">
        <v>326</v>
      </c>
      <c r="I4363" s="1" t="s">
        <v>38</v>
      </c>
    </row>
    <row r="4364" spans="2:9">
      <c r="B4364" s="1">
        <v>4362</v>
      </c>
      <c r="C4364" s="41" t="s">
        <v>13005</v>
      </c>
      <c r="D4364" s="4" t="s">
        <v>13006</v>
      </c>
      <c r="E4364" s="41" t="s">
        <v>15</v>
      </c>
      <c r="F4364" s="3" t="s">
        <v>13007</v>
      </c>
      <c r="G4364" s="1" t="s">
        <v>16</v>
      </c>
      <c r="H4364" s="4" t="s">
        <v>310</v>
      </c>
      <c r="I4364" s="1" t="s">
        <v>38</v>
      </c>
    </row>
    <row r="4365" spans="2:9">
      <c r="B4365" s="1">
        <v>4363</v>
      </c>
      <c r="C4365" s="41" t="s">
        <v>13008</v>
      </c>
      <c r="D4365" s="4" t="s">
        <v>13009</v>
      </c>
      <c r="E4365" s="41" t="s">
        <v>15</v>
      </c>
      <c r="F4365" s="3" t="s">
        <v>13010</v>
      </c>
      <c r="G4365" s="1" t="s">
        <v>16</v>
      </c>
      <c r="H4365" s="4" t="s">
        <v>387</v>
      </c>
      <c r="I4365" s="1" t="s">
        <v>38</v>
      </c>
    </row>
    <row r="4366" spans="2:9">
      <c r="B4366" s="1">
        <v>4364</v>
      </c>
      <c r="C4366" s="41" t="s">
        <v>13011</v>
      </c>
      <c r="D4366" s="4" t="s">
        <v>13012</v>
      </c>
      <c r="E4366" s="41" t="s">
        <v>15</v>
      </c>
      <c r="F4366" s="3" t="s">
        <v>13013</v>
      </c>
      <c r="G4366" s="1" t="s">
        <v>16</v>
      </c>
      <c r="H4366" s="4" t="s">
        <v>478</v>
      </c>
      <c r="I4366" s="1" t="s">
        <v>38</v>
      </c>
    </row>
    <row r="4367" spans="2:9">
      <c r="B4367" s="1">
        <v>4365</v>
      </c>
      <c r="C4367" s="41" t="s">
        <v>13014</v>
      </c>
      <c r="D4367" s="4" t="s">
        <v>13015</v>
      </c>
      <c r="E4367" s="41" t="s">
        <v>15</v>
      </c>
      <c r="F4367" s="3" t="s">
        <v>13016</v>
      </c>
      <c r="G4367" s="1" t="s">
        <v>16</v>
      </c>
      <c r="H4367" s="4" t="s">
        <v>557</v>
      </c>
      <c r="I4367" s="1" t="s">
        <v>38</v>
      </c>
    </row>
    <row r="4368" spans="2:9">
      <c r="B4368" s="1">
        <v>4366</v>
      </c>
      <c r="C4368" s="41" t="s">
        <v>13017</v>
      </c>
      <c r="D4368" s="4" t="s">
        <v>13018</v>
      </c>
      <c r="E4368" s="41" t="s">
        <v>15</v>
      </c>
      <c r="F4368" s="3" t="s">
        <v>13019</v>
      </c>
      <c r="G4368" s="1" t="s">
        <v>16</v>
      </c>
      <c r="H4368" s="4" t="s">
        <v>478</v>
      </c>
      <c r="I4368" s="1" t="s">
        <v>38</v>
      </c>
    </row>
    <row r="4369" spans="2:9">
      <c r="B4369" s="1">
        <v>4367</v>
      </c>
      <c r="C4369" s="41" t="s">
        <v>13021</v>
      </c>
      <c r="D4369" s="4" t="s">
        <v>2949</v>
      </c>
      <c r="E4369" s="41" t="s">
        <v>17</v>
      </c>
      <c r="F4369" s="3" t="s">
        <v>13022</v>
      </c>
      <c r="G4369" s="1" t="s">
        <v>18</v>
      </c>
      <c r="H4369" s="4" t="s">
        <v>252</v>
      </c>
      <c r="I4369" s="1" t="s">
        <v>38</v>
      </c>
    </row>
    <row r="4370" spans="2:9">
      <c r="B4370" s="1">
        <v>4368</v>
      </c>
      <c r="C4370" s="41" t="s">
        <v>13023</v>
      </c>
      <c r="D4370" s="4" t="s">
        <v>13024</v>
      </c>
      <c r="E4370" s="41" t="s">
        <v>17</v>
      </c>
      <c r="F4370" s="3" t="s">
        <v>13025</v>
      </c>
      <c r="G4370" s="1" t="s">
        <v>18</v>
      </c>
      <c r="H4370" s="4" t="s">
        <v>174</v>
      </c>
      <c r="I4370" s="1" t="s">
        <v>38</v>
      </c>
    </row>
    <row r="4371" spans="2:9">
      <c r="B4371" s="1">
        <v>4369</v>
      </c>
      <c r="C4371" s="41" t="s">
        <v>13026</v>
      </c>
      <c r="D4371" s="4" t="s">
        <v>13027</v>
      </c>
      <c r="E4371" s="41" t="s">
        <v>17</v>
      </c>
      <c r="F4371" s="3" t="s">
        <v>13028</v>
      </c>
      <c r="G4371" s="1" t="s">
        <v>18</v>
      </c>
      <c r="H4371" s="4" t="s">
        <v>174</v>
      </c>
      <c r="I4371" s="1" t="s">
        <v>38</v>
      </c>
    </row>
    <row r="4372" spans="2:9">
      <c r="B4372" s="1">
        <v>4370</v>
      </c>
      <c r="C4372" s="41" t="s">
        <v>13029</v>
      </c>
      <c r="D4372" s="4" t="s">
        <v>13030</v>
      </c>
      <c r="E4372" s="41" t="s">
        <v>17</v>
      </c>
      <c r="F4372" s="3" t="s">
        <v>13031</v>
      </c>
      <c r="G4372" s="1" t="s">
        <v>18</v>
      </c>
      <c r="H4372" s="4" t="s">
        <v>557</v>
      </c>
      <c r="I4372" s="1" t="s">
        <v>38</v>
      </c>
    </row>
    <row r="4373" spans="2:9">
      <c r="B4373" s="1">
        <v>4371</v>
      </c>
      <c r="C4373" s="41" t="s">
        <v>13032</v>
      </c>
      <c r="D4373" s="4" t="s">
        <v>13033</v>
      </c>
      <c r="E4373" s="41" t="s">
        <v>17</v>
      </c>
      <c r="F4373" s="3" t="s">
        <v>13034</v>
      </c>
      <c r="G4373" s="1" t="s">
        <v>18</v>
      </c>
      <c r="H4373" s="4" t="s">
        <v>387</v>
      </c>
      <c r="I4373" s="1" t="s">
        <v>38</v>
      </c>
    </row>
    <row r="4374" spans="2:9">
      <c r="B4374" s="1">
        <v>4372</v>
      </c>
      <c r="C4374" s="41" t="s">
        <v>13035</v>
      </c>
      <c r="D4374" s="4" t="s">
        <v>13036</v>
      </c>
      <c r="E4374" s="41" t="s">
        <v>17</v>
      </c>
      <c r="F4374" s="3" t="s">
        <v>13037</v>
      </c>
      <c r="G4374" s="1" t="s">
        <v>18</v>
      </c>
      <c r="H4374" s="4" t="s">
        <v>680</v>
      </c>
      <c r="I4374" s="1" t="s">
        <v>38</v>
      </c>
    </row>
    <row r="4375" spans="2:9">
      <c r="B4375" s="1">
        <v>4373</v>
      </c>
      <c r="C4375" s="41" t="s">
        <v>13038</v>
      </c>
      <c r="D4375" s="4" t="s">
        <v>13039</v>
      </c>
      <c r="E4375" s="41" t="s">
        <v>17</v>
      </c>
      <c r="F4375" s="3" t="s">
        <v>13040</v>
      </c>
      <c r="G4375" s="1" t="s">
        <v>18</v>
      </c>
      <c r="H4375" s="4" t="s">
        <v>174</v>
      </c>
      <c r="I4375" s="1" t="s">
        <v>38</v>
      </c>
    </row>
    <row r="4376" spans="2:9">
      <c r="B4376" s="1">
        <v>4374</v>
      </c>
      <c r="C4376" s="41" t="s">
        <v>13041</v>
      </c>
      <c r="D4376" s="4" t="s">
        <v>13042</v>
      </c>
      <c r="E4376" s="41" t="s">
        <v>17</v>
      </c>
      <c r="F4376" s="3" t="s">
        <v>13043</v>
      </c>
      <c r="G4376" s="1" t="s">
        <v>18</v>
      </c>
      <c r="H4376" s="4" t="s">
        <v>174</v>
      </c>
      <c r="I4376" s="1" t="s">
        <v>38</v>
      </c>
    </row>
    <row r="4377" spans="2:9">
      <c r="B4377" s="1">
        <v>4375</v>
      </c>
      <c r="C4377" s="41" t="s">
        <v>13044</v>
      </c>
      <c r="D4377" s="4" t="s">
        <v>13045</v>
      </c>
      <c r="E4377" s="41" t="s">
        <v>17</v>
      </c>
      <c r="F4377" s="3" t="s">
        <v>13046</v>
      </c>
      <c r="G4377" s="1" t="s">
        <v>18</v>
      </c>
      <c r="H4377" s="4" t="s">
        <v>436</v>
      </c>
      <c r="I4377" s="1" t="s">
        <v>38</v>
      </c>
    </row>
    <row r="4378" spans="2:9">
      <c r="B4378" s="1">
        <v>4376</v>
      </c>
      <c r="C4378" s="41" t="s">
        <v>13047</v>
      </c>
      <c r="D4378" s="4" t="s">
        <v>13048</v>
      </c>
      <c r="E4378" s="41" t="s">
        <v>17</v>
      </c>
      <c r="F4378" s="3" t="s">
        <v>13049</v>
      </c>
      <c r="G4378" s="1" t="s">
        <v>18</v>
      </c>
      <c r="H4378" s="4" t="s">
        <v>557</v>
      </c>
      <c r="I4378" s="1" t="s">
        <v>38</v>
      </c>
    </row>
    <row r="4379" spans="2:9">
      <c r="B4379" s="1">
        <v>4377</v>
      </c>
      <c r="C4379" s="41" t="s">
        <v>13050</v>
      </c>
      <c r="D4379" s="4" t="s">
        <v>13051</v>
      </c>
      <c r="E4379" s="41" t="s">
        <v>17</v>
      </c>
      <c r="F4379" s="3" t="s">
        <v>13052</v>
      </c>
      <c r="G4379" s="1" t="s">
        <v>18</v>
      </c>
      <c r="H4379" s="4" t="s">
        <v>678</v>
      </c>
      <c r="I4379" s="1" t="s">
        <v>38</v>
      </c>
    </row>
    <row r="4380" spans="2:9">
      <c r="B4380" s="1">
        <v>4378</v>
      </c>
      <c r="C4380" s="41" t="s">
        <v>13053</v>
      </c>
      <c r="D4380" s="4" t="s">
        <v>13054</v>
      </c>
      <c r="E4380" s="41" t="s">
        <v>17</v>
      </c>
      <c r="F4380" s="3" t="s">
        <v>13055</v>
      </c>
      <c r="G4380" s="1" t="s">
        <v>18</v>
      </c>
      <c r="H4380" s="4" t="s">
        <v>678</v>
      </c>
      <c r="I4380" s="1" t="s">
        <v>38</v>
      </c>
    </row>
    <row r="4381" spans="2:9">
      <c r="B4381" s="1">
        <v>4379</v>
      </c>
      <c r="C4381" s="41" t="s">
        <v>13056</v>
      </c>
      <c r="D4381" s="4" t="s">
        <v>4303</v>
      </c>
      <c r="E4381" s="41" t="s">
        <v>17</v>
      </c>
      <c r="F4381" s="3" t="s">
        <v>13057</v>
      </c>
      <c r="G4381" s="1" t="s">
        <v>18</v>
      </c>
      <c r="H4381" s="4" t="s">
        <v>174</v>
      </c>
      <c r="I4381" s="1" t="s">
        <v>38</v>
      </c>
    </row>
    <row r="4382" spans="2:9">
      <c r="B4382" s="1">
        <v>4380</v>
      </c>
      <c r="C4382" s="41" t="s">
        <v>13058</v>
      </c>
      <c r="D4382" s="4" t="s">
        <v>13059</v>
      </c>
      <c r="E4382" s="41" t="s">
        <v>17</v>
      </c>
      <c r="F4382" s="3" t="s">
        <v>13060</v>
      </c>
      <c r="G4382" s="1" t="s">
        <v>18</v>
      </c>
      <c r="H4382" s="4" t="s">
        <v>436</v>
      </c>
      <c r="I4382" s="1" t="s">
        <v>38</v>
      </c>
    </row>
    <row r="4383" spans="2:9">
      <c r="B4383" s="1">
        <v>4381</v>
      </c>
      <c r="C4383" s="41" t="s">
        <v>13061</v>
      </c>
      <c r="D4383" s="4" t="s">
        <v>13062</v>
      </c>
      <c r="E4383" s="41" t="s">
        <v>17</v>
      </c>
      <c r="F4383" s="3" t="s">
        <v>13063</v>
      </c>
      <c r="G4383" s="1" t="s">
        <v>18</v>
      </c>
      <c r="H4383" s="4" t="s">
        <v>387</v>
      </c>
      <c r="I4383" s="1" t="s">
        <v>38</v>
      </c>
    </row>
    <row r="4384" spans="2:9">
      <c r="B4384" s="1">
        <v>4382</v>
      </c>
      <c r="C4384" s="41" t="s">
        <v>13064</v>
      </c>
      <c r="D4384" s="4" t="s">
        <v>13065</v>
      </c>
      <c r="E4384" s="41" t="s">
        <v>17</v>
      </c>
      <c r="F4384" s="3" t="s">
        <v>13066</v>
      </c>
      <c r="G4384" s="1" t="s">
        <v>18</v>
      </c>
      <c r="H4384" s="4" t="s">
        <v>557</v>
      </c>
      <c r="I4384" s="1" t="s">
        <v>38</v>
      </c>
    </row>
    <row r="4385" spans="2:9">
      <c r="B4385" s="1">
        <v>4383</v>
      </c>
      <c r="C4385" s="41" t="s">
        <v>13067</v>
      </c>
      <c r="D4385" s="4" t="s">
        <v>13068</v>
      </c>
      <c r="E4385" s="41" t="s">
        <v>17</v>
      </c>
      <c r="F4385" s="3" t="s">
        <v>13069</v>
      </c>
      <c r="G4385" s="1" t="s">
        <v>18</v>
      </c>
      <c r="H4385" s="4" t="s">
        <v>675</v>
      </c>
      <c r="I4385" s="1" t="s">
        <v>38</v>
      </c>
    </row>
    <row r="4386" spans="2:9">
      <c r="B4386" s="1">
        <v>4384</v>
      </c>
      <c r="C4386" s="41" t="s">
        <v>13070</v>
      </c>
      <c r="D4386" s="4" t="s">
        <v>13071</v>
      </c>
      <c r="E4386" s="41" t="s">
        <v>17</v>
      </c>
      <c r="F4386" s="3" t="s">
        <v>13072</v>
      </c>
      <c r="G4386" s="1" t="s">
        <v>18</v>
      </c>
      <c r="H4386" s="4" t="s">
        <v>678</v>
      </c>
      <c r="I4386" s="1" t="s">
        <v>38</v>
      </c>
    </row>
    <row r="4387" spans="2:9">
      <c r="B4387" s="1">
        <v>4385</v>
      </c>
      <c r="C4387" s="41" t="s">
        <v>13073</v>
      </c>
      <c r="D4387" s="4" t="s">
        <v>13074</v>
      </c>
      <c r="E4387" s="41" t="s">
        <v>17</v>
      </c>
      <c r="F4387" s="3" t="s">
        <v>13075</v>
      </c>
      <c r="G4387" s="1" t="s">
        <v>18</v>
      </c>
      <c r="H4387" s="4" t="s">
        <v>436</v>
      </c>
      <c r="I4387" s="1" t="s">
        <v>38</v>
      </c>
    </row>
    <row r="4388" spans="2:9">
      <c r="B4388" s="1">
        <v>4386</v>
      </c>
      <c r="C4388" s="41" t="s">
        <v>13076</v>
      </c>
      <c r="D4388" s="4" t="s">
        <v>13077</v>
      </c>
      <c r="E4388" s="41" t="s">
        <v>17</v>
      </c>
      <c r="F4388" s="3" t="s">
        <v>13078</v>
      </c>
      <c r="G4388" s="1" t="s">
        <v>18</v>
      </c>
      <c r="H4388" s="4" t="s">
        <v>557</v>
      </c>
      <c r="I4388" s="1" t="s">
        <v>38</v>
      </c>
    </row>
    <row r="4389" spans="2:9">
      <c r="B4389" s="1">
        <v>4387</v>
      </c>
      <c r="C4389" s="41" t="s">
        <v>13079</v>
      </c>
      <c r="D4389" s="4" t="s">
        <v>13080</v>
      </c>
      <c r="E4389" s="41" t="s">
        <v>17</v>
      </c>
      <c r="F4389" s="3" t="s">
        <v>13081</v>
      </c>
      <c r="G4389" s="1" t="s">
        <v>18</v>
      </c>
      <c r="H4389" s="4" t="s">
        <v>174</v>
      </c>
      <c r="I4389" s="1" t="s">
        <v>38</v>
      </c>
    </row>
    <row r="4390" spans="2:9">
      <c r="B4390" s="1">
        <v>4388</v>
      </c>
      <c r="C4390" s="41" t="s">
        <v>13082</v>
      </c>
      <c r="D4390" s="4" t="s">
        <v>13083</v>
      </c>
      <c r="E4390" s="41" t="s">
        <v>17</v>
      </c>
      <c r="F4390" s="3" t="s">
        <v>13084</v>
      </c>
      <c r="G4390" s="1" t="s">
        <v>18</v>
      </c>
      <c r="H4390" s="4" t="s">
        <v>678</v>
      </c>
      <c r="I4390" s="1" t="s">
        <v>38</v>
      </c>
    </row>
    <row r="4391" spans="2:9">
      <c r="B4391" s="1">
        <v>4389</v>
      </c>
      <c r="C4391" s="41" t="s">
        <v>13085</v>
      </c>
      <c r="D4391" s="4" t="s">
        <v>13086</v>
      </c>
      <c r="E4391" s="41" t="s">
        <v>17</v>
      </c>
      <c r="F4391" s="3" t="s">
        <v>13087</v>
      </c>
      <c r="G4391" s="1" t="s">
        <v>18</v>
      </c>
      <c r="H4391" s="4" t="s">
        <v>680</v>
      </c>
      <c r="I4391" s="1" t="s">
        <v>38</v>
      </c>
    </row>
    <row r="4392" spans="2:9">
      <c r="B4392" s="1">
        <v>4390</v>
      </c>
      <c r="C4392" s="41" t="s">
        <v>13088</v>
      </c>
      <c r="D4392" s="4" t="s">
        <v>13089</v>
      </c>
      <c r="E4392" s="41" t="s">
        <v>17</v>
      </c>
      <c r="F4392" s="3" t="s">
        <v>13090</v>
      </c>
      <c r="G4392" s="1" t="s">
        <v>18</v>
      </c>
      <c r="H4392" s="4" t="s">
        <v>387</v>
      </c>
      <c r="I4392" s="1" t="s">
        <v>38</v>
      </c>
    </row>
    <row r="4393" spans="2:9">
      <c r="B4393" s="1">
        <v>4391</v>
      </c>
      <c r="C4393" s="41" t="s">
        <v>13091</v>
      </c>
      <c r="D4393" s="4" t="s">
        <v>13092</v>
      </c>
      <c r="E4393" s="41" t="s">
        <v>17</v>
      </c>
      <c r="F4393" s="3" t="s">
        <v>5168</v>
      </c>
      <c r="G4393" s="1" t="s">
        <v>18</v>
      </c>
      <c r="H4393" s="4" t="s">
        <v>252</v>
      </c>
      <c r="I4393" s="1" t="s">
        <v>38</v>
      </c>
    </row>
    <row r="4394" spans="2:9">
      <c r="B4394" s="1">
        <v>4392</v>
      </c>
      <c r="C4394" s="41" t="s">
        <v>13093</v>
      </c>
      <c r="D4394" s="4" t="s">
        <v>13094</v>
      </c>
      <c r="E4394" s="41" t="s">
        <v>17</v>
      </c>
      <c r="F4394" s="3" t="s">
        <v>13095</v>
      </c>
      <c r="G4394" s="1" t="s">
        <v>18</v>
      </c>
      <c r="H4394" s="4" t="s">
        <v>174</v>
      </c>
      <c r="I4394" s="1" t="s">
        <v>38</v>
      </c>
    </row>
    <row r="4395" spans="2:9">
      <c r="B4395" s="1">
        <v>4393</v>
      </c>
      <c r="C4395" s="41" t="s">
        <v>13096</v>
      </c>
      <c r="D4395" s="4" t="s">
        <v>13097</v>
      </c>
      <c r="E4395" s="41" t="s">
        <v>17</v>
      </c>
      <c r="F4395" s="3" t="s">
        <v>13098</v>
      </c>
      <c r="G4395" s="1" t="s">
        <v>18</v>
      </c>
      <c r="H4395" s="4" t="s">
        <v>557</v>
      </c>
      <c r="I4395" s="1" t="s">
        <v>38</v>
      </c>
    </row>
    <row r="4396" spans="2:9">
      <c r="B4396" s="1">
        <v>4394</v>
      </c>
      <c r="C4396" s="41" t="s">
        <v>13099</v>
      </c>
      <c r="D4396" s="4" t="s">
        <v>13100</v>
      </c>
      <c r="E4396" s="41" t="s">
        <v>17</v>
      </c>
      <c r="F4396" s="3" t="s">
        <v>13101</v>
      </c>
      <c r="G4396" s="1" t="s">
        <v>18</v>
      </c>
      <c r="H4396" s="4" t="s">
        <v>678</v>
      </c>
      <c r="I4396" s="1" t="s">
        <v>38</v>
      </c>
    </row>
    <row r="4397" spans="2:9">
      <c r="B4397" s="1">
        <v>4395</v>
      </c>
      <c r="C4397" s="41" t="s">
        <v>13102</v>
      </c>
      <c r="D4397" s="4" t="s">
        <v>13103</v>
      </c>
      <c r="E4397" s="41" t="s">
        <v>17</v>
      </c>
      <c r="F4397" s="3" t="s">
        <v>13104</v>
      </c>
      <c r="G4397" s="1" t="s">
        <v>18</v>
      </c>
      <c r="H4397" s="4" t="s">
        <v>679</v>
      </c>
      <c r="I4397" s="1" t="s">
        <v>38</v>
      </c>
    </row>
    <row r="4398" spans="2:9">
      <c r="B4398" s="1">
        <v>4396</v>
      </c>
      <c r="C4398" s="41" t="s">
        <v>13105</v>
      </c>
      <c r="D4398" s="4" t="s">
        <v>13106</v>
      </c>
      <c r="E4398" s="41" t="s">
        <v>17</v>
      </c>
      <c r="F4398" s="3" t="s">
        <v>13107</v>
      </c>
      <c r="G4398" s="1" t="s">
        <v>18</v>
      </c>
      <c r="H4398" s="4" t="s">
        <v>679</v>
      </c>
      <c r="I4398" s="1" t="s">
        <v>38</v>
      </c>
    </row>
    <row r="4399" spans="2:9">
      <c r="B4399" s="1">
        <v>4397</v>
      </c>
      <c r="C4399" s="41" t="s">
        <v>13108</v>
      </c>
      <c r="D4399" s="4" t="s">
        <v>13109</v>
      </c>
      <c r="E4399" s="41" t="s">
        <v>17</v>
      </c>
      <c r="F4399" s="3" t="s">
        <v>13110</v>
      </c>
      <c r="G4399" s="1" t="s">
        <v>18</v>
      </c>
      <c r="H4399" s="4" t="s">
        <v>557</v>
      </c>
      <c r="I4399" s="1" t="s">
        <v>38</v>
      </c>
    </row>
    <row r="4400" spans="2:9">
      <c r="B4400" s="1">
        <v>4398</v>
      </c>
      <c r="C4400" s="41" t="s">
        <v>13111</v>
      </c>
      <c r="D4400" s="4" t="s">
        <v>5735</v>
      </c>
      <c r="E4400" s="41" t="s">
        <v>17</v>
      </c>
      <c r="F4400" s="3" t="s">
        <v>13112</v>
      </c>
      <c r="G4400" s="1" t="s">
        <v>18</v>
      </c>
      <c r="H4400" s="4" t="s">
        <v>462</v>
      </c>
      <c r="I4400" s="1" t="s">
        <v>38</v>
      </c>
    </row>
    <row r="4401" spans="2:9">
      <c r="B4401" s="1">
        <v>4399</v>
      </c>
      <c r="C4401" s="41" t="s">
        <v>13113</v>
      </c>
      <c r="D4401" s="4" t="s">
        <v>7547</v>
      </c>
      <c r="E4401" s="41" t="s">
        <v>17</v>
      </c>
      <c r="F4401" s="3" t="s">
        <v>13114</v>
      </c>
      <c r="G4401" s="1" t="s">
        <v>18</v>
      </c>
      <c r="H4401" s="4" t="s">
        <v>29551</v>
      </c>
      <c r="I4401" s="1" t="s">
        <v>38</v>
      </c>
    </row>
    <row r="4402" spans="2:9">
      <c r="B4402" s="1">
        <v>4400</v>
      </c>
      <c r="C4402" s="41" t="s">
        <v>13115</v>
      </c>
      <c r="D4402" s="4" t="s">
        <v>13116</v>
      </c>
      <c r="E4402" s="41" t="s">
        <v>17</v>
      </c>
      <c r="F4402" s="3" t="s">
        <v>13117</v>
      </c>
      <c r="G4402" s="1" t="s">
        <v>18</v>
      </c>
      <c r="H4402" s="4" t="s">
        <v>680</v>
      </c>
      <c r="I4402" s="1" t="s">
        <v>38</v>
      </c>
    </row>
    <row r="4403" spans="2:9">
      <c r="B4403" s="1">
        <v>4401</v>
      </c>
      <c r="C4403" s="41" t="s">
        <v>13118</v>
      </c>
      <c r="D4403" s="4" t="s">
        <v>13119</v>
      </c>
      <c r="E4403" s="41" t="s">
        <v>17</v>
      </c>
      <c r="F4403" s="3" t="s">
        <v>13120</v>
      </c>
      <c r="G4403" s="1" t="s">
        <v>18</v>
      </c>
      <c r="H4403" s="4" t="s">
        <v>244</v>
      </c>
      <c r="I4403" s="1" t="s">
        <v>38</v>
      </c>
    </row>
    <row r="4404" spans="2:9">
      <c r="B4404" s="1">
        <v>4402</v>
      </c>
      <c r="C4404" s="41" t="s">
        <v>13121</v>
      </c>
      <c r="D4404" s="4" t="s">
        <v>13122</v>
      </c>
      <c r="E4404" s="41" t="s">
        <v>17</v>
      </c>
      <c r="F4404" s="3" t="s">
        <v>13123</v>
      </c>
      <c r="G4404" s="1" t="s">
        <v>18</v>
      </c>
      <c r="H4404" s="4" t="s">
        <v>675</v>
      </c>
      <c r="I4404" s="1" t="s">
        <v>38</v>
      </c>
    </row>
    <row r="4405" spans="2:9">
      <c r="B4405" s="1">
        <v>4403</v>
      </c>
      <c r="C4405" s="41" t="s">
        <v>13124</v>
      </c>
      <c r="D4405" s="4" t="s">
        <v>13125</v>
      </c>
      <c r="E4405" s="41" t="s">
        <v>17</v>
      </c>
      <c r="F4405" s="3" t="s">
        <v>13126</v>
      </c>
      <c r="G4405" s="1" t="s">
        <v>18</v>
      </c>
      <c r="H4405" s="4" t="s">
        <v>557</v>
      </c>
      <c r="I4405" s="1" t="s">
        <v>38</v>
      </c>
    </row>
    <row r="4406" spans="2:9">
      <c r="B4406" s="1">
        <v>4404</v>
      </c>
      <c r="C4406" s="41" t="s">
        <v>13127</v>
      </c>
      <c r="D4406" s="4" t="s">
        <v>13128</v>
      </c>
      <c r="E4406" s="41" t="s">
        <v>17</v>
      </c>
      <c r="F4406" s="3" t="s">
        <v>13129</v>
      </c>
      <c r="G4406" s="1" t="s">
        <v>18</v>
      </c>
      <c r="H4406" s="4" t="s">
        <v>557</v>
      </c>
      <c r="I4406" s="1" t="s">
        <v>38</v>
      </c>
    </row>
    <row r="4407" spans="2:9">
      <c r="B4407" s="1">
        <v>4405</v>
      </c>
      <c r="C4407" s="41" t="s">
        <v>13130</v>
      </c>
      <c r="D4407" s="4" t="s">
        <v>13131</v>
      </c>
      <c r="E4407" s="41" t="s">
        <v>17</v>
      </c>
      <c r="F4407" s="3" t="s">
        <v>13132</v>
      </c>
      <c r="G4407" s="1" t="s">
        <v>18</v>
      </c>
      <c r="H4407" s="4" t="s">
        <v>675</v>
      </c>
      <c r="I4407" s="1" t="s">
        <v>38</v>
      </c>
    </row>
    <row r="4408" spans="2:9">
      <c r="B4408" s="1">
        <v>4406</v>
      </c>
      <c r="C4408" s="41" t="s">
        <v>13133</v>
      </c>
      <c r="D4408" s="4" t="s">
        <v>13134</v>
      </c>
      <c r="E4408" s="41" t="s">
        <v>17</v>
      </c>
      <c r="F4408" s="3" t="s">
        <v>12624</v>
      </c>
      <c r="G4408" s="1" t="s">
        <v>18</v>
      </c>
      <c r="H4408" s="4" t="s">
        <v>326</v>
      </c>
      <c r="I4408" s="1" t="s">
        <v>38</v>
      </c>
    </row>
    <row r="4409" spans="2:9">
      <c r="B4409" s="1">
        <v>4407</v>
      </c>
      <c r="C4409" s="41" t="s">
        <v>13135</v>
      </c>
      <c r="D4409" s="4" t="s">
        <v>13136</v>
      </c>
      <c r="E4409" s="41" t="s">
        <v>17</v>
      </c>
      <c r="F4409" s="3" t="s">
        <v>13137</v>
      </c>
      <c r="G4409" s="1" t="s">
        <v>18</v>
      </c>
      <c r="H4409" s="4" t="s">
        <v>462</v>
      </c>
      <c r="I4409" s="1" t="s">
        <v>38</v>
      </c>
    </row>
    <row r="4410" spans="2:9">
      <c r="B4410" s="1">
        <v>4408</v>
      </c>
      <c r="C4410" s="41" t="s">
        <v>13138</v>
      </c>
      <c r="D4410" s="4" t="s">
        <v>13139</v>
      </c>
      <c r="E4410" s="41" t="s">
        <v>17</v>
      </c>
      <c r="F4410" s="3" t="s">
        <v>13140</v>
      </c>
      <c r="G4410" s="1" t="s">
        <v>18</v>
      </c>
      <c r="H4410" s="4" t="s">
        <v>675</v>
      </c>
      <c r="I4410" s="1" t="s">
        <v>38</v>
      </c>
    </row>
    <row r="4411" spans="2:9">
      <c r="B4411" s="1">
        <v>4409</v>
      </c>
      <c r="C4411" s="41" t="s">
        <v>13141</v>
      </c>
      <c r="D4411" s="4" t="s">
        <v>13142</v>
      </c>
      <c r="E4411" s="41" t="s">
        <v>17</v>
      </c>
      <c r="F4411" s="3" t="s">
        <v>13143</v>
      </c>
      <c r="G4411" s="1" t="s">
        <v>18</v>
      </c>
      <c r="H4411" s="4" t="s">
        <v>557</v>
      </c>
      <c r="I4411" s="1" t="s">
        <v>38</v>
      </c>
    </row>
    <row r="4412" spans="2:9">
      <c r="B4412" s="1">
        <v>4410</v>
      </c>
      <c r="C4412" s="41" t="s">
        <v>13144</v>
      </c>
      <c r="D4412" s="4" t="s">
        <v>13145</v>
      </c>
      <c r="E4412" s="41" t="s">
        <v>17</v>
      </c>
      <c r="F4412" s="3" t="s">
        <v>13146</v>
      </c>
      <c r="G4412" s="1" t="s">
        <v>18</v>
      </c>
      <c r="H4412" s="4" t="s">
        <v>174</v>
      </c>
      <c r="I4412" s="1" t="s">
        <v>38</v>
      </c>
    </row>
    <row r="4413" spans="2:9">
      <c r="B4413" s="1">
        <v>4411</v>
      </c>
      <c r="C4413" s="41" t="s">
        <v>13147</v>
      </c>
      <c r="D4413" s="4" t="s">
        <v>13148</v>
      </c>
      <c r="E4413" s="41" t="s">
        <v>17</v>
      </c>
      <c r="F4413" s="3" t="s">
        <v>13149</v>
      </c>
      <c r="G4413" s="1" t="s">
        <v>18</v>
      </c>
      <c r="H4413" s="4" t="s">
        <v>557</v>
      </c>
      <c r="I4413" s="1" t="s">
        <v>38</v>
      </c>
    </row>
    <row r="4414" spans="2:9">
      <c r="B4414" s="1">
        <v>4412</v>
      </c>
      <c r="C4414" s="41" t="s">
        <v>13150</v>
      </c>
      <c r="D4414" s="4" t="s">
        <v>13151</v>
      </c>
      <c r="E4414" s="41" t="s">
        <v>17</v>
      </c>
      <c r="F4414" s="3" t="s">
        <v>7571</v>
      </c>
      <c r="G4414" s="1" t="s">
        <v>18</v>
      </c>
      <c r="H4414" s="4" t="s">
        <v>29551</v>
      </c>
      <c r="I4414" s="1" t="s">
        <v>38</v>
      </c>
    </row>
    <row r="4415" spans="2:9">
      <c r="B4415" s="1">
        <v>4413</v>
      </c>
      <c r="C4415" s="41" t="s">
        <v>13152</v>
      </c>
      <c r="D4415" s="4" t="s">
        <v>13153</v>
      </c>
      <c r="E4415" s="41" t="s">
        <v>17</v>
      </c>
      <c r="F4415" s="3" t="s">
        <v>13154</v>
      </c>
      <c r="G4415" s="1" t="s">
        <v>18</v>
      </c>
      <c r="H4415" s="4" t="s">
        <v>387</v>
      </c>
      <c r="I4415" s="1" t="s">
        <v>38</v>
      </c>
    </row>
    <row r="4416" spans="2:9">
      <c r="B4416" s="1">
        <v>4414</v>
      </c>
      <c r="C4416" s="41" t="s">
        <v>13155</v>
      </c>
      <c r="D4416" s="4" t="s">
        <v>13156</v>
      </c>
      <c r="E4416" s="41" t="s">
        <v>17</v>
      </c>
      <c r="F4416" s="3" t="s">
        <v>13157</v>
      </c>
      <c r="G4416" s="1" t="s">
        <v>18</v>
      </c>
      <c r="H4416" s="4" t="s">
        <v>326</v>
      </c>
      <c r="I4416" s="1" t="s">
        <v>38</v>
      </c>
    </row>
    <row r="4417" spans="2:9">
      <c r="B4417" s="1">
        <v>4415</v>
      </c>
      <c r="C4417" s="41" t="s">
        <v>13158</v>
      </c>
      <c r="D4417" s="4" t="s">
        <v>13159</v>
      </c>
      <c r="E4417" s="41" t="s">
        <v>17</v>
      </c>
      <c r="F4417" s="3" t="s">
        <v>13160</v>
      </c>
      <c r="G4417" s="1" t="s">
        <v>18</v>
      </c>
      <c r="H4417" s="4" t="s">
        <v>436</v>
      </c>
      <c r="I4417" s="1" t="s">
        <v>38</v>
      </c>
    </row>
    <row r="4418" spans="2:9">
      <c r="B4418" s="1">
        <v>4416</v>
      </c>
      <c r="C4418" s="41" t="s">
        <v>13161</v>
      </c>
      <c r="D4418" s="4" t="s">
        <v>13162</v>
      </c>
      <c r="E4418" s="41" t="s">
        <v>17</v>
      </c>
      <c r="F4418" s="3" t="s">
        <v>13163</v>
      </c>
      <c r="G4418" s="1" t="s">
        <v>18</v>
      </c>
      <c r="H4418" s="4" t="s">
        <v>679</v>
      </c>
      <c r="I4418" s="1" t="s">
        <v>38</v>
      </c>
    </row>
    <row r="4419" spans="2:9">
      <c r="B4419" s="1">
        <v>4417</v>
      </c>
      <c r="C4419" s="41" t="s">
        <v>13164</v>
      </c>
      <c r="D4419" s="4" t="s">
        <v>13165</v>
      </c>
      <c r="E4419" s="41" t="s">
        <v>17</v>
      </c>
      <c r="F4419" s="3" t="s">
        <v>13166</v>
      </c>
      <c r="G4419" s="1" t="s">
        <v>18</v>
      </c>
      <c r="H4419" s="4" t="s">
        <v>675</v>
      </c>
      <c r="I4419" s="1" t="s">
        <v>38</v>
      </c>
    </row>
    <row r="4420" spans="2:9">
      <c r="B4420" s="1">
        <v>4418</v>
      </c>
      <c r="C4420" s="41" t="s">
        <v>13167</v>
      </c>
      <c r="D4420" s="4" t="s">
        <v>7747</v>
      </c>
      <c r="E4420" s="41" t="s">
        <v>17</v>
      </c>
      <c r="F4420" s="3" t="s">
        <v>13168</v>
      </c>
      <c r="G4420" s="1" t="s">
        <v>18</v>
      </c>
      <c r="H4420" s="4" t="s">
        <v>310</v>
      </c>
      <c r="I4420" s="1" t="s">
        <v>38</v>
      </c>
    </row>
    <row r="4421" spans="2:9">
      <c r="B4421" s="1">
        <v>4419</v>
      </c>
      <c r="C4421" s="41" t="s">
        <v>13169</v>
      </c>
      <c r="D4421" s="4" t="s">
        <v>13170</v>
      </c>
      <c r="E4421" s="41" t="s">
        <v>17</v>
      </c>
      <c r="F4421" s="3" t="s">
        <v>13171</v>
      </c>
      <c r="G4421" s="1" t="s">
        <v>18</v>
      </c>
      <c r="H4421" s="4" t="s">
        <v>680</v>
      </c>
      <c r="I4421" s="1" t="s">
        <v>38</v>
      </c>
    </row>
    <row r="4422" spans="2:9">
      <c r="B4422" s="1">
        <v>4420</v>
      </c>
      <c r="C4422" s="41" t="s">
        <v>13172</v>
      </c>
      <c r="D4422" s="4" t="s">
        <v>13173</v>
      </c>
      <c r="E4422" s="41" t="s">
        <v>17</v>
      </c>
      <c r="F4422" s="3" t="s">
        <v>13174</v>
      </c>
      <c r="G4422" s="1" t="s">
        <v>18</v>
      </c>
      <c r="H4422" s="4" t="s">
        <v>436</v>
      </c>
      <c r="I4422" s="1" t="s">
        <v>38</v>
      </c>
    </row>
    <row r="4423" spans="2:9">
      <c r="B4423" s="1">
        <v>4421</v>
      </c>
      <c r="C4423" s="41" t="s">
        <v>13175</v>
      </c>
      <c r="D4423" s="4" t="s">
        <v>13176</v>
      </c>
      <c r="E4423" s="41" t="s">
        <v>17</v>
      </c>
      <c r="F4423" s="3" t="s">
        <v>13177</v>
      </c>
      <c r="G4423" s="1" t="s">
        <v>18</v>
      </c>
      <c r="H4423" s="4" t="s">
        <v>29551</v>
      </c>
      <c r="I4423" s="1" t="s">
        <v>38</v>
      </c>
    </row>
    <row r="4424" spans="2:9">
      <c r="B4424" s="1">
        <v>4422</v>
      </c>
      <c r="C4424" s="41" t="s">
        <v>13178</v>
      </c>
      <c r="D4424" s="4" t="s">
        <v>13179</v>
      </c>
      <c r="E4424" s="41" t="s">
        <v>17</v>
      </c>
      <c r="F4424" s="3" t="s">
        <v>5508</v>
      </c>
      <c r="G4424" s="1" t="s">
        <v>18</v>
      </c>
      <c r="H4424" s="4" t="s">
        <v>387</v>
      </c>
      <c r="I4424" s="1" t="s">
        <v>38</v>
      </c>
    </row>
    <row r="4425" spans="2:9">
      <c r="B4425" s="1">
        <v>4423</v>
      </c>
      <c r="C4425" s="41" t="s">
        <v>13180</v>
      </c>
      <c r="D4425" s="4" t="s">
        <v>13181</v>
      </c>
      <c r="E4425" s="41" t="s">
        <v>17</v>
      </c>
      <c r="F4425" s="3" t="s">
        <v>13182</v>
      </c>
      <c r="G4425" s="1" t="s">
        <v>18</v>
      </c>
      <c r="H4425" s="4" t="s">
        <v>680</v>
      </c>
      <c r="I4425" s="1" t="s">
        <v>38</v>
      </c>
    </row>
    <row r="4426" spans="2:9">
      <c r="B4426" s="1">
        <v>4424</v>
      </c>
      <c r="C4426" s="41" t="s">
        <v>13183</v>
      </c>
      <c r="D4426" s="4" t="s">
        <v>13184</v>
      </c>
      <c r="E4426" s="41" t="s">
        <v>17</v>
      </c>
      <c r="F4426" s="3" t="s">
        <v>13185</v>
      </c>
      <c r="G4426" s="1" t="s">
        <v>18</v>
      </c>
      <c r="H4426" s="4" t="s">
        <v>557</v>
      </c>
      <c r="I4426" s="1" t="s">
        <v>38</v>
      </c>
    </row>
    <row r="4427" spans="2:9">
      <c r="B4427" s="1">
        <v>4425</v>
      </c>
      <c r="C4427" s="41" t="s">
        <v>13186</v>
      </c>
      <c r="D4427" s="4" t="s">
        <v>1684</v>
      </c>
      <c r="E4427" s="41" t="s">
        <v>17</v>
      </c>
      <c r="F4427" s="3" t="s">
        <v>13187</v>
      </c>
      <c r="G4427" s="1" t="s">
        <v>18</v>
      </c>
      <c r="H4427" s="4" t="s">
        <v>680</v>
      </c>
      <c r="I4427" s="1" t="s">
        <v>38</v>
      </c>
    </row>
    <row r="4428" spans="2:9">
      <c r="B4428" s="1">
        <v>4426</v>
      </c>
      <c r="C4428" s="41" t="s">
        <v>13188</v>
      </c>
      <c r="D4428" s="4" t="s">
        <v>13189</v>
      </c>
      <c r="E4428" s="41" t="s">
        <v>17</v>
      </c>
      <c r="F4428" s="3" t="s">
        <v>13190</v>
      </c>
      <c r="G4428" s="1" t="s">
        <v>18</v>
      </c>
      <c r="H4428" s="4" t="s">
        <v>678</v>
      </c>
      <c r="I4428" s="1" t="s">
        <v>38</v>
      </c>
    </row>
    <row r="4429" spans="2:9">
      <c r="B4429" s="1">
        <v>4427</v>
      </c>
      <c r="C4429" s="41" t="s">
        <v>13191</v>
      </c>
      <c r="D4429" s="4" t="s">
        <v>11641</v>
      </c>
      <c r="E4429" s="41" t="s">
        <v>17</v>
      </c>
      <c r="F4429" s="3" t="s">
        <v>13192</v>
      </c>
      <c r="G4429" s="1" t="s">
        <v>18</v>
      </c>
      <c r="H4429" s="4" t="s">
        <v>436</v>
      </c>
      <c r="I4429" s="1" t="s">
        <v>38</v>
      </c>
    </row>
    <row r="4430" spans="2:9">
      <c r="B4430" s="1">
        <v>4428</v>
      </c>
      <c r="C4430" s="41" t="s">
        <v>13193</v>
      </c>
      <c r="D4430" s="4" t="s">
        <v>13194</v>
      </c>
      <c r="E4430" s="41" t="s">
        <v>17</v>
      </c>
      <c r="F4430" s="3" t="s">
        <v>13195</v>
      </c>
      <c r="G4430" s="1" t="s">
        <v>18</v>
      </c>
      <c r="H4430" s="4" t="s">
        <v>174</v>
      </c>
      <c r="I4430" s="1" t="s">
        <v>38</v>
      </c>
    </row>
    <row r="4431" spans="2:9">
      <c r="B4431" s="1">
        <v>4429</v>
      </c>
      <c r="C4431" s="41" t="s">
        <v>13196</v>
      </c>
      <c r="D4431" s="4" t="s">
        <v>13197</v>
      </c>
      <c r="E4431" s="41" t="s">
        <v>17</v>
      </c>
      <c r="F4431" s="3" t="s">
        <v>13198</v>
      </c>
      <c r="G4431" s="1" t="s">
        <v>18</v>
      </c>
      <c r="H4431" s="4" t="s">
        <v>680</v>
      </c>
      <c r="I4431" s="1" t="s">
        <v>38</v>
      </c>
    </row>
    <row r="4432" spans="2:9">
      <c r="B4432" s="1">
        <v>4430</v>
      </c>
      <c r="C4432" s="41" t="s">
        <v>13199</v>
      </c>
      <c r="D4432" s="4" t="s">
        <v>13200</v>
      </c>
      <c r="E4432" s="41" t="s">
        <v>17</v>
      </c>
      <c r="F4432" s="3" t="s">
        <v>7212</v>
      </c>
      <c r="G4432" s="1" t="s">
        <v>18</v>
      </c>
      <c r="H4432" s="4" t="s">
        <v>671</v>
      </c>
      <c r="I4432" s="1" t="s">
        <v>38</v>
      </c>
    </row>
    <row r="4433" spans="2:9">
      <c r="B4433" s="1">
        <v>4431</v>
      </c>
      <c r="C4433" s="41" t="s">
        <v>13201</v>
      </c>
      <c r="D4433" s="4" t="s">
        <v>8727</v>
      </c>
      <c r="E4433" s="41" t="s">
        <v>17</v>
      </c>
      <c r="F4433" s="3" t="s">
        <v>13202</v>
      </c>
      <c r="G4433" s="1" t="s">
        <v>18</v>
      </c>
      <c r="H4433" s="4" t="s">
        <v>679</v>
      </c>
      <c r="I4433" s="1" t="s">
        <v>38</v>
      </c>
    </row>
    <row r="4434" spans="2:9">
      <c r="B4434" s="1">
        <v>4432</v>
      </c>
      <c r="C4434" s="41" t="s">
        <v>13203</v>
      </c>
      <c r="D4434" s="4" t="s">
        <v>3857</v>
      </c>
      <c r="E4434" s="41" t="s">
        <v>17</v>
      </c>
      <c r="F4434" s="3" t="s">
        <v>13204</v>
      </c>
      <c r="G4434" s="1" t="s">
        <v>18</v>
      </c>
      <c r="H4434" s="4" t="s">
        <v>679</v>
      </c>
      <c r="I4434" s="1" t="s">
        <v>38</v>
      </c>
    </row>
    <row r="4435" spans="2:9">
      <c r="B4435" s="1">
        <v>4433</v>
      </c>
      <c r="C4435" s="41" t="s">
        <v>13205</v>
      </c>
      <c r="D4435" s="4" t="s">
        <v>13206</v>
      </c>
      <c r="E4435" s="41" t="s">
        <v>17</v>
      </c>
      <c r="F4435" s="3" t="s">
        <v>13207</v>
      </c>
      <c r="G4435" s="1" t="s">
        <v>18</v>
      </c>
      <c r="H4435" s="4" t="s">
        <v>557</v>
      </c>
      <c r="I4435" s="1" t="s">
        <v>38</v>
      </c>
    </row>
    <row r="4436" spans="2:9">
      <c r="B4436" s="1">
        <v>4434</v>
      </c>
      <c r="C4436" s="41" t="s">
        <v>13208</v>
      </c>
      <c r="D4436" s="4" t="s">
        <v>13209</v>
      </c>
      <c r="E4436" s="41" t="s">
        <v>17</v>
      </c>
      <c r="F4436" s="3" t="s">
        <v>13210</v>
      </c>
      <c r="G4436" s="1" t="s">
        <v>18</v>
      </c>
      <c r="H4436" s="4" t="s">
        <v>679</v>
      </c>
      <c r="I4436" s="1" t="s">
        <v>38</v>
      </c>
    </row>
    <row r="4437" spans="2:9">
      <c r="B4437" s="1">
        <v>4435</v>
      </c>
      <c r="C4437" s="41" t="s">
        <v>13211</v>
      </c>
      <c r="D4437" s="4" t="s">
        <v>13212</v>
      </c>
      <c r="E4437" s="41" t="s">
        <v>17</v>
      </c>
      <c r="F4437" s="3" t="s">
        <v>13213</v>
      </c>
      <c r="G4437" s="1" t="s">
        <v>18</v>
      </c>
      <c r="H4437" s="4" t="s">
        <v>436</v>
      </c>
      <c r="I4437" s="1" t="s">
        <v>38</v>
      </c>
    </row>
    <row r="4438" spans="2:9">
      <c r="B4438" s="1">
        <v>4436</v>
      </c>
      <c r="C4438" s="41" t="s">
        <v>13214</v>
      </c>
      <c r="D4438" s="4" t="s">
        <v>13215</v>
      </c>
      <c r="E4438" s="41" t="s">
        <v>17</v>
      </c>
      <c r="F4438" s="3" t="s">
        <v>13216</v>
      </c>
      <c r="G4438" s="1" t="s">
        <v>18</v>
      </c>
      <c r="H4438" s="4" t="s">
        <v>244</v>
      </c>
      <c r="I4438" s="1" t="s">
        <v>38</v>
      </c>
    </row>
    <row r="4439" spans="2:9">
      <c r="B4439" s="1">
        <v>4437</v>
      </c>
      <c r="C4439" s="41" t="s">
        <v>13217</v>
      </c>
      <c r="D4439" s="4" t="s">
        <v>13218</v>
      </c>
      <c r="E4439" s="41" t="s">
        <v>17</v>
      </c>
      <c r="F4439" s="3" t="s">
        <v>13219</v>
      </c>
      <c r="G4439" s="1" t="s">
        <v>18</v>
      </c>
      <c r="H4439" s="4" t="s">
        <v>678</v>
      </c>
      <c r="I4439" s="1" t="s">
        <v>38</v>
      </c>
    </row>
    <row r="4440" spans="2:9">
      <c r="B4440" s="1">
        <v>4438</v>
      </c>
      <c r="C4440" s="41" t="s">
        <v>13220</v>
      </c>
      <c r="D4440" s="4" t="s">
        <v>13221</v>
      </c>
      <c r="E4440" s="41" t="s">
        <v>17</v>
      </c>
      <c r="F4440" s="3" t="s">
        <v>13222</v>
      </c>
      <c r="G4440" s="1" t="s">
        <v>18</v>
      </c>
      <c r="H4440" s="4" t="s">
        <v>678</v>
      </c>
      <c r="I4440" s="1" t="s">
        <v>38</v>
      </c>
    </row>
    <row r="4441" spans="2:9">
      <c r="B4441" s="1">
        <v>4439</v>
      </c>
      <c r="C4441" s="41" t="s">
        <v>13223</v>
      </c>
      <c r="D4441" s="4" t="s">
        <v>13224</v>
      </c>
      <c r="E4441" s="41" t="s">
        <v>17</v>
      </c>
      <c r="F4441" s="3" t="s">
        <v>13225</v>
      </c>
      <c r="G4441" s="1" t="s">
        <v>18</v>
      </c>
      <c r="H4441" s="4" t="s">
        <v>680</v>
      </c>
      <c r="I4441" s="1" t="s">
        <v>38</v>
      </c>
    </row>
    <row r="4442" spans="2:9">
      <c r="B4442" s="1">
        <v>4440</v>
      </c>
      <c r="C4442" s="41" t="s">
        <v>13226</v>
      </c>
      <c r="D4442" s="4" t="s">
        <v>13227</v>
      </c>
      <c r="E4442" s="41" t="s">
        <v>17</v>
      </c>
      <c r="F4442" s="3" t="s">
        <v>13228</v>
      </c>
      <c r="G4442" s="1" t="s">
        <v>18</v>
      </c>
      <c r="H4442" s="4" t="s">
        <v>557</v>
      </c>
      <c r="I4442" s="1" t="s">
        <v>38</v>
      </c>
    </row>
    <row r="4443" spans="2:9">
      <c r="B4443" s="1">
        <v>4441</v>
      </c>
      <c r="C4443" s="41" t="s">
        <v>13229</v>
      </c>
      <c r="D4443" s="4" t="s">
        <v>13230</v>
      </c>
      <c r="E4443" s="41" t="s">
        <v>17</v>
      </c>
      <c r="F4443" s="3" t="s">
        <v>13231</v>
      </c>
      <c r="G4443" s="1" t="s">
        <v>18</v>
      </c>
      <c r="H4443" s="4" t="s">
        <v>557</v>
      </c>
      <c r="I4443" s="1" t="s">
        <v>38</v>
      </c>
    </row>
    <row r="4444" spans="2:9">
      <c r="B4444" s="1">
        <v>4442</v>
      </c>
      <c r="C4444" s="41" t="s">
        <v>13232</v>
      </c>
      <c r="D4444" s="4" t="s">
        <v>13233</v>
      </c>
      <c r="E4444" s="41" t="s">
        <v>17</v>
      </c>
      <c r="F4444" s="3" t="s">
        <v>13234</v>
      </c>
      <c r="G4444" s="1" t="s">
        <v>18</v>
      </c>
      <c r="H4444" s="4" t="s">
        <v>679</v>
      </c>
      <c r="I4444" s="1" t="s">
        <v>38</v>
      </c>
    </row>
    <row r="4445" spans="2:9">
      <c r="B4445" s="1">
        <v>4443</v>
      </c>
      <c r="C4445" s="41" t="s">
        <v>13235</v>
      </c>
      <c r="D4445" s="4" t="s">
        <v>13236</v>
      </c>
      <c r="E4445" s="41" t="s">
        <v>17</v>
      </c>
      <c r="F4445" s="3" t="s">
        <v>13237</v>
      </c>
      <c r="G4445" s="1" t="s">
        <v>18</v>
      </c>
      <c r="H4445" s="4" t="s">
        <v>675</v>
      </c>
      <c r="I4445" s="1" t="s">
        <v>38</v>
      </c>
    </row>
    <row r="4446" spans="2:9">
      <c r="B4446" s="1">
        <v>4444</v>
      </c>
      <c r="C4446" s="41" t="s">
        <v>13238</v>
      </c>
      <c r="D4446" s="4" t="s">
        <v>13239</v>
      </c>
      <c r="E4446" s="41" t="s">
        <v>17</v>
      </c>
      <c r="F4446" s="3" t="s">
        <v>13240</v>
      </c>
      <c r="G4446" s="1" t="s">
        <v>18</v>
      </c>
      <c r="H4446" s="4" t="s">
        <v>436</v>
      </c>
      <c r="I4446" s="1" t="s">
        <v>38</v>
      </c>
    </row>
    <row r="4447" spans="2:9">
      <c r="B4447" s="1">
        <v>4445</v>
      </c>
      <c r="C4447" s="41" t="s">
        <v>13241</v>
      </c>
      <c r="D4447" s="4" t="s">
        <v>13242</v>
      </c>
      <c r="E4447" s="41" t="s">
        <v>17</v>
      </c>
      <c r="F4447" s="3" t="s">
        <v>13243</v>
      </c>
      <c r="G4447" s="1" t="s">
        <v>18</v>
      </c>
      <c r="H4447" s="4" t="s">
        <v>678</v>
      </c>
      <c r="I4447" s="1" t="s">
        <v>38</v>
      </c>
    </row>
    <row r="4448" spans="2:9">
      <c r="B4448" s="1">
        <v>4446</v>
      </c>
      <c r="C4448" s="41" t="s">
        <v>13244</v>
      </c>
      <c r="D4448" s="4" t="s">
        <v>13245</v>
      </c>
      <c r="E4448" s="41" t="s">
        <v>17</v>
      </c>
      <c r="F4448" s="3" t="s">
        <v>13246</v>
      </c>
      <c r="G4448" s="1" t="s">
        <v>18</v>
      </c>
      <c r="H4448" s="4" t="s">
        <v>678</v>
      </c>
      <c r="I4448" s="1" t="s">
        <v>38</v>
      </c>
    </row>
    <row r="4449" spans="2:9">
      <c r="B4449" s="1">
        <v>4447</v>
      </c>
      <c r="C4449" s="41" t="s">
        <v>13247</v>
      </c>
      <c r="D4449" s="4" t="s">
        <v>13248</v>
      </c>
      <c r="E4449" s="41" t="s">
        <v>17</v>
      </c>
      <c r="F4449" s="3" t="s">
        <v>13249</v>
      </c>
      <c r="G4449" s="1" t="s">
        <v>18</v>
      </c>
      <c r="H4449" s="4" t="s">
        <v>557</v>
      </c>
      <c r="I4449" s="1" t="s">
        <v>38</v>
      </c>
    </row>
    <row r="4450" spans="2:9">
      <c r="B4450" s="1">
        <v>4448</v>
      </c>
      <c r="C4450" s="41" t="s">
        <v>13250</v>
      </c>
      <c r="D4450" s="4" t="s">
        <v>13251</v>
      </c>
      <c r="E4450" s="41" t="s">
        <v>17</v>
      </c>
      <c r="F4450" s="3" t="s">
        <v>13252</v>
      </c>
      <c r="G4450" s="1" t="s">
        <v>18</v>
      </c>
      <c r="H4450" s="4" t="s">
        <v>680</v>
      </c>
      <c r="I4450" s="1" t="s">
        <v>38</v>
      </c>
    </row>
    <row r="4451" spans="2:9">
      <c r="B4451" s="1">
        <v>4449</v>
      </c>
      <c r="C4451" s="41" t="s">
        <v>13253</v>
      </c>
      <c r="D4451" s="4" t="s">
        <v>13254</v>
      </c>
      <c r="E4451" s="41" t="s">
        <v>17</v>
      </c>
      <c r="F4451" s="3" t="s">
        <v>13255</v>
      </c>
      <c r="G4451" s="1" t="s">
        <v>18</v>
      </c>
      <c r="H4451" s="4" t="s">
        <v>387</v>
      </c>
      <c r="I4451" s="1" t="s">
        <v>38</v>
      </c>
    </row>
    <row r="4452" spans="2:9">
      <c r="B4452" s="1">
        <v>4450</v>
      </c>
      <c r="C4452" s="41" t="s">
        <v>13256</v>
      </c>
      <c r="D4452" s="4" t="s">
        <v>13257</v>
      </c>
      <c r="E4452" s="41" t="s">
        <v>17</v>
      </c>
      <c r="F4452" s="3" t="s">
        <v>5323</v>
      </c>
      <c r="G4452" s="1" t="s">
        <v>18</v>
      </c>
      <c r="H4452" s="4" t="s">
        <v>244</v>
      </c>
      <c r="I4452" s="1" t="s">
        <v>38</v>
      </c>
    </row>
    <row r="4453" spans="2:9">
      <c r="B4453" s="1">
        <v>4451</v>
      </c>
      <c r="C4453" s="41" t="s">
        <v>13258</v>
      </c>
      <c r="D4453" s="4" t="s">
        <v>13259</v>
      </c>
      <c r="E4453" s="41" t="s">
        <v>17</v>
      </c>
      <c r="F4453" s="3" t="s">
        <v>13260</v>
      </c>
      <c r="G4453" s="1" t="s">
        <v>18</v>
      </c>
      <c r="H4453" s="4" t="s">
        <v>387</v>
      </c>
      <c r="I4453" s="1" t="s">
        <v>38</v>
      </c>
    </row>
    <row r="4454" spans="2:9">
      <c r="B4454" s="1">
        <v>4452</v>
      </c>
      <c r="C4454" s="41" t="s">
        <v>13261</v>
      </c>
      <c r="D4454" s="4" t="s">
        <v>13262</v>
      </c>
      <c r="E4454" s="41" t="s">
        <v>17</v>
      </c>
      <c r="F4454" s="3" t="s">
        <v>13263</v>
      </c>
      <c r="G4454" s="1" t="s">
        <v>18</v>
      </c>
      <c r="H4454" s="4" t="s">
        <v>557</v>
      </c>
      <c r="I4454" s="1" t="s">
        <v>38</v>
      </c>
    </row>
    <row r="4455" spans="2:9">
      <c r="B4455" s="1">
        <v>4453</v>
      </c>
      <c r="C4455" s="41" t="s">
        <v>13264</v>
      </c>
      <c r="D4455" s="4" t="s">
        <v>3818</v>
      </c>
      <c r="E4455" s="41" t="s">
        <v>17</v>
      </c>
      <c r="F4455" s="3" t="s">
        <v>13265</v>
      </c>
      <c r="G4455" s="1" t="s">
        <v>18</v>
      </c>
      <c r="H4455" s="4" t="s">
        <v>679</v>
      </c>
      <c r="I4455" s="1" t="s">
        <v>38</v>
      </c>
    </row>
    <row r="4456" spans="2:9">
      <c r="B4456" s="1">
        <v>4454</v>
      </c>
      <c r="C4456" s="41" t="s">
        <v>13266</v>
      </c>
      <c r="D4456" s="4" t="s">
        <v>13267</v>
      </c>
      <c r="E4456" s="41" t="s">
        <v>17</v>
      </c>
      <c r="F4456" s="3" t="s">
        <v>13268</v>
      </c>
      <c r="G4456" s="1" t="s">
        <v>18</v>
      </c>
      <c r="H4456" s="4" t="s">
        <v>557</v>
      </c>
      <c r="I4456" s="1" t="s">
        <v>38</v>
      </c>
    </row>
    <row r="4457" spans="2:9">
      <c r="B4457" s="1">
        <v>4455</v>
      </c>
      <c r="C4457" s="41" t="s">
        <v>13269</v>
      </c>
      <c r="D4457" s="4" t="s">
        <v>13270</v>
      </c>
      <c r="E4457" s="41" t="s">
        <v>17</v>
      </c>
      <c r="F4457" s="3" t="s">
        <v>13271</v>
      </c>
      <c r="G4457" s="1" t="s">
        <v>18</v>
      </c>
      <c r="H4457" s="4" t="s">
        <v>679</v>
      </c>
      <c r="I4457" s="1" t="s">
        <v>38</v>
      </c>
    </row>
    <row r="4458" spans="2:9">
      <c r="B4458" s="1">
        <v>4456</v>
      </c>
      <c r="C4458" s="41" t="s">
        <v>13272</v>
      </c>
      <c r="D4458" s="4" t="s">
        <v>13273</v>
      </c>
      <c r="E4458" s="41" t="s">
        <v>17</v>
      </c>
      <c r="F4458" s="3" t="s">
        <v>13274</v>
      </c>
      <c r="G4458" s="1" t="s">
        <v>18</v>
      </c>
      <c r="H4458" s="4" t="s">
        <v>678</v>
      </c>
      <c r="I4458" s="1" t="s">
        <v>38</v>
      </c>
    </row>
    <row r="4459" spans="2:9">
      <c r="B4459" s="1">
        <v>4457</v>
      </c>
      <c r="C4459" s="41" t="s">
        <v>13275</v>
      </c>
      <c r="D4459" s="4" t="s">
        <v>13276</v>
      </c>
      <c r="E4459" s="41" t="s">
        <v>17</v>
      </c>
      <c r="F4459" s="3" t="s">
        <v>13277</v>
      </c>
      <c r="G4459" s="1" t="s">
        <v>18</v>
      </c>
      <c r="H4459" s="4" t="s">
        <v>387</v>
      </c>
      <c r="I4459" s="1" t="s">
        <v>38</v>
      </c>
    </row>
    <row r="4460" spans="2:9">
      <c r="B4460" s="1">
        <v>4458</v>
      </c>
      <c r="C4460" s="41" t="s">
        <v>13278</v>
      </c>
      <c r="D4460" s="4" t="s">
        <v>13279</v>
      </c>
      <c r="E4460" s="41" t="s">
        <v>17</v>
      </c>
      <c r="F4460" s="3" t="s">
        <v>13280</v>
      </c>
      <c r="G4460" s="1" t="s">
        <v>18</v>
      </c>
      <c r="H4460" s="4" t="s">
        <v>462</v>
      </c>
      <c r="I4460" s="1" t="s">
        <v>38</v>
      </c>
    </row>
    <row r="4461" spans="2:9">
      <c r="B4461" s="1">
        <v>4459</v>
      </c>
      <c r="C4461" s="41" t="s">
        <v>13281</v>
      </c>
      <c r="D4461" s="4" t="s">
        <v>2475</v>
      </c>
      <c r="E4461" s="41" t="s">
        <v>17</v>
      </c>
      <c r="F4461" s="3" t="s">
        <v>13282</v>
      </c>
      <c r="G4461" s="1" t="s">
        <v>18</v>
      </c>
      <c r="H4461" s="4" t="s">
        <v>436</v>
      </c>
      <c r="I4461" s="1" t="s">
        <v>38</v>
      </c>
    </row>
    <row r="4462" spans="2:9">
      <c r="B4462" s="1">
        <v>4460</v>
      </c>
      <c r="C4462" s="41" t="s">
        <v>13283</v>
      </c>
      <c r="D4462" s="4" t="s">
        <v>13284</v>
      </c>
      <c r="E4462" s="41" t="s">
        <v>17</v>
      </c>
      <c r="F4462" s="3" t="s">
        <v>13285</v>
      </c>
      <c r="G4462" s="1" t="s">
        <v>18</v>
      </c>
      <c r="H4462" s="4" t="s">
        <v>387</v>
      </c>
      <c r="I4462" s="1" t="s">
        <v>38</v>
      </c>
    </row>
    <row r="4463" spans="2:9">
      <c r="B4463" s="1">
        <v>4461</v>
      </c>
      <c r="C4463" s="41" t="s">
        <v>13286</v>
      </c>
      <c r="D4463" s="4" t="s">
        <v>13287</v>
      </c>
      <c r="E4463" s="41" t="s">
        <v>17</v>
      </c>
      <c r="F4463" s="3" t="s">
        <v>13288</v>
      </c>
      <c r="G4463" s="1" t="s">
        <v>18</v>
      </c>
      <c r="H4463" s="4" t="s">
        <v>29551</v>
      </c>
      <c r="I4463" s="1" t="s">
        <v>38</v>
      </c>
    </row>
    <row r="4464" spans="2:9">
      <c r="B4464" s="1">
        <v>4462</v>
      </c>
      <c r="C4464" s="41" t="s">
        <v>13289</v>
      </c>
      <c r="D4464" s="4" t="s">
        <v>13290</v>
      </c>
      <c r="E4464" s="41" t="s">
        <v>17</v>
      </c>
      <c r="F4464" s="3" t="s">
        <v>13291</v>
      </c>
      <c r="G4464" s="1" t="s">
        <v>18</v>
      </c>
      <c r="H4464" s="4" t="s">
        <v>478</v>
      </c>
      <c r="I4464" s="1" t="s">
        <v>38</v>
      </c>
    </row>
    <row r="4465" spans="2:9">
      <c r="B4465" s="1">
        <v>4463</v>
      </c>
      <c r="C4465" s="41" t="s">
        <v>13292</v>
      </c>
      <c r="D4465" s="4" t="s">
        <v>13293</v>
      </c>
      <c r="E4465" s="41" t="s">
        <v>17</v>
      </c>
      <c r="F4465" s="3" t="s">
        <v>13294</v>
      </c>
      <c r="G4465" s="1" t="s">
        <v>18</v>
      </c>
      <c r="H4465" s="4" t="s">
        <v>436</v>
      </c>
      <c r="I4465" s="1" t="s">
        <v>38</v>
      </c>
    </row>
    <row r="4466" spans="2:9">
      <c r="B4466" s="1">
        <v>4464</v>
      </c>
      <c r="C4466" s="41" t="s">
        <v>13295</v>
      </c>
      <c r="D4466" s="4" t="s">
        <v>13296</v>
      </c>
      <c r="E4466" s="41" t="s">
        <v>17</v>
      </c>
      <c r="F4466" s="3" t="s">
        <v>13297</v>
      </c>
      <c r="G4466" s="1" t="s">
        <v>18</v>
      </c>
      <c r="H4466" s="4" t="s">
        <v>680</v>
      </c>
      <c r="I4466" s="1" t="s">
        <v>38</v>
      </c>
    </row>
    <row r="4467" spans="2:9">
      <c r="B4467" s="1">
        <v>4465</v>
      </c>
      <c r="C4467" s="41" t="s">
        <v>13298</v>
      </c>
      <c r="D4467" s="4" t="s">
        <v>13299</v>
      </c>
      <c r="E4467" s="41" t="s">
        <v>17</v>
      </c>
      <c r="F4467" s="3" t="s">
        <v>13300</v>
      </c>
      <c r="G4467" s="1" t="s">
        <v>18</v>
      </c>
      <c r="H4467" s="4" t="s">
        <v>436</v>
      </c>
      <c r="I4467" s="1" t="s">
        <v>38</v>
      </c>
    </row>
    <row r="4468" spans="2:9">
      <c r="B4468" s="1">
        <v>4466</v>
      </c>
      <c r="C4468" s="41" t="s">
        <v>13301</v>
      </c>
      <c r="D4468" s="4" t="s">
        <v>13302</v>
      </c>
      <c r="E4468" s="41" t="s">
        <v>17</v>
      </c>
      <c r="F4468" s="3" t="s">
        <v>13303</v>
      </c>
      <c r="G4468" s="1" t="s">
        <v>18</v>
      </c>
      <c r="H4468" s="4" t="s">
        <v>680</v>
      </c>
      <c r="I4468" s="1" t="s">
        <v>38</v>
      </c>
    </row>
    <row r="4469" spans="2:9">
      <c r="B4469" s="1">
        <v>4467</v>
      </c>
      <c r="C4469" s="41" t="s">
        <v>13304</v>
      </c>
      <c r="D4469" s="4" t="s">
        <v>13305</v>
      </c>
      <c r="E4469" s="41" t="s">
        <v>17</v>
      </c>
      <c r="F4469" s="3" t="s">
        <v>5168</v>
      </c>
      <c r="G4469" s="1" t="s">
        <v>18</v>
      </c>
      <c r="H4469" s="4" t="s">
        <v>252</v>
      </c>
      <c r="I4469" s="1" t="s">
        <v>38</v>
      </c>
    </row>
    <row r="4470" spans="2:9">
      <c r="B4470" s="1">
        <v>4468</v>
      </c>
      <c r="C4470" s="41" t="s">
        <v>13306</v>
      </c>
      <c r="D4470" s="4" t="s">
        <v>13307</v>
      </c>
      <c r="E4470" s="41" t="s">
        <v>17</v>
      </c>
      <c r="F4470" s="3" t="s">
        <v>13308</v>
      </c>
      <c r="G4470" s="1" t="s">
        <v>18</v>
      </c>
      <c r="H4470" s="4" t="s">
        <v>478</v>
      </c>
      <c r="I4470" s="1" t="s">
        <v>38</v>
      </c>
    </row>
    <row r="4471" spans="2:9">
      <c r="B4471" s="1">
        <v>4469</v>
      </c>
      <c r="C4471" s="41" t="s">
        <v>13309</v>
      </c>
      <c r="D4471" s="4" t="s">
        <v>13310</v>
      </c>
      <c r="E4471" s="41" t="s">
        <v>17</v>
      </c>
      <c r="F4471" s="3" t="s">
        <v>13311</v>
      </c>
      <c r="G4471" s="1" t="s">
        <v>18</v>
      </c>
      <c r="H4471" s="4" t="s">
        <v>174</v>
      </c>
      <c r="I4471" s="1" t="s">
        <v>38</v>
      </c>
    </row>
    <row r="4472" spans="2:9">
      <c r="B4472" s="1">
        <v>4470</v>
      </c>
      <c r="C4472" s="41" t="s">
        <v>13312</v>
      </c>
      <c r="D4472" s="4" t="s">
        <v>13313</v>
      </c>
      <c r="E4472" s="41" t="s">
        <v>17</v>
      </c>
      <c r="F4472" s="3" t="s">
        <v>5359</v>
      </c>
      <c r="G4472" s="1" t="s">
        <v>18</v>
      </c>
      <c r="H4472" s="4" t="s">
        <v>387</v>
      </c>
      <c r="I4472" s="1" t="s">
        <v>38</v>
      </c>
    </row>
    <row r="4473" spans="2:9">
      <c r="B4473" s="1">
        <v>4471</v>
      </c>
      <c r="C4473" s="41" t="s">
        <v>13314</v>
      </c>
      <c r="D4473" s="4" t="s">
        <v>4850</v>
      </c>
      <c r="E4473" s="41" t="s">
        <v>17</v>
      </c>
      <c r="F4473" s="3" t="s">
        <v>13315</v>
      </c>
      <c r="G4473" s="1" t="s">
        <v>18</v>
      </c>
      <c r="H4473" s="4" t="s">
        <v>174</v>
      </c>
      <c r="I4473" s="1" t="s">
        <v>38</v>
      </c>
    </row>
    <row r="4474" spans="2:9">
      <c r="B4474" s="1">
        <v>4472</v>
      </c>
      <c r="C4474" s="41" t="s">
        <v>13316</v>
      </c>
      <c r="D4474" s="4" t="s">
        <v>13317</v>
      </c>
      <c r="E4474" s="41" t="s">
        <v>17</v>
      </c>
      <c r="F4474" s="3" t="s">
        <v>13318</v>
      </c>
      <c r="G4474" s="1" t="s">
        <v>18</v>
      </c>
      <c r="H4474" s="4" t="s">
        <v>387</v>
      </c>
      <c r="I4474" s="1" t="s">
        <v>38</v>
      </c>
    </row>
    <row r="4475" spans="2:9">
      <c r="B4475" s="1">
        <v>4473</v>
      </c>
      <c r="C4475" s="41" t="s">
        <v>13319</v>
      </c>
      <c r="D4475" s="4" t="s">
        <v>13320</v>
      </c>
      <c r="E4475" s="41" t="s">
        <v>17</v>
      </c>
      <c r="F4475" s="3" t="s">
        <v>13321</v>
      </c>
      <c r="G4475" s="1" t="s">
        <v>18</v>
      </c>
      <c r="H4475" s="4" t="s">
        <v>387</v>
      </c>
      <c r="I4475" s="1" t="s">
        <v>38</v>
      </c>
    </row>
    <row r="4476" spans="2:9">
      <c r="B4476" s="1">
        <v>4474</v>
      </c>
      <c r="C4476" s="41" t="s">
        <v>13322</v>
      </c>
      <c r="D4476" s="4" t="s">
        <v>13323</v>
      </c>
      <c r="E4476" s="41" t="s">
        <v>17</v>
      </c>
      <c r="F4476" s="3" t="s">
        <v>13324</v>
      </c>
      <c r="G4476" s="1" t="s">
        <v>18</v>
      </c>
      <c r="H4476" s="4" t="s">
        <v>680</v>
      </c>
      <c r="I4476" s="1" t="s">
        <v>38</v>
      </c>
    </row>
    <row r="4477" spans="2:9">
      <c r="B4477" s="1">
        <v>4475</v>
      </c>
      <c r="C4477" s="41" t="s">
        <v>13325</v>
      </c>
      <c r="D4477" s="4" t="s">
        <v>13326</v>
      </c>
      <c r="E4477" s="41" t="s">
        <v>17</v>
      </c>
      <c r="F4477" s="3" t="s">
        <v>13327</v>
      </c>
      <c r="G4477" s="1" t="s">
        <v>18</v>
      </c>
      <c r="H4477" s="4" t="s">
        <v>557</v>
      </c>
      <c r="I4477" s="1" t="s">
        <v>38</v>
      </c>
    </row>
    <row r="4478" spans="2:9">
      <c r="B4478" s="1">
        <v>4476</v>
      </c>
      <c r="C4478" s="41" t="s">
        <v>13328</v>
      </c>
      <c r="D4478" s="4" t="s">
        <v>13329</v>
      </c>
      <c r="E4478" s="41" t="s">
        <v>17</v>
      </c>
      <c r="F4478" s="3" t="s">
        <v>13330</v>
      </c>
      <c r="G4478" s="1" t="s">
        <v>18</v>
      </c>
      <c r="H4478" s="4" t="s">
        <v>557</v>
      </c>
      <c r="I4478" s="1" t="s">
        <v>38</v>
      </c>
    </row>
    <row r="4479" spans="2:9">
      <c r="B4479" s="1">
        <v>4477</v>
      </c>
      <c r="C4479" s="41" t="s">
        <v>13331</v>
      </c>
      <c r="D4479" s="4" t="s">
        <v>13332</v>
      </c>
      <c r="E4479" s="41" t="s">
        <v>17</v>
      </c>
      <c r="F4479" s="3" t="s">
        <v>13333</v>
      </c>
      <c r="G4479" s="1" t="s">
        <v>18</v>
      </c>
      <c r="H4479" s="4" t="s">
        <v>256</v>
      </c>
      <c r="I4479" s="1" t="s">
        <v>38</v>
      </c>
    </row>
    <row r="4480" spans="2:9">
      <c r="B4480" s="1">
        <v>4478</v>
      </c>
      <c r="C4480" s="41" t="s">
        <v>13334</v>
      </c>
      <c r="D4480" s="4" t="s">
        <v>4388</v>
      </c>
      <c r="E4480" s="41" t="s">
        <v>17</v>
      </c>
      <c r="F4480" s="3" t="s">
        <v>13335</v>
      </c>
      <c r="G4480" s="1" t="s">
        <v>18</v>
      </c>
      <c r="H4480" s="4" t="s">
        <v>387</v>
      </c>
      <c r="I4480" s="1" t="s">
        <v>38</v>
      </c>
    </row>
    <row r="4481" spans="2:9">
      <c r="B4481" s="1">
        <v>4479</v>
      </c>
      <c r="C4481" s="41" t="s">
        <v>13336</v>
      </c>
      <c r="D4481" s="4" t="s">
        <v>13337</v>
      </c>
      <c r="E4481" s="41" t="s">
        <v>17</v>
      </c>
      <c r="F4481" s="3" t="s">
        <v>13338</v>
      </c>
      <c r="G4481" s="1" t="s">
        <v>18</v>
      </c>
      <c r="H4481" s="4" t="s">
        <v>387</v>
      </c>
      <c r="I4481" s="1" t="s">
        <v>38</v>
      </c>
    </row>
    <row r="4482" spans="2:9">
      <c r="B4482" s="1">
        <v>4480</v>
      </c>
      <c r="C4482" s="41" t="s">
        <v>13339</v>
      </c>
      <c r="D4482" s="4" t="s">
        <v>13340</v>
      </c>
      <c r="E4482" s="41" t="s">
        <v>17</v>
      </c>
      <c r="F4482" s="3" t="s">
        <v>13341</v>
      </c>
      <c r="G4482" s="1" t="s">
        <v>18</v>
      </c>
      <c r="H4482" s="4" t="s">
        <v>387</v>
      </c>
      <c r="I4482" s="1" t="s">
        <v>38</v>
      </c>
    </row>
    <row r="4483" spans="2:9">
      <c r="B4483" s="1">
        <v>4481</v>
      </c>
      <c r="C4483" s="41" t="s">
        <v>13342</v>
      </c>
      <c r="D4483" s="4" t="s">
        <v>13343</v>
      </c>
      <c r="E4483" s="41" t="s">
        <v>17</v>
      </c>
      <c r="F4483" s="3" t="s">
        <v>13344</v>
      </c>
      <c r="G4483" s="1" t="s">
        <v>18</v>
      </c>
      <c r="H4483" s="4" t="s">
        <v>436</v>
      </c>
      <c r="I4483" s="1" t="s">
        <v>38</v>
      </c>
    </row>
    <row r="4484" spans="2:9">
      <c r="B4484" s="1">
        <v>4482</v>
      </c>
      <c r="C4484" s="41" t="s">
        <v>13345</v>
      </c>
      <c r="D4484" s="4" t="s">
        <v>13346</v>
      </c>
      <c r="E4484" s="41" t="s">
        <v>17</v>
      </c>
      <c r="F4484" s="3" t="s">
        <v>13347</v>
      </c>
      <c r="G4484" s="1" t="s">
        <v>18</v>
      </c>
      <c r="H4484" s="4" t="s">
        <v>557</v>
      </c>
      <c r="I4484" s="1" t="s">
        <v>38</v>
      </c>
    </row>
    <row r="4485" spans="2:9">
      <c r="B4485" s="1">
        <v>4483</v>
      </c>
      <c r="C4485" s="41" t="s">
        <v>13348</v>
      </c>
      <c r="D4485" s="4" t="s">
        <v>13349</v>
      </c>
      <c r="E4485" s="41" t="s">
        <v>17</v>
      </c>
      <c r="F4485" s="3" t="s">
        <v>13350</v>
      </c>
      <c r="G4485" s="1" t="s">
        <v>18</v>
      </c>
      <c r="H4485" s="4" t="s">
        <v>326</v>
      </c>
      <c r="I4485" s="1" t="s">
        <v>38</v>
      </c>
    </row>
    <row r="4486" spans="2:9">
      <c r="B4486" s="1">
        <v>4484</v>
      </c>
      <c r="C4486" s="41" t="s">
        <v>13351</v>
      </c>
      <c r="D4486" s="4" t="s">
        <v>13352</v>
      </c>
      <c r="E4486" s="41" t="s">
        <v>17</v>
      </c>
      <c r="F4486" s="3" t="s">
        <v>13353</v>
      </c>
      <c r="G4486" s="1" t="s">
        <v>18</v>
      </c>
      <c r="H4486" s="4" t="s">
        <v>436</v>
      </c>
      <c r="I4486" s="1" t="s">
        <v>38</v>
      </c>
    </row>
    <row r="4487" spans="2:9">
      <c r="B4487" s="1">
        <v>4485</v>
      </c>
      <c r="C4487" s="41" t="s">
        <v>13354</v>
      </c>
      <c r="D4487" s="4" t="s">
        <v>13355</v>
      </c>
      <c r="E4487" s="41" t="s">
        <v>17</v>
      </c>
      <c r="F4487" s="3" t="s">
        <v>13356</v>
      </c>
      <c r="G4487" s="1" t="s">
        <v>18</v>
      </c>
      <c r="H4487" s="4" t="s">
        <v>387</v>
      </c>
      <c r="I4487" s="1" t="s">
        <v>38</v>
      </c>
    </row>
    <row r="4488" spans="2:9">
      <c r="B4488" s="1">
        <v>4486</v>
      </c>
      <c r="C4488" s="41" t="s">
        <v>13357</v>
      </c>
      <c r="D4488" s="4" t="s">
        <v>13358</v>
      </c>
      <c r="E4488" s="41" t="s">
        <v>17</v>
      </c>
      <c r="F4488" s="3" t="s">
        <v>13359</v>
      </c>
      <c r="G4488" s="1" t="s">
        <v>18</v>
      </c>
      <c r="H4488" s="4" t="s">
        <v>557</v>
      </c>
      <c r="I4488" s="1" t="s">
        <v>38</v>
      </c>
    </row>
    <row r="4489" spans="2:9">
      <c r="B4489" s="1">
        <v>4487</v>
      </c>
      <c r="C4489" s="41" t="s">
        <v>13360</v>
      </c>
      <c r="D4489" s="4" t="s">
        <v>13361</v>
      </c>
      <c r="E4489" s="41" t="s">
        <v>17</v>
      </c>
      <c r="F4489" s="3" t="s">
        <v>13362</v>
      </c>
      <c r="G4489" s="1" t="s">
        <v>18</v>
      </c>
      <c r="H4489" s="4" t="s">
        <v>436</v>
      </c>
      <c r="I4489" s="1" t="s">
        <v>38</v>
      </c>
    </row>
    <row r="4490" spans="2:9">
      <c r="B4490" s="1">
        <v>4488</v>
      </c>
      <c r="C4490" s="41" t="s">
        <v>13363</v>
      </c>
      <c r="D4490" s="4" t="s">
        <v>13364</v>
      </c>
      <c r="E4490" s="41" t="s">
        <v>17</v>
      </c>
      <c r="F4490" s="3" t="s">
        <v>13365</v>
      </c>
      <c r="G4490" s="1" t="s">
        <v>18</v>
      </c>
      <c r="H4490" s="4" t="s">
        <v>478</v>
      </c>
      <c r="I4490" s="1" t="s">
        <v>38</v>
      </c>
    </row>
    <row r="4491" spans="2:9">
      <c r="B4491" s="1">
        <v>4489</v>
      </c>
      <c r="C4491" s="41" t="s">
        <v>13366</v>
      </c>
      <c r="D4491" s="4" t="s">
        <v>13367</v>
      </c>
      <c r="E4491" s="41" t="s">
        <v>17</v>
      </c>
      <c r="F4491" s="3" t="s">
        <v>13368</v>
      </c>
      <c r="G4491" s="1" t="s">
        <v>18</v>
      </c>
      <c r="H4491" s="4" t="s">
        <v>680</v>
      </c>
      <c r="I4491" s="1" t="s">
        <v>38</v>
      </c>
    </row>
    <row r="4492" spans="2:9">
      <c r="B4492" s="1">
        <v>4490</v>
      </c>
      <c r="C4492" s="41" t="s">
        <v>13369</v>
      </c>
      <c r="D4492" s="4" t="s">
        <v>13370</v>
      </c>
      <c r="E4492" s="41" t="s">
        <v>17</v>
      </c>
      <c r="F4492" s="3" t="s">
        <v>13371</v>
      </c>
      <c r="G4492" s="1" t="s">
        <v>18</v>
      </c>
      <c r="H4492" s="4" t="s">
        <v>387</v>
      </c>
      <c r="I4492" s="1" t="s">
        <v>38</v>
      </c>
    </row>
    <row r="4493" spans="2:9">
      <c r="B4493" s="1">
        <v>4491</v>
      </c>
      <c r="C4493" s="41" t="s">
        <v>13372</v>
      </c>
      <c r="D4493" s="4" t="s">
        <v>13373</v>
      </c>
      <c r="E4493" s="41" t="s">
        <v>17</v>
      </c>
      <c r="F4493" s="3" t="s">
        <v>13374</v>
      </c>
      <c r="G4493" s="1" t="s">
        <v>18</v>
      </c>
      <c r="H4493" s="4" t="s">
        <v>679</v>
      </c>
      <c r="I4493" s="1" t="s">
        <v>38</v>
      </c>
    </row>
    <row r="4494" spans="2:9">
      <c r="B4494" s="1">
        <v>4492</v>
      </c>
      <c r="C4494" s="41" t="s">
        <v>13375</v>
      </c>
      <c r="D4494" s="4" t="s">
        <v>13376</v>
      </c>
      <c r="E4494" s="41" t="s">
        <v>17</v>
      </c>
      <c r="F4494" s="3" t="s">
        <v>13377</v>
      </c>
      <c r="G4494" s="1" t="s">
        <v>18</v>
      </c>
      <c r="H4494" s="4" t="s">
        <v>478</v>
      </c>
      <c r="I4494" s="1" t="s">
        <v>38</v>
      </c>
    </row>
    <row r="4495" spans="2:9">
      <c r="B4495" s="1">
        <v>4493</v>
      </c>
      <c r="C4495" s="41" t="s">
        <v>13378</v>
      </c>
      <c r="D4495" s="4" t="s">
        <v>13379</v>
      </c>
      <c r="E4495" s="41" t="s">
        <v>17</v>
      </c>
      <c r="F4495" s="3" t="s">
        <v>13333</v>
      </c>
      <c r="G4495" s="1" t="s">
        <v>18</v>
      </c>
      <c r="H4495" s="4" t="s">
        <v>256</v>
      </c>
      <c r="I4495" s="1" t="s">
        <v>38</v>
      </c>
    </row>
    <row r="4496" spans="2:9">
      <c r="B4496" s="1">
        <v>4494</v>
      </c>
      <c r="C4496" s="41" t="s">
        <v>13380</v>
      </c>
      <c r="D4496" s="4" t="s">
        <v>13381</v>
      </c>
      <c r="E4496" s="41" t="s">
        <v>17</v>
      </c>
      <c r="F4496" s="3" t="s">
        <v>13382</v>
      </c>
      <c r="G4496" s="1" t="s">
        <v>18</v>
      </c>
      <c r="H4496" s="4" t="s">
        <v>310</v>
      </c>
      <c r="I4496" s="1" t="s">
        <v>38</v>
      </c>
    </row>
    <row r="4497" spans="2:9">
      <c r="B4497" s="1">
        <v>4495</v>
      </c>
      <c r="C4497" s="41" t="s">
        <v>13383</v>
      </c>
      <c r="D4497" s="4" t="s">
        <v>13384</v>
      </c>
      <c r="E4497" s="41" t="s">
        <v>17</v>
      </c>
      <c r="F4497" s="3" t="s">
        <v>13385</v>
      </c>
      <c r="G4497" s="1" t="s">
        <v>18</v>
      </c>
      <c r="H4497" s="4" t="s">
        <v>680</v>
      </c>
      <c r="I4497" s="1" t="s">
        <v>38</v>
      </c>
    </row>
    <row r="4498" spans="2:9">
      <c r="B4498" s="1">
        <v>4496</v>
      </c>
      <c r="C4498" s="41" t="s">
        <v>13386</v>
      </c>
      <c r="D4498" s="4" t="s">
        <v>13387</v>
      </c>
      <c r="E4498" s="41" t="s">
        <v>17</v>
      </c>
      <c r="F4498" s="3" t="s">
        <v>13388</v>
      </c>
      <c r="G4498" s="1" t="s">
        <v>18</v>
      </c>
      <c r="H4498" s="4" t="s">
        <v>436</v>
      </c>
      <c r="I4498" s="1" t="s">
        <v>38</v>
      </c>
    </row>
    <row r="4499" spans="2:9">
      <c r="B4499" s="1">
        <v>4497</v>
      </c>
      <c r="C4499" s="41" t="s">
        <v>13389</v>
      </c>
      <c r="D4499" s="4" t="s">
        <v>13390</v>
      </c>
      <c r="E4499" s="41" t="s">
        <v>17</v>
      </c>
      <c r="F4499" s="3" t="s">
        <v>13391</v>
      </c>
      <c r="G4499" s="1" t="s">
        <v>18</v>
      </c>
      <c r="H4499" s="4" t="s">
        <v>478</v>
      </c>
      <c r="I4499" s="1" t="s">
        <v>38</v>
      </c>
    </row>
    <row r="4500" spans="2:9">
      <c r="B4500" s="1">
        <v>4498</v>
      </c>
      <c r="C4500" s="41" t="s">
        <v>13392</v>
      </c>
      <c r="D4500" s="4" t="s">
        <v>13393</v>
      </c>
      <c r="E4500" s="41" t="s">
        <v>17</v>
      </c>
      <c r="F4500" s="3" t="s">
        <v>13394</v>
      </c>
      <c r="G4500" s="1" t="s">
        <v>18</v>
      </c>
      <c r="H4500" s="4" t="s">
        <v>679</v>
      </c>
      <c r="I4500" s="1" t="s">
        <v>38</v>
      </c>
    </row>
    <row r="4501" spans="2:9">
      <c r="B4501" s="1">
        <v>4499</v>
      </c>
      <c r="C4501" s="41" t="s">
        <v>13395</v>
      </c>
      <c r="D4501" s="4" t="s">
        <v>13396</v>
      </c>
      <c r="E4501" s="41" t="s">
        <v>17</v>
      </c>
      <c r="F4501" s="3" t="s">
        <v>13397</v>
      </c>
      <c r="G4501" s="1" t="s">
        <v>18</v>
      </c>
      <c r="H4501" s="4" t="s">
        <v>675</v>
      </c>
      <c r="I4501" s="1" t="s">
        <v>38</v>
      </c>
    </row>
    <row r="4502" spans="2:9">
      <c r="B4502" s="1">
        <v>4500</v>
      </c>
      <c r="C4502" s="41" t="s">
        <v>13398</v>
      </c>
      <c r="D4502" s="4" t="s">
        <v>13399</v>
      </c>
      <c r="E4502" s="41" t="s">
        <v>17</v>
      </c>
      <c r="F4502" s="3" t="s">
        <v>13400</v>
      </c>
      <c r="G4502" s="1" t="s">
        <v>18</v>
      </c>
      <c r="H4502" s="4" t="s">
        <v>680</v>
      </c>
      <c r="I4502" s="1" t="s">
        <v>38</v>
      </c>
    </row>
    <row r="4503" spans="2:9">
      <c r="B4503" s="1">
        <v>4501</v>
      </c>
      <c r="C4503" s="41" t="s">
        <v>13401</v>
      </c>
      <c r="D4503" s="4" t="s">
        <v>13402</v>
      </c>
      <c r="E4503" s="41" t="s">
        <v>17</v>
      </c>
      <c r="F4503" s="3" t="s">
        <v>13403</v>
      </c>
      <c r="G4503" s="1" t="s">
        <v>18</v>
      </c>
      <c r="H4503" s="4" t="s">
        <v>244</v>
      </c>
      <c r="I4503" s="1" t="s">
        <v>38</v>
      </c>
    </row>
    <row r="4504" spans="2:9">
      <c r="B4504" s="1">
        <v>4502</v>
      </c>
      <c r="C4504" s="41" t="s">
        <v>13404</v>
      </c>
      <c r="D4504" s="4" t="s">
        <v>13405</v>
      </c>
      <c r="E4504" s="41" t="s">
        <v>17</v>
      </c>
      <c r="F4504" s="3" t="s">
        <v>13406</v>
      </c>
      <c r="G4504" s="1" t="s">
        <v>18</v>
      </c>
      <c r="H4504" s="4" t="s">
        <v>174</v>
      </c>
      <c r="I4504" s="1" t="s">
        <v>38</v>
      </c>
    </row>
    <row r="4505" spans="2:9">
      <c r="B4505" s="1">
        <v>4503</v>
      </c>
      <c r="C4505" s="41" t="s">
        <v>13407</v>
      </c>
      <c r="D4505" s="4" t="s">
        <v>13408</v>
      </c>
      <c r="E4505" s="41" t="s">
        <v>17</v>
      </c>
      <c r="F4505" s="3" t="s">
        <v>13409</v>
      </c>
      <c r="G4505" s="1" t="s">
        <v>18</v>
      </c>
      <c r="H4505" s="4" t="s">
        <v>252</v>
      </c>
      <c r="I4505" s="1" t="s">
        <v>38</v>
      </c>
    </row>
    <row r="4506" spans="2:9">
      <c r="B4506" s="1">
        <v>4504</v>
      </c>
      <c r="C4506" s="41" t="s">
        <v>13410</v>
      </c>
      <c r="D4506" s="4" t="s">
        <v>13411</v>
      </c>
      <c r="E4506" s="41" t="s">
        <v>17</v>
      </c>
      <c r="F4506" s="3" t="s">
        <v>13412</v>
      </c>
      <c r="G4506" s="1" t="s">
        <v>18</v>
      </c>
      <c r="H4506" s="4" t="s">
        <v>678</v>
      </c>
      <c r="I4506" s="1" t="s">
        <v>38</v>
      </c>
    </row>
    <row r="4507" spans="2:9">
      <c r="B4507" s="1">
        <v>4505</v>
      </c>
      <c r="C4507" s="41" t="s">
        <v>13413</v>
      </c>
      <c r="D4507" s="4" t="s">
        <v>13414</v>
      </c>
      <c r="E4507" s="41" t="s">
        <v>17</v>
      </c>
      <c r="F4507" s="3" t="s">
        <v>13415</v>
      </c>
      <c r="G4507" s="1" t="s">
        <v>18</v>
      </c>
      <c r="H4507" s="4" t="s">
        <v>387</v>
      </c>
      <c r="I4507" s="1" t="s">
        <v>38</v>
      </c>
    </row>
    <row r="4508" spans="2:9">
      <c r="B4508" s="1">
        <v>4506</v>
      </c>
      <c r="C4508" s="41" t="s">
        <v>13416</v>
      </c>
      <c r="D4508" s="4" t="s">
        <v>13417</v>
      </c>
      <c r="E4508" s="41" t="s">
        <v>17</v>
      </c>
      <c r="F4508" s="3" t="s">
        <v>5359</v>
      </c>
      <c r="G4508" s="1" t="s">
        <v>18</v>
      </c>
      <c r="H4508" s="4" t="s">
        <v>387</v>
      </c>
      <c r="I4508" s="1" t="s">
        <v>38</v>
      </c>
    </row>
    <row r="4509" spans="2:9">
      <c r="B4509" s="1">
        <v>4507</v>
      </c>
      <c r="C4509" s="41" t="s">
        <v>13418</v>
      </c>
      <c r="D4509" s="4" t="s">
        <v>13419</v>
      </c>
      <c r="E4509" s="41" t="s">
        <v>17</v>
      </c>
      <c r="F4509" s="3" t="s">
        <v>13420</v>
      </c>
      <c r="G4509" s="1" t="s">
        <v>18</v>
      </c>
      <c r="H4509" s="4" t="s">
        <v>462</v>
      </c>
      <c r="I4509" s="1" t="s">
        <v>38</v>
      </c>
    </row>
    <row r="4510" spans="2:9">
      <c r="B4510" s="1">
        <v>4508</v>
      </c>
      <c r="C4510" s="41" t="s">
        <v>13421</v>
      </c>
      <c r="D4510" s="4" t="s">
        <v>13422</v>
      </c>
      <c r="E4510" s="41" t="s">
        <v>17</v>
      </c>
      <c r="F4510" s="3" t="s">
        <v>13423</v>
      </c>
      <c r="G4510" s="1" t="s">
        <v>18</v>
      </c>
      <c r="H4510" s="4" t="s">
        <v>678</v>
      </c>
      <c r="I4510" s="1" t="s">
        <v>38</v>
      </c>
    </row>
    <row r="4511" spans="2:9">
      <c r="B4511" s="1">
        <v>4509</v>
      </c>
      <c r="C4511" s="41" t="s">
        <v>13424</v>
      </c>
      <c r="D4511" s="4" t="s">
        <v>13425</v>
      </c>
      <c r="E4511" s="41" t="s">
        <v>17</v>
      </c>
      <c r="F4511" s="3" t="s">
        <v>13168</v>
      </c>
      <c r="G4511" s="1" t="s">
        <v>18</v>
      </c>
      <c r="H4511" s="4" t="s">
        <v>310</v>
      </c>
      <c r="I4511" s="1" t="s">
        <v>38</v>
      </c>
    </row>
    <row r="4512" spans="2:9">
      <c r="B4512" s="1">
        <v>4510</v>
      </c>
      <c r="C4512" s="41" t="s">
        <v>13426</v>
      </c>
      <c r="D4512" s="4" t="s">
        <v>13427</v>
      </c>
      <c r="E4512" s="41" t="s">
        <v>17</v>
      </c>
      <c r="F4512" s="3" t="s">
        <v>13428</v>
      </c>
      <c r="G4512" s="1" t="s">
        <v>18</v>
      </c>
      <c r="H4512" s="4" t="s">
        <v>387</v>
      </c>
      <c r="I4512" s="1" t="s">
        <v>38</v>
      </c>
    </row>
    <row r="4513" spans="2:9">
      <c r="B4513" s="1">
        <v>4511</v>
      </c>
      <c r="C4513" s="41" t="s">
        <v>13429</v>
      </c>
      <c r="D4513" s="4" t="s">
        <v>13430</v>
      </c>
      <c r="E4513" s="41" t="s">
        <v>17</v>
      </c>
      <c r="F4513" s="3" t="s">
        <v>13431</v>
      </c>
      <c r="G4513" s="1" t="s">
        <v>18</v>
      </c>
      <c r="H4513" s="4" t="s">
        <v>436</v>
      </c>
      <c r="I4513" s="1" t="s">
        <v>38</v>
      </c>
    </row>
    <row r="4514" spans="2:9">
      <c r="B4514" s="1">
        <v>4512</v>
      </c>
      <c r="C4514" s="41" t="s">
        <v>13432</v>
      </c>
      <c r="D4514" s="4" t="s">
        <v>13433</v>
      </c>
      <c r="E4514" s="41" t="s">
        <v>17</v>
      </c>
      <c r="F4514" s="3" t="s">
        <v>13434</v>
      </c>
      <c r="G4514" s="1" t="s">
        <v>18</v>
      </c>
      <c r="H4514" s="4" t="s">
        <v>436</v>
      </c>
      <c r="I4514" s="1" t="s">
        <v>38</v>
      </c>
    </row>
    <row r="4515" spans="2:9">
      <c r="B4515" s="1">
        <v>4513</v>
      </c>
      <c r="C4515" s="41" t="s">
        <v>13435</v>
      </c>
      <c r="D4515" s="4" t="s">
        <v>13436</v>
      </c>
      <c r="E4515" s="41" t="s">
        <v>17</v>
      </c>
      <c r="F4515" s="3" t="s">
        <v>13437</v>
      </c>
      <c r="G4515" s="1" t="s">
        <v>18</v>
      </c>
      <c r="H4515" s="4" t="s">
        <v>436</v>
      </c>
      <c r="I4515" s="1" t="s">
        <v>38</v>
      </c>
    </row>
    <row r="4516" spans="2:9">
      <c r="B4516" s="1">
        <v>4514</v>
      </c>
      <c r="C4516" s="41" t="s">
        <v>13438</v>
      </c>
      <c r="D4516" s="4" t="s">
        <v>13439</v>
      </c>
      <c r="E4516" s="41" t="s">
        <v>17</v>
      </c>
      <c r="F4516" s="3" t="s">
        <v>13440</v>
      </c>
      <c r="G4516" s="1" t="s">
        <v>18</v>
      </c>
      <c r="H4516" s="4" t="s">
        <v>557</v>
      </c>
      <c r="I4516" s="1" t="s">
        <v>38</v>
      </c>
    </row>
    <row r="4517" spans="2:9">
      <c r="B4517" s="1">
        <v>4515</v>
      </c>
      <c r="C4517" s="41" t="s">
        <v>13441</v>
      </c>
      <c r="D4517" s="4" t="s">
        <v>13442</v>
      </c>
      <c r="E4517" s="41" t="s">
        <v>17</v>
      </c>
      <c r="F4517" s="3" t="s">
        <v>13443</v>
      </c>
      <c r="G4517" s="1" t="s">
        <v>18</v>
      </c>
      <c r="H4517" s="4" t="s">
        <v>436</v>
      </c>
      <c r="I4517" s="1" t="s">
        <v>38</v>
      </c>
    </row>
    <row r="4518" spans="2:9">
      <c r="B4518" s="1">
        <v>4516</v>
      </c>
      <c r="C4518" s="41" t="s">
        <v>13444</v>
      </c>
      <c r="D4518" s="4" t="s">
        <v>13445</v>
      </c>
      <c r="E4518" s="41" t="s">
        <v>17</v>
      </c>
      <c r="F4518" s="3" t="s">
        <v>13446</v>
      </c>
      <c r="G4518" s="1" t="s">
        <v>18</v>
      </c>
      <c r="H4518" s="4" t="s">
        <v>478</v>
      </c>
      <c r="I4518" s="1" t="s">
        <v>38</v>
      </c>
    </row>
    <row r="4519" spans="2:9">
      <c r="B4519" s="1">
        <v>4517</v>
      </c>
      <c r="C4519" s="41" t="s">
        <v>13447</v>
      </c>
      <c r="D4519" s="4" t="s">
        <v>13448</v>
      </c>
      <c r="E4519" s="41" t="s">
        <v>17</v>
      </c>
      <c r="F4519" s="3" t="s">
        <v>13449</v>
      </c>
      <c r="G4519" s="1" t="s">
        <v>18</v>
      </c>
      <c r="H4519" s="4" t="s">
        <v>478</v>
      </c>
      <c r="I4519" s="1" t="s">
        <v>38</v>
      </c>
    </row>
    <row r="4520" spans="2:9">
      <c r="B4520" s="1">
        <v>4518</v>
      </c>
      <c r="C4520" s="41" t="s">
        <v>13450</v>
      </c>
      <c r="D4520" s="4" t="s">
        <v>13451</v>
      </c>
      <c r="E4520" s="41" t="s">
        <v>17</v>
      </c>
      <c r="F4520" s="3" t="s">
        <v>13452</v>
      </c>
      <c r="G4520" s="1" t="s">
        <v>18</v>
      </c>
      <c r="H4520" s="4" t="s">
        <v>678</v>
      </c>
      <c r="I4520" s="1" t="s">
        <v>38</v>
      </c>
    </row>
    <row r="4521" spans="2:9">
      <c r="B4521" s="1">
        <v>4519</v>
      </c>
      <c r="C4521" s="41" t="s">
        <v>13453</v>
      </c>
      <c r="D4521" s="4" t="s">
        <v>13454</v>
      </c>
      <c r="E4521" s="41" t="s">
        <v>17</v>
      </c>
      <c r="F4521" s="3" t="s">
        <v>13455</v>
      </c>
      <c r="G4521" s="1" t="s">
        <v>18</v>
      </c>
      <c r="H4521" s="4" t="s">
        <v>478</v>
      </c>
      <c r="I4521" s="1" t="s">
        <v>38</v>
      </c>
    </row>
    <row r="4522" spans="2:9">
      <c r="B4522" s="1">
        <v>4520</v>
      </c>
      <c r="C4522" s="41" t="s">
        <v>13456</v>
      </c>
      <c r="D4522" s="4" t="s">
        <v>13457</v>
      </c>
      <c r="E4522" s="41" t="s">
        <v>17</v>
      </c>
      <c r="F4522" s="3" t="s">
        <v>13458</v>
      </c>
      <c r="G4522" s="1" t="s">
        <v>18</v>
      </c>
      <c r="H4522" s="4" t="s">
        <v>675</v>
      </c>
      <c r="I4522" s="1" t="s">
        <v>38</v>
      </c>
    </row>
    <row r="4523" spans="2:9">
      <c r="B4523" s="1">
        <v>4521</v>
      </c>
      <c r="C4523" s="41" t="s">
        <v>13459</v>
      </c>
      <c r="D4523" s="4" t="s">
        <v>13460</v>
      </c>
      <c r="E4523" s="41" t="s">
        <v>17</v>
      </c>
      <c r="F4523" s="3" t="s">
        <v>13461</v>
      </c>
      <c r="G4523" s="1" t="s">
        <v>18</v>
      </c>
      <c r="H4523" s="4" t="s">
        <v>387</v>
      </c>
      <c r="I4523" s="1" t="s">
        <v>38</v>
      </c>
    </row>
    <row r="4524" spans="2:9">
      <c r="B4524" s="1">
        <v>4522</v>
      </c>
      <c r="C4524" s="41" t="s">
        <v>13462</v>
      </c>
      <c r="D4524" s="4" t="s">
        <v>13463</v>
      </c>
      <c r="E4524" s="41" t="s">
        <v>17</v>
      </c>
      <c r="F4524" s="3" t="s">
        <v>13464</v>
      </c>
      <c r="G4524" s="1" t="s">
        <v>18</v>
      </c>
      <c r="H4524" s="4" t="s">
        <v>680</v>
      </c>
      <c r="I4524" s="1" t="s">
        <v>38</v>
      </c>
    </row>
    <row r="4525" spans="2:9">
      <c r="B4525" s="1">
        <v>4523</v>
      </c>
      <c r="C4525" s="41" t="s">
        <v>13465</v>
      </c>
      <c r="D4525" s="4" t="s">
        <v>13466</v>
      </c>
      <c r="E4525" s="41" t="s">
        <v>17</v>
      </c>
      <c r="F4525" s="3" t="s">
        <v>13467</v>
      </c>
      <c r="G4525" s="1" t="s">
        <v>18</v>
      </c>
      <c r="H4525" s="4" t="s">
        <v>174</v>
      </c>
      <c r="I4525" s="1" t="s">
        <v>38</v>
      </c>
    </row>
    <row r="4526" spans="2:9">
      <c r="B4526" s="1">
        <v>4524</v>
      </c>
      <c r="C4526" s="41" t="s">
        <v>13468</v>
      </c>
      <c r="D4526" s="4" t="s">
        <v>13469</v>
      </c>
      <c r="E4526" s="41" t="s">
        <v>17</v>
      </c>
      <c r="F4526" s="3" t="s">
        <v>13470</v>
      </c>
      <c r="G4526" s="1" t="s">
        <v>18</v>
      </c>
      <c r="H4526" s="4" t="s">
        <v>436</v>
      </c>
      <c r="I4526" s="1" t="s">
        <v>38</v>
      </c>
    </row>
    <row r="4527" spans="2:9">
      <c r="B4527" s="1">
        <v>4525</v>
      </c>
      <c r="C4527" s="41" t="s">
        <v>13471</v>
      </c>
      <c r="D4527" s="4" t="s">
        <v>13472</v>
      </c>
      <c r="E4527" s="41" t="s">
        <v>17</v>
      </c>
      <c r="F4527" s="3" t="s">
        <v>13473</v>
      </c>
      <c r="G4527" s="1" t="s">
        <v>18</v>
      </c>
      <c r="H4527" s="4" t="s">
        <v>675</v>
      </c>
      <c r="I4527" s="1" t="s">
        <v>38</v>
      </c>
    </row>
    <row r="4528" spans="2:9">
      <c r="B4528" s="1">
        <v>4526</v>
      </c>
      <c r="C4528" s="41" t="s">
        <v>13474</v>
      </c>
      <c r="D4528" s="4" t="s">
        <v>13475</v>
      </c>
      <c r="E4528" s="41" t="s">
        <v>17</v>
      </c>
      <c r="F4528" s="3" t="s">
        <v>13476</v>
      </c>
      <c r="G4528" s="1" t="s">
        <v>18</v>
      </c>
      <c r="H4528" s="4" t="s">
        <v>675</v>
      </c>
      <c r="I4528" s="1" t="s">
        <v>38</v>
      </c>
    </row>
    <row r="4529" spans="2:9">
      <c r="B4529" s="1">
        <v>4527</v>
      </c>
      <c r="C4529" s="41" t="s">
        <v>13477</v>
      </c>
      <c r="D4529" s="4" t="s">
        <v>13478</v>
      </c>
      <c r="E4529" s="41" t="s">
        <v>17</v>
      </c>
      <c r="F4529" s="3" t="s">
        <v>13479</v>
      </c>
      <c r="G4529" s="1" t="s">
        <v>18</v>
      </c>
      <c r="H4529" s="4" t="s">
        <v>326</v>
      </c>
      <c r="I4529" s="1" t="s">
        <v>38</v>
      </c>
    </row>
    <row r="4530" spans="2:9">
      <c r="B4530" s="1">
        <v>4528</v>
      </c>
      <c r="C4530" s="41" t="s">
        <v>13480</v>
      </c>
      <c r="D4530" s="4" t="s">
        <v>13239</v>
      </c>
      <c r="E4530" s="41" t="s">
        <v>17</v>
      </c>
      <c r="F4530" s="3" t="s">
        <v>13481</v>
      </c>
      <c r="G4530" s="1" t="s">
        <v>18</v>
      </c>
      <c r="H4530" s="4" t="s">
        <v>436</v>
      </c>
      <c r="I4530" s="1" t="s">
        <v>38</v>
      </c>
    </row>
    <row r="4531" spans="2:9">
      <c r="B4531" s="1">
        <v>4529</v>
      </c>
      <c r="C4531" s="41" t="s">
        <v>13482</v>
      </c>
      <c r="D4531" s="4" t="s">
        <v>4589</v>
      </c>
      <c r="E4531" s="41" t="s">
        <v>17</v>
      </c>
      <c r="F4531" s="3" t="s">
        <v>13483</v>
      </c>
      <c r="G4531" s="1" t="s">
        <v>18</v>
      </c>
      <c r="H4531" s="4" t="s">
        <v>436</v>
      </c>
      <c r="I4531" s="1" t="s">
        <v>38</v>
      </c>
    </row>
    <row r="4532" spans="2:9">
      <c r="B4532" s="1">
        <v>4530</v>
      </c>
      <c r="C4532" s="41" t="s">
        <v>13484</v>
      </c>
      <c r="D4532" s="4" t="s">
        <v>5182</v>
      </c>
      <c r="E4532" s="41" t="s">
        <v>17</v>
      </c>
      <c r="F4532" s="3" t="s">
        <v>13485</v>
      </c>
      <c r="G4532" s="1" t="s">
        <v>18</v>
      </c>
      <c r="H4532" s="4" t="s">
        <v>387</v>
      </c>
      <c r="I4532" s="1" t="s">
        <v>38</v>
      </c>
    </row>
    <row r="4533" spans="2:9">
      <c r="B4533" s="1">
        <v>4531</v>
      </c>
      <c r="C4533" s="41" t="s">
        <v>13486</v>
      </c>
      <c r="D4533" s="4" t="s">
        <v>13487</v>
      </c>
      <c r="E4533" s="41" t="s">
        <v>17</v>
      </c>
      <c r="F4533" s="3" t="s">
        <v>12049</v>
      </c>
      <c r="G4533" s="1" t="s">
        <v>18</v>
      </c>
      <c r="H4533" s="4" t="s">
        <v>387</v>
      </c>
      <c r="I4533" s="1" t="s">
        <v>38</v>
      </c>
    </row>
    <row r="4534" spans="2:9">
      <c r="B4534" s="1">
        <v>4532</v>
      </c>
      <c r="C4534" s="41" t="s">
        <v>13488</v>
      </c>
      <c r="D4534" s="4" t="s">
        <v>10143</v>
      </c>
      <c r="E4534" s="41" t="s">
        <v>17</v>
      </c>
      <c r="F4534" s="3" t="s">
        <v>13489</v>
      </c>
      <c r="G4534" s="1" t="s">
        <v>18</v>
      </c>
      <c r="H4534" s="4" t="s">
        <v>679</v>
      </c>
      <c r="I4534" s="1" t="s">
        <v>38</v>
      </c>
    </row>
    <row r="4535" spans="2:9">
      <c r="B4535" s="1">
        <v>4533</v>
      </c>
      <c r="C4535" s="41" t="s">
        <v>13490</v>
      </c>
      <c r="D4535" s="4" t="s">
        <v>13491</v>
      </c>
      <c r="E4535" s="41" t="s">
        <v>17</v>
      </c>
      <c r="F4535" s="3" t="s">
        <v>13492</v>
      </c>
      <c r="G4535" s="1" t="s">
        <v>18</v>
      </c>
      <c r="H4535" s="4" t="s">
        <v>557</v>
      </c>
      <c r="I4535" s="1" t="s">
        <v>38</v>
      </c>
    </row>
    <row r="4536" spans="2:9">
      <c r="B4536" s="1">
        <v>4534</v>
      </c>
      <c r="C4536" s="41" t="s">
        <v>13493</v>
      </c>
      <c r="D4536" s="4" t="s">
        <v>13494</v>
      </c>
      <c r="E4536" s="41" t="s">
        <v>17</v>
      </c>
      <c r="F4536" s="3" t="s">
        <v>13495</v>
      </c>
      <c r="G4536" s="1" t="s">
        <v>18</v>
      </c>
      <c r="H4536" s="4" t="s">
        <v>387</v>
      </c>
      <c r="I4536" s="1" t="s">
        <v>38</v>
      </c>
    </row>
    <row r="4537" spans="2:9">
      <c r="B4537" s="1">
        <v>4535</v>
      </c>
      <c r="C4537" s="41" t="s">
        <v>13496</v>
      </c>
      <c r="D4537" s="4" t="s">
        <v>13497</v>
      </c>
      <c r="E4537" s="41" t="s">
        <v>17</v>
      </c>
      <c r="F4537" s="3" t="s">
        <v>13498</v>
      </c>
      <c r="G4537" s="1" t="s">
        <v>18</v>
      </c>
      <c r="H4537" s="4" t="s">
        <v>436</v>
      </c>
      <c r="I4537" s="1" t="s">
        <v>38</v>
      </c>
    </row>
    <row r="4538" spans="2:9">
      <c r="B4538" s="1">
        <v>4536</v>
      </c>
      <c r="C4538" s="41" t="s">
        <v>13499</v>
      </c>
      <c r="D4538" s="4" t="s">
        <v>13500</v>
      </c>
      <c r="E4538" s="41" t="s">
        <v>17</v>
      </c>
      <c r="F4538" s="3" t="s">
        <v>483</v>
      </c>
      <c r="G4538" s="1" t="s">
        <v>18</v>
      </c>
      <c r="H4538" s="4" t="s">
        <v>484</v>
      </c>
      <c r="I4538" s="1" t="s">
        <v>38</v>
      </c>
    </row>
    <row r="4539" spans="2:9">
      <c r="B4539" s="1">
        <v>4537</v>
      </c>
      <c r="C4539" s="41" t="s">
        <v>13501</v>
      </c>
      <c r="D4539" s="4" t="s">
        <v>13502</v>
      </c>
      <c r="E4539" s="41" t="s">
        <v>17</v>
      </c>
      <c r="F4539" s="3" t="s">
        <v>13503</v>
      </c>
      <c r="G4539" s="1" t="s">
        <v>18</v>
      </c>
      <c r="H4539" s="4" t="s">
        <v>680</v>
      </c>
      <c r="I4539" s="1" t="s">
        <v>38</v>
      </c>
    </row>
    <row r="4540" spans="2:9">
      <c r="B4540" s="1">
        <v>4538</v>
      </c>
      <c r="C4540" s="41" t="s">
        <v>13504</v>
      </c>
      <c r="D4540" s="4" t="s">
        <v>2111</v>
      </c>
      <c r="E4540" s="41" t="s">
        <v>17</v>
      </c>
      <c r="F4540" s="3" t="s">
        <v>13505</v>
      </c>
      <c r="G4540" s="1" t="s">
        <v>18</v>
      </c>
      <c r="H4540" s="4" t="s">
        <v>252</v>
      </c>
      <c r="I4540" s="1" t="s">
        <v>38</v>
      </c>
    </row>
    <row r="4541" spans="2:9">
      <c r="B4541" s="1">
        <v>4539</v>
      </c>
      <c r="C4541" s="41" t="s">
        <v>13506</v>
      </c>
      <c r="D4541" s="4" t="s">
        <v>13507</v>
      </c>
      <c r="E4541" s="41" t="s">
        <v>17</v>
      </c>
      <c r="F4541" s="3" t="s">
        <v>13508</v>
      </c>
      <c r="G4541" s="1" t="s">
        <v>18</v>
      </c>
      <c r="H4541" s="4" t="s">
        <v>680</v>
      </c>
      <c r="I4541" s="1" t="s">
        <v>38</v>
      </c>
    </row>
    <row r="4542" spans="2:9">
      <c r="B4542" s="1">
        <v>4540</v>
      </c>
      <c r="C4542" s="41" t="s">
        <v>13509</v>
      </c>
      <c r="D4542" s="4" t="s">
        <v>13510</v>
      </c>
      <c r="E4542" s="41" t="s">
        <v>17</v>
      </c>
      <c r="F4542" s="3" t="s">
        <v>13511</v>
      </c>
      <c r="G4542" s="1" t="s">
        <v>18</v>
      </c>
      <c r="H4542" s="4" t="s">
        <v>256</v>
      </c>
      <c r="I4542" s="1" t="s">
        <v>38</v>
      </c>
    </row>
    <row r="4543" spans="2:9">
      <c r="B4543" s="1">
        <v>4541</v>
      </c>
      <c r="C4543" s="41" t="s">
        <v>13512</v>
      </c>
      <c r="D4543" s="4" t="s">
        <v>13513</v>
      </c>
      <c r="E4543" s="41" t="s">
        <v>17</v>
      </c>
      <c r="F4543" s="3" t="s">
        <v>13514</v>
      </c>
      <c r="G4543" s="1" t="s">
        <v>18</v>
      </c>
      <c r="H4543" s="4" t="s">
        <v>174</v>
      </c>
      <c r="I4543" s="1" t="s">
        <v>38</v>
      </c>
    </row>
    <row r="4544" spans="2:9">
      <c r="B4544" s="1">
        <v>4542</v>
      </c>
      <c r="C4544" s="41" t="s">
        <v>13515</v>
      </c>
      <c r="D4544" s="4" t="s">
        <v>13516</v>
      </c>
      <c r="E4544" s="41" t="s">
        <v>17</v>
      </c>
      <c r="F4544" s="3" t="s">
        <v>13517</v>
      </c>
      <c r="G4544" s="1" t="s">
        <v>18</v>
      </c>
      <c r="H4544" s="4" t="s">
        <v>678</v>
      </c>
      <c r="I4544" s="1" t="s">
        <v>38</v>
      </c>
    </row>
    <row r="4545" spans="2:9">
      <c r="B4545" s="1">
        <v>4543</v>
      </c>
      <c r="C4545" s="41" t="s">
        <v>13518</v>
      </c>
      <c r="D4545" s="4" t="s">
        <v>13519</v>
      </c>
      <c r="E4545" s="41" t="s">
        <v>17</v>
      </c>
      <c r="F4545" s="3" t="s">
        <v>13520</v>
      </c>
      <c r="G4545" s="1" t="s">
        <v>18</v>
      </c>
      <c r="H4545" s="4" t="s">
        <v>436</v>
      </c>
      <c r="I4545" s="1" t="s">
        <v>38</v>
      </c>
    </row>
    <row r="4546" spans="2:9">
      <c r="B4546" s="1">
        <v>4544</v>
      </c>
      <c r="C4546" s="41" t="s">
        <v>13521</v>
      </c>
      <c r="D4546" s="4" t="s">
        <v>13522</v>
      </c>
      <c r="E4546" s="41" t="s">
        <v>17</v>
      </c>
      <c r="F4546" s="3" t="s">
        <v>13523</v>
      </c>
      <c r="G4546" s="1" t="s">
        <v>18</v>
      </c>
      <c r="H4546" s="4" t="s">
        <v>675</v>
      </c>
      <c r="I4546" s="1" t="s">
        <v>38</v>
      </c>
    </row>
    <row r="4547" spans="2:9">
      <c r="B4547" s="1">
        <v>4545</v>
      </c>
      <c r="C4547" s="41" t="s">
        <v>13524</v>
      </c>
      <c r="D4547" s="4" t="s">
        <v>13525</v>
      </c>
      <c r="E4547" s="41" t="s">
        <v>17</v>
      </c>
      <c r="F4547" s="3" t="s">
        <v>13526</v>
      </c>
      <c r="G4547" s="1" t="s">
        <v>18</v>
      </c>
      <c r="H4547" s="4" t="s">
        <v>436</v>
      </c>
      <c r="I4547" s="1" t="s">
        <v>38</v>
      </c>
    </row>
    <row r="4548" spans="2:9">
      <c r="B4548" s="1">
        <v>4546</v>
      </c>
      <c r="C4548" s="41" t="s">
        <v>13527</v>
      </c>
      <c r="D4548" s="4" t="s">
        <v>13528</v>
      </c>
      <c r="E4548" s="41" t="s">
        <v>17</v>
      </c>
      <c r="F4548" s="3" t="s">
        <v>13529</v>
      </c>
      <c r="G4548" s="1" t="s">
        <v>18</v>
      </c>
      <c r="H4548" s="4" t="s">
        <v>679</v>
      </c>
      <c r="I4548" s="1" t="s">
        <v>38</v>
      </c>
    </row>
    <row r="4549" spans="2:9">
      <c r="B4549" s="1">
        <v>4547</v>
      </c>
      <c r="C4549" s="41" t="s">
        <v>13530</v>
      </c>
      <c r="D4549" s="4" t="s">
        <v>13531</v>
      </c>
      <c r="E4549" s="41" t="s">
        <v>17</v>
      </c>
      <c r="F4549" s="3" t="s">
        <v>13532</v>
      </c>
      <c r="G4549" s="1" t="s">
        <v>18</v>
      </c>
      <c r="H4549" s="4" t="s">
        <v>478</v>
      </c>
      <c r="I4549" s="1" t="s">
        <v>38</v>
      </c>
    </row>
    <row r="4550" spans="2:9">
      <c r="B4550" s="1">
        <v>4548</v>
      </c>
      <c r="C4550" s="41" t="s">
        <v>13533</v>
      </c>
      <c r="D4550" s="4" t="s">
        <v>13534</v>
      </c>
      <c r="E4550" s="41" t="s">
        <v>17</v>
      </c>
      <c r="F4550" s="3" t="s">
        <v>13535</v>
      </c>
      <c r="G4550" s="1" t="s">
        <v>18</v>
      </c>
      <c r="H4550" s="4" t="s">
        <v>436</v>
      </c>
      <c r="I4550" s="1" t="s">
        <v>38</v>
      </c>
    </row>
    <row r="4551" spans="2:9">
      <c r="B4551" s="1">
        <v>4549</v>
      </c>
      <c r="C4551" s="41" t="s">
        <v>13536</v>
      </c>
      <c r="D4551" s="4" t="s">
        <v>8523</v>
      </c>
      <c r="E4551" s="41" t="s">
        <v>17</v>
      </c>
      <c r="F4551" s="3" t="s">
        <v>13537</v>
      </c>
      <c r="G4551" s="1" t="s">
        <v>18</v>
      </c>
      <c r="H4551" s="4" t="s">
        <v>557</v>
      </c>
      <c r="I4551" s="1" t="s">
        <v>38</v>
      </c>
    </row>
    <row r="4552" spans="2:9">
      <c r="B4552" s="1">
        <v>4550</v>
      </c>
      <c r="C4552" s="41" t="s">
        <v>13538</v>
      </c>
      <c r="D4552" s="4" t="s">
        <v>13539</v>
      </c>
      <c r="E4552" s="41" t="s">
        <v>17</v>
      </c>
      <c r="F4552" s="3" t="s">
        <v>13540</v>
      </c>
      <c r="G4552" s="1" t="s">
        <v>18</v>
      </c>
      <c r="H4552" s="4" t="s">
        <v>174</v>
      </c>
      <c r="I4552" s="1" t="s">
        <v>38</v>
      </c>
    </row>
    <row r="4553" spans="2:9">
      <c r="B4553" s="1">
        <v>4551</v>
      </c>
      <c r="C4553" s="41" t="s">
        <v>13541</v>
      </c>
      <c r="D4553" s="4" t="s">
        <v>13542</v>
      </c>
      <c r="E4553" s="41" t="s">
        <v>17</v>
      </c>
      <c r="F4553" s="3" t="s">
        <v>13543</v>
      </c>
      <c r="G4553" s="1" t="s">
        <v>18</v>
      </c>
      <c r="H4553" s="4" t="s">
        <v>678</v>
      </c>
      <c r="I4553" s="1" t="s">
        <v>38</v>
      </c>
    </row>
    <row r="4554" spans="2:9">
      <c r="B4554" s="1">
        <v>4552</v>
      </c>
      <c r="C4554" s="41" t="s">
        <v>13544</v>
      </c>
      <c r="D4554" s="4" t="s">
        <v>13545</v>
      </c>
      <c r="E4554" s="41" t="s">
        <v>17</v>
      </c>
      <c r="F4554" s="3" t="s">
        <v>13546</v>
      </c>
      <c r="G4554" s="1" t="s">
        <v>18</v>
      </c>
      <c r="H4554" s="4" t="s">
        <v>679</v>
      </c>
      <c r="I4554" s="1" t="s">
        <v>38</v>
      </c>
    </row>
    <row r="4555" spans="2:9">
      <c r="B4555" s="1">
        <v>4553</v>
      </c>
      <c r="C4555" s="41" t="s">
        <v>13547</v>
      </c>
      <c r="D4555" s="4" t="s">
        <v>5370</v>
      </c>
      <c r="E4555" s="41" t="s">
        <v>17</v>
      </c>
      <c r="F4555" s="3" t="s">
        <v>13548</v>
      </c>
      <c r="G4555" s="1" t="s">
        <v>18</v>
      </c>
      <c r="H4555" s="4" t="s">
        <v>387</v>
      </c>
      <c r="I4555" s="1" t="s">
        <v>38</v>
      </c>
    </row>
    <row r="4556" spans="2:9">
      <c r="B4556" s="1">
        <v>4554</v>
      </c>
      <c r="C4556" s="41" t="s">
        <v>13549</v>
      </c>
      <c r="D4556" s="4" t="s">
        <v>13550</v>
      </c>
      <c r="E4556" s="41" t="s">
        <v>17</v>
      </c>
      <c r="F4556" s="3" t="s">
        <v>13551</v>
      </c>
      <c r="G4556" s="1" t="s">
        <v>18</v>
      </c>
      <c r="H4556" s="4" t="s">
        <v>387</v>
      </c>
      <c r="I4556" s="1" t="s">
        <v>38</v>
      </c>
    </row>
    <row r="4557" spans="2:9">
      <c r="B4557" s="1">
        <v>4555</v>
      </c>
      <c r="C4557" s="41" t="s">
        <v>13552</v>
      </c>
      <c r="D4557" s="4" t="s">
        <v>13553</v>
      </c>
      <c r="E4557" s="41" t="s">
        <v>17</v>
      </c>
      <c r="F4557" s="3" t="s">
        <v>13554</v>
      </c>
      <c r="G4557" s="1" t="s">
        <v>18</v>
      </c>
      <c r="H4557" s="4" t="s">
        <v>557</v>
      </c>
      <c r="I4557" s="1" t="s">
        <v>38</v>
      </c>
    </row>
    <row r="4558" spans="2:9">
      <c r="B4558" s="1">
        <v>4556</v>
      </c>
      <c r="C4558" s="41" t="s">
        <v>13555</v>
      </c>
      <c r="D4558" s="4" t="s">
        <v>1771</v>
      </c>
      <c r="E4558" s="41" t="s">
        <v>17</v>
      </c>
      <c r="F4558" s="3" t="s">
        <v>13556</v>
      </c>
      <c r="G4558" s="1" t="s">
        <v>18</v>
      </c>
      <c r="H4558" s="4" t="s">
        <v>680</v>
      </c>
      <c r="I4558" s="1" t="s">
        <v>38</v>
      </c>
    </row>
    <row r="4559" spans="2:9">
      <c r="B4559" s="1">
        <v>4557</v>
      </c>
      <c r="C4559" s="41" t="s">
        <v>13557</v>
      </c>
      <c r="D4559" s="4" t="s">
        <v>13558</v>
      </c>
      <c r="E4559" s="41" t="s">
        <v>17</v>
      </c>
      <c r="F4559" s="3" t="s">
        <v>13559</v>
      </c>
      <c r="G4559" s="1" t="s">
        <v>18</v>
      </c>
      <c r="H4559" s="4" t="s">
        <v>557</v>
      </c>
      <c r="I4559" s="1" t="s">
        <v>38</v>
      </c>
    </row>
    <row r="4560" spans="2:9">
      <c r="B4560" s="1">
        <v>4558</v>
      </c>
      <c r="C4560" s="41" t="s">
        <v>13560</v>
      </c>
      <c r="D4560" s="4" t="s">
        <v>13561</v>
      </c>
      <c r="E4560" s="41" t="s">
        <v>17</v>
      </c>
      <c r="F4560" s="3" t="s">
        <v>13562</v>
      </c>
      <c r="G4560" s="1" t="s">
        <v>18</v>
      </c>
      <c r="H4560" s="4" t="s">
        <v>678</v>
      </c>
      <c r="I4560" s="1" t="s">
        <v>38</v>
      </c>
    </row>
    <row r="4561" spans="2:9">
      <c r="B4561" s="1">
        <v>4559</v>
      </c>
      <c r="C4561" s="41" t="s">
        <v>13563</v>
      </c>
      <c r="D4561" s="4" t="s">
        <v>13564</v>
      </c>
      <c r="E4561" s="41" t="s">
        <v>17</v>
      </c>
      <c r="F4561" s="3" t="s">
        <v>13565</v>
      </c>
      <c r="G4561" s="1" t="s">
        <v>18</v>
      </c>
      <c r="H4561" s="4" t="s">
        <v>680</v>
      </c>
      <c r="I4561" s="1" t="s">
        <v>38</v>
      </c>
    </row>
    <row r="4562" spans="2:9">
      <c r="B4562" s="1">
        <v>4560</v>
      </c>
      <c r="C4562" s="41" t="s">
        <v>13566</v>
      </c>
      <c r="D4562" s="4" t="s">
        <v>13567</v>
      </c>
      <c r="E4562" s="41" t="s">
        <v>17</v>
      </c>
      <c r="F4562" s="3" t="s">
        <v>13568</v>
      </c>
      <c r="G4562" s="1" t="s">
        <v>18</v>
      </c>
      <c r="H4562" s="4" t="s">
        <v>557</v>
      </c>
      <c r="I4562" s="1" t="s">
        <v>38</v>
      </c>
    </row>
    <row r="4563" spans="2:9">
      <c r="B4563" s="1">
        <v>4561</v>
      </c>
      <c r="C4563" s="41" t="s">
        <v>13569</v>
      </c>
      <c r="D4563" s="4" t="s">
        <v>13570</v>
      </c>
      <c r="E4563" s="41" t="s">
        <v>17</v>
      </c>
      <c r="F4563" s="3" t="s">
        <v>5215</v>
      </c>
      <c r="G4563" s="1" t="s">
        <v>18</v>
      </c>
      <c r="H4563" s="4" t="s">
        <v>387</v>
      </c>
      <c r="I4563" s="1" t="s">
        <v>38</v>
      </c>
    </row>
    <row r="4564" spans="2:9">
      <c r="B4564" s="1">
        <v>4562</v>
      </c>
      <c r="C4564" s="41" t="s">
        <v>13571</v>
      </c>
      <c r="D4564" s="4" t="s">
        <v>13572</v>
      </c>
      <c r="E4564" s="41" t="s">
        <v>17</v>
      </c>
      <c r="F4564" s="3" t="s">
        <v>13573</v>
      </c>
      <c r="G4564" s="1" t="s">
        <v>18</v>
      </c>
      <c r="H4564" s="4" t="s">
        <v>387</v>
      </c>
      <c r="I4564" s="1" t="s">
        <v>38</v>
      </c>
    </row>
    <row r="4565" spans="2:9">
      <c r="B4565" s="1">
        <v>4563</v>
      </c>
      <c r="C4565" s="41" t="s">
        <v>13574</v>
      </c>
      <c r="D4565" s="4" t="s">
        <v>13575</v>
      </c>
      <c r="E4565" s="41" t="s">
        <v>17</v>
      </c>
      <c r="F4565" s="3" t="s">
        <v>13576</v>
      </c>
      <c r="G4565" s="1" t="s">
        <v>18</v>
      </c>
      <c r="H4565" s="4" t="s">
        <v>436</v>
      </c>
      <c r="I4565" s="1" t="s">
        <v>38</v>
      </c>
    </row>
    <row r="4566" spans="2:9">
      <c r="B4566" s="1">
        <v>4564</v>
      </c>
      <c r="C4566" s="41" t="s">
        <v>13577</v>
      </c>
      <c r="D4566" s="4" t="s">
        <v>13578</v>
      </c>
      <c r="E4566" s="41" t="s">
        <v>17</v>
      </c>
      <c r="F4566" s="3" t="s">
        <v>13579</v>
      </c>
      <c r="G4566" s="1" t="s">
        <v>18</v>
      </c>
      <c r="H4566" s="4" t="s">
        <v>680</v>
      </c>
      <c r="I4566" s="1" t="s">
        <v>38</v>
      </c>
    </row>
    <row r="4567" spans="2:9">
      <c r="B4567" s="1">
        <v>4565</v>
      </c>
      <c r="C4567" s="41" t="s">
        <v>13580</v>
      </c>
      <c r="D4567" s="4" t="s">
        <v>13581</v>
      </c>
      <c r="E4567" s="41" t="s">
        <v>17</v>
      </c>
      <c r="F4567" s="3" t="s">
        <v>13582</v>
      </c>
      <c r="G4567" s="1" t="s">
        <v>18</v>
      </c>
      <c r="H4567" s="4" t="s">
        <v>436</v>
      </c>
      <c r="I4567" s="1" t="s">
        <v>38</v>
      </c>
    </row>
    <row r="4568" spans="2:9">
      <c r="B4568" s="1">
        <v>4566</v>
      </c>
      <c r="C4568" s="41" t="s">
        <v>13583</v>
      </c>
      <c r="D4568" s="4" t="s">
        <v>13584</v>
      </c>
      <c r="E4568" s="41" t="s">
        <v>17</v>
      </c>
      <c r="F4568" s="3" t="s">
        <v>13585</v>
      </c>
      <c r="G4568" s="1" t="s">
        <v>18</v>
      </c>
      <c r="H4568" s="4" t="s">
        <v>678</v>
      </c>
      <c r="I4568" s="1" t="s">
        <v>38</v>
      </c>
    </row>
    <row r="4569" spans="2:9">
      <c r="B4569" s="1">
        <v>4567</v>
      </c>
      <c r="C4569" s="41" t="s">
        <v>13586</v>
      </c>
      <c r="D4569" s="4" t="s">
        <v>13587</v>
      </c>
      <c r="E4569" s="41" t="s">
        <v>17</v>
      </c>
      <c r="F4569" s="3" t="s">
        <v>13588</v>
      </c>
      <c r="G4569" s="1" t="s">
        <v>18</v>
      </c>
      <c r="H4569" s="4" t="s">
        <v>557</v>
      </c>
      <c r="I4569" s="1" t="s">
        <v>38</v>
      </c>
    </row>
    <row r="4570" spans="2:9">
      <c r="B4570" s="1">
        <v>4568</v>
      </c>
      <c r="C4570" s="41" t="s">
        <v>13589</v>
      </c>
      <c r="D4570" s="4" t="s">
        <v>2508</v>
      </c>
      <c r="E4570" s="41" t="s">
        <v>17</v>
      </c>
      <c r="F4570" s="3" t="s">
        <v>5176</v>
      </c>
      <c r="G4570" s="1" t="s">
        <v>18</v>
      </c>
      <c r="H4570" s="4" t="s">
        <v>680</v>
      </c>
      <c r="I4570" s="1" t="s">
        <v>38</v>
      </c>
    </row>
    <row r="4571" spans="2:9">
      <c r="B4571" s="1">
        <v>4569</v>
      </c>
      <c r="C4571" s="41" t="s">
        <v>13590</v>
      </c>
      <c r="D4571" s="4" t="s">
        <v>13591</v>
      </c>
      <c r="E4571" s="41" t="s">
        <v>17</v>
      </c>
      <c r="F4571" s="3" t="s">
        <v>13592</v>
      </c>
      <c r="G4571" s="1" t="s">
        <v>18</v>
      </c>
      <c r="H4571" s="4" t="s">
        <v>478</v>
      </c>
      <c r="I4571" s="1" t="s">
        <v>38</v>
      </c>
    </row>
    <row r="4572" spans="2:9">
      <c r="B4572" s="1">
        <v>4570</v>
      </c>
      <c r="C4572" s="41" t="s">
        <v>13593</v>
      </c>
      <c r="D4572" s="4" t="s">
        <v>13594</v>
      </c>
      <c r="E4572" s="41" t="s">
        <v>17</v>
      </c>
      <c r="F4572" s="3" t="s">
        <v>13595</v>
      </c>
      <c r="G4572" s="1" t="s">
        <v>18</v>
      </c>
      <c r="H4572" s="4" t="s">
        <v>387</v>
      </c>
      <c r="I4572" s="1" t="s">
        <v>38</v>
      </c>
    </row>
    <row r="4573" spans="2:9">
      <c r="B4573" s="1">
        <v>4571</v>
      </c>
      <c r="C4573" s="41" t="s">
        <v>13596</v>
      </c>
      <c r="D4573" s="4" t="s">
        <v>13597</v>
      </c>
      <c r="E4573" s="41" t="s">
        <v>17</v>
      </c>
      <c r="F4573" s="3" t="s">
        <v>13598</v>
      </c>
      <c r="G4573" s="1" t="s">
        <v>18</v>
      </c>
      <c r="H4573" s="4" t="s">
        <v>387</v>
      </c>
      <c r="I4573" s="1" t="s">
        <v>38</v>
      </c>
    </row>
    <row r="4574" spans="2:9">
      <c r="B4574" s="1">
        <v>4572</v>
      </c>
      <c r="C4574" s="41" t="s">
        <v>13599</v>
      </c>
      <c r="D4574" s="4" t="s">
        <v>9042</v>
      </c>
      <c r="E4574" s="41" t="s">
        <v>17</v>
      </c>
      <c r="F4574" s="3" t="s">
        <v>13600</v>
      </c>
      <c r="G4574" s="1" t="s">
        <v>18</v>
      </c>
      <c r="H4574" s="4" t="s">
        <v>436</v>
      </c>
      <c r="I4574" s="1" t="s">
        <v>38</v>
      </c>
    </row>
    <row r="4575" spans="2:9">
      <c r="B4575" s="1">
        <v>4573</v>
      </c>
      <c r="C4575" s="41" t="s">
        <v>13601</v>
      </c>
      <c r="D4575" s="4" t="s">
        <v>5169</v>
      </c>
      <c r="E4575" s="41" t="s">
        <v>17</v>
      </c>
      <c r="F4575" s="3" t="s">
        <v>13602</v>
      </c>
      <c r="G4575" s="1" t="s">
        <v>18</v>
      </c>
      <c r="H4575" s="4" t="s">
        <v>387</v>
      </c>
      <c r="I4575" s="1" t="s">
        <v>38</v>
      </c>
    </row>
    <row r="4576" spans="2:9">
      <c r="B4576" s="1">
        <v>4574</v>
      </c>
      <c r="C4576" s="41" t="s">
        <v>13603</v>
      </c>
      <c r="D4576" s="4" t="s">
        <v>13604</v>
      </c>
      <c r="E4576" s="41" t="s">
        <v>17</v>
      </c>
      <c r="F4576" s="3" t="s">
        <v>13605</v>
      </c>
      <c r="G4576" s="1" t="s">
        <v>18</v>
      </c>
      <c r="H4576" s="4" t="s">
        <v>557</v>
      </c>
      <c r="I4576" s="1" t="s">
        <v>38</v>
      </c>
    </row>
    <row r="4577" spans="2:9">
      <c r="B4577" s="1">
        <v>4575</v>
      </c>
      <c r="C4577" s="41" t="s">
        <v>13606</v>
      </c>
      <c r="D4577" s="4" t="s">
        <v>13607</v>
      </c>
      <c r="E4577" s="41" t="s">
        <v>17</v>
      </c>
      <c r="F4577" s="3" t="s">
        <v>13608</v>
      </c>
      <c r="G4577" s="1" t="s">
        <v>18</v>
      </c>
      <c r="H4577" s="4" t="s">
        <v>678</v>
      </c>
      <c r="I4577" s="1" t="s">
        <v>38</v>
      </c>
    </row>
    <row r="4578" spans="2:9">
      <c r="B4578" s="1">
        <v>4576</v>
      </c>
      <c r="C4578" s="41" t="s">
        <v>13609</v>
      </c>
      <c r="D4578" s="4" t="s">
        <v>13610</v>
      </c>
      <c r="E4578" s="41" t="s">
        <v>17</v>
      </c>
      <c r="F4578" s="3" t="s">
        <v>13611</v>
      </c>
      <c r="G4578" s="1" t="s">
        <v>18</v>
      </c>
      <c r="H4578" s="4" t="s">
        <v>478</v>
      </c>
      <c r="I4578" s="1" t="s">
        <v>38</v>
      </c>
    </row>
    <row r="4579" spans="2:9">
      <c r="B4579" s="1">
        <v>4577</v>
      </c>
      <c r="C4579" s="41" t="s">
        <v>13612</v>
      </c>
      <c r="D4579" s="4" t="s">
        <v>13613</v>
      </c>
      <c r="E4579" s="41" t="s">
        <v>17</v>
      </c>
      <c r="F4579" s="3" t="s">
        <v>13614</v>
      </c>
      <c r="G4579" s="1" t="s">
        <v>18</v>
      </c>
      <c r="H4579" s="4" t="s">
        <v>678</v>
      </c>
      <c r="I4579" s="1" t="s">
        <v>38</v>
      </c>
    </row>
    <row r="4580" spans="2:9">
      <c r="B4580" s="1">
        <v>4578</v>
      </c>
      <c r="C4580" s="41" t="s">
        <v>13615</v>
      </c>
      <c r="D4580" s="4" t="s">
        <v>13616</v>
      </c>
      <c r="E4580" s="41" t="s">
        <v>17</v>
      </c>
      <c r="F4580" s="3" t="s">
        <v>13617</v>
      </c>
      <c r="G4580" s="1" t="s">
        <v>18</v>
      </c>
      <c r="H4580" s="4" t="s">
        <v>478</v>
      </c>
      <c r="I4580" s="1" t="s">
        <v>38</v>
      </c>
    </row>
    <row r="4581" spans="2:9">
      <c r="B4581" s="1">
        <v>4579</v>
      </c>
      <c r="C4581" s="41" t="s">
        <v>13618</v>
      </c>
      <c r="D4581" s="4" t="s">
        <v>13619</v>
      </c>
      <c r="E4581" s="41" t="s">
        <v>17</v>
      </c>
      <c r="F4581" s="3" t="s">
        <v>13620</v>
      </c>
      <c r="G4581" s="1" t="s">
        <v>18</v>
      </c>
      <c r="H4581" s="4" t="s">
        <v>675</v>
      </c>
      <c r="I4581" s="1" t="s">
        <v>38</v>
      </c>
    </row>
    <row r="4582" spans="2:9">
      <c r="B4582" s="1">
        <v>4580</v>
      </c>
      <c r="C4582" s="41" t="s">
        <v>13621</v>
      </c>
      <c r="D4582" s="4" t="s">
        <v>13622</v>
      </c>
      <c r="E4582" s="41" t="s">
        <v>17</v>
      </c>
      <c r="F4582" s="3" t="s">
        <v>13623</v>
      </c>
      <c r="G4582" s="1" t="s">
        <v>18</v>
      </c>
      <c r="H4582" s="4" t="s">
        <v>680</v>
      </c>
      <c r="I4582" s="1" t="s">
        <v>38</v>
      </c>
    </row>
    <row r="4583" spans="2:9">
      <c r="B4583" s="1">
        <v>4581</v>
      </c>
      <c r="C4583" s="41" t="s">
        <v>13624</v>
      </c>
      <c r="D4583" s="4" t="s">
        <v>13625</v>
      </c>
      <c r="E4583" s="41" t="s">
        <v>17</v>
      </c>
      <c r="F4583" s="3" t="s">
        <v>13626</v>
      </c>
      <c r="G4583" s="1" t="s">
        <v>18</v>
      </c>
      <c r="H4583" s="4" t="s">
        <v>557</v>
      </c>
      <c r="I4583" s="1" t="s">
        <v>38</v>
      </c>
    </row>
    <row r="4584" spans="2:9">
      <c r="B4584" s="1">
        <v>4582</v>
      </c>
      <c r="C4584" s="41" t="s">
        <v>13627</v>
      </c>
      <c r="D4584" s="4" t="s">
        <v>11803</v>
      </c>
      <c r="E4584" s="41" t="s">
        <v>17</v>
      </c>
      <c r="F4584" s="3" t="s">
        <v>13628</v>
      </c>
      <c r="G4584" s="1" t="s">
        <v>18</v>
      </c>
      <c r="H4584" s="4" t="s">
        <v>675</v>
      </c>
      <c r="I4584" s="1" t="s">
        <v>38</v>
      </c>
    </row>
    <row r="4585" spans="2:9">
      <c r="B4585" s="1">
        <v>4583</v>
      </c>
      <c r="C4585" s="41" t="s">
        <v>13629</v>
      </c>
      <c r="D4585" s="4" t="s">
        <v>13630</v>
      </c>
      <c r="E4585" s="41" t="s">
        <v>17</v>
      </c>
      <c r="F4585" s="3" t="s">
        <v>5508</v>
      </c>
      <c r="G4585" s="1" t="s">
        <v>18</v>
      </c>
      <c r="H4585" s="4" t="s">
        <v>387</v>
      </c>
      <c r="I4585" s="1" t="s">
        <v>38</v>
      </c>
    </row>
    <row r="4586" spans="2:9">
      <c r="B4586" s="1">
        <v>4584</v>
      </c>
      <c r="C4586" s="41" t="s">
        <v>13631</v>
      </c>
      <c r="D4586" s="4" t="s">
        <v>13632</v>
      </c>
      <c r="E4586" s="41" t="s">
        <v>17</v>
      </c>
      <c r="F4586" s="3" t="s">
        <v>13633</v>
      </c>
      <c r="G4586" s="1" t="s">
        <v>18</v>
      </c>
      <c r="H4586" s="4" t="s">
        <v>174</v>
      </c>
      <c r="I4586" s="1" t="s">
        <v>38</v>
      </c>
    </row>
    <row r="4587" spans="2:9">
      <c r="B4587" s="1">
        <v>4585</v>
      </c>
      <c r="C4587" s="41" t="s">
        <v>13634</v>
      </c>
      <c r="D4587" s="4" t="s">
        <v>8460</v>
      </c>
      <c r="E4587" s="41" t="s">
        <v>17</v>
      </c>
      <c r="F4587" s="3" t="s">
        <v>13635</v>
      </c>
      <c r="G4587" s="1" t="s">
        <v>18</v>
      </c>
      <c r="H4587" s="4" t="s">
        <v>678</v>
      </c>
      <c r="I4587" s="1" t="s">
        <v>38</v>
      </c>
    </row>
    <row r="4588" spans="2:9">
      <c r="B4588" s="1">
        <v>4586</v>
      </c>
      <c r="C4588" s="41" t="s">
        <v>13636</v>
      </c>
      <c r="D4588" s="4" t="s">
        <v>13637</v>
      </c>
      <c r="E4588" s="41" t="s">
        <v>17</v>
      </c>
      <c r="F4588" s="3" t="s">
        <v>13638</v>
      </c>
      <c r="G4588" s="1" t="s">
        <v>18</v>
      </c>
      <c r="H4588" s="4" t="s">
        <v>679</v>
      </c>
      <c r="I4588" s="1" t="s">
        <v>38</v>
      </c>
    </row>
    <row r="4589" spans="2:9">
      <c r="B4589" s="1">
        <v>4587</v>
      </c>
      <c r="C4589" s="41" t="s">
        <v>13639</v>
      </c>
      <c r="D4589" s="4" t="s">
        <v>13640</v>
      </c>
      <c r="E4589" s="41" t="s">
        <v>17</v>
      </c>
      <c r="F4589" s="3" t="s">
        <v>13641</v>
      </c>
      <c r="G4589" s="1" t="s">
        <v>18</v>
      </c>
      <c r="H4589" s="4" t="s">
        <v>478</v>
      </c>
      <c r="I4589" s="1" t="s">
        <v>38</v>
      </c>
    </row>
    <row r="4590" spans="2:9">
      <c r="B4590" s="1">
        <v>4588</v>
      </c>
      <c r="C4590" s="41" t="s">
        <v>13642</v>
      </c>
      <c r="D4590" s="4" t="s">
        <v>3919</v>
      </c>
      <c r="E4590" s="41" t="s">
        <v>17</v>
      </c>
      <c r="F4590" s="3" t="s">
        <v>13643</v>
      </c>
      <c r="G4590" s="1" t="s">
        <v>18</v>
      </c>
      <c r="H4590" s="4" t="s">
        <v>680</v>
      </c>
      <c r="I4590" s="1" t="s">
        <v>38</v>
      </c>
    </row>
    <row r="4591" spans="2:9">
      <c r="B4591" s="1">
        <v>4589</v>
      </c>
      <c r="C4591" s="41" t="s">
        <v>13644</v>
      </c>
      <c r="D4591" s="4" t="s">
        <v>13645</v>
      </c>
      <c r="E4591" s="41" t="s">
        <v>17</v>
      </c>
      <c r="F4591" s="3" t="s">
        <v>13646</v>
      </c>
      <c r="G4591" s="1" t="s">
        <v>18</v>
      </c>
      <c r="H4591" s="4" t="s">
        <v>594</v>
      </c>
      <c r="I4591" s="1" t="s">
        <v>38</v>
      </c>
    </row>
    <row r="4592" spans="2:9">
      <c r="B4592" s="1">
        <v>4590</v>
      </c>
      <c r="C4592" s="41" t="s">
        <v>13647</v>
      </c>
      <c r="D4592" s="4" t="s">
        <v>13648</v>
      </c>
      <c r="E4592" s="41" t="s">
        <v>17</v>
      </c>
      <c r="F4592" s="3" t="s">
        <v>13649</v>
      </c>
      <c r="G4592" s="1" t="s">
        <v>18</v>
      </c>
      <c r="H4592" s="4" t="s">
        <v>478</v>
      </c>
      <c r="I4592" s="1" t="s">
        <v>38</v>
      </c>
    </row>
    <row r="4593" spans="2:9">
      <c r="B4593" s="1">
        <v>4591</v>
      </c>
      <c r="C4593" s="41" t="s">
        <v>13650</v>
      </c>
      <c r="D4593" s="4" t="s">
        <v>13651</v>
      </c>
      <c r="E4593" s="41" t="s">
        <v>17</v>
      </c>
      <c r="F4593" s="3" t="s">
        <v>13137</v>
      </c>
      <c r="G4593" s="1" t="s">
        <v>18</v>
      </c>
      <c r="H4593" s="4" t="s">
        <v>462</v>
      </c>
      <c r="I4593" s="1" t="s">
        <v>38</v>
      </c>
    </row>
    <row r="4594" spans="2:9">
      <c r="B4594" s="1">
        <v>4592</v>
      </c>
      <c r="C4594" s="41" t="s">
        <v>13652</v>
      </c>
      <c r="D4594" s="4" t="s">
        <v>13653</v>
      </c>
      <c r="E4594" s="41" t="s">
        <v>17</v>
      </c>
      <c r="F4594" s="3" t="s">
        <v>5178</v>
      </c>
      <c r="G4594" s="1" t="s">
        <v>18</v>
      </c>
      <c r="H4594" s="4" t="s">
        <v>387</v>
      </c>
      <c r="I4594" s="1" t="s">
        <v>38</v>
      </c>
    </row>
    <row r="4595" spans="2:9">
      <c r="B4595" s="1">
        <v>4593</v>
      </c>
      <c r="C4595" s="41" t="s">
        <v>13654</v>
      </c>
      <c r="D4595" s="4" t="s">
        <v>13655</v>
      </c>
      <c r="E4595" s="41" t="s">
        <v>17</v>
      </c>
      <c r="F4595" s="3" t="s">
        <v>13656</v>
      </c>
      <c r="G4595" s="1" t="s">
        <v>18</v>
      </c>
      <c r="H4595" s="4" t="s">
        <v>478</v>
      </c>
      <c r="I4595" s="1" t="s">
        <v>38</v>
      </c>
    </row>
    <row r="4596" spans="2:9">
      <c r="B4596" s="1">
        <v>4594</v>
      </c>
      <c r="C4596" s="41" t="s">
        <v>13657</v>
      </c>
      <c r="D4596" s="4" t="s">
        <v>13658</v>
      </c>
      <c r="E4596" s="41" t="s">
        <v>17</v>
      </c>
      <c r="F4596" s="3" t="s">
        <v>13659</v>
      </c>
      <c r="G4596" s="1" t="s">
        <v>18</v>
      </c>
      <c r="H4596" s="4" t="s">
        <v>675</v>
      </c>
      <c r="I4596" s="1" t="s">
        <v>38</v>
      </c>
    </row>
    <row r="4597" spans="2:9">
      <c r="B4597" s="1">
        <v>4595</v>
      </c>
      <c r="C4597" s="41" t="s">
        <v>13660</v>
      </c>
      <c r="D4597" s="4" t="s">
        <v>13661</v>
      </c>
      <c r="E4597" s="41" t="s">
        <v>17</v>
      </c>
      <c r="F4597" s="3" t="s">
        <v>13662</v>
      </c>
      <c r="G4597" s="1" t="s">
        <v>18</v>
      </c>
      <c r="H4597" s="4" t="s">
        <v>436</v>
      </c>
      <c r="I4597" s="1" t="s">
        <v>38</v>
      </c>
    </row>
    <row r="4598" spans="2:9">
      <c r="B4598" s="1">
        <v>4596</v>
      </c>
      <c r="C4598" s="41" t="s">
        <v>13663</v>
      </c>
      <c r="D4598" s="4" t="s">
        <v>13664</v>
      </c>
      <c r="E4598" s="41" t="s">
        <v>17</v>
      </c>
      <c r="F4598" s="3" t="s">
        <v>13665</v>
      </c>
      <c r="G4598" s="1" t="s">
        <v>18</v>
      </c>
      <c r="H4598" s="4" t="s">
        <v>680</v>
      </c>
      <c r="I4598" s="1" t="s">
        <v>38</v>
      </c>
    </row>
    <row r="4599" spans="2:9">
      <c r="B4599" s="1">
        <v>4597</v>
      </c>
      <c r="C4599" s="41" t="s">
        <v>13666</v>
      </c>
      <c r="D4599" s="4" t="s">
        <v>13667</v>
      </c>
      <c r="E4599" s="41" t="s">
        <v>17</v>
      </c>
      <c r="F4599" s="3" t="s">
        <v>13668</v>
      </c>
      <c r="G4599" s="1" t="s">
        <v>18</v>
      </c>
      <c r="H4599" s="4" t="s">
        <v>680</v>
      </c>
      <c r="I4599" s="1" t="s">
        <v>38</v>
      </c>
    </row>
    <row r="4600" spans="2:9">
      <c r="B4600" s="1">
        <v>4598</v>
      </c>
      <c r="C4600" s="41" t="s">
        <v>13669</v>
      </c>
      <c r="D4600" s="4" t="s">
        <v>13670</v>
      </c>
      <c r="E4600" s="41" t="s">
        <v>17</v>
      </c>
      <c r="F4600" s="3" t="s">
        <v>13671</v>
      </c>
      <c r="G4600" s="1" t="s">
        <v>18</v>
      </c>
      <c r="H4600" s="4" t="s">
        <v>557</v>
      </c>
      <c r="I4600" s="1" t="s">
        <v>38</v>
      </c>
    </row>
    <row r="4601" spans="2:9">
      <c r="B4601" s="1">
        <v>4599</v>
      </c>
      <c r="C4601" s="41" t="s">
        <v>13672</v>
      </c>
      <c r="D4601" s="4" t="s">
        <v>13673</v>
      </c>
      <c r="E4601" s="41" t="s">
        <v>17</v>
      </c>
      <c r="F4601" s="3" t="s">
        <v>13674</v>
      </c>
      <c r="G4601" s="1" t="s">
        <v>18</v>
      </c>
      <c r="H4601" s="4" t="s">
        <v>557</v>
      </c>
      <c r="I4601" s="1" t="s">
        <v>38</v>
      </c>
    </row>
    <row r="4602" spans="2:9">
      <c r="B4602" s="1">
        <v>4600</v>
      </c>
      <c r="C4602" s="41" t="s">
        <v>13675</v>
      </c>
      <c r="D4602" s="4" t="s">
        <v>13676</v>
      </c>
      <c r="E4602" s="41" t="s">
        <v>17</v>
      </c>
      <c r="F4602" s="3" t="s">
        <v>13677</v>
      </c>
      <c r="G4602" s="1" t="s">
        <v>18</v>
      </c>
      <c r="H4602" s="4" t="s">
        <v>557</v>
      </c>
      <c r="I4602" s="1" t="s">
        <v>38</v>
      </c>
    </row>
    <row r="4603" spans="2:9">
      <c r="B4603" s="1">
        <v>4601</v>
      </c>
      <c r="C4603" s="41" t="s">
        <v>13678</v>
      </c>
      <c r="D4603" s="4" t="s">
        <v>13679</v>
      </c>
      <c r="E4603" s="41" t="s">
        <v>17</v>
      </c>
      <c r="F4603" s="3" t="s">
        <v>5168</v>
      </c>
      <c r="G4603" s="1" t="s">
        <v>18</v>
      </c>
      <c r="H4603" s="4" t="s">
        <v>252</v>
      </c>
      <c r="I4603" s="1" t="s">
        <v>38</v>
      </c>
    </row>
    <row r="4604" spans="2:9">
      <c r="B4604" s="1">
        <v>4602</v>
      </c>
      <c r="C4604" s="41" t="s">
        <v>13680</v>
      </c>
      <c r="D4604" s="4" t="s">
        <v>13681</v>
      </c>
      <c r="E4604" s="41" t="s">
        <v>17</v>
      </c>
      <c r="F4604" s="3" t="s">
        <v>13682</v>
      </c>
      <c r="G4604" s="1" t="s">
        <v>18</v>
      </c>
      <c r="H4604" s="4" t="s">
        <v>557</v>
      </c>
      <c r="I4604" s="1" t="s">
        <v>38</v>
      </c>
    </row>
    <row r="4605" spans="2:9">
      <c r="B4605" s="1">
        <v>4603</v>
      </c>
      <c r="C4605" s="41" t="s">
        <v>13683</v>
      </c>
      <c r="D4605" s="4" t="s">
        <v>13684</v>
      </c>
      <c r="E4605" s="41" t="s">
        <v>17</v>
      </c>
      <c r="F4605" s="3" t="s">
        <v>13685</v>
      </c>
      <c r="G4605" s="1" t="s">
        <v>18</v>
      </c>
      <c r="H4605" s="4" t="s">
        <v>436</v>
      </c>
      <c r="I4605" s="1" t="s">
        <v>38</v>
      </c>
    </row>
    <row r="4606" spans="2:9">
      <c r="B4606" s="1">
        <v>4604</v>
      </c>
      <c r="C4606" s="41" t="s">
        <v>13686</v>
      </c>
      <c r="D4606" s="4" t="s">
        <v>13687</v>
      </c>
      <c r="E4606" s="41" t="s">
        <v>17</v>
      </c>
      <c r="F4606" s="3" t="s">
        <v>13688</v>
      </c>
      <c r="G4606" s="1" t="s">
        <v>18</v>
      </c>
      <c r="H4606" s="4" t="s">
        <v>557</v>
      </c>
      <c r="I4606" s="1" t="s">
        <v>38</v>
      </c>
    </row>
    <row r="4607" spans="2:9">
      <c r="B4607" s="1">
        <v>4605</v>
      </c>
      <c r="C4607" s="41" t="s">
        <v>13689</v>
      </c>
      <c r="D4607" s="4" t="s">
        <v>7850</v>
      </c>
      <c r="E4607" s="41" t="s">
        <v>17</v>
      </c>
      <c r="F4607" s="3" t="s">
        <v>13690</v>
      </c>
      <c r="G4607" s="1" t="s">
        <v>18</v>
      </c>
      <c r="H4607" s="4" t="s">
        <v>478</v>
      </c>
      <c r="I4607" s="1" t="s">
        <v>38</v>
      </c>
    </row>
    <row r="4608" spans="2:9">
      <c r="B4608" s="1">
        <v>4606</v>
      </c>
      <c r="C4608" s="41" t="s">
        <v>13691</v>
      </c>
      <c r="D4608" s="4" t="s">
        <v>13692</v>
      </c>
      <c r="E4608" s="41" t="s">
        <v>17</v>
      </c>
      <c r="F4608" s="3" t="s">
        <v>13693</v>
      </c>
      <c r="G4608" s="1" t="s">
        <v>18</v>
      </c>
      <c r="H4608" s="4" t="s">
        <v>174</v>
      </c>
      <c r="I4608" s="1" t="s">
        <v>38</v>
      </c>
    </row>
    <row r="4609" spans="2:9">
      <c r="B4609" s="1">
        <v>4607</v>
      </c>
      <c r="C4609" s="41" t="s">
        <v>13694</v>
      </c>
      <c r="D4609" s="4" t="s">
        <v>13695</v>
      </c>
      <c r="E4609" s="41" t="s">
        <v>17</v>
      </c>
      <c r="F4609" s="3" t="s">
        <v>13696</v>
      </c>
      <c r="G4609" s="1" t="s">
        <v>18</v>
      </c>
      <c r="H4609" s="4" t="s">
        <v>680</v>
      </c>
      <c r="I4609" s="1" t="s">
        <v>38</v>
      </c>
    </row>
    <row r="4610" spans="2:9">
      <c r="B4610" s="1">
        <v>4608</v>
      </c>
      <c r="C4610" s="41" t="s">
        <v>13697</v>
      </c>
      <c r="D4610" s="4" t="s">
        <v>13698</v>
      </c>
      <c r="E4610" s="41" t="s">
        <v>17</v>
      </c>
      <c r="F4610" s="3" t="s">
        <v>13699</v>
      </c>
      <c r="G4610" s="1" t="s">
        <v>18</v>
      </c>
      <c r="H4610" s="4" t="s">
        <v>478</v>
      </c>
      <c r="I4610" s="1" t="s">
        <v>38</v>
      </c>
    </row>
    <row r="4611" spans="2:9">
      <c r="B4611" s="1">
        <v>4609</v>
      </c>
      <c r="C4611" s="41" t="s">
        <v>13700</v>
      </c>
      <c r="D4611" s="4" t="s">
        <v>13701</v>
      </c>
      <c r="E4611" s="41" t="s">
        <v>17</v>
      </c>
      <c r="F4611" s="3" t="s">
        <v>13702</v>
      </c>
      <c r="G4611" s="1" t="s">
        <v>18</v>
      </c>
      <c r="H4611" s="4" t="s">
        <v>679</v>
      </c>
      <c r="I4611" s="1" t="s">
        <v>38</v>
      </c>
    </row>
    <row r="4612" spans="2:9">
      <c r="B4612" s="1">
        <v>4610</v>
      </c>
      <c r="C4612" s="41" t="s">
        <v>13703</v>
      </c>
      <c r="D4612" s="4" t="s">
        <v>13704</v>
      </c>
      <c r="E4612" s="41" t="s">
        <v>17</v>
      </c>
      <c r="F4612" s="3" t="s">
        <v>13705</v>
      </c>
      <c r="G4612" s="1" t="s">
        <v>18</v>
      </c>
      <c r="H4612" s="4" t="s">
        <v>679</v>
      </c>
      <c r="I4612" s="1" t="s">
        <v>38</v>
      </c>
    </row>
    <row r="4613" spans="2:9">
      <c r="B4613" s="1">
        <v>4611</v>
      </c>
      <c r="C4613" s="41" t="s">
        <v>13706</v>
      </c>
      <c r="D4613" s="4" t="s">
        <v>13707</v>
      </c>
      <c r="E4613" s="41" t="s">
        <v>17</v>
      </c>
      <c r="F4613" s="3" t="s">
        <v>13708</v>
      </c>
      <c r="G4613" s="1" t="s">
        <v>18</v>
      </c>
      <c r="H4613" s="4" t="s">
        <v>557</v>
      </c>
      <c r="I4613" s="1" t="s">
        <v>38</v>
      </c>
    </row>
    <row r="4614" spans="2:9">
      <c r="B4614" s="1">
        <v>4612</v>
      </c>
      <c r="C4614" s="41" t="s">
        <v>13709</v>
      </c>
      <c r="D4614" s="4" t="s">
        <v>13710</v>
      </c>
      <c r="E4614" s="41" t="s">
        <v>17</v>
      </c>
      <c r="F4614" s="3" t="s">
        <v>7721</v>
      </c>
      <c r="G4614" s="1" t="s">
        <v>18</v>
      </c>
      <c r="H4614" s="4" t="s">
        <v>244</v>
      </c>
      <c r="I4614" s="1" t="s">
        <v>38</v>
      </c>
    </row>
    <row r="4615" spans="2:9">
      <c r="B4615" s="1">
        <v>4613</v>
      </c>
      <c r="C4615" s="41" t="s">
        <v>13711</v>
      </c>
      <c r="D4615" s="4" t="s">
        <v>13712</v>
      </c>
      <c r="E4615" s="41" t="s">
        <v>17</v>
      </c>
      <c r="F4615" s="3" t="s">
        <v>13713</v>
      </c>
      <c r="G4615" s="1" t="s">
        <v>18</v>
      </c>
      <c r="H4615" s="4" t="s">
        <v>387</v>
      </c>
      <c r="I4615" s="1" t="s">
        <v>38</v>
      </c>
    </row>
    <row r="4616" spans="2:9">
      <c r="B4616" s="1">
        <v>4614</v>
      </c>
      <c r="C4616" s="41" t="s">
        <v>13714</v>
      </c>
      <c r="D4616" s="4" t="s">
        <v>13715</v>
      </c>
      <c r="E4616" s="41" t="s">
        <v>17</v>
      </c>
      <c r="F4616" s="3" t="s">
        <v>13716</v>
      </c>
      <c r="G4616" s="1" t="s">
        <v>18</v>
      </c>
      <c r="H4616" s="4" t="s">
        <v>678</v>
      </c>
      <c r="I4616" s="1" t="s">
        <v>38</v>
      </c>
    </row>
    <row r="4617" spans="2:9">
      <c r="B4617" s="1">
        <v>4615</v>
      </c>
      <c r="C4617" s="41" t="s">
        <v>13717</v>
      </c>
      <c r="D4617" s="4" t="s">
        <v>13718</v>
      </c>
      <c r="E4617" s="41" t="s">
        <v>17</v>
      </c>
      <c r="F4617" s="3" t="s">
        <v>13719</v>
      </c>
      <c r="G4617" s="1" t="s">
        <v>18</v>
      </c>
      <c r="H4617" s="4" t="s">
        <v>478</v>
      </c>
      <c r="I4617" s="1" t="s">
        <v>38</v>
      </c>
    </row>
    <row r="4618" spans="2:9">
      <c r="B4618" s="1">
        <v>4616</v>
      </c>
      <c r="C4618" s="41" t="s">
        <v>13720</v>
      </c>
      <c r="D4618" s="4" t="s">
        <v>13721</v>
      </c>
      <c r="E4618" s="41" t="s">
        <v>17</v>
      </c>
      <c r="F4618" s="3" t="s">
        <v>13722</v>
      </c>
      <c r="G4618" s="1" t="s">
        <v>18</v>
      </c>
      <c r="H4618" s="4" t="s">
        <v>387</v>
      </c>
      <c r="I4618" s="1" t="s">
        <v>38</v>
      </c>
    </row>
    <row r="4619" spans="2:9">
      <c r="B4619" s="1">
        <v>4617</v>
      </c>
      <c r="C4619" s="41" t="s">
        <v>13723</v>
      </c>
      <c r="D4619" s="4" t="s">
        <v>13724</v>
      </c>
      <c r="E4619" s="41" t="s">
        <v>17</v>
      </c>
      <c r="F4619" s="3" t="s">
        <v>13725</v>
      </c>
      <c r="G4619" s="1" t="s">
        <v>18</v>
      </c>
      <c r="H4619" s="4" t="s">
        <v>557</v>
      </c>
      <c r="I4619" s="1" t="s">
        <v>38</v>
      </c>
    </row>
    <row r="4620" spans="2:9">
      <c r="B4620" s="1">
        <v>4618</v>
      </c>
      <c r="C4620" s="41" t="s">
        <v>13726</v>
      </c>
      <c r="D4620" s="4" t="s">
        <v>13727</v>
      </c>
      <c r="E4620" s="41" t="s">
        <v>17</v>
      </c>
      <c r="F4620" s="3" t="s">
        <v>13728</v>
      </c>
      <c r="G4620" s="1" t="s">
        <v>18</v>
      </c>
      <c r="H4620" s="4" t="s">
        <v>675</v>
      </c>
      <c r="I4620" s="1" t="s">
        <v>38</v>
      </c>
    </row>
    <row r="4621" spans="2:9">
      <c r="B4621" s="1">
        <v>4619</v>
      </c>
      <c r="C4621" s="41" t="s">
        <v>13729</v>
      </c>
      <c r="D4621" s="4" t="s">
        <v>13730</v>
      </c>
      <c r="E4621" s="41" t="s">
        <v>17</v>
      </c>
      <c r="F4621" s="3" t="s">
        <v>13731</v>
      </c>
      <c r="G4621" s="1" t="s">
        <v>18</v>
      </c>
      <c r="H4621" s="4" t="s">
        <v>387</v>
      </c>
      <c r="I4621" s="1" t="s">
        <v>38</v>
      </c>
    </row>
    <row r="4622" spans="2:9">
      <c r="B4622" s="1">
        <v>4620</v>
      </c>
      <c r="C4622" s="41" t="s">
        <v>13732</v>
      </c>
      <c r="D4622" s="4" t="s">
        <v>13733</v>
      </c>
      <c r="E4622" s="41" t="s">
        <v>17</v>
      </c>
      <c r="F4622" s="3" t="s">
        <v>13734</v>
      </c>
      <c r="G4622" s="1" t="s">
        <v>18</v>
      </c>
      <c r="H4622" s="4" t="s">
        <v>557</v>
      </c>
      <c r="I4622" s="1" t="s">
        <v>38</v>
      </c>
    </row>
    <row r="4623" spans="2:9">
      <c r="B4623" s="1">
        <v>4621</v>
      </c>
      <c r="C4623" s="41" t="s">
        <v>13735</v>
      </c>
      <c r="D4623" s="4" t="s">
        <v>13736</v>
      </c>
      <c r="E4623" s="41" t="s">
        <v>17</v>
      </c>
      <c r="F4623" s="3" t="s">
        <v>13737</v>
      </c>
      <c r="G4623" s="1" t="s">
        <v>18</v>
      </c>
      <c r="H4623" s="4" t="s">
        <v>675</v>
      </c>
      <c r="I4623" s="1" t="s">
        <v>38</v>
      </c>
    </row>
    <row r="4624" spans="2:9">
      <c r="B4624" s="1">
        <v>4622</v>
      </c>
      <c r="C4624" s="41" t="s">
        <v>13738</v>
      </c>
      <c r="D4624" s="4" t="s">
        <v>13739</v>
      </c>
      <c r="E4624" s="41" t="s">
        <v>17</v>
      </c>
      <c r="F4624" s="3" t="s">
        <v>5359</v>
      </c>
      <c r="G4624" s="1" t="s">
        <v>18</v>
      </c>
      <c r="H4624" s="4" t="s">
        <v>387</v>
      </c>
      <c r="I4624" s="1" t="s">
        <v>38</v>
      </c>
    </row>
    <row r="4625" spans="2:9">
      <c r="B4625" s="1">
        <v>4623</v>
      </c>
      <c r="C4625" s="41" t="s">
        <v>13740</v>
      </c>
      <c r="D4625" s="4" t="s">
        <v>13741</v>
      </c>
      <c r="E4625" s="41" t="s">
        <v>17</v>
      </c>
      <c r="F4625" s="3" t="s">
        <v>13742</v>
      </c>
      <c r="G4625" s="1" t="s">
        <v>18</v>
      </c>
      <c r="H4625" s="4" t="s">
        <v>679</v>
      </c>
      <c r="I4625" s="1" t="s">
        <v>38</v>
      </c>
    </row>
    <row r="4626" spans="2:9">
      <c r="B4626" s="1">
        <v>4624</v>
      </c>
      <c r="C4626" s="41" t="s">
        <v>13743</v>
      </c>
      <c r="D4626" s="4" t="s">
        <v>13744</v>
      </c>
      <c r="E4626" s="41" t="s">
        <v>17</v>
      </c>
      <c r="F4626" s="3" t="s">
        <v>13745</v>
      </c>
      <c r="G4626" s="1" t="s">
        <v>18</v>
      </c>
      <c r="H4626" s="4" t="s">
        <v>387</v>
      </c>
      <c r="I4626" s="1" t="s">
        <v>38</v>
      </c>
    </row>
    <row r="4627" spans="2:9">
      <c r="B4627" s="1">
        <v>4625</v>
      </c>
      <c r="C4627" s="41" t="s">
        <v>13746</v>
      </c>
      <c r="D4627" s="4" t="s">
        <v>9593</v>
      </c>
      <c r="E4627" s="41" t="s">
        <v>17</v>
      </c>
      <c r="F4627" s="3" t="s">
        <v>13747</v>
      </c>
      <c r="G4627" s="1" t="s">
        <v>18</v>
      </c>
      <c r="H4627" s="4" t="s">
        <v>557</v>
      </c>
      <c r="I4627" s="1" t="s">
        <v>38</v>
      </c>
    </row>
    <row r="4628" spans="2:9">
      <c r="B4628" s="1">
        <v>4626</v>
      </c>
      <c r="C4628" s="41" t="s">
        <v>13748</v>
      </c>
      <c r="D4628" s="4" t="s">
        <v>13749</v>
      </c>
      <c r="E4628" s="41" t="s">
        <v>17</v>
      </c>
      <c r="F4628" s="3" t="s">
        <v>13750</v>
      </c>
      <c r="G4628" s="1" t="s">
        <v>18</v>
      </c>
      <c r="H4628" s="4" t="s">
        <v>478</v>
      </c>
      <c r="I4628" s="1" t="s">
        <v>38</v>
      </c>
    </row>
    <row r="4629" spans="2:9">
      <c r="B4629" s="1">
        <v>4627</v>
      </c>
      <c r="C4629" s="41" t="s">
        <v>13751</v>
      </c>
      <c r="D4629" s="4" t="s">
        <v>13752</v>
      </c>
      <c r="E4629" s="41" t="s">
        <v>17</v>
      </c>
      <c r="F4629" s="3" t="s">
        <v>13753</v>
      </c>
      <c r="G4629" s="1" t="s">
        <v>18</v>
      </c>
      <c r="H4629" s="4" t="s">
        <v>680</v>
      </c>
      <c r="I4629" s="1" t="s">
        <v>38</v>
      </c>
    </row>
    <row r="4630" spans="2:9">
      <c r="B4630" s="1">
        <v>4628</v>
      </c>
      <c r="C4630" s="41" t="s">
        <v>13754</v>
      </c>
      <c r="D4630" s="4" t="s">
        <v>13755</v>
      </c>
      <c r="E4630" s="41" t="s">
        <v>17</v>
      </c>
      <c r="F4630" s="3" t="s">
        <v>5178</v>
      </c>
      <c r="G4630" s="1" t="s">
        <v>18</v>
      </c>
      <c r="H4630" s="4" t="s">
        <v>387</v>
      </c>
      <c r="I4630" s="1" t="s">
        <v>38</v>
      </c>
    </row>
    <row r="4631" spans="2:9">
      <c r="B4631" s="1">
        <v>4629</v>
      </c>
      <c r="C4631" s="41" t="s">
        <v>13756</v>
      </c>
      <c r="D4631" s="4" t="s">
        <v>13757</v>
      </c>
      <c r="E4631" s="41" t="s">
        <v>17</v>
      </c>
      <c r="F4631" s="3" t="s">
        <v>13758</v>
      </c>
      <c r="G4631" s="1" t="s">
        <v>18</v>
      </c>
      <c r="H4631" s="4" t="s">
        <v>680</v>
      </c>
      <c r="I4631" s="1" t="s">
        <v>38</v>
      </c>
    </row>
    <row r="4632" spans="2:9">
      <c r="B4632" s="1">
        <v>4630</v>
      </c>
      <c r="C4632" s="41" t="s">
        <v>13759</v>
      </c>
      <c r="D4632" s="4" t="s">
        <v>13760</v>
      </c>
      <c r="E4632" s="41" t="s">
        <v>17</v>
      </c>
      <c r="F4632" s="3" t="s">
        <v>13761</v>
      </c>
      <c r="G4632" s="1" t="s">
        <v>18</v>
      </c>
      <c r="H4632" s="4" t="s">
        <v>387</v>
      </c>
      <c r="I4632" s="1" t="s">
        <v>38</v>
      </c>
    </row>
    <row r="4633" spans="2:9">
      <c r="B4633" s="1">
        <v>4631</v>
      </c>
      <c r="C4633" s="41" t="s">
        <v>13762</v>
      </c>
      <c r="D4633" s="4" t="s">
        <v>13763</v>
      </c>
      <c r="E4633" s="41" t="s">
        <v>17</v>
      </c>
      <c r="F4633" s="3" t="s">
        <v>13764</v>
      </c>
      <c r="G4633" s="1" t="s">
        <v>18</v>
      </c>
      <c r="H4633" s="4" t="s">
        <v>296</v>
      </c>
      <c r="I4633" s="1" t="s">
        <v>38</v>
      </c>
    </row>
    <row r="4634" spans="2:9">
      <c r="B4634" s="1">
        <v>4632</v>
      </c>
      <c r="C4634" s="41" t="s">
        <v>13765</v>
      </c>
      <c r="D4634" s="4" t="s">
        <v>13766</v>
      </c>
      <c r="E4634" s="41" t="s">
        <v>17</v>
      </c>
      <c r="F4634" s="3" t="s">
        <v>13767</v>
      </c>
      <c r="G4634" s="1" t="s">
        <v>18</v>
      </c>
      <c r="H4634" s="4" t="s">
        <v>680</v>
      </c>
      <c r="I4634" s="1" t="s">
        <v>38</v>
      </c>
    </row>
    <row r="4635" spans="2:9">
      <c r="B4635" s="1">
        <v>4633</v>
      </c>
      <c r="C4635" s="41" t="s">
        <v>13768</v>
      </c>
      <c r="D4635" s="4" t="s">
        <v>13769</v>
      </c>
      <c r="E4635" s="41" t="s">
        <v>17</v>
      </c>
      <c r="F4635" s="3" t="s">
        <v>13770</v>
      </c>
      <c r="G4635" s="1" t="s">
        <v>18</v>
      </c>
      <c r="H4635" s="4" t="s">
        <v>296</v>
      </c>
      <c r="I4635" s="1" t="s">
        <v>38</v>
      </c>
    </row>
    <row r="4636" spans="2:9">
      <c r="B4636" s="1">
        <v>4634</v>
      </c>
      <c r="C4636" s="41" t="s">
        <v>13771</v>
      </c>
      <c r="D4636" s="4" t="s">
        <v>13772</v>
      </c>
      <c r="E4636" s="41" t="s">
        <v>17</v>
      </c>
      <c r="F4636" s="3" t="s">
        <v>13773</v>
      </c>
      <c r="G4636" s="1" t="s">
        <v>18</v>
      </c>
      <c r="H4636" s="4" t="s">
        <v>680</v>
      </c>
      <c r="I4636" s="1" t="s">
        <v>38</v>
      </c>
    </row>
    <row r="4637" spans="2:9">
      <c r="B4637" s="1">
        <v>4635</v>
      </c>
      <c r="C4637" s="41" t="s">
        <v>13774</v>
      </c>
      <c r="D4637" s="4" t="s">
        <v>13775</v>
      </c>
      <c r="E4637" s="41" t="s">
        <v>17</v>
      </c>
      <c r="F4637" s="3" t="s">
        <v>7956</v>
      </c>
      <c r="G4637" s="1" t="s">
        <v>18</v>
      </c>
      <c r="H4637" s="4" t="s">
        <v>29551</v>
      </c>
      <c r="I4637" s="1" t="s">
        <v>38</v>
      </c>
    </row>
    <row r="4638" spans="2:9">
      <c r="B4638" s="1">
        <v>4636</v>
      </c>
      <c r="C4638" s="41" t="s">
        <v>13776</v>
      </c>
      <c r="D4638" s="4" t="s">
        <v>13777</v>
      </c>
      <c r="E4638" s="41" t="s">
        <v>17</v>
      </c>
      <c r="F4638" s="3" t="s">
        <v>13778</v>
      </c>
      <c r="G4638" s="1" t="s">
        <v>18</v>
      </c>
      <c r="H4638" s="4" t="s">
        <v>557</v>
      </c>
      <c r="I4638" s="1" t="s">
        <v>38</v>
      </c>
    </row>
    <row r="4639" spans="2:9">
      <c r="B4639" s="1">
        <v>4637</v>
      </c>
      <c r="C4639" s="41" t="s">
        <v>13779</v>
      </c>
      <c r="D4639" s="4" t="s">
        <v>13780</v>
      </c>
      <c r="E4639" s="41" t="s">
        <v>17</v>
      </c>
      <c r="F4639" s="3" t="s">
        <v>6096</v>
      </c>
      <c r="G4639" s="1" t="s">
        <v>18</v>
      </c>
      <c r="H4639" s="4" t="s">
        <v>310</v>
      </c>
      <c r="I4639" s="1" t="s">
        <v>38</v>
      </c>
    </row>
    <row r="4640" spans="2:9">
      <c r="B4640" s="1">
        <v>4638</v>
      </c>
      <c r="C4640" s="41" t="s">
        <v>13781</v>
      </c>
      <c r="D4640" s="4" t="s">
        <v>13782</v>
      </c>
      <c r="E4640" s="41" t="s">
        <v>17</v>
      </c>
      <c r="F4640" s="3" t="s">
        <v>13783</v>
      </c>
      <c r="G4640" s="1" t="s">
        <v>18</v>
      </c>
      <c r="H4640" s="4" t="s">
        <v>436</v>
      </c>
      <c r="I4640" s="1" t="s">
        <v>38</v>
      </c>
    </row>
    <row r="4641" spans="2:9">
      <c r="B4641" s="1">
        <v>4639</v>
      </c>
      <c r="C4641" s="41" t="s">
        <v>13784</v>
      </c>
      <c r="D4641" s="4" t="s">
        <v>8842</v>
      </c>
      <c r="E4641" s="41" t="s">
        <v>17</v>
      </c>
      <c r="F4641" s="3" t="s">
        <v>13785</v>
      </c>
      <c r="G4641" s="1" t="s">
        <v>18</v>
      </c>
      <c r="H4641" s="4" t="s">
        <v>678</v>
      </c>
      <c r="I4641" s="1" t="s">
        <v>38</v>
      </c>
    </row>
    <row r="4642" spans="2:9">
      <c r="B4642" s="1">
        <v>4640</v>
      </c>
      <c r="C4642" s="41" t="s">
        <v>13786</v>
      </c>
      <c r="D4642" s="4" t="s">
        <v>13787</v>
      </c>
      <c r="E4642" s="41" t="s">
        <v>17</v>
      </c>
      <c r="F4642" s="3" t="s">
        <v>13788</v>
      </c>
      <c r="G4642" s="1" t="s">
        <v>18</v>
      </c>
      <c r="H4642" s="4" t="s">
        <v>679</v>
      </c>
      <c r="I4642" s="1" t="s">
        <v>38</v>
      </c>
    </row>
    <row r="4643" spans="2:9">
      <c r="B4643" s="1">
        <v>4641</v>
      </c>
      <c r="C4643" s="41" t="s">
        <v>13789</v>
      </c>
      <c r="D4643" s="4" t="s">
        <v>13790</v>
      </c>
      <c r="E4643" s="41" t="s">
        <v>17</v>
      </c>
      <c r="F4643" s="3" t="s">
        <v>13791</v>
      </c>
      <c r="G4643" s="1" t="s">
        <v>18</v>
      </c>
      <c r="H4643" s="4" t="s">
        <v>680</v>
      </c>
      <c r="I4643" s="1" t="s">
        <v>38</v>
      </c>
    </row>
    <row r="4644" spans="2:9">
      <c r="B4644" s="1">
        <v>4642</v>
      </c>
      <c r="C4644" s="41" t="s">
        <v>13792</v>
      </c>
      <c r="D4644" s="4" t="s">
        <v>13793</v>
      </c>
      <c r="E4644" s="41" t="s">
        <v>17</v>
      </c>
      <c r="F4644" s="3" t="s">
        <v>13794</v>
      </c>
      <c r="G4644" s="1" t="s">
        <v>18</v>
      </c>
      <c r="H4644" s="4" t="s">
        <v>557</v>
      </c>
      <c r="I4644" s="1" t="s">
        <v>38</v>
      </c>
    </row>
    <row r="4645" spans="2:9">
      <c r="B4645" s="1">
        <v>4643</v>
      </c>
      <c r="C4645" s="41" t="s">
        <v>431</v>
      </c>
      <c r="D4645" s="4" t="s">
        <v>430</v>
      </c>
      <c r="E4645" s="41" t="s">
        <v>15</v>
      </c>
      <c r="F4645" s="3" t="s">
        <v>432</v>
      </c>
      <c r="G4645" s="1" t="s">
        <v>16</v>
      </c>
      <c r="H4645" s="4" t="s">
        <v>194</v>
      </c>
      <c r="I4645" s="1" t="s">
        <v>38</v>
      </c>
    </row>
    <row r="4646" spans="2:9">
      <c r="B4646" s="1">
        <v>4644</v>
      </c>
      <c r="C4646" s="41" t="s">
        <v>13795</v>
      </c>
      <c r="D4646" s="4" t="s">
        <v>13796</v>
      </c>
      <c r="E4646" s="41" t="s">
        <v>17</v>
      </c>
      <c r="F4646" s="3" t="s">
        <v>12049</v>
      </c>
      <c r="G4646" s="1" t="s">
        <v>18</v>
      </c>
      <c r="H4646" s="4" t="s">
        <v>387</v>
      </c>
      <c r="I4646" s="1" t="s">
        <v>38</v>
      </c>
    </row>
    <row r="4647" spans="2:9">
      <c r="B4647" s="1">
        <v>4645</v>
      </c>
      <c r="C4647" s="41" t="s">
        <v>13797</v>
      </c>
      <c r="D4647" s="4" t="s">
        <v>13798</v>
      </c>
      <c r="E4647" s="41" t="s">
        <v>17</v>
      </c>
      <c r="F4647" s="3" t="s">
        <v>13799</v>
      </c>
      <c r="G4647" s="1" t="s">
        <v>18</v>
      </c>
      <c r="H4647" s="4" t="s">
        <v>681</v>
      </c>
      <c r="I4647" s="1" t="s">
        <v>38</v>
      </c>
    </row>
    <row r="4648" spans="2:9">
      <c r="B4648" s="1">
        <v>4646</v>
      </c>
      <c r="C4648" s="41" t="s">
        <v>13800</v>
      </c>
      <c r="D4648" s="4" t="s">
        <v>13801</v>
      </c>
      <c r="E4648" s="41" t="s">
        <v>17</v>
      </c>
      <c r="F4648" s="3" t="s">
        <v>6852</v>
      </c>
      <c r="G4648" s="1" t="s">
        <v>18</v>
      </c>
      <c r="H4648" s="4" t="s">
        <v>387</v>
      </c>
      <c r="I4648" s="1" t="s">
        <v>38</v>
      </c>
    </row>
    <row r="4649" spans="2:9">
      <c r="B4649" s="1">
        <v>4647</v>
      </c>
      <c r="C4649" s="41" t="s">
        <v>13802</v>
      </c>
      <c r="D4649" s="4" t="s">
        <v>13803</v>
      </c>
      <c r="E4649" s="41" t="s">
        <v>17</v>
      </c>
      <c r="F4649" s="3" t="s">
        <v>13804</v>
      </c>
      <c r="G4649" s="1" t="s">
        <v>18</v>
      </c>
      <c r="H4649" s="4" t="s">
        <v>557</v>
      </c>
      <c r="I4649" s="1" t="s">
        <v>38</v>
      </c>
    </row>
    <row r="4650" spans="2:9">
      <c r="B4650" s="1">
        <v>4648</v>
      </c>
      <c r="C4650" s="41" t="s">
        <v>13805</v>
      </c>
      <c r="D4650" s="4" t="s">
        <v>13806</v>
      </c>
      <c r="E4650" s="41" t="s">
        <v>17</v>
      </c>
      <c r="F4650" s="3" t="s">
        <v>13807</v>
      </c>
      <c r="G4650" s="1" t="s">
        <v>18</v>
      </c>
      <c r="H4650" s="4" t="s">
        <v>679</v>
      </c>
      <c r="I4650" s="1" t="s">
        <v>38</v>
      </c>
    </row>
    <row r="4651" spans="2:9">
      <c r="B4651" s="1">
        <v>4649</v>
      </c>
      <c r="C4651" s="41" t="s">
        <v>13808</v>
      </c>
      <c r="D4651" s="4" t="s">
        <v>13809</v>
      </c>
      <c r="E4651" s="41" t="s">
        <v>17</v>
      </c>
      <c r="F4651" s="3" t="s">
        <v>13810</v>
      </c>
      <c r="G4651" s="1" t="s">
        <v>18</v>
      </c>
      <c r="H4651" s="4" t="s">
        <v>182</v>
      </c>
      <c r="I4651" s="1" t="s">
        <v>38</v>
      </c>
    </row>
    <row r="4652" spans="2:9">
      <c r="B4652" s="1">
        <v>4650</v>
      </c>
      <c r="C4652" s="41" t="s">
        <v>13811</v>
      </c>
      <c r="D4652" s="4" t="s">
        <v>13812</v>
      </c>
      <c r="E4652" s="41" t="s">
        <v>17</v>
      </c>
      <c r="F4652" s="3" t="s">
        <v>13813</v>
      </c>
      <c r="G4652" s="1" t="s">
        <v>18</v>
      </c>
      <c r="H4652" s="4" t="s">
        <v>478</v>
      </c>
      <c r="I4652" s="1" t="s">
        <v>38</v>
      </c>
    </row>
    <row r="4653" spans="2:9">
      <c r="B4653" s="1">
        <v>4651</v>
      </c>
      <c r="C4653" s="41" t="s">
        <v>13814</v>
      </c>
      <c r="D4653" s="4" t="s">
        <v>13815</v>
      </c>
      <c r="E4653" s="41" t="s">
        <v>17</v>
      </c>
      <c r="F4653" s="3" t="s">
        <v>13816</v>
      </c>
      <c r="G4653" s="1" t="s">
        <v>18</v>
      </c>
      <c r="H4653" s="4" t="s">
        <v>387</v>
      </c>
      <c r="I4653" s="1" t="s">
        <v>38</v>
      </c>
    </row>
    <row r="4654" spans="2:9">
      <c r="B4654" s="1">
        <v>4652</v>
      </c>
      <c r="C4654" s="41" t="s">
        <v>13817</v>
      </c>
      <c r="D4654" s="4" t="s">
        <v>13818</v>
      </c>
      <c r="E4654" s="41" t="s">
        <v>17</v>
      </c>
      <c r="F4654" s="3" t="s">
        <v>13819</v>
      </c>
      <c r="G4654" s="1" t="s">
        <v>18</v>
      </c>
      <c r="H4654" s="4" t="s">
        <v>174</v>
      </c>
      <c r="I4654" s="1" t="s">
        <v>38</v>
      </c>
    </row>
    <row r="4655" spans="2:9">
      <c r="B4655" s="1">
        <v>4653</v>
      </c>
      <c r="C4655" s="41" t="s">
        <v>13820</v>
      </c>
      <c r="D4655" s="4" t="s">
        <v>13821</v>
      </c>
      <c r="E4655" s="41" t="s">
        <v>17</v>
      </c>
      <c r="F4655" s="3" t="s">
        <v>9371</v>
      </c>
      <c r="G4655" s="1" t="s">
        <v>18</v>
      </c>
      <c r="H4655" s="4" t="s">
        <v>680</v>
      </c>
      <c r="I4655" s="1" t="s">
        <v>38</v>
      </c>
    </row>
    <row r="4656" spans="2:9">
      <c r="B4656" s="1">
        <v>4654</v>
      </c>
      <c r="C4656" s="41" t="s">
        <v>13822</v>
      </c>
      <c r="D4656" s="4" t="s">
        <v>13823</v>
      </c>
      <c r="E4656" s="41" t="s">
        <v>17</v>
      </c>
      <c r="F4656" s="3" t="s">
        <v>5168</v>
      </c>
      <c r="G4656" s="1" t="s">
        <v>18</v>
      </c>
      <c r="H4656" s="4" t="s">
        <v>252</v>
      </c>
      <c r="I4656" s="1" t="s">
        <v>38</v>
      </c>
    </row>
    <row r="4657" spans="2:9">
      <c r="B4657" s="1">
        <v>4655</v>
      </c>
      <c r="C4657" s="41" t="s">
        <v>13824</v>
      </c>
      <c r="D4657" s="4" t="s">
        <v>13825</v>
      </c>
      <c r="E4657" s="41" t="s">
        <v>17</v>
      </c>
      <c r="F4657" s="3" t="s">
        <v>13826</v>
      </c>
      <c r="G4657" s="1" t="s">
        <v>18</v>
      </c>
      <c r="H4657" s="4" t="s">
        <v>679</v>
      </c>
      <c r="I4657" s="1" t="s">
        <v>38</v>
      </c>
    </row>
    <row r="4658" spans="2:9">
      <c r="B4658" s="1">
        <v>4656</v>
      </c>
      <c r="C4658" s="41" t="s">
        <v>13827</v>
      </c>
      <c r="D4658" s="4" t="s">
        <v>13828</v>
      </c>
      <c r="E4658" s="41" t="s">
        <v>17</v>
      </c>
      <c r="F4658" s="3" t="s">
        <v>13829</v>
      </c>
      <c r="G4658" s="1" t="s">
        <v>18</v>
      </c>
      <c r="H4658" s="4" t="s">
        <v>557</v>
      </c>
      <c r="I4658" s="1" t="s">
        <v>38</v>
      </c>
    </row>
    <row r="4659" spans="2:9">
      <c r="B4659" s="1">
        <v>4657</v>
      </c>
      <c r="C4659" s="41" t="s">
        <v>13830</v>
      </c>
      <c r="D4659" s="4" t="s">
        <v>13831</v>
      </c>
      <c r="E4659" s="41" t="s">
        <v>17</v>
      </c>
      <c r="F4659" s="3" t="s">
        <v>13832</v>
      </c>
      <c r="G4659" s="1" t="s">
        <v>18</v>
      </c>
      <c r="H4659" s="4" t="s">
        <v>174</v>
      </c>
      <c r="I4659" s="1" t="s">
        <v>38</v>
      </c>
    </row>
    <row r="4660" spans="2:9">
      <c r="B4660" s="1">
        <v>4658</v>
      </c>
      <c r="C4660" s="41" t="s">
        <v>13833</v>
      </c>
      <c r="D4660" s="4" t="s">
        <v>13834</v>
      </c>
      <c r="E4660" s="41" t="s">
        <v>17</v>
      </c>
      <c r="F4660" s="3" t="s">
        <v>13835</v>
      </c>
      <c r="G4660" s="1" t="s">
        <v>18</v>
      </c>
      <c r="H4660" s="4" t="s">
        <v>174</v>
      </c>
      <c r="I4660" s="1" t="s">
        <v>38</v>
      </c>
    </row>
    <row r="4661" spans="2:9">
      <c r="B4661" s="1">
        <v>4659</v>
      </c>
      <c r="C4661" s="41" t="s">
        <v>13836</v>
      </c>
      <c r="D4661" s="4" t="s">
        <v>13837</v>
      </c>
      <c r="E4661" s="41" t="s">
        <v>17</v>
      </c>
      <c r="F4661" s="3" t="s">
        <v>13838</v>
      </c>
      <c r="G4661" s="1" t="s">
        <v>18</v>
      </c>
      <c r="H4661" s="4" t="s">
        <v>387</v>
      </c>
      <c r="I4661" s="1" t="s">
        <v>38</v>
      </c>
    </row>
    <row r="4662" spans="2:9">
      <c r="B4662" s="1">
        <v>4660</v>
      </c>
      <c r="C4662" s="41" t="s">
        <v>13839</v>
      </c>
      <c r="D4662" s="4" t="s">
        <v>13840</v>
      </c>
      <c r="E4662" s="41" t="s">
        <v>17</v>
      </c>
      <c r="F4662" s="3" t="s">
        <v>13841</v>
      </c>
      <c r="G4662" s="1" t="s">
        <v>18</v>
      </c>
      <c r="H4662" s="4" t="s">
        <v>462</v>
      </c>
      <c r="I4662" s="1" t="s">
        <v>38</v>
      </c>
    </row>
    <row r="4663" spans="2:9">
      <c r="B4663" s="1">
        <v>4661</v>
      </c>
      <c r="C4663" s="41" t="s">
        <v>13842</v>
      </c>
      <c r="D4663" s="4" t="s">
        <v>13843</v>
      </c>
      <c r="E4663" s="41" t="s">
        <v>17</v>
      </c>
      <c r="F4663" s="3" t="s">
        <v>13844</v>
      </c>
      <c r="G4663" s="1" t="s">
        <v>18</v>
      </c>
      <c r="H4663" s="4" t="s">
        <v>322</v>
      </c>
      <c r="I4663" s="1" t="s">
        <v>38</v>
      </c>
    </row>
    <row r="4664" spans="2:9">
      <c r="B4664" s="1">
        <v>4662</v>
      </c>
      <c r="C4664" s="41" t="s">
        <v>59</v>
      </c>
      <c r="D4664" s="4" t="s">
        <v>60</v>
      </c>
      <c r="E4664" s="41" t="s">
        <v>17</v>
      </c>
      <c r="F4664" s="3" t="s">
        <v>13845</v>
      </c>
      <c r="G4664" s="1" t="s">
        <v>18</v>
      </c>
      <c r="H4664" s="4" t="s">
        <v>4</v>
      </c>
      <c r="I4664" s="1" t="s">
        <v>38</v>
      </c>
    </row>
    <row r="4665" spans="2:9">
      <c r="B4665" s="1">
        <v>4663</v>
      </c>
      <c r="C4665" s="41" t="s">
        <v>13846</v>
      </c>
      <c r="D4665" s="4" t="s">
        <v>13847</v>
      </c>
      <c r="E4665" s="41" t="s">
        <v>17</v>
      </c>
      <c r="F4665" s="3" t="s">
        <v>13848</v>
      </c>
      <c r="G4665" s="1" t="s">
        <v>18</v>
      </c>
      <c r="H4665" s="4" t="s">
        <v>326</v>
      </c>
      <c r="I4665" s="1" t="s">
        <v>38</v>
      </c>
    </row>
    <row r="4666" spans="2:9">
      <c r="B4666" s="1">
        <v>4664</v>
      </c>
      <c r="C4666" s="41" t="s">
        <v>13849</v>
      </c>
      <c r="D4666" s="4" t="s">
        <v>13850</v>
      </c>
      <c r="E4666" s="41" t="s">
        <v>17</v>
      </c>
      <c r="F4666" s="3" t="s">
        <v>12049</v>
      </c>
      <c r="G4666" s="1" t="s">
        <v>18</v>
      </c>
      <c r="H4666" s="4" t="s">
        <v>387</v>
      </c>
      <c r="I4666" s="1" t="s">
        <v>38</v>
      </c>
    </row>
    <row r="4667" spans="2:9">
      <c r="B4667" s="1">
        <v>4665</v>
      </c>
      <c r="C4667" s="41" t="s">
        <v>13851</v>
      </c>
      <c r="D4667" s="4" t="s">
        <v>13852</v>
      </c>
      <c r="E4667" s="41" t="s">
        <v>17</v>
      </c>
      <c r="F4667" s="3" t="s">
        <v>13853</v>
      </c>
      <c r="G4667" s="1" t="s">
        <v>18</v>
      </c>
      <c r="H4667" s="4" t="s">
        <v>680</v>
      </c>
      <c r="I4667" s="1" t="s">
        <v>38</v>
      </c>
    </row>
    <row r="4668" spans="2:9">
      <c r="B4668" s="1">
        <v>4666</v>
      </c>
      <c r="C4668" s="41" t="s">
        <v>13854</v>
      </c>
      <c r="D4668" s="4" t="s">
        <v>6248</v>
      </c>
      <c r="E4668" s="41" t="s">
        <v>17</v>
      </c>
      <c r="F4668" s="3" t="s">
        <v>13855</v>
      </c>
      <c r="G4668" s="1" t="s">
        <v>18</v>
      </c>
      <c r="H4668" s="4" t="s">
        <v>182</v>
      </c>
      <c r="I4668" s="1" t="s">
        <v>38</v>
      </c>
    </row>
    <row r="4669" spans="2:9">
      <c r="B4669" s="1">
        <v>4667</v>
      </c>
      <c r="C4669" s="41" t="s">
        <v>13856</v>
      </c>
      <c r="D4669" s="4" t="s">
        <v>13857</v>
      </c>
      <c r="E4669" s="41" t="s">
        <v>17</v>
      </c>
      <c r="F4669" s="3" t="s">
        <v>13858</v>
      </c>
      <c r="G4669" s="1" t="s">
        <v>18</v>
      </c>
      <c r="H4669" s="4" t="s">
        <v>557</v>
      </c>
      <c r="I4669" s="1" t="s">
        <v>38</v>
      </c>
    </row>
    <row r="4670" spans="2:9">
      <c r="B4670" s="1">
        <v>4668</v>
      </c>
      <c r="C4670" s="41" t="s">
        <v>13859</v>
      </c>
      <c r="D4670" s="4" t="s">
        <v>7043</v>
      </c>
      <c r="E4670" s="41" t="s">
        <v>17</v>
      </c>
      <c r="F4670" s="3" t="s">
        <v>13860</v>
      </c>
      <c r="G4670" s="1" t="s">
        <v>18</v>
      </c>
      <c r="H4670" s="4" t="s">
        <v>680</v>
      </c>
      <c r="I4670" s="1" t="s">
        <v>38</v>
      </c>
    </row>
    <row r="4671" spans="2:9">
      <c r="B4671" s="1">
        <v>4669</v>
      </c>
      <c r="C4671" s="41" t="s">
        <v>13861</v>
      </c>
      <c r="D4671" s="4" t="s">
        <v>13862</v>
      </c>
      <c r="E4671" s="41" t="s">
        <v>17</v>
      </c>
      <c r="F4671" s="3" t="s">
        <v>13863</v>
      </c>
      <c r="G4671" s="1" t="s">
        <v>18</v>
      </c>
      <c r="H4671" s="4" t="s">
        <v>680</v>
      </c>
      <c r="I4671" s="1" t="s">
        <v>38</v>
      </c>
    </row>
    <row r="4672" spans="2:9">
      <c r="B4672" s="1">
        <v>4670</v>
      </c>
      <c r="C4672" s="41" t="s">
        <v>13864</v>
      </c>
      <c r="D4672" s="4" t="s">
        <v>13865</v>
      </c>
      <c r="E4672" s="41" t="s">
        <v>17</v>
      </c>
      <c r="F4672" s="3" t="s">
        <v>6852</v>
      </c>
      <c r="G4672" s="1" t="s">
        <v>18</v>
      </c>
      <c r="H4672" s="4" t="s">
        <v>387</v>
      </c>
      <c r="I4672" s="1" t="s">
        <v>38</v>
      </c>
    </row>
    <row r="4673" spans="2:9">
      <c r="B4673" s="1">
        <v>4671</v>
      </c>
      <c r="C4673" s="41" t="s">
        <v>13866</v>
      </c>
      <c r="D4673" s="4" t="s">
        <v>13867</v>
      </c>
      <c r="E4673" s="41" t="s">
        <v>17</v>
      </c>
      <c r="F4673" s="3" t="s">
        <v>12624</v>
      </c>
      <c r="G4673" s="1" t="s">
        <v>18</v>
      </c>
      <c r="H4673" s="4" t="s">
        <v>326</v>
      </c>
      <c r="I4673" s="1" t="s">
        <v>38</v>
      </c>
    </row>
    <row r="4674" spans="2:9">
      <c r="B4674" s="1">
        <v>4672</v>
      </c>
      <c r="C4674" s="41" t="s">
        <v>13868</v>
      </c>
      <c r="D4674" s="4" t="s">
        <v>13869</v>
      </c>
      <c r="E4674" s="41" t="s">
        <v>17</v>
      </c>
      <c r="F4674" s="3" t="s">
        <v>13870</v>
      </c>
      <c r="G4674" s="1" t="s">
        <v>18</v>
      </c>
      <c r="H4674" s="4" t="s">
        <v>436</v>
      </c>
      <c r="I4674" s="1" t="s">
        <v>38</v>
      </c>
    </row>
    <row r="4675" spans="2:9">
      <c r="B4675" s="1">
        <v>4673</v>
      </c>
      <c r="C4675" s="41" t="s">
        <v>13871</v>
      </c>
      <c r="D4675" s="4" t="s">
        <v>13872</v>
      </c>
      <c r="E4675" s="41" t="s">
        <v>17</v>
      </c>
      <c r="F4675" s="3" t="s">
        <v>13255</v>
      </c>
      <c r="G4675" s="1" t="s">
        <v>18</v>
      </c>
      <c r="H4675" s="4" t="s">
        <v>387</v>
      </c>
      <c r="I4675" s="1" t="s">
        <v>38</v>
      </c>
    </row>
    <row r="4676" spans="2:9">
      <c r="B4676" s="1">
        <v>4674</v>
      </c>
      <c r="C4676" s="41" t="s">
        <v>13873</v>
      </c>
      <c r="D4676" s="4" t="s">
        <v>13874</v>
      </c>
      <c r="E4676" s="41" t="s">
        <v>17</v>
      </c>
      <c r="F4676" s="3" t="s">
        <v>13875</v>
      </c>
      <c r="G4676" s="1" t="s">
        <v>18</v>
      </c>
      <c r="H4676" s="4" t="s">
        <v>387</v>
      </c>
      <c r="I4676" s="1" t="s">
        <v>38</v>
      </c>
    </row>
    <row r="4677" spans="2:9">
      <c r="B4677" s="1">
        <v>4675</v>
      </c>
      <c r="C4677" s="41" t="s">
        <v>13876</v>
      </c>
      <c r="D4677" s="4" t="s">
        <v>13877</v>
      </c>
      <c r="E4677" s="41" t="s">
        <v>17</v>
      </c>
      <c r="F4677" s="3" t="s">
        <v>13878</v>
      </c>
      <c r="G4677" s="1" t="s">
        <v>18</v>
      </c>
      <c r="H4677" s="4" t="s">
        <v>387</v>
      </c>
      <c r="I4677" s="1" t="s">
        <v>38</v>
      </c>
    </row>
    <row r="4678" spans="2:9">
      <c r="B4678" s="1">
        <v>4676</v>
      </c>
      <c r="C4678" s="41" t="s">
        <v>13879</v>
      </c>
      <c r="D4678" s="4" t="s">
        <v>13880</v>
      </c>
      <c r="E4678" s="41" t="s">
        <v>17</v>
      </c>
      <c r="F4678" s="3" t="s">
        <v>13881</v>
      </c>
      <c r="G4678" s="1" t="s">
        <v>18</v>
      </c>
      <c r="H4678" s="4" t="s">
        <v>436</v>
      </c>
      <c r="I4678" s="1" t="s">
        <v>38</v>
      </c>
    </row>
    <row r="4679" spans="2:9">
      <c r="B4679" s="1">
        <v>4677</v>
      </c>
      <c r="C4679" s="41" t="s">
        <v>13882</v>
      </c>
      <c r="D4679" s="4" t="s">
        <v>13883</v>
      </c>
      <c r="E4679" s="41" t="s">
        <v>17</v>
      </c>
      <c r="F4679" s="3" t="s">
        <v>13884</v>
      </c>
      <c r="G4679" s="1" t="s">
        <v>18</v>
      </c>
      <c r="H4679" s="4" t="s">
        <v>680</v>
      </c>
      <c r="I4679" s="1" t="s">
        <v>38</v>
      </c>
    </row>
    <row r="4680" spans="2:9">
      <c r="B4680" s="1">
        <v>4678</v>
      </c>
      <c r="C4680" s="41" t="s">
        <v>13885</v>
      </c>
      <c r="D4680" s="4" t="s">
        <v>13886</v>
      </c>
      <c r="E4680" s="41" t="s">
        <v>17</v>
      </c>
      <c r="F4680" s="3" t="s">
        <v>13887</v>
      </c>
      <c r="G4680" s="1" t="s">
        <v>18</v>
      </c>
      <c r="H4680" s="4" t="s">
        <v>678</v>
      </c>
      <c r="I4680" s="1" t="s">
        <v>38</v>
      </c>
    </row>
    <row r="4681" spans="2:9">
      <c r="B4681" s="1">
        <v>4679</v>
      </c>
      <c r="C4681" s="41" t="s">
        <v>13888</v>
      </c>
      <c r="D4681" s="4" t="s">
        <v>13889</v>
      </c>
      <c r="E4681" s="41" t="s">
        <v>17</v>
      </c>
      <c r="F4681" s="3" t="s">
        <v>13890</v>
      </c>
      <c r="G4681" s="1" t="s">
        <v>18</v>
      </c>
      <c r="H4681" s="4" t="s">
        <v>675</v>
      </c>
      <c r="I4681" s="1" t="s">
        <v>38</v>
      </c>
    </row>
    <row r="4682" spans="2:9">
      <c r="B4682" s="1">
        <v>4680</v>
      </c>
      <c r="C4682" s="41" t="s">
        <v>13891</v>
      </c>
      <c r="D4682" s="4" t="s">
        <v>13892</v>
      </c>
      <c r="E4682" s="41" t="s">
        <v>17</v>
      </c>
      <c r="F4682" s="3" t="s">
        <v>13893</v>
      </c>
      <c r="G4682" s="1" t="s">
        <v>18</v>
      </c>
      <c r="H4682" s="4" t="s">
        <v>675</v>
      </c>
      <c r="I4682" s="1" t="s">
        <v>38</v>
      </c>
    </row>
    <row r="4683" spans="2:9">
      <c r="B4683" s="1">
        <v>4681</v>
      </c>
      <c r="C4683" s="41" t="s">
        <v>13894</v>
      </c>
      <c r="D4683" s="4" t="s">
        <v>13895</v>
      </c>
      <c r="E4683" s="41" t="s">
        <v>17</v>
      </c>
      <c r="F4683" s="3" t="s">
        <v>9438</v>
      </c>
      <c r="G4683" s="1" t="s">
        <v>18</v>
      </c>
      <c r="H4683" s="4" t="s">
        <v>557</v>
      </c>
      <c r="I4683" s="1" t="s">
        <v>38</v>
      </c>
    </row>
    <row r="4684" spans="2:9">
      <c r="B4684" s="1">
        <v>4682</v>
      </c>
      <c r="C4684" s="41" t="s">
        <v>13896</v>
      </c>
      <c r="D4684" s="4" t="s">
        <v>13897</v>
      </c>
      <c r="E4684" s="41" t="s">
        <v>17</v>
      </c>
      <c r="F4684" s="3" t="s">
        <v>6564</v>
      </c>
      <c r="G4684" s="1" t="s">
        <v>18</v>
      </c>
      <c r="H4684" s="4" t="s">
        <v>387</v>
      </c>
      <c r="I4684" s="1" t="s">
        <v>38</v>
      </c>
    </row>
    <row r="4685" spans="2:9">
      <c r="B4685" s="1">
        <v>4683</v>
      </c>
      <c r="C4685" s="41" t="s">
        <v>13898</v>
      </c>
      <c r="D4685" s="4" t="s">
        <v>9885</v>
      </c>
      <c r="E4685" s="41" t="s">
        <v>17</v>
      </c>
      <c r="F4685" s="3" t="s">
        <v>13899</v>
      </c>
      <c r="G4685" s="1" t="s">
        <v>18</v>
      </c>
      <c r="H4685" s="4" t="s">
        <v>680</v>
      </c>
      <c r="I4685" s="1" t="s">
        <v>38</v>
      </c>
    </row>
    <row r="4686" spans="2:9">
      <c r="B4686" s="1">
        <v>4684</v>
      </c>
      <c r="C4686" s="41" t="s">
        <v>13900</v>
      </c>
      <c r="D4686" s="4" t="s">
        <v>13901</v>
      </c>
      <c r="E4686" s="41" t="s">
        <v>17</v>
      </c>
      <c r="F4686" s="3" t="s">
        <v>13902</v>
      </c>
      <c r="G4686" s="1" t="s">
        <v>18</v>
      </c>
      <c r="H4686" s="4" t="s">
        <v>174</v>
      </c>
      <c r="I4686" s="1" t="s">
        <v>38</v>
      </c>
    </row>
    <row r="4687" spans="2:9">
      <c r="B4687" s="1">
        <v>4685</v>
      </c>
      <c r="C4687" s="41" t="s">
        <v>13903</v>
      </c>
      <c r="D4687" s="4" t="s">
        <v>13904</v>
      </c>
      <c r="E4687" s="41" t="s">
        <v>17</v>
      </c>
      <c r="F4687" s="3" t="s">
        <v>13905</v>
      </c>
      <c r="G4687" s="1" t="s">
        <v>18</v>
      </c>
      <c r="H4687" s="4" t="s">
        <v>675</v>
      </c>
      <c r="I4687" s="1" t="s">
        <v>38</v>
      </c>
    </row>
    <row r="4688" spans="2:9">
      <c r="B4688" s="1">
        <v>4686</v>
      </c>
      <c r="C4688" s="41" t="s">
        <v>13906</v>
      </c>
      <c r="D4688" s="4" t="s">
        <v>13907</v>
      </c>
      <c r="E4688" s="41" t="s">
        <v>17</v>
      </c>
      <c r="F4688" s="3" t="s">
        <v>13908</v>
      </c>
      <c r="G4688" s="1" t="s">
        <v>18</v>
      </c>
      <c r="H4688" s="4" t="s">
        <v>436</v>
      </c>
      <c r="I4688" s="1" t="s">
        <v>38</v>
      </c>
    </row>
    <row r="4689" spans="2:9">
      <c r="B4689" s="1">
        <v>4687</v>
      </c>
      <c r="C4689" s="41" t="s">
        <v>13909</v>
      </c>
      <c r="D4689" s="4" t="s">
        <v>13910</v>
      </c>
      <c r="E4689" s="41" t="s">
        <v>17</v>
      </c>
      <c r="F4689" s="3" t="s">
        <v>13911</v>
      </c>
      <c r="G4689" s="1" t="s">
        <v>18</v>
      </c>
      <c r="H4689" s="4" t="s">
        <v>387</v>
      </c>
      <c r="I4689" s="1" t="s">
        <v>38</v>
      </c>
    </row>
    <row r="4690" spans="2:9">
      <c r="B4690" s="1">
        <v>4688</v>
      </c>
      <c r="C4690" s="41" t="s">
        <v>13912</v>
      </c>
      <c r="D4690" s="4" t="s">
        <v>13913</v>
      </c>
      <c r="E4690" s="41" t="s">
        <v>17</v>
      </c>
      <c r="F4690" s="3" t="s">
        <v>13914</v>
      </c>
      <c r="G4690" s="1" t="s">
        <v>18</v>
      </c>
      <c r="H4690" s="4" t="s">
        <v>679</v>
      </c>
      <c r="I4690" s="1" t="s">
        <v>38</v>
      </c>
    </row>
    <row r="4691" spans="2:9">
      <c r="B4691" s="1">
        <v>4689</v>
      </c>
      <c r="C4691" s="41" t="s">
        <v>13915</v>
      </c>
      <c r="D4691" s="4" t="s">
        <v>13916</v>
      </c>
      <c r="E4691" s="41" t="s">
        <v>17</v>
      </c>
      <c r="F4691" s="3" t="s">
        <v>13917</v>
      </c>
      <c r="G4691" s="1" t="s">
        <v>18</v>
      </c>
      <c r="H4691" s="4" t="s">
        <v>174</v>
      </c>
      <c r="I4691" s="1" t="s">
        <v>38</v>
      </c>
    </row>
    <row r="4692" spans="2:9">
      <c r="B4692" s="1">
        <v>4690</v>
      </c>
      <c r="C4692" s="41" t="s">
        <v>13918</v>
      </c>
      <c r="D4692" s="4" t="s">
        <v>13919</v>
      </c>
      <c r="E4692" s="41" t="s">
        <v>17</v>
      </c>
      <c r="F4692" s="3" t="s">
        <v>13920</v>
      </c>
      <c r="G4692" s="1" t="s">
        <v>18</v>
      </c>
      <c r="H4692" s="4" t="s">
        <v>436</v>
      </c>
      <c r="I4692" s="1" t="s">
        <v>38</v>
      </c>
    </row>
    <row r="4693" spans="2:9">
      <c r="B4693" s="1">
        <v>4691</v>
      </c>
      <c r="C4693" s="41" t="s">
        <v>13921</v>
      </c>
      <c r="D4693" s="4" t="s">
        <v>13922</v>
      </c>
      <c r="E4693" s="41" t="s">
        <v>17</v>
      </c>
      <c r="F4693" s="3" t="s">
        <v>13923</v>
      </c>
      <c r="G4693" s="1" t="s">
        <v>18</v>
      </c>
      <c r="H4693" s="4" t="s">
        <v>680</v>
      </c>
      <c r="I4693" s="1" t="s">
        <v>38</v>
      </c>
    </row>
    <row r="4694" spans="2:9">
      <c r="B4694" s="1">
        <v>4692</v>
      </c>
      <c r="C4694" s="41" t="s">
        <v>13924</v>
      </c>
      <c r="D4694" s="4" t="s">
        <v>13925</v>
      </c>
      <c r="E4694" s="41" t="s">
        <v>17</v>
      </c>
      <c r="F4694" s="3" t="s">
        <v>13926</v>
      </c>
      <c r="G4694" s="1" t="s">
        <v>18</v>
      </c>
      <c r="H4694" s="4" t="s">
        <v>675</v>
      </c>
      <c r="I4694" s="1" t="s">
        <v>38</v>
      </c>
    </row>
    <row r="4695" spans="2:9">
      <c r="B4695" s="1">
        <v>4693</v>
      </c>
      <c r="C4695" s="41" t="s">
        <v>13927</v>
      </c>
      <c r="D4695" s="4" t="s">
        <v>13928</v>
      </c>
      <c r="E4695" s="41" t="s">
        <v>17</v>
      </c>
      <c r="F4695" s="3" t="s">
        <v>13929</v>
      </c>
      <c r="G4695" s="1" t="s">
        <v>18</v>
      </c>
      <c r="H4695" s="4" t="s">
        <v>557</v>
      </c>
      <c r="I4695" s="1" t="s">
        <v>38</v>
      </c>
    </row>
    <row r="4696" spans="2:9">
      <c r="B4696" s="1">
        <v>4694</v>
      </c>
      <c r="C4696" s="41" t="s">
        <v>13930</v>
      </c>
      <c r="D4696" s="4" t="s">
        <v>13931</v>
      </c>
      <c r="E4696" s="41" t="s">
        <v>17</v>
      </c>
      <c r="F4696" s="3" t="s">
        <v>13932</v>
      </c>
      <c r="G4696" s="1" t="s">
        <v>18</v>
      </c>
      <c r="H4696" s="4" t="s">
        <v>557</v>
      </c>
      <c r="I4696" s="1" t="s">
        <v>38</v>
      </c>
    </row>
    <row r="4697" spans="2:9">
      <c r="B4697" s="1">
        <v>4695</v>
      </c>
      <c r="C4697" s="41" t="s">
        <v>13933</v>
      </c>
      <c r="D4697" s="4" t="s">
        <v>13934</v>
      </c>
      <c r="E4697" s="41" t="s">
        <v>17</v>
      </c>
      <c r="F4697" s="3" t="s">
        <v>13935</v>
      </c>
      <c r="G4697" s="1" t="s">
        <v>18</v>
      </c>
      <c r="H4697" s="4" t="s">
        <v>557</v>
      </c>
      <c r="I4697" s="1" t="s">
        <v>38</v>
      </c>
    </row>
    <row r="4698" spans="2:9">
      <c r="B4698" s="1">
        <v>4696</v>
      </c>
      <c r="C4698" s="41" t="s">
        <v>13936</v>
      </c>
      <c r="D4698" s="4" t="s">
        <v>13937</v>
      </c>
      <c r="E4698" s="41" t="s">
        <v>17</v>
      </c>
      <c r="F4698" s="3" t="s">
        <v>9153</v>
      </c>
      <c r="G4698" s="1" t="s">
        <v>18</v>
      </c>
      <c r="H4698" s="4" t="s">
        <v>675</v>
      </c>
      <c r="I4698" s="1" t="s">
        <v>38</v>
      </c>
    </row>
    <row r="4699" spans="2:9">
      <c r="B4699" s="1">
        <v>4697</v>
      </c>
      <c r="C4699" s="41" t="s">
        <v>13938</v>
      </c>
      <c r="D4699" s="4" t="s">
        <v>13939</v>
      </c>
      <c r="E4699" s="41" t="s">
        <v>17</v>
      </c>
      <c r="F4699" s="3" t="s">
        <v>13940</v>
      </c>
      <c r="G4699" s="1" t="s">
        <v>18</v>
      </c>
      <c r="H4699" s="4" t="s">
        <v>678</v>
      </c>
      <c r="I4699" s="1" t="s">
        <v>38</v>
      </c>
    </row>
    <row r="4700" spans="2:9">
      <c r="B4700" s="1">
        <v>4698</v>
      </c>
      <c r="C4700" s="41" t="s">
        <v>13941</v>
      </c>
      <c r="D4700" s="4" t="s">
        <v>13942</v>
      </c>
      <c r="E4700" s="41" t="s">
        <v>17</v>
      </c>
      <c r="F4700" s="3" t="s">
        <v>13943</v>
      </c>
      <c r="G4700" s="1" t="s">
        <v>18</v>
      </c>
      <c r="H4700" s="4" t="s">
        <v>671</v>
      </c>
      <c r="I4700" s="1" t="s">
        <v>38</v>
      </c>
    </row>
    <row r="4701" spans="2:9">
      <c r="B4701" s="1">
        <v>4699</v>
      </c>
      <c r="C4701" s="41" t="s">
        <v>13944</v>
      </c>
      <c r="D4701" s="4" t="s">
        <v>13945</v>
      </c>
      <c r="E4701" s="41" t="s">
        <v>17</v>
      </c>
      <c r="F4701" s="3" t="s">
        <v>13946</v>
      </c>
      <c r="G4701" s="1" t="s">
        <v>18</v>
      </c>
      <c r="H4701" s="4" t="s">
        <v>174</v>
      </c>
      <c r="I4701" s="1" t="s">
        <v>38</v>
      </c>
    </row>
    <row r="4702" spans="2:9">
      <c r="B4702" s="1">
        <v>4700</v>
      </c>
      <c r="C4702" s="41" t="s">
        <v>13947</v>
      </c>
      <c r="D4702" s="4" t="s">
        <v>6198</v>
      </c>
      <c r="E4702" s="41" t="s">
        <v>17</v>
      </c>
      <c r="F4702" s="3" t="s">
        <v>13948</v>
      </c>
      <c r="G4702" s="1" t="s">
        <v>18</v>
      </c>
      <c r="H4702" s="4" t="s">
        <v>679</v>
      </c>
      <c r="I4702" s="1" t="s">
        <v>38</v>
      </c>
    </row>
    <row r="4703" spans="2:9">
      <c r="B4703" s="1">
        <v>4701</v>
      </c>
      <c r="C4703" s="41" t="s">
        <v>13949</v>
      </c>
      <c r="D4703" s="4" t="s">
        <v>13950</v>
      </c>
      <c r="E4703" s="41" t="s">
        <v>17</v>
      </c>
      <c r="F4703" s="3" t="s">
        <v>13951</v>
      </c>
      <c r="G4703" s="1" t="s">
        <v>18</v>
      </c>
      <c r="H4703" s="4" t="s">
        <v>436</v>
      </c>
      <c r="I4703" s="1" t="s">
        <v>38</v>
      </c>
    </row>
    <row r="4704" spans="2:9">
      <c r="B4704" s="1">
        <v>4702</v>
      </c>
      <c r="C4704" s="41" t="s">
        <v>13952</v>
      </c>
      <c r="D4704" s="4" t="s">
        <v>13953</v>
      </c>
      <c r="E4704" s="41" t="s">
        <v>17</v>
      </c>
      <c r="F4704" s="3" t="s">
        <v>13954</v>
      </c>
      <c r="G4704" s="1" t="s">
        <v>18</v>
      </c>
      <c r="H4704" s="4" t="s">
        <v>557</v>
      </c>
      <c r="I4704" s="1" t="s">
        <v>38</v>
      </c>
    </row>
    <row r="4705" spans="2:9">
      <c r="B4705" s="1">
        <v>4703</v>
      </c>
      <c r="C4705" s="41" t="s">
        <v>13955</v>
      </c>
      <c r="D4705" s="4" t="s">
        <v>13956</v>
      </c>
      <c r="E4705" s="41" t="s">
        <v>17</v>
      </c>
      <c r="F4705" s="3" t="s">
        <v>13565</v>
      </c>
      <c r="G4705" s="1" t="s">
        <v>18</v>
      </c>
      <c r="H4705" s="4" t="s">
        <v>680</v>
      </c>
      <c r="I4705" s="1" t="s">
        <v>38</v>
      </c>
    </row>
    <row r="4706" spans="2:9">
      <c r="B4706" s="1">
        <v>4704</v>
      </c>
      <c r="C4706" s="41" t="s">
        <v>13957</v>
      </c>
      <c r="D4706" s="4" t="s">
        <v>13958</v>
      </c>
      <c r="E4706" s="41" t="s">
        <v>17</v>
      </c>
      <c r="F4706" s="3" t="s">
        <v>13959</v>
      </c>
      <c r="G4706" s="1" t="s">
        <v>18</v>
      </c>
      <c r="H4706" s="4" t="s">
        <v>462</v>
      </c>
      <c r="I4706" s="1" t="s">
        <v>38</v>
      </c>
    </row>
    <row r="4707" spans="2:9">
      <c r="B4707" s="1">
        <v>4705</v>
      </c>
      <c r="C4707" s="41" t="s">
        <v>13960</v>
      </c>
      <c r="D4707" s="4" t="s">
        <v>13961</v>
      </c>
      <c r="E4707" s="41" t="s">
        <v>17</v>
      </c>
      <c r="F4707" s="3" t="s">
        <v>13962</v>
      </c>
      <c r="G4707" s="1" t="s">
        <v>18</v>
      </c>
      <c r="H4707" s="4" t="s">
        <v>675</v>
      </c>
      <c r="I4707" s="1" t="s">
        <v>38</v>
      </c>
    </row>
    <row r="4708" spans="2:9">
      <c r="B4708" s="1">
        <v>4706</v>
      </c>
      <c r="C4708" s="41" t="s">
        <v>13963</v>
      </c>
      <c r="D4708" s="4" t="s">
        <v>13964</v>
      </c>
      <c r="E4708" s="41" t="s">
        <v>17</v>
      </c>
      <c r="F4708" s="3" t="s">
        <v>13965</v>
      </c>
      <c r="G4708" s="1" t="s">
        <v>18</v>
      </c>
      <c r="H4708" s="4" t="s">
        <v>557</v>
      </c>
      <c r="I4708" s="1" t="s">
        <v>38</v>
      </c>
    </row>
    <row r="4709" spans="2:9">
      <c r="B4709" s="1">
        <v>4707</v>
      </c>
      <c r="C4709" s="41" t="s">
        <v>13966</v>
      </c>
      <c r="D4709" s="4" t="s">
        <v>13967</v>
      </c>
      <c r="E4709" s="41" t="s">
        <v>17</v>
      </c>
      <c r="F4709" s="3" t="s">
        <v>13838</v>
      </c>
      <c r="G4709" s="1" t="s">
        <v>18</v>
      </c>
      <c r="H4709" s="4" t="s">
        <v>387</v>
      </c>
      <c r="I4709" s="1" t="s">
        <v>38</v>
      </c>
    </row>
    <row r="4710" spans="2:9">
      <c r="B4710" s="1">
        <v>4708</v>
      </c>
      <c r="C4710" s="41" t="s">
        <v>13968</v>
      </c>
      <c r="D4710" s="4" t="s">
        <v>13969</v>
      </c>
      <c r="E4710" s="41" t="s">
        <v>17</v>
      </c>
      <c r="F4710" s="3" t="s">
        <v>13970</v>
      </c>
      <c r="G4710" s="1" t="s">
        <v>18</v>
      </c>
      <c r="H4710" s="4" t="s">
        <v>557</v>
      </c>
      <c r="I4710" s="1" t="s">
        <v>38</v>
      </c>
    </row>
    <row r="4711" spans="2:9">
      <c r="B4711" s="1">
        <v>4709</v>
      </c>
      <c r="C4711" s="41" t="s">
        <v>13971</v>
      </c>
      <c r="D4711" s="4" t="s">
        <v>13972</v>
      </c>
      <c r="E4711" s="41" t="s">
        <v>17</v>
      </c>
      <c r="F4711" s="3" t="s">
        <v>13973</v>
      </c>
      <c r="G4711" s="1" t="s">
        <v>18</v>
      </c>
      <c r="H4711" s="4" t="s">
        <v>675</v>
      </c>
      <c r="I4711" s="1" t="s">
        <v>38</v>
      </c>
    </row>
    <row r="4712" spans="2:9">
      <c r="B4712" s="1">
        <v>4710</v>
      </c>
      <c r="C4712" s="41" t="s">
        <v>13974</v>
      </c>
      <c r="D4712" s="4" t="s">
        <v>13975</v>
      </c>
      <c r="E4712" s="41" t="s">
        <v>17</v>
      </c>
      <c r="F4712" s="3" t="s">
        <v>13976</v>
      </c>
      <c r="G4712" s="1" t="s">
        <v>18</v>
      </c>
      <c r="H4712" s="4" t="s">
        <v>675</v>
      </c>
      <c r="I4712" s="1" t="s">
        <v>38</v>
      </c>
    </row>
    <row r="4713" spans="2:9">
      <c r="B4713" s="1">
        <v>4711</v>
      </c>
      <c r="C4713" s="41" t="s">
        <v>13977</v>
      </c>
      <c r="D4713" s="4" t="s">
        <v>13978</v>
      </c>
      <c r="E4713" s="41" t="s">
        <v>17</v>
      </c>
      <c r="F4713" s="3" t="s">
        <v>13979</v>
      </c>
      <c r="G4713" s="1" t="s">
        <v>18</v>
      </c>
      <c r="H4713" s="4" t="s">
        <v>318</v>
      </c>
      <c r="I4713" s="1" t="s">
        <v>38</v>
      </c>
    </row>
    <row r="4714" spans="2:9">
      <c r="B4714" s="1">
        <v>4712</v>
      </c>
      <c r="C4714" s="41" t="s">
        <v>13980</v>
      </c>
      <c r="D4714" s="4" t="s">
        <v>13981</v>
      </c>
      <c r="E4714" s="41" t="s">
        <v>17</v>
      </c>
      <c r="F4714" s="3" t="s">
        <v>13982</v>
      </c>
      <c r="G4714" s="1" t="s">
        <v>18</v>
      </c>
      <c r="H4714" s="4" t="s">
        <v>174</v>
      </c>
      <c r="I4714" s="1" t="s">
        <v>38</v>
      </c>
    </row>
    <row r="4715" spans="2:9">
      <c r="B4715" s="1">
        <v>4713</v>
      </c>
      <c r="C4715" s="41" t="s">
        <v>13983</v>
      </c>
      <c r="D4715" s="4" t="s">
        <v>13984</v>
      </c>
      <c r="E4715" s="41" t="s">
        <v>17</v>
      </c>
      <c r="F4715" s="3" t="s">
        <v>13985</v>
      </c>
      <c r="G4715" s="1" t="s">
        <v>18</v>
      </c>
      <c r="H4715" s="4" t="s">
        <v>436</v>
      </c>
      <c r="I4715" s="1" t="s">
        <v>38</v>
      </c>
    </row>
    <row r="4716" spans="2:9">
      <c r="B4716" s="1">
        <v>4714</v>
      </c>
      <c r="C4716" s="41" t="s">
        <v>13986</v>
      </c>
      <c r="D4716" s="4" t="s">
        <v>13987</v>
      </c>
      <c r="E4716" s="41" t="s">
        <v>17</v>
      </c>
      <c r="F4716" s="3" t="s">
        <v>13988</v>
      </c>
      <c r="G4716" s="1" t="s">
        <v>18</v>
      </c>
      <c r="H4716" s="4" t="s">
        <v>387</v>
      </c>
      <c r="I4716" s="1" t="s">
        <v>38</v>
      </c>
    </row>
    <row r="4717" spans="2:9">
      <c r="B4717" s="1">
        <v>4715</v>
      </c>
      <c r="C4717" s="41" t="s">
        <v>13989</v>
      </c>
      <c r="D4717" s="4" t="s">
        <v>13990</v>
      </c>
      <c r="E4717" s="41" t="s">
        <v>17</v>
      </c>
      <c r="F4717" s="3" t="s">
        <v>13991</v>
      </c>
      <c r="G4717" s="1" t="s">
        <v>18</v>
      </c>
      <c r="H4717" s="4" t="s">
        <v>678</v>
      </c>
      <c r="I4717" s="1" t="s">
        <v>38</v>
      </c>
    </row>
    <row r="4718" spans="2:9">
      <c r="B4718" s="1">
        <v>4716</v>
      </c>
      <c r="C4718" s="41" t="s">
        <v>13992</v>
      </c>
      <c r="D4718" s="4" t="s">
        <v>13993</v>
      </c>
      <c r="E4718" s="41" t="s">
        <v>17</v>
      </c>
      <c r="F4718" s="3" t="s">
        <v>13994</v>
      </c>
      <c r="G4718" s="1" t="s">
        <v>18</v>
      </c>
      <c r="H4718" s="4" t="s">
        <v>678</v>
      </c>
      <c r="I4718" s="1" t="s">
        <v>38</v>
      </c>
    </row>
    <row r="4719" spans="2:9">
      <c r="B4719" s="1">
        <v>4717</v>
      </c>
      <c r="C4719" s="41" t="s">
        <v>13995</v>
      </c>
      <c r="D4719" s="4" t="s">
        <v>13996</v>
      </c>
      <c r="E4719" s="41" t="s">
        <v>17</v>
      </c>
      <c r="F4719" s="3" t="s">
        <v>13997</v>
      </c>
      <c r="G4719" s="1" t="s">
        <v>18</v>
      </c>
      <c r="H4719" s="4" t="s">
        <v>675</v>
      </c>
      <c r="I4719" s="1" t="s">
        <v>38</v>
      </c>
    </row>
    <row r="4720" spans="2:9">
      <c r="B4720" s="1">
        <v>4718</v>
      </c>
      <c r="C4720" s="41" t="s">
        <v>13998</v>
      </c>
      <c r="D4720" s="4" t="s">
        <v>13999</v>
      </c>
      <c r="E4720" s="41" t="s">
        <v>17</v>
      </c>
      <c r="F4720" s="3" t="s">
        <v>14000</v>
      </c>
      <c r="G4720" s="1" t="s">
        <v>18</v>
      </c>
      <c r="H4720" s="4" t="s">
        <v>436</v>
      </c>
      <c r="I4720" s="1" t="s">
        <v>38</v>
      </c>
    </row>
    <row r="4721" spans="2:9">
      <c r="B4721" s="1">
        <v>4719</v>
      </c>
      <c r="C4721" s="41" t="s">
        <v>14001</v>
      </c>
      <c r="D4721" s="4" t="s">
        <v>14002</v>
      </c>
      <c r="E4721" s="41" t="s">
        <v>17</v>
      </c>
      <c r="F4721" s="3" t="s">
        <v>14003</v>
      </c>
      <c r="G4721" s="1" t="s">
        <v>18</v>
      </c>
      <c r="H4721" s="4" t="s">
        <v>675</v>
      </c>
      <c r="I4721" s="1" t="s">
        <v>38</v>
      </c>
    </row>
    <row r="4722" spans="2:9">
      <c r="B4722" s="1">
        <v>4720</v>
      </c>
      <c r="C4722" s="41" t="s">
        <v>14004</v>
      </c>
      <c r="D4722" s="4" t="s">
        <v>14005</v>
      </c>
      <c r="E4722" s="41" t="s">
        <v>17</v>
      </c>
      <c r="F4722" s="3" t="s">
        <v>14006</v>
      </c>
      <c r="G4722" s="1" t="s">
        <v>18</v>
      </c>
      <c r="H4722" s="4" t="s">
        <v>678</v>
      </c>
      <c r="I4722" s="1" t="s">
        <v>38</v>
      </c>
    </row>
    <row r="4723" spans="2:9">
      <c r="B4723" s="1">
        <v>4721</v>
      </c>
      <c r="C4723" s="41" t="s">
        <v>14007</v>
      </c>
      <c r="D4723" s="4" t="s">
        <v>14008</v>
      </c>
      <c r="E4723" s="41" t="s">
        <v>17</v>
      </c>
      <c r="F4723" s="3" t="s">
        <v>14009</v>
      </c>
      <c r="G4723" s="1" t="s">
        <v>18</v>
      </c>
      <c r="H4723" s="4" t="s">
        <v>675</v>
      </c>
      <c r="I4723" s="1" t="s">
        <v>38</v>
      </c>
    </row>
    <row r="4724" spans="2:9">
      <c r="B4724" s="1">
        <v>4722</v>
      </c>
      <c r="C4724" s="41" t="s">
        <v>14010</v>
      </c>
      <c r="D4724" s="4" t="s">
        <v>14011</v>
      </c>
      <c r="E4724" s="41" t="s">
        <v>17</v>
      </c>
      <c r="F4724" s="3" t="s">
        <v>14012</v>
      </c>
      <c r="G4724" s="1" t="s">
        <v>18</v>
      </c>
      <c r="H4724" s="4" t="s">
        <v>557</v>
      </c>
      <c r="I4724" s="1" t="s">
        <v>38</v>
      </c>
    </row>
    <row r="4725" spans="2:9">
      <c r="B4725" s="1">
        <v>4723</v>
      </c>
      <c r="C4725" s="41" t="s">
        <v>14013</v>
      </c>
      <c r="D4725" s="4" t="s">
        <v>14014</v>
      </c>
      <c r="E4725" s="41" t="s">
        <v>17</v>
      </c>
      <c r="F4725" s="3" t="s">
        <v>14015</v>
      </c>
      <c r="G4725" s="1" t="s">
        <v>18</v>
      </c>
      <c r="H4725" s="4" t="s">
        <v>478</v>
      </c>
      <c r="I4725" s="1" t="s">
        <v>38</v>
      </c>
    </row>
    <row r="4726" spans="2:9">
      <c r="B4726" s="1">
        <v>4724</v>
      </c>
      <c r="C4726" s="41" t="s">
        <v>14016</v>
      </c>
      <c r="D4726" s="4" t="s">
        <v>14017</v>
      </c>
      <c r="E4726" s="41" t="s">
        <v>17</v>
      </c>
      <c r="F4726" s="3" t="s">
        <v>14018</v>
      </c>
      <c r="G4726" s="1" t="s">
        <v>18</v>
      </c>
      <c r="H4726" s="4" t="s">
        <v>557</v>
      </c>
      <c r="I4726" s="1" t="s">
        <v>38</v>
      </c>
    </row>
    <row r="4727" spans="2:9">
      <c r="B4727" s="1">
        <v>4725</v>
      </c>
      <c r="C4727" s="41" t="s">
        <v>14019</v>
      </c>
      <c r="D4727" s="4" t="s">
        <v>14020</v>
      </c>
      <c r="E4727" s="41" t="s">
        <v>17</v>
      </c>
      <c r="F4727" s="3" t="s">
        <v>14021</v>
      </c>
      <c r="G4727" s="1" t="s">
        <v>18</v>
      </c>
      <c r="H4727" s="4" t="s">
        <v>557</v>
      </c>
      <c r="I4727" s="1" t="s">
        <v>38</v>
      </c>
    </row>
    <row r="4728" spans="2:9">
      <c r="B4728" s="1">
        <v>4726</v>
      </c>
      <c r="C4728" s="41" t="s">
        <v>14022</v>
      </c>
      <c r="D4728" s="4" t="s">
        <v>1792</v>
      </c>
      <c r="E4728" s="41" t="s">
        <v>17</v>
      </c>
      <c r="F4728" s="3" t="s">
        <v>14023</v>
      </c>
      <c r="G4728" s="1" t="s">
        <v>18</v>
      </c>
      <c r="H4728" s="4" t="s">
        <v>678</v>
      </c>
      <c r="I4728" s="1" t="s">
        <v>38</v>
      </c>
    </row>
    <row r="4729" spans="2:9">
      <c r="B4729" s="1">
        <v>4727</v>
      </c>
      <c r="C4729" s="41" t="s">
        <v>14024</v>
      </c>
      <c r="D4729" s="4" t="s">
        <v>2543</v>
      </c>
      <c r="E4729" s="41" t="s">
        <v>17</v>
      </c>
      <c r="F4729" s="3" t="s">
        <v>14025</v>
      </c>
      <c r="G4729" s="1" t="s">
        <v>18</v>
      </c>
      <c r="H4729" s="4" t="s">
        <v>557</v>
      </c>
      <c r="I4729" s="1" t="s">
        <v>38</v>
      </c>
    </row>
    <row r="4730" spans="2:9">
      <c r="B4730" s="1">
        <v>4728</v>
      </c>
      <c r="C4730" s="41" t="s">
        <v>14026</v>
      </c>
      <c r="D4730" s="4" t="s">
        <v>14027</v>
      </c>
      <c r="E4730" s="41" t="s">
        <v>17</v>
      </c>
      <c r="F4730" s="3" t="s">
        <v>14028</v>
      </c>
      <c r="G4730" s="1" t="s">
        <v>18</v>
      </c>
      <c r="H4730" s="4" t="s">
        <v>557</v>
      </c>
      <c r="I4730" s="1" t="s">
        <v>38</v>
      </c>
    </row>
    <row r="4731" spans="2:9">
      <c r="B4731" s="1">
        <v>4729</v>
      </c>
      <c r="C4731" s="41" t="s">
        <v>14029</v>
      </c>
      <c r="D4731" s="4" t="s">
        <v>14030</v>
      </c>
      <c r="E4731" s="41" t="s">
        <v>17</v>
      </c>
      <c r="F4731" s="3" t="s">
        <v>14031</v>
      </c>
      <c r="G4731" s="1" t="s">
        <v>18</v>
      </c>
      <c r="H4731" s="4" t="s">
        <v>680</v>
      </c>
      <c r="I4731" s="1" t="s">
        <v>38</v>
      </c>
    </row>
    <row r="4732" spans="2:9">
      <c r="B4732" s="1">
        <v>4730</v>
      </c>
      <c r="C4732" s="41" t="s">
        <v>14032</v>
      </c>
      <c r="D4732" s="4" t="s">
        <v>5613</v>
      </c>
      <c r="E4732" s="41" t="s">
        <v>17</v>
      </c>
      <c r="F4732" s="3" t="s">
        <v>14033</v>
      </c>
      <c r="G4732" s="1" t="s">
        <v>18</v>
      </c>
      <c r="H4732" s="4" t="s">
        <v>478</v>
      </c>
      <c r="I4732" s="1" t="s">
        <v>38</v>
      </c>
    </row>
    <row r="4733" spans="2:9">
      <c r="B4733" s="1">
        <v>4731</v>
      </c>
      <c r="C4733" s="41" t="s">
        <v>14034</v>
      </c>
      <c r="D4733" s="4" t="s">
        <v>14035</v>
      </c>
      <c r="E4733" s="41" t="s">
        <v>17</v>
      </c>
      <c r="F4733" s="3" t="s">
        <v>14036</v>
      </c>
      <c r="G4733" s="1" t="s">
        <v>18</v>
      </c>
      <c r="H4733" s="4" t="s">
        <v>675</v>
      </c>
      <c r="I4733" s="1" t="s">
        <v>38</v>
      </c>
    </row>
    <row r="4734" spans="2:9">
      <c r="B4734" s="1">
        <v>4732</v>
      </c>
      <c r="C4734" s="41" t="s">
        <v>14037</v>
      </c>
      <c r="D4734" s="4" t="s">
        <v>14038</v>
      </c>
      <c r="E4734" s="41" t="s">
        <v>17</v>
      </c>
      <c r="F4734" s="3" t="s">
        <v>14039</v>
      </c>
      <c r="G4734" s="1" t="s">
        <v>18</v>
      </c>
      <c r="H4734" s="4" t="s">
        <v>478</v>
      </c>
      <c r="I4734" s="1" t="s">
        <v>38</v>
      </c>
    </row>
    <row r="4735" spans="2:9">
      <c r="B4735" s="1">
        <v>4733</v>
      </c>
      <c r="C4735" s="41" t="s">
        <v>14040</v>
      </c>
      <c r="D4735" s="4" t="s">
        <v>14041</v>
      </c>
      <c r="E4735" s="41" t="s">
        <v>17</v>
      </c>
      <c r="F4735" s="3" t="s">
        <v>14042</v>
      </c>
      <c r="G4735" s="1" t="s">
        <v>18</v>
      </c>
      <c r="H4735" s="4" t="s">
        <v>557</v>
      </c>
      <c r="I4735" s="1" t="s">
        <v>38</v>
      </c>
    </row>
    <row r="4736" spans="2:9">
      <c r="B4736" s="1">
        <v>4734</v>
      </c>
      <c r="C4736" s="41" t="s">
        <v>14043</v>
      </c>
      <c r="D4736" s="4" t="s">
        <v>14044</v>
      </c>
      <c r="E4736" s="41" t="s">
        <v>17</v>
      </c>
      <c r="F4736" s="3" t="s">
        <v>14045</v>
      </c>
      <c r="G4736" s="1" t="s">
        <v>18</v>
      </c>
      <c r="H4736" s="4" t="s">
        <v>557</v>
      </c>
      <c r="I4736" s="1" t="s">
        <v>38</v>
      </c>
    </row>
    <row r="4737" spans="2:9">
      <c r="B4737" s="1">
        <v>4735</v>
      </c>
      <c r="C4737" s="41" t="s">
        <v>14046</v>
      </c>
      <c r="D4737" s="4" t="s">
        <v>14047</v>
      </c>
      <c r="E4737" s="41" t="s">
        <v>17</v>
      </c>
      <c r="F4737" s="3" t="s">
        <v>14048</v>
      </c>
      <c r="G4737" s="1" t="s">
        <v>18</v>
      </c>
      <c r="H4737" s="4" t="s">
        <v>557</v>
      </c>
      <c r="I4737" s="1" t="s">
        <v>38</v>
      </c>
    </row>
    <row r="4738" spans="2:9">
      <c r="B4738" s="1">
        <v>4736</v>
      </c>
      <c r="C4738" s="41" t="s">
        <v>14049</v>
      </c>
      <c r="D4738" s="4" t="s">
        <v>14050</v>
      </c>
      <c r="E4738" s="41" t="s">
        <v>17</v>
      </c>
      <c r="F4738" s="3" t="s">
        <v>6852</v>
      </c>
      <c r="G4738" s="1" t="s">
        <v>18</v>
      </c>
      <c r="H4738" s="4" t="s">
        <v>387</v>
      </c>
      <c r="I4738" s="1" t="s">
        <v>38</v>
      </c>
    </row>
    <row r="4739" spans="2:9">
      <c r="B4739" s="1">
        <v>4737</v>
      </c>
      <c r="C4739" s="41" t="s">
        <v>14051</v>
      </c>
      <c r="D4739" s="4" t="s">
        <v>14052</v>
      </c>
      <c r="E4739" s="41" t="s">
        <v>17</v>
      </c>
      <c r="F4739" s="3" t="s">
        <v>14053</v>
      </c>
      <c r="G4739" s="1" t="s">
        <v>18</v>
      </c>
      <c r="H4739" s="4" t="s">
        <v>174</v>
      </c>
      <c r="I4739" s="1" t="s">
        <v>38</v>
      </c>
    </row>
    <row r="4740" spans="2:9">
      <c r="B4740" s="1">
        <v>4738</v>
      </c>
      <c r="C4740" s="41" t="s">
        <v>14054</v>
      </c>
      <c r="D4740" s="4" t="s">
        <v>14055</v>
      </c>
      <c r="E4740" s="41" t="s">
        <v>17</v>
      </c>
      <c r="F4740" s="3" t="s">
        <v>14056</v>
      </c>
      <c r="G4740" s="1" t="s">
        <v>18</v>
      </c>
      <c r="H4740" s="4" t="s">
        <v>387</v>
      </c>
      <c r="I4740" s="1" t="s">
        <v>38</v>
      </c>
    </row>
    <row r="4741" spans="2:9">
      <c r="B4741" s="1">
        <v>4739</v>
      </c>
      <c r="C4741" s="41" t="s">
        <v>14057</v>
      </c>
      <c r="D4741" s="4" t="s">
        <v>14058</v>
      </c>
      <c r="E4741" s="41" t="s">
        <v>17</v>
      </c>
      <c r="F4741" s="3" t="s">
        <v>14059</v>
      </c>
      <c r="G4741" s="1" t="s">
        <v>18</v>
      </c>
      <c r="H4741" s="4" t="s">
        <v>680</v>
      </c>
      <c r="I4741" s="1" t="s">
        <v>38</v>
      </c>
    </row>
    <row r="4742" spans="2:9">
      <c r="B4742" s="1">
        <v>4740</v>
      </c>
      <c r="C4742" s="41" t="s">
        <v>14060</v>
      </c>
      <c r="D4742" s="4" t="s">
        <v>14061</v>
      </c>
      <c r="E4742" s="41" t="s">
        <v>17</v>
      </c>
      <c r="F4742" s="3" t="s">
        <v>14062</v>
      </c>
      <c r="G4742" s="1" t="s">
        <v>18</v>
      </c>
      <c r="H4742" s="4" t="s">
        <v>478</v>
      </c>
      <c r="I4742" s="1" t="s">
        <v>38</v>
      </c>
    </row>
    <row r="4743" spans="2:9">
      <c r="B4743" s="1">
        <v>4741</v>
      </c>
      <c r="C4743" s="41" t="s">
        <v>14063</v>
      </c>
      <c r="D4743" s="4" t="s">
        <v>14064</v>
      </c>
      <c r="E4743" s="41" t="s">
        <v>17</v>
      </c>
      <c r="F4743" s="3" t="s">
        <v>14065</v>
      </c>
      <c r="G4743" s="1" t="s">
        <v>18</v>
      </c>
      <c r="H4743" s="4" t="s">
        <v>478</v>
      </c>
      <c r="I4743" s="1" t="s">
        <v>38</v>
      </c>
    </row>
    <row r="4744" spans="2:9">
      <c r="B4744" s="1">
        <v>4742</v>
      </c>
      <c r="C4744" s="41" t="s">
        <v>14066</v>
      </c>
      <c r="D4744" s="4" t="s">
        <v>14067</v>
      </c>
      <c r="E4744" s="41" t="s">
        <v>17</v>
      </c>
      <c r="F4744" s="3" t="s">
        <v>14068</v>
      </c>
      <c r="G4744" s="1" t="s">
        <v>18</v>
      </c>
      <c r="H4744" s="4" t="s">
        <v>174</v>
      </c>
      <c r="I4744" s="1" t="s">
        <v>38</v>
      </c>
    </row>
    <row r="4745" spans="2:9">
      <c r="B4745" s="1">
        <v>4743</v>
      </c>
      <c r="C4745" s="41" t="s">
        <v>14069</v>
      </c>
      <c r="D4745" s="4" t="s">
        <v>14070</v>
      </c>
      <c r="E4745" s="41" t="s">
        <v>17</v>
      </c>
      <c r="F4745" s="3" t="s">
        <v>14071</v>
      </c>
      <c r="G4745" s="1" t="s">
        <v>18</v>
      </c>
      <c r="H4745" s="4" t="s">
        <v>478</v>
      </c>
      <c r="I4745" s="1" t="s">
        <v>38</v>
      </c>
    </row>
    <row r="4746" spans="2:9">
      <c r="B4746" s="1">
        <v>4744</v>
      </c>
      <c r="C4746" s="41" t="s">
        <v>14072</v>
      </c>
      <c r="D4746" s="4" t="s">
        <v>14073</v>
      </c>
      <c r="E4746" s="41" t="s">
        <v>17</v>
      </c>
      <c r="F4746" s="3" t="s">
        <v>14074</v>
      </c>
      <c r="G4746" s="1" t="s">
        <v>18</v>
      </c>
      <c r="H4746" s="4" t="s">
        <v>680</v>
      </c>
      <c r="I4746" s="1" t="s">
        <v>38</v>
      </c>
    </row>
    <row r="4747" spans="2:9">
      <c r="B4747" s="1">
        <v>4745</v>
      </c>
      <c r="C4747" s="41" t="s">
        <v>14075</v>
      </c>
      <c r="D4747" s="4" t="s">
        <v>14076</v>
      </c>
      <c r="E4747" s="41" t="s">
        <v>17</v>
      </c>
      <c r="F4747" s="3" t="s">
        <v>14077</v>
      </c>
      <c r="G4747" s="1" t="s">
        <v>18</v>
      </c>
      <c r="H4747" s="4" t="s">
        <v>478</v>
      </c>
      <c r="I4747" s="1" t="s">
        <v>38</v>
      </c>
    </row>
    <row r="4748" spans="2:9">
      <c r="B4748" s="1">
        <v>4746</v>
      </c>
      <c r="C4748" s="41" t="s">
        <v>14078</v>
      </c>
      <c r="D4748" s="4" t="s">
        <v>14079</v>
      </c>
      <c r="E4748" s="41" t="s">
        <v>17</v>
      </c>
      <c r="F4748" s="3" t="s">
        <v>14080</v>
      </c>
      <c r="G4748" s="1" t="s">
        <v>18</v>
      </c>
      <c r="H4748" s="4" t="s">
        <v>675</v>
      </c>
      <c r="I4748" s="1" t="s">
        <v>38</v>
      </c>
    </row>
    <row r="4749" spans="2:9">
      <c r="B4749" s="1">
        <v>4747</v>
      </c>
      <c r="C4749" s="41" t="s">
        <v>14081</v>
      </c>
      <c r="D4749" s="4" t="s">
        <v>14082</v>
      </c>
      <c r="E4749" s="41" t="s">
        <v>17</v>
      </c>
      <c r="F4749" s="3" t="s">
        <v>14083</v>
      </c>
      <c r="G4749" s="1" t="s">
        <v>18</v>
      </c>
      <c r="H4749" s="4" t="s">
        <v>478</v>
      </c>
      <c r="I4749" s="1" t="s">
        <v>38</v>
      </c>
    </row>
    <row r="4750" spans="2:9">
      <c r="B4750" s="1">
        <v>4748</v>
      </c>
      <c r="C4750" s="41" t="s">
        <v>14084</v>
      </c>
      <c r="D4750" s="4" t="s">
        <v>14085</v>
      </c>
      <c r="E4750" s="41" t="s">
        <v>17</v>
      </c>
      <c r="F4750" s="3" t="s">
        <v>14086</v>
      </c>
      <c r="G4750" s="1" t="s">
        <v>18</v>
      </c>
      <c r="H4750" s="4" t="s">
        <v>478</v>
      </c>
      <c r="I4750" s="1" t="s">
        <v>38</v>
      </c>
    </row>
    <row r="4751" spans="2:9">
      <c r="B4751" s="1">
        <v>4749</v>
      </c>
      <c r="C4751" s="41" t="s">
        <v>14087</v>
      </c>
      <c r="D4751" s="4" t="s">
        <v>14088</v>
      </c>
      <c r="E4751" s="41" t="s">
        <v>17</v>
      </c>
      <c r="F4751" s="3" t="s">
        <v>14089</v>
      </c>
      <c r="G4751" s="1" t="s">
        <v>18</v>
      </c>
      <c r="H4751" s="4" t="s">
        <v>387</v>
      </c>
      <c r="I4751" s="1" t="s">
        <v>38</v>
      </c>
    </row>
    <row r="4752" spans="2:9">
      <c r="B4752" s="1">
        <v>4750</v>
      </c>
      <c r="C4752" s="41" t="s">
        <v>14090</v>
      </c>
      <c r="D4752" s="4" t="s">
        <v>14091</v>
      </c>
      <c r="E4752" s="41" t="s">
        <v>17</v>
      </c>
      <c r="F4752" s="3" t="s">
        <v>14092</v>
      </c>
      <c r="G4752" s="1" t="s">
        <v>18</v>
      </c>
      <c r="H4752" s="4" t="s">
        <v>478</v>
      </c>
      <c r="I4752" s="1" t="s">
        <v>38</v>
      </c>
    </row>
    <row r="4753" spans="2:9">
      <c r="B4753" s="1">
        <v>4751</v>
      </c>
      <c r="C4753" s="41" t="s">
        <v>14093</v>
      </c>
      <c r="D4753" s="4" t="s">
        <v>12279</v>
      </c>
      <c r="E4753" s="41" t="s">
        <v>17</v>
      </c>
      <c r="F4753" s="3" t="s">
        <v>14094</v>
      </c>
      <c r="G4753" s="1" t="s">
        <v>18</v>
      </c>
      <c r="H4753" s="4" t="s">
        <v>29551</v>
      </c>
      <c r="I4753" s="1" t="s">
        <v>38</v>
      </c>
    </row>
    <row r="4754" spans="2:9">
      <c r="B4754" s="1">
        <v>4752</v>
      </c>
      <c r="C4754" s="41" t="s">
        <v>14095</v>
      </c>
      <c r="D4754" s="4" t="s">
        <v>14096</v>
      </c>
      <c r="E4754" s="41" t="s">
        <v>17</v>
      </c>
      <c r="F4754" s="3" t="s">
        <v>14097</v>
      </c>
      <c r="G4754" s="1" t="s">
        <v>18</v>
      </c>
      <c r="H4754" s="4" t="s">
        <v>436</v>
      </c>
      <c r="I4754" s="1" t="s">
        <v>38</v>
      </c>
    </row>
    <row r="4755" spans="2:9">
      <c r="B4755" s="1">
        <v>4753</v>
      </c>
      <c r="C4755" s="41" t="s">
        <v>14098</v>
      </c>
      <c r="D4755" s="4" t="s">
        <v>14099</v>
      </c>
      <c r="E4755" s="41" t="s">
        <v>17</v>
      </c>
      <c r="F4755" s="3" t="s">
        <v>14100</v>
      </c>
      <c r="G4755" s="1" t="s">
        <v>18</v>
      </c>
      <c r="H4755" s="4" t="s">
        <v>478</v>
      </c>
      <c r="I4755" s="1" t="s">
        <v>38</v>
      </c>
    </row>
    <row r="4756" spans="2:9">
      <c r="B4756" s="1">
        <v>4754</v>
      </c>
      <c r="C4756" s="41" t="s">
        <v>14101</v>
      </c>
      <c r="D4756" s="4" t="s">
        <v>14102</v>
      </c>
      <c r="E4756" s="41" t="s">
        <v>17</v>
      </c>
      <c r="F4756" s="3" t="s">
        <v>14103</v>
      </c>
      <c r="G4756" s="1" t="s">
        <v>18</v>
      </c>
      <c r="H4756" s="4" t="s">
        <v>557</v>
      </c>
      <c r="I4756" s="1" t="s">
        <v>38</v>
      </c>
    </row>
    <row r="4757" spans="2:9">
      <c r="B4757" s="1">
        <v>4755</v>
      </c>
      <c r="C4757" s="41" t="s">
        <v>14104</v>
      </c>
      <c r="D4757" s="4" t="s">
        <v>14105</v>
      </c>
      <c r="E4757" s="41" t="s">
        <v>17</v>
      </c>
      <c r="F4757" s="3" t="s">
        <v>14106</v>
      </c>
      <c r="G4757" s="1" t="s">
        <v>18</v>
      </c>
      <c r="H4757" s="4" t="s">
        <v>174</v>
      </c>
      <c r="I4757" s="1" t="s">
        <v>38</v>
      </c>
    </row>
    <row r="4758" spans="2:9">
      <c r="B4758" s="1">
        <v>4756</v>
      </c>
      <c r="C4758" s="41" t="s">
        <v>14107</v>
      </c>
      <c r="D4758" s="4" t="s">
        <v>14108</v>
      </c>
      <c r="E4758" s="41" t="s">
        <v>17</v>
      </c>
      <c r="F4758" s="3" t="s">
        <v>14109</v>
      </c>
      <c r="G4758" s="1" t="s">
        <v>18</v>
      </c>
      <c r="H4758" s="4" t="s">
        <v>29551</v>
      </c>
      <c r="I4758" s="1" t="s">
        <v>38</v>
      </c>
    </row>
    <row r="4759" spans="2:9">
      <c r="B4759" s="1">
        <v>4757</v>
      </c>
      <c r="C4759" s="41" t="s">
        <v>14110</v>
      </c>
      <c r="D4759" s="4" t="s">
        <v>14111</v>
      </c>
      <c r="E4759" s="41" t="s">
        <v>17</v>
      </c>
      <c r="F4759" s="3" t="s">
        <v>14112</v>
      </c>
      <c r="G4759" s="1" t="s">
        <v>18</v>
      </c>
      <c r="H4759" s="4" t="s">
        <v>681</v>
      </c>
      <c r="I4759" s="1" t="s">
        <v>38</v>
      </c>
    </row>
    <row r="4760" spans="2:9">
      <c r="B4760" s="1">
        <v>4758</v>
      </c>
      <c r="C4760" s="41" t="s">
        <v>14113</v>
      </c>
      <c r="D4760" s="4" t="s">
        <v>14114</v>
      </c>
      <c r="E4760" s="41" t="s">
        <v>17</v>
      </c>
      <c r="F4760" s="3" t="s">
        <v>14115</v>
      </c>
      <c r="G4760" s="1" t="s">
        <v>18</v>
      </c>
      <c r="H4760" s="4" t="s">
        <v>387</v>
      </c>
      <c r="I4760" s="1" t="s">
        <v>38</v>
      </c>
    </row>
    <row r="4761" spans="2:9">
      <c r="B4761" s="1">
        <v>4759</v>
      </c>
      <c r="C4761" s="41" t="s">
        <v>14116</v>
      </c>
      <c r="D4761" s="4" t="s">
        <v>14117</v>
      </c>
      <c r="E4761" s="41" t="s">
        <v>17</v>
      </c>
      <c r="F4761" s="3" t="s">
        <v>6852</v>
      </c>
      <c r="G4761" s="1" t="s">
        <v>18</v>
      </c>
      <c r="H4761" s="4" t="s">
        <v>387</v>
      </c>
      <c r="I4761" s="1" t="s">
        <v>38</v>
      </c>
    </row>
    <row r="4762" spans="2:9">
      <c r="B4762" s="1">
        <v>4760</v>
      </c>
      <c r="C4762" s="41" t="s">
        <v>14118</v>
      </c>
      <c r="D4762" s="4" t="s">
        <v>14119</v>
      </c>
      <c r="E4762" s="41" t="s">
        <v>17</v>
      </c>
      <c r="F4762" s="3" t="s">
        <v>14120</v>
      </c>
      <c r="G4762" s="1" t="s">
        <v>18</v>
      </c>
      <c r="H4762" s="4" t="s">
        <v>680</v>
      </c>
      <c r="I4762" s="1" t="s">
        <v>38</v>
      </c>
    </row>
    <row r="4763" spans="2:9">
      <c r="B4763" s="1">
        <v>4761</v>
      </c>
      <c r="C4763" s="41" t="s">
        <v>14121</v>
      </c>
      <c r="D4763" s="4" t="s">
        <v>14122</v>
      </c>
      <c r="E4763" s="41" t="s">
        <v>17</v>
      </c>
      <c r="F4763" s="3" t="s">
        <v>14123</v>
      </c>
      <c r="G4763" s="1" t="s">
        <v>18</v>
      </c>
      <c r="H4763" s="4" t="s">
        <v>174</v>
      </c>
      <c r="I4763" s="1" t="s">
        <v>38</v>
      </c>
    </row>
    <row r="4764" spans="2:9">
      <c r="B4764" s="1">
        <v>4762</v>
      </c>
      <c r="C4764" s="41" t="s">
        <v>14124</v>
      </c>
      <c r="D4764" s="4" t="s">
        <v>14125</v>
      </c>
      <c r="E4764" s="41" t="s">
        <v>17</v>
      </c>
      <c r="F4764" s="3" t="s">
        <v>13838</v>
      </c>
      <c r="G4764" s="1" t="s">
        <v>18</v>
      </c>
      <c r="H4764" s="4" t="s">
        <v>387</v>
      </c>
      <c r="I4764" s="1" t="s">
        <v>38</v>
      </c>
    </row>
    <row r="4765" spans="2:9">
      <c r="B4765" s="1">
        <v>4763</v>
      </c>
      <c r="C4765" s="41" t="s">
        <v>14126</v>
      </c>
      <c r="D4765" s="4" t="s">
        <v>13045</v>
      </c>
      <c r="E4765" s="41" t="s">
        <v>17</v>
      </c>
      <c r="F4765" s="3" t="s">
        <v>14127</v>
      </c>
      <c r="G4765" s="1" t="s">
        <v>18</v>
      </c>
      <c r="H4765" s="4" t="s">
        <v>675</v>
      </c>
      <c r="I4765" s="1" t="s">
        <v>38</v>
      </c>
    </row>
    <row r="4766" spans="2:9">
      <c r="B4766" s="1">
        <v>4764</v>
      </c>
      <c r="C4766" s="41" t="s">
        <v>14128</v>
      </c>
      <c r="D4766" s="4" t="s">
        <v>14129</v>
      </c>
      <c r="E4766" s="41" t="s">
        <v>17</v>
      </c>
      <c r="F4766" s="3" t="s">
        <v>14130</v>
      </c>
      <c r="G4766" s="1" t="s">
        <v>18</v>
      </c>
      <c r="H4766" s="4" t="s">
        <v>675</v>
      </c>
      <c r="I4766" s="1" t="s">
        <v>38</v>
      </c>
    </row>
    <row r="4767" spans="2:9">
      <c r="B4767" s="1">
        <v>4765</v>
      </c>
      <c r="C4767" s="41" t="s">
        <v>14131</v>
      </c>
      <c r="D4767" s="4" t="s">
        <v>14132</v>
      </c>
      <c r="E4767" s="41" t="s">
        <v>17</v>
      </c>
      <c r="F4767" s="3" t="s">
        <v>14133</v>
      </c>
      <c r="G4767" s="1" t="s">
        <v>18</v>
      </c>
      <c r="H4767" s="4" t="s">
        <v>675</v>
      </c>
      <c r="I4767" s="1" t="s">
        <v>38</v>
      </c>
    </row>
    <row r="4768" spans="2:9">
      <c r="B4768" s="1">
        <v>4766</v>
      </c>
      <c r="C4768" s="41" t="s">
        <v>14134</v>
      </c>
      <c r="D4768" s="4" t="s">
        <v>14135</v>
      </c>
      <c r="E4768" s="41" t="s">
        <v>17</v>
      </c>
      <c r="F4768" s="3" t="s">
        <v>14136</v>
      </c>
      <c r="G4768" s="1" t="s">
        <v>18</v>
      </c>
      <c r="H4768" s="4" t="s">
        <v>557</v>
      </c>
      <c r="I4768" s="1" t="s">
        <v>38</v>
      </c>
    </row>
    <row r="4769" spans="2:9">
      <c r="B4769" s="1">
        <v>4767</v>
      </c>
      <c r="C4769" s="41" t="s">
        <v>14137</v>
      </c>
      <c r="D4769" s="4" t="s">
        <v>14138</v>
      </c>
      <c r="E4769" s="41" t="s">
        <v>17</v>
      </c>
      <c r="F4769" s="3" t="s">
        <v>14139</v>
      </c>
      <c r="G4769" s="1" t="s">
        <v>18</v>
      </c>
      <c r="H4769" s="4" t="s">
        <v>675</v>
      </c>
      <c r="I4769" s="1" t="s">
        <v>38</v>
      </c>
    </row>
    <row r="4770" spans="2:9">
      <c r="B4770" s="1">
        <v>4768</v>
      </c>
      <c r="C4770" s="41" t="s">
        <v>14140</v>
      </c>
      <c r="D4770" s="4" t="s">
        <v>14141</v>
      </c>
      <c r="E4770" s="41" t="s">
        <v>17</v>
      </c>
      <c r="F4770" s="3" t="s">
        <v>5359</v>
      </c>
      <c r="G4770" s="1" t="s">
        <v>18</v>
      </c>
      <c r="H4770" s="4" t="s">
        <v>387</v>
      </c>
      <c r="I4770" s="1" t="s">
        <v>38</v>
      </c>
    </row>
    <row r="4771" spans="2:9">
      <c r="B4771" s="1">
        <v>4769</v>
      </c>
      <c r="C4771" s="41" t="s">
        <v>14142</v>
      </c>
      <c r="D4771" s="4" t="s">
        <v>14143</v>
      </c>
      <c r="E4771" s="41" t="s">
        <v>17</v>
      </c>
      <c r="F4771" s="3" t="s">
        <v>12049</v>
      </c>
      <c r="G4771" s="1" t="s">
        <v>18</v>
      </c>
      <c r="H4771" s="4" t="s">
        <v>387</v>
      </c>
      <c r="I4771" s="1" t="s">
        <v>38</v>
      </c>
    </row>
    <row r="4772" spans="2:9">
      <c r="B4772" s="1">
        <v>4770</v>
      </c>
      <c r="C4772" s="41" t="s">
        <v>14144</v>
      </c>
      <c r="D4772" s="4" t="s">
        <v>14145</v>
      </c>
      <c r="E4772" s="41" t="s">
        <v>17</v>
      </c>
      <c r="F4772" s="3" t="s">
        <v>5359</v>
      </c>
      <c r="G4772" s="1" t="s">
        <v>18</v>
      </c>
      <c r="H4772" s="4" t="s">
        <v>387</v>
      </c>
      <c r="I4772" s="1" t="s">
        <v>38</v>
      </c>
    </row>
    <row r="4773" spans="2:9">
      <c r="B4773" s="1">
        <v>4771</v>
      </c>
      <c r="C4773" s="41" t="s">
        <v>14146</v>
      </c>
      <c r="D4773" s="4" t="s">
        <v>14147</v>
      </c>
      <c r="E4773" s="41" t="s">
        <v>17</v>
      </c>
      <c r="F4773" s="3" t="s">
        <v>14148</v>
      </c>
      <c r="G4773" s="1" t="s">
        <v>18</v>
      </c>
      <c r="H4773" s="4" t="s">
        <v>680</v>
      </c>
      <c r="I4773" s="1" t="s">
        <v>38</v>
      </c>
    </row>
    <row r="4774" spans="2:9">
      <c r="B4774" s="1">
        <v>4772</v>
      </c>
      <c r="C4774" s="41" t="s">
        <v>14149</v>
      </c>
      <c r="D4774" s="4" t="s">
        <v>14150</v>
      </c>
      <c r="E4774" s="41" t="s">
        <v>17</v>
      </c>
      <c r="F4774" s="3" t="s">
        <v>14151</v>
      </c>
      <c r="G4774" s="1" t="s">
        <v>18</v>
      </c>
      <c r="H4774" s="4" t="s">
        <v>478</v>
      </c>
      <c r="I4774" s="1" t="s">
        <v>38</v>
      </c>
    </row>
    <row r="4775" spans="2:9">
      <c r="B4775" s="1">
        <v>4773</v>
      </c>
      <c r="C4775" s="41" t="s">
        <v>14152</v>
      </c>
      <c r="D4775" s="4" t="s">
        <v>14153</v>
      </c>
      <c r="E4775" s="41" t="s">
        <v>17</v>
      </c>
      <c r="F4775" s="3" t="s">
        <v>14154</v>
      </c>
      <c r="G4775" s="1" t="s">
        <v>18</v>
      </c>
      <c r="H4775" s="4" t="s">
        <v>679</v>
      </c>
      <c r="I4775" s="1" t="s">
        <v>38</v>
      </c>
    </row>
    <row r="4776" spans="2:9">
      <c r="B4776" s="1">
        <v>4774</v>
      </c>
      <c r="C4776" s="41" t="s">
        <v>14155</v>
      </c>
      <c r="D4776" s="4" t="s">
        <v>14156</v>
      </c>
      <c r="E4776" s="41" t="s">
        <v>17</v>
      </c>
      <c r="F4776" s="3" t="s">
        <v>14157</v>
      </c>
      <c r="G4776" s="1" t="s">
        <v>18</v>
      </c>
      <c r="H4776" s="4" t="s">
        <v>478</v>
      </c>
      <c r="I4776" s="1" t="s">
        <v>38</v>
      </c>
    </row>
    <row r="4777" spans="2:9">
      <c r="B4777" s="1">
        <v>4775</v>
      </c>
      <c r="C4777" s="41" t="s">
        <v>14158</v>
      </c>
      <c r="D4777" s="4" t="s">
        <v>14159</v>
      </c>
      <c r="E4777" s="41" t="s">
        <v>17</v>
      </c>
      <c r="F4777" s="3" t="s">
        <v>14160</v>
      </c>
      <c r="G4777" s="1" t="s">
        <v>18</v>
      </c>
      <c r="H4777" s="4" t="s">
        <v>557</v>
      </c>
      <c r="I4777" s="1" t="s">
        <v>38</v>
      </c>
    </row>
    <row r="4778" spans="2:9">
      <c r="B4778" s="1">
        <v>4776</v>
      </c>
      <c r="C4778" s="41" t="s">
        <v>14161</v>
      </c>
      <c r="D4778" s="4" t="s">
        <v>14162</v>
      </c>
      <c r="E4778" s="41" t="s">
        <v>17</v>
      </c>
      <c r="F4778" s="3" t="s">
        <v>14163</v>
      </c>
      <c r="G4778" s="1" t="s">
        <v>18</v>
      </c>
      <c r="H4778" s="4" t="s">
        <v>557</v>
      </c>
      <c r="I4778" s="1" t="s">
        <v>38</v>
      </c>
    </row>
    <row r="4779" spans="2:9">
      <c r="B4779" s="1">
        <v>4777</v>
      </c>
      <c r="C4779" s="41" t="s">
        <v>14164</v>
      </c>
      <c r="D4779" s="4" t="s">
        <v>14165</v>
      </c>
      <c r="E4779" s="41" t="s">
        <v>17</v>
      </c>
      <c r="F4779" s="3" t="s">
        <v>14166</v>
      </c>
      <c r="G4779" s="1" t="s">
        <v>18</v>
      </c>
      <c r="H4779" s="4" t="s">
        <v>174</v>
      </c>
      <c r="I4779" s="1" t="s">
        <v>38</v>
      </c>
    </row>
    <row r="4780" spans="2:9">
      <c r="B4780" s="1">
        <v>4778</v>
      </c>
      <c r="C4780" s="41" t="s">
        <v>14167</v>
      </c>
      <c r="D4780" s="4" t="s">
        <v>14168</v>
      </c>
      <c r="E4780" s="41" t="s">
        <v>17</v>
      </c>
      <c r="F4780" s="3" t="s">
        <v>14169</v>
      </c>
      <c r="G4780" s="1" t="s">
        <v>18</v>
      </c>
      <c r="H4780" s="4" t="s">
        <v>557</v>
      </c>
      <c r="I4780" s="1" t="s">
        <v>38</v>
      </c>
    </row>
    <row r="4781" spans="2:9">
      <c r="B4781" s="1">
        <v>4779</v>
      </c>
      <c r="C4781" s="41" t="s">
        <v>14170</v>
      </c>
      <c r="D4781" s="4" t="s">
        <v>8492</v>
      </c>
      <c r="E4781" s="41" t="s">
        <v>17</v>
      </c>
      <c r="F4781" s="3" t="s">
        <v>14171</v>
      </c>
      <c r="G4781" s="1" t="s">
        <v>18</v>
      </c>
      <c r="H4781" s="4" t="s">
        <v>29551</v>
      </c>
      <c r="I4781" s="1" t="s">
        <v>38</v>
      </c>
    </row>
    <row r="4782" spans="2:9">
      <c r="B4782" s="1">
        <v>4780</v>
      </c>
      <c r="C4782" s="41" t="s">
        <v>14172</v>
      </c>
      <c r="D4782" s="4" t="s">
        <v>9912</v>
      </c>
      <c r="E4782" s="41" t="s">
        <v>17</v>
      </c>
      <c r="F4782" s="3" t="s">
        <v>14173</v>
      </c>
      <c r="G4782" s="1" t="s">
        <v>18</v>
      </c>
      <c r="H4782" s="4" t="s">
        <v>557</v>
      </c>
      <c r="I4782" s="1" t="s">
        <v>38</v>
      </c>
    </row>
    <row r="4783" spans="2:9">
      <c r="B4783" s="1">
        <v>4781</v>
      </c>
      <c r="C4783" s="41" t="s">
        <v>14174</v>
      </c>
      <c r="D4783" s="4" t="s">
        <v>14175</v>
      </c>
      <c r="E4783" s="41" t="s">
        <v>17</v>
      </c>
      <c r="F4783" s="3" t="s">
        <v>14176</v>
      </c>
      <c r="G4783" s="1" t="s">
        <v>18</v>
      </c>
      <c r="H4783" s="4" t="s">
        <v>387</v>
      </c>
      <c r="I4783" s="1" t="s">
        <v>38</v>
      </c>
    </row>
    <row r="4784" spans="2:9">
      <c r="B4784" s="1">
        <v>4782</v>
      </c>
      <c r="C4784" s="41" t="s">
        <v>14177</v>
      </c>
      <c r="D4784" s="4" t="s">
        <v>6993</v>
      </c>
      <c r="E4784" s="41" t="s">
        <v>17</v>
      </c>
      <c r="F4784" s="3" t="s">
        <v>12049</v>
      </c>
      <c r="G4784" s="1" t="s">
        <v>18</v>
      </c>
      <c r="H4784" s="4" t="s">
        <v>387</v>
      </c>
      <c r="I4784" s="1" t="s">
        <v>38</v>
      </c>
    </row>
    <row r="4785" spans="2:9">
      <c r="B4785" s="1">
        <v>4783</v>
      </c>
      <c r="C4785" s="41" t="s">
        <v>14178</v>
      </c>
      <c r="D4785" s="4" t="s">
        <v>14179</v>
      </c>
      <c r="E4785" s="41" t="s">
        <v>17</v>
      </c>
      <c r="F4785" s="3" t="s">
        <v>14180</v>
      </c>
      <c r="G4785" s="1" t="s">
        <v>18</v>
      </c>
      <c r="H4785" s="4" t="s">
        <v>675</v>
      </c>
      <c r="I4785" s="1" t="s">
        <v>38</v>
      </c>
    </row>
    <row r="4786" spans="2:9">
      <c r="B4786" s="1">
        <v>4784</v>
      </c>
      <c r="C4786" s="41" t="s">
        <v>14181</v>
      </c>
      <c r="D4786" s="4" t="s">
        <v>14182</v>
      </c>
      <c r="E4786" s="41" t="s">
        <v>17</v>
      </c>
      <c r="F4786" s="3" t="s">
        <v>14183</v>
      </c>
      <c r="G4786" s="1" t="s">
        <v>18</v>
      </c>
      <c r="H4786" s="4" t="s">
        <v>174</v>
      </c>
      <c r="I4786" s="1" t="s">
        <v>38</v>
      </c>
    </row>
    <row r="4787" spans="2:9">
      <c r="B4787" s="1">
        <v>4785</v>
      </c>
      <c r="C4787" s="41" t="s">
        <v>14184</v>
      </c>
      <c r="D4787" s="4" t="s">
        <v>14185</v>
      </c>
      <c r="E4787" s="41" t="s">
        <v>17</v>
      </c>
      <c r="F4787" s="3" t="s">
        <v>14186</v>
      </c>
      <c r="G4787" s="1" t="s">
        <v>18</v>
      </c>
      <c r="H4787" s="4" t="s">
        <v>680</v>
      </c>
      <c r="I4787" s="1" t="s">
        <v>38</v>
      </c>
    </row>
    <row r="4788" spans="2:9">
      <c r="B4788" s="1">
        <v>4786</v>
      </c>
      <c r="C4788" s="41" t="s">
        <v>14187</v>
      </c>
      <c r="D4788" s="4" t="s">
        <v>14188</v>
      </c>
      <c r="E4788" s="41" t="s">
        <v>17</v>
      </c>
      <c r="F4788" s="3" t="s">
        <v>30118</v>
      </c>
      <c r="G4788" s="1" t="s">
        <v>18</v>
      </c>
      <c r="H4788" s="4" t="s">
        <v>478</v>
      </c>
      <c r="I4788" s="1" t="s">
        <v>38</v>
      </c>
    </row>
    <row r="4789" spans="2:9">
      <c r="B4789" s="1">
        <v>4787</v>
      </c>
      <c r="C4789" s="41" t="s">
        <v>14189</v>
      </c>
      <c r="D4789" s="4" t="s">
        <v>14190</v>
      </c>
      <c r="E4789" s="41" t="s">
        <v>17</v>
      </c>
      <c r="F4789" s="3" t="s">
        <v>14191</v>
      </c>
      <c r="G4789" s="1" t="s">
        <v>18</v>
      </c>
      <c r="H4789" s="4" t="s">
        <v>680</v>
      </c>
      <c r="I4789" s="1" t="s">
        <v>38</v>
      </c>
    </row>
    <row r="4790" spans="2:9">
      <c r="B4790" s="1">
        <v>4788</v>
      </c>
      <c r="C4790" s="41" t="s">
        <v>14192</v>
      </c>
      <c r="D4790" s="4" t="s">
        <v>14193</v>
      </c>
      <c r="E4790" s="41" t="s">
        <v>17</v>
      </c>
      <c r="F4790" s="3" t="s">
        <v>14194</v>
      </c>
      <c r="G4790" s="1" t="s">
        <v>18</v>
      </c>
      <c r="H4790" s="4" t="s">
        <v>436</v>
      </c>
      <c r="I4790" s="1" t="s">
        <v>38</v>
      </c>
    </row>
    <row r="4791" spans="2:9">
      <c r="B4791" s="1">
        <v>4789</v>
      </c>
      <c r="C4791" s="41" t="s">
        <v>14195</v>
      </c>
      <c r="D4791" s="4" t="s">
        <v>14196</v>
      </c>
      <c r="E4791" s="41" t="s">
        <v>17</v>
      </c>
      <c r="F4791" s="3" t="s">
        <v>14197</v>
      </c>
      <c r="G4791" s="1" t="s">
        <v>18</v>
      </c>
      <c r="H4791" s="4" t="s">
        <v>478</v>
      </c>
      <c r="I4791" s="1" t="s">
        <v>38</v>
      </c>
    </row>
    <row r="4792" spans="2:9">
      <c r="B4792" s="1">
        <v>4790</v>
      </c>
      <c r="C4792" s="41" t="s">
        <v>14198</v>
      </c>
      <c r="D4792" s="4" t="s">
        <v>14199</v>
      </c>
      <c r="E4792" s="41" t="s">
        <v>17</v>
      </c>
      <c r="F4792" s="3" t="s">
        <v>14200</v>
      </c>
      <c r="G4792" s="1" t="s">
        <v>18</v>
      </c>
      <c r="H4792" s="4" t="s">
        <v>557</v>
      </c>
      <c r="I4792" s="1" t="s">
        <v>38</v>
      </c>
    </row>
    <row r="4793" spans="2:9">
      <c r="B4793" s="1">
        <v>4791</v>
      </c>
      <c r="C4793" s="41" t="s">
        <v>14201</v>
      </c>
      <c r="D4793" s="4" t="s">
        <v>14202</v>
      </c>
      <c r="E4793" s="41" t="s">
        <v>17</v>
      </c>
      <c r="F4793" s="3" t="s">
        <v>14203</v>
      </c>
      <c r="G4793" s="1" t="s">
        <v>18</v>
      </c>
      <c r="H4793" s="4" t="s">
        <v>436</v>
      </c>
      <c r="I4793" s="1" t="s">
        <v>38</v>
      </c>
    </row>
    <row r="4794" spans="2:9">
      <c r="B4794" s="1">
        <v>4792</v>
      </c>
      <c r="C4794" s="41" t="s">
        <v>14204</v>
      </c>
      <c r="D4794" s="4" t="s">
        <v>14205</v>
      </c>
      <c r="E4794" s="41" t="s">
        <v>17</v>
      </c>
      <c r="F4794" s="3" t="s">
        <v>14206</v>
      </c>
      <c r="G4794" s="1" t="s">
        <v>18</v>
      </c>
      <c r="H4794" s="4" t="s">
        <v>296</v>
      </c>
      <c r="I4794" s="1" t="s">
        <v>38</v>
      </c>
    </row>
    <row r="4795" spans="2:9">
      <c r="B4795" s="1">
        <v>4793</v>
      </c>
      <c r="C4795" s="41" t="s">
        <v>14207</v>
      </c>
      <c r="D4795" s="4" t="s">
        <v>14208</v>
      </c>
      <c r="E4795" s="41" t="s">
        <v>17</v>
      </c>
      <c r="F4795" s="3" t="s">
        <v>14209</v>
      </c>
      <c r="G4795" s="1" t="s">
        <v>18</v>
      </c>
      <c r="H4795" s="4" t="s">
        <v>680</v>
      </c>
      <c r="I4795" s="1" t="s">
        <v>38</v>
      </c>
    </row>
    <row r="4796" spans="2:9">
      <c r="B4796" s="1">
        <v>4794</v>
      </c>
      <c r="C4796" s="41" t="s">
        <v>14210</v>
      </c>
      <c r="D4796" s="4" t="s">
        <v>14211</v>
      </c>
      <c r="E4796" s="41" t="s">
        <v>17</v>
      </c>
      <c r="F4796" s="3" t="s">
        <v>14212</v>
      </c>
      <c r="G4796" s="1" t="s">
        <v>18</v>
      </c>
      <c r="H4796" s="4" t="s">
        <v>478</v>
      </c>
      <c r="I4796" s="1" t="s">
        <v>38</v>
      </c>
    </row>
    <row r="4797" spans="2:9">
      <c r="B4797" s="1">
        <v>4795</v>
      </c>
      <c r="C4797" s="41" t="s">
        <v>14213</v>
      </c>
      <c r="D4797" s="4" t="s">
        <v>14214</v>
      </c>
      <c r="E4797" s="41" t="s">
        <v>17</v>
      </c>
      <c r="F4797" s="3" t="s">
        <v>12624</v>
      </c>
      <c r="G4797" s="1" t="s">
        <v>18</v>
      </c>
      <c r="H4797" s="4" t="s">
        <v>326</v>
      </c>
      <c r="I4797" s="1" t="s">
        <v>38</v>
      </c>
    </row>
    <row r="4798" spans="2:9">
      <c r="B4798" s="1">
        <v>4796</v>
      </c>
      <c r="C4798" s="41" t="s">
        <v>14215</v>
      </c>
      <c r="D4798" s="4" t="s">
        <v>14216</v>
      </c>
      <c r="E4798" s="41" t="s">
        <v>17</v>
      </c>
      <c r="F4798" s="3" t="s">
        <v>14217</v>
      </c>
      <c r="G4798" s="1" t="s">
        <v>18</v>
      </c>
      <c r="H4798" s="4" t="s">
        <v>679</v>
      </c>
      <c r="I4798" s="1" t="s">
        <v>38</v>
      </c>
    </row>
    <row r="4799" spans="2:9">
      <c r="B4799" s="1">
        <v>4797</v>
      </c>
      <c r="C4799" s="41" t="s">
        <v>14218</v>
      </c>
      <c r="D4799" s="4" t="s">
        <v>14219</v>
      </c>
      <c r="E4799" s="41" t="s">
        <v>17</v>
      </c>
      <c r="F4799" s="3" t="s">
        <v>14220</v>
      </c>
      <c r="G4799" s="1" t="s">
        <v>18</v>
      </c>
      <c r="H4799" s="4" t="s">
        <v>678</v>
      </c>
      <c r="I4799" s="1" t="s">
        <v>38</v>
      </c>
    </row>
    <row r="4800" spans="2:9">
      <c r="B4800" s="1">
        <v>4798</v>
      </c>
      <c r="C4800" s="41" t="s">
        <v>14221</v>
      </c>
      <c r="D4800" s="4" t="s">
        <v>14222</v>
      </c>
      <c r="E4800" s="41" t="s">
        <v>17</v>
      </c>
      <c r="F4800" s="3" t="s">
        <v>14223</v>
      </c>
      <c r="G4800" s="1" t="s">
        <v>18</v>
      </c>
      <c r="H4800" s="4" t="s">
        <v>675</v>
      </c>
      <c r="I4800" s="1" t="s">
        <v>38</v>
      </c>
    </row>
    <row r="4801" spans="2:9">
      <c r="B4801" s="1">
        <v>4799</v>
      </c>
      <c r="C4801" s="41" t="s">
        <v>14224</v>
      </c>
      <c r="D4801" s="4" t="s">
        <v>14225</v>
      </c>
      <c r="E4801" s="41" t="s">
        <v>17</v>
      </c>
      <c r="F4801" s="3" t="s">
        <v>5323</v>
      </c>
      <c r="G4801" s="1" t="s">
        <v>18</v>
      </c>
      <c r="H4801" s="4" t="s">
        <v>244</v>
      </c>
      <c r="I4801" s="1" t="s">
        <v>38</v>
      </c>
    </row>
    <row r="4802" spans="2:9">
      <c r="B4802" s="1">
        <v>4800</v>
      </c>
      <c r="C4802" s="41" t="s">
        <v>14226</v>
      </c>
      <c r="D4802" s="4" t="s">
        <v>14227</v>
      </c>
      <c r="E4802" s="41" t="s">
        <v>17</v>
      </c>
      <c r="F4802" s="3" t="s">
        <v>14228</v>
      </c>
      <c r="G4802" s="1" t="s">
        <v>18</v>
      </c>
      <c r="H4802" s="4" t="s">
        <v>681</v>
      </c>
      <c r="I4802" s="1" t="s">
        <v>38</v>
      </c>
    </row>
    <row r="4803" spans="2:9">
      <c r="B4803" s="1">
        <v>4801</v>
      </c>
      <c r="C4803" s="41" t="s">
        <v>14229</v>
      </c>
      <c r="D4803" s="4" t="s">
        <v>14230</v>
      </c>
      <c r="E4803" s="41" t="s">
        <v>17</v>
      </c>
      <c r="F4803" s="3" t="s">
        <v>14231</v>
      </c>
      <c r="G4803" s="1" t="s">
        <v>18</v>
      </c>
      <c r="H4803" s="4" t="s">
        <v>675</v>
      </c>
      <c r="I4803" s="1" t="s">
        <v>38</v>
      </c>
    </row>
    <row r="4804" spans="2:9">
      <c r="B4804" s="1">
        <v>4802</v>
      </c>
      <c r="C4804" s="41" t="s">
        <v>14232</v>
      </c>
      <c r="D4804" s="4" t="s">
        <v>13640</v>
      </c>
      <c r="E4804" s="41" t="s">
        <v>17</v>
      </c>
      <c r="F4804" s="3" t="s">
        <v>13838</v>
      </c>
      <c r="G4804" s="1" t="s">
        <v>18</v>
      </c>
      <c r="H4804" s="4" t="s">
        <v>387</v>
      </c>
      <c r="I4804" s="1" t="s">
        <v>38</v>
      </c>
    </row>
    <row r="4805" spans="2:9">
      <c r="B4805" s="1">
        <v>4803</v>
      </c>
      <c r="C4805" s="41" t="s">
        <v>14233</v>
      </c>
      <c r="D4805" s="4" t="s">
        <v>14234</v>
      </c>
      <c r="E4805" s="41" t="s">
        <v>17</v>
      </c>
      <c r="F4805" s="3" t="s">
        <v>14235</v>
      </c>
      <c r="G4805" s="1" t="s">
        <v>18</v>
      </c>
      <c r="H4805" s="4" t="s">
        <v>557</v>
      </c>
      <c r="I4805" s="1" t="s">
        <v>38</v>
      </c>
    </row>
    <row r="4806" spans="2:9">
      <c r="B4806" s="1">
        <v>4804</v>
      </c>
      <c r="C4806" s="41" t="s">
        <v>14236</v>
      </c>
      <c r="D4806" s="4" t="s">
        <v>14237</v>
      </c>
      <c r="E4806" s="41" t="s">
        <v>17</v>
      </c>
      <c r="F4806" s="3" t="s">
        <v>14238</v>
      </c>
      <c r="G4806" s="1" t="s">
        <v>18</v>
      </c>
      <c r="H4806" s="4" t="s">
        <v>484</v>
      </c>
      <c r="I4806" s="1" t="s">
        <v>38</v>
      </c>
    </row>
    <row r="4807" spans="2:9">
      <c r="B4807" s="1">
        <v>4805</v>
      </c>
      <c r="C4807" s="41" t="s">
        <v>14239</v>
      </c>
      <c r="D4807" s="4" t="s">
        <v>14240</v>
      </c>
      <c r="E4807" s="41" t="s">
        <v>17</v>
      </c>
      <c r="F4807" s="3" t="s">
        <v>14241</v>
      </c>
      <c r="G4807" s="1" t="s">
        <v>18</v>
      </c>
      <c r="H4807" s="4" t="s">
        <v>678</v>
      </c>
      <c r="I4807" s="1" t="s">
        <v>38</v>
      </c>
    </row>
    <row r="4808" spans="2:9">
      <c r="B4808" s="1">
        <v>4806</v>
      </c>
      <c r="C4808" s="41" t="s">
        <v>14242</v>
      </c>
      <c r="D4808" s="4" t="s">
        <v>14243</v>
      </c>
      <c r="E4808" s="41" t="s">
        <v>17</v>
      </c>
      <c r="F4808" s="3" t="s">
        <v>14244</v>
      </c>
      <c r="G4808" s="1" t="s">
        <v>18</v>
      </c>
      <c r="H4808" s="4" t="s">
        <v>675</v>
      </c>
      <c r="I4808" s="1" t="s">
        <v>38</v>
      </c>
    </row>
    <row r="4809" spans="2:9">
      <c r="B4809" s="1">
        <v>4807</v>
      </c>
      <c r="C4809" s="41" t="s">
        <v>14245</v>
      </c>
      <c r="D4809" s="4" t="s">
        <v>14246</v>
      </c>
      <c r="E4809" s="41" t="s">
        <v>17</v>
      </c>
      <c r="F4809" s="3" t="s">
        <v>14247</v>
      </c>
      <c r="G4809" s="1" t="s">
        <v>18</v>
      </c>
      <c r="H4809" s="4" t="s">
        <v>679</v>
      </c>
      <c r="I4809" s="1" t="s">
        <v>38</v>
      </c>
    </row>
    <row r="4810" spans="2:9">
      <c r="B4810" s="1">
        <v>4808</v>
      </c>
      <c r="C4810" s="41" t="s">
        <v>14248</v>
      </c>
      <c r="D4810" s="4" t="s">
        <v>14249</v>
      </c>
      <c r="E4810" s="41" t="s">
        <v>17</v>
      </c>
      <c r="F4810" s="3" t="s">
        <v>14250</v>
      </c>
      <c r="G4810" s="1" t="s">
        <v>18</v>
      </c>
      <c r="H4810" s="4" t="s">
        <v>675</v>
      </c>
      <c r="I4810" s="1" t="s">
        <v>38</v>
      </c>
    </row>
    <row r="4811" spans="2:9">
      <c r="B4811" s="1">
        <v>4809</v>
      </c>
      <c r="C4811" s="41" t="s">
        <v>14251</v>
      </c>
      <c r="D4811" s="4" t="s">
        <v>14252</v>
      </c>
      <c r="E4811" s="41" t="s">
        <v>17</v>
      </c>
      <c r="F4811" s="3" t="s">
        <v>14253</v>
      </c>
      <c r="G4811" s="1" t="s">
        <v>18</v>
      </c>
      <c r="H4811" s="4" t="s">
        <v>680</v>
      </c>
      <c r="I4811" s="1" t="s">
        <v>38</v>
      </c>
    </row>
    <row r="4812" spans="2:9">
      <c r="B4812" s="1">
        <v>4810</v>
      </c>
      <c r="C4812" s="41" t="s">
        <v>14254</v>
      </c>
      <c r="D4812" s="4" t="s">
        <v>14255</v>
      </c>
      <c r="E4812" s="41" t="s">
        <v>17</v>
      </c>
      <c r="F4812" s="3" t="s">
        <v>14256</v>
      </c>
      <c r="G4812" s="1" t="s">
        <v>18</v>
      </c>
      <c r="H4812" s="4" t="s">
        <v>675</v>
      </c>
      <c r="I4812" s="1" t="s">
        <v>38</v>
      </c>
    </row>
    <row r="4813" spans="2:9">
      <c r="B4813" s="1">
        <v>4811</v>
      </c>
      <c r="C4813" s="41" t="s">
        <v>14257</v>
      </c>
      <c r="D4813" s="4" t="s">
        <v>14258</v>
      </c>
      <c r="E4813" s="41" t="s">
        <v>17</v>
      </c>
      <c r="F4813" s="3" t="s">
        <v>14259</v>
      </c>
      <c r="G4813" s="1" t="s">
        <v>18</v>
      </c>
      <c r="H4813" s="4" t="s">
        <v>678</v>
      </c>
      <c r="I4813" s="1" t="s">
        <v>38</v>
      </c>
    </row>
    <row r="4814" spans="2:9">
      <c r="B4814" s="1">
        <v>4812</v>
      </c>
      <c r="C4814" s="41" t="s">
        <v>14260</v>
      </c>
      <c r="D4814" s="4" t="s">
        <v>14261</v>
      </c>
      <c r="E4814" s="41" t="s">
        <v>17</v>
      </c>
      <c r="F4814" s="3" t="s">
        <v>14262</v>
      </c>
      <c r="G4814" s="1" t="s">
        <v>18</v>
      </c>
      <c r="H4814" s="4" t="s">
        <v>681</v>
      </c>
      <c r="I4814" s="1" t="s">
        <v>38</v>
      </c>
    </row>
    <row r="4815" spans="2:9">
      <c r="B4815" s="1">
        <v>4813</v>
      </c>
      <c r="C4815" s="41" t="s">
        <v>14263</v>
      </c>
      <c r="D4815" s="4" t="s">
        <v>14264</v>
      </c>
      <c r="E4815" s="41" t="s">
        <v>17</v>
      </c>
      <c r="F4815" s="3" t="s">
        <v>5390</v>
      </c>
      <c r="G4815" s="1" t="s">
        <v>18</v>
      </c>
      <c r="H4815" s="4" t="s">
        <v>360</v>
      </c>
      <c r="I4815" s="1" t="s">
        <v>38</v>
      </c>
    </row>
    <row r="4816" spans="2:9">
      <c r="B4816" s="1">
        <v>4814</v>
      </c>
      <c r="C4816" s="41" t="s">
        <v>14265</v>
      </c>
      <c r="D4816" s="4" t="s">
        <v>5783</v>
      </c>
      <c r="E4816" s="41" t="s">
        <v>17</v>
      </c>
      <c r="F4816" s="3" t="s">
        <v>14266</v>
      </c>
      <c r="G4816" s="1" t="s">
        <v>18</v>
      </c>
      <c r="H4816" s="4" t="s">
        <v>478</v>
      </c>
      <c r="I4816" s="1" t="s">
        <v>38</v>
      </c>
    </row>
    <row r="4817" spans="2:9">
      <c r="B4817" s="1">
        <v>4815</v>
      </c>
      <c r="C4817" s="41" t="s">
        <v>14267</v>
      </c>
      <c r="D4817" s="4" t="s">
        <v>14268</v>
      </c>
      <c r="E4817" s="41" t="s">
        <v>17</v>
      </c>
      <c r="F4817" s="3" t="s">
        <v>14269</v>
      </c>
      <c r="G4817" s="1" t="s">
        <v>18</v>
      </c>
      <c r="H4817" s="4" t="s">
        <v>326</v>
      </c>
      <c r="I4817" s="1" t="s">
        <v>38</v>
      </c>
    </row>
    <row r="4818" spans="2:9">
      <c r="B4818" s="1">
        <v>4816</v>
      </c>
      <c r="C4818" s="41" t="s">
        <v>14270</v>
      </c>
      <c r="D4818" s="4" t="s">
        <v>6859</v>
      </c>
      <c r="E4818" s="41" t="s">
        <v>17</v>
      </c>
      <c r="F4818" s="3" t="s">
        <v>14271</v>
      </c>
      <c r="G4818" s="1" t="s">
        <v>18</v>
      </c>
      <c r="H4818" s="4" t="s">
        <v>478</v>
      </c>
      <c r="I4818" s="1" t="s">
        <v>38</v>
      </c>
    </row>
    <row r="4819" spans="2:9">
      <c r="B4819" s="1">
        <v>4817</v>
      </c>
      <c r="C4819" s="41" t="s">
        <v>14272</v>
      </c>
      <c r="D4819" s="4" t="s">
        <v>14273</v>
      </c>
      <c r="E4819" s="41" t="s">
        <v>17</v>
      </c>
      <c r="F4819" s="3" t="s">
        <v>14274</v>
      </c>
      <c r="G4819" s="1" t="s">
        <v>18</v>
      </c>
      <c r="H4819" s="4" t="s">
        <v>557</v>
      </c>
      <c r="I4819" s="1" t="s">
        <v>38</v>
      </c>
    </row>
    <row r="4820" spans="2:9">
      <c r="B4820" s="1">
        <v>4818</v>
      </c>
      <c r="C4820" s="41" t="s">
        <v>14275</v>
      </c>
      <c r="D4820" s="4" t="s">
        <v>14276</v>
      </c>
      <c r="E4820" s="41" t="s">
        <v>17</v>
      </c>
      <c r="F4820" s="3" t="s">
        <v>14277</v>
      </c>
      <c r="G4820" s="1" t="s">
        <v>18</v>
      </c>
      <c r="H4820" s="4" t="s">
        <v>478</v>
      </c>
      <c r="I4820" s="1" t="s">
        <v>38</v>
      </c>
    </row>
    <row r="4821" spans="2:9">
      <c r="B4821" s="1">
        <v>4819</v>
      </c>
      <c r="C4821" s="41" t="s">
        <v>14278</v>
      </c>
      <c r="D4821" s="4" t="s">
        <v>14279</v>
      </c>
      <c r="E4821" s="41" t="s">
        <v>17</v>
      </c>
      <c r="F4821" s="3" t="s">
        <v>14280</v>
      </c>
      <c r="G4821" s="1" t="s">
        <v>18</v>
      </c>
      <c r="H4821" s="4" t="s">
        <v>436</v>
      </c>
      <c r="I4821" s="1" t="s">
        <v>38</v>
      </c>
    </row>
    <row r="4822" spans="2:9">
      <c r="B4822" s="1">
        <v>4820</v>
      </c>
      <c r="C4822" s="41" t="s">
        <v>14281</v>
      </c>
      <c r="D4822" s="4" t="s">
        <v>14282</v>
      </c>
      <c r="E4822" s="41" t="s">
        <v>17</v>
      </c>
      <c r="F4822" s="3" t="s">
        <v>14283</v>
      </c>
      <c r="G4822" s="1" t="s">
        <v>18</v>
      </c>
      <c r="H4822" s="4" t="s">
        <v>462</v>
      </c>
      <c r="I4822" s="1" t="s">
        <v>38</v>
      </c>
    </row>
    <row r="4823" spans="2:9">
      <c r="B4823" s="1">
        <v>4821</v>
      </c>
      <c r="C4823" s="41" t="s">
        <v>14284</v>
      </c>
      <c r="D4823" s="4" t="s">
        <v>14285</v>
      </c>
      <c r="E4823" s="41" t="s">
        <v>17</v>
      </c>
      <c r="F4823" s="3" t="s">
        <v>14286</v>
      </c>
      <c r="G4823" s="1" t="s">
        <v>18</v>
      </c>
      <c r="H4823" s="4" t="s">
        <v>680</v>
      </c>
      <c r="I4823" s="1" t="s">
        <v>38</v>
      </c>
    </row>
    <row r="4824" spans="2:9">
      <c r="B4824" s="1">
        <v>4822</v>
      </c>
      <c r="C4824" s="41" t="s">
        <v>14287</v>
      </c>
      <c r="D4824" s="4" t="s">
        <v>14288</v>
      </c>
      <c r="E4824" s="41" t="s">
        <v>17</v>
      </c>
      <c r="F4824" s="3" t="s">
        <v>14289</v>
      </c>
      <c r="G4824" s="1" t="s">
        <v>18</v>
      </c>
      <c r="H4824" s="4" t="s">
        <v>675</v>
      </c>
      <c r="I4824" s="1" t="s">
        <v>38</v>
      </c>
    </row>
    <row r="4825" spans="2:9">
      <c r="B4825" s="1">
        <v>4823</v>
      </c>
      <c r="C4825" s="41" t="s">
        <v>14290</v>
      </c>
      <c r="D4825" s="4" t="s">
        <v>14291</v>
      </c>
      <c r="E4825" s="41" t="s">
        <v>17</v>
      </c>
      <c r="F4825" s="3" t="s">
        <v>14292</v>
      </c>
      <c r="G4825" s="1" t="s">
        <v>18</v>
      </c>
      <c r="H4825" s="4" t="s">
        <v>387</v>
      </c>
      <c r="I4825" s="1" t="s">
        <v>38</v>
      </c>
    </row>
    <row r="4826" spans="2:9">
      <c r="B4826" s="1">
        <v>4824</v>
      </c>
      <c r="C4826" s="41" t="s">
        <v>14293</v>
      </c>
      <c r="D4826" s="4" t="s">
        <v>14294</v>
      </c>
      <c r="E4826" s="41" t="s">
        <v>17</v>
      </c>
      <c r="F4826" s="3" t="s">
        <v>14295</v>
      </c>
      <c r="G4826" s="1" t="s">
        <v>18</v>
      </c>
      <c r="H4826" s="4" t="s">
        <v>174</v>
      </c>
      <c r="I4826" s="1" t="s">
        <v>38</v>
      </c>
    </row>
    <row r="4827" spans="2:9">
      <c r="B4827" s="1">
        <v>4825</v>
      </c>
      <c r="C4827" s="41" t="s">
        <v>14296</v>
      </c>
      <c r="D4827" s="4" t="s">
        <v>4398</v>
      </c>
      <c r="E4827" s="41" t="s">
        <v>17</v>
      </c>
      <c r="F4827" s="3" t="s">
        <v>14297</v>
      </c>
      <c r="G4827" s="1" t="s">
        <v>18</v>
      </c>
      <c r="H4827" s="4" t="s">
        <v>557</v>
      </c>
      <c r="I4827" s="1" t="s">
        <v>38</v>
      </c>
    </row>
    <row r="4828" spans="2:9">
      <c r="B4828" s="1">
        <v>4826</v>
      </c>
      <c r="C4828" s="41" t="s">
        <v>14298</v>
      </c>
      <c r="D4828" s="4" t="s">
        <v>14299</v>
      </c>
      <c r="E4828" s="41" t="s">
        <v>17</v>
      </c>
      <c r="F4828" s="3" t="s">
        <v>14300</v>
      </c>
      <c r="G4828" s="1" t="s">
        <v>18</v>
      </c>
      <c r="H4828" s="4" t="s">
        <v>679</v>
      </c>
      <c r="I4828" s="1" t="s">
        <v>38</v>
      </c>
    </row>
    <row r="4829" spans="2:9">
      <c r="B4829" s="1">
        <v>4827</v>
      </c>
      <c r="C4829" s="41" t="s">
        <v>14301</v>
      </c>
      <c r="D4829" s="4" t="s">
        <v>14302</v>
      </c>
      <c r="E4829" s="41" t="s">
        <v>17</v>
      </c>
      <c r="F4829" s="3" t="s">
        <v>14303</v>
      </c>
      <c r="G4829" s="1" t="s">
        <v>18</v>
      </c>
      <c r="H4829" s="4" t="s">
        <v>557</v>
      </c>
      <c r="I4829" s="1" t="s">
        <v>38</v>
      </c>
    </row>
    <row r="4830" spans="2:9">
      <c r="B4830" s="1">
        <v>4828</v>
      </c>
      <c r="C4830" s="41" t="s">
        <v>14304</v>
      </c>
      <c r="D4830" s="4" t="s">
        <v>14305</v>
      </c>
      <c r="E4830" s="41" t="s">
        <v>17</v>
      </c>
      <c r="F4830" s="3" t="s">
        <v>14306</v>
      </c>
      <c r="G4830" s="1" t="s">
        <v>18</v>
      </c>
      <c r="H4830" s="4" t="s">
        <v>174</v>
      </c>
      <c r="I4830" s="1" t="s">
        <v>38</v>
      </c>
    </row>
    <row r="4831" spans="2:9">
      <c r="B4831" s="1">
        <v>4829</v>
      </c>
      <c r="C4831" s="41" t="s">
        <v>14307</v>
      </c>
      <c r="D4831" s="4" t="s">
        <v>14308</v>
      </c>
      <c r="E4831" s="41" t="s">
        <v>17</v>
      </c>
      <c r="F4831" s="3" t="s">
        <v>14309</v>
      </c>
      <c r="G4831" s="1" t="s">
        <v>18</v>
      </c>
      <c r="H4831" s="4" t="s">
        <v>557</v>
      </c>
      <c r="I4831" s="1" t="s">
        <v>38</v>
      </c>
    </row>
    <row r="4832" spans="2:9">
      <c r="B4832" s="1">
        <v>4830</v>
      </c>
      <c r="C4832" s="41" t="s">
        <v>14310</v>
      </c>
      <c r="D4832" s="4" t="s">
        <v>7341</v>
      </c>
      <c r="E4832" s="41" t="s">
        <v>17</v>
      </c>
      <c r="F4832" s="3" t="s">
        <v>14311</v>
      </c>
      <c r="G4832" s="1" t="s">
        <v>18</v>
      </c>
      <c r="H4832" s="4" t="s">
        <v>679</v>
      </c>
      <c r="I4832" s="1" t="s">
        <v>38</v>
      </c>
    </row>
    <row r="4833" spans="2:9">
      <c r="B4833" s="1">
        <v>4831</v>
      </c>
      <c r="C4833" s="41" t="s">
        <v>14312</v>
      </c>
      <c r="D4833" s="4" t="s">
        <v>14313</v>
      </c>
      <c r="E4833" s="41" t="s">
        <v>17</v>
      </c>
      <c r="F4833" s="3" t="s">
        <v>14314</v>
      </c>
      <c r="G4833" s="1" t="s">
        <v>18</v>
      </c>
      <c r="H4833" s="4" t="s">
        <v>675</v>
      </c>
      <c r="I4833" s="1" t="s">
        <v>38</v>
      </c>
    </row>
    <row r="4834" spans="2:9">
      <c r="B4834" s="1">
        <v>4832</v>
      </c>
      <c r="C4834" s="41" t="s">
        <v>14315</v>
      </c>
      <c r="D4834" s="4" t="s">
        <v>14316</v>
      </c>
      <c r="E4834" s="41" t="s">
        <v>17</v>
      </c>
      <c r="F4834" s="3" t="s">
        <v>14317</v>
      </c>
      <c r="G4834" s="1" t="s">
        <v>18</v>
      </c>
      <c r="H4834" s="4" t="s">
        <v>174</v>
      </c>
      <c r="I4834" s="1" t="s">
        <v>38</v>
      </c>
    </row>
    <row r="4835" spans="2:9">
      <c r="B4835" s="1">
        <v>4833</v>
      </c>
      <c r="C4835" s="41" t="s">
        <v>14318</v>
      </c>
      <c r="D4835" s="4" t="s">
        <v>14319</v>
      </c>
      <c r="E4835" s="41" t="s">
        <v>17</v>
      </c>
      <c r="F4835" s="3" t="s">
        <v>5218</v>
      </c>
      <c r="G4835" s="1" t="s">
        <v>18</v>
      </c>
      <c r="H4835" s="4" t="s">
        <v>478</v>
      </c>
      <c r="I4835" s="1" t="s">
        <v>38</v>
      </c>
    </row>
    <row r="4836" spans="2:9">
      <c r="B4836" s="1">
        <v>4834</v>
      </c>
      <c r="C4836" s="41" t="s">
        <v>14320</v>
      </c>
      <c r="D4836" s="4" t="s">
        <v>14321</v>
      </c>
      <c r="E4836" s="41" t="s">
        <v>17</v>
      </c>
      <c r="F4836" s="3" t="s">
        <v>14322</v>
      </c>
      <c r="G4836" s="1" t="s">
        <v>18</v>
      </c>
      <c r="H4836" s="4" t="s">
        <v>387</v>
      </c>
      <c r="I4836" s="1" t="s">
        <v>38</v>
      </c>
    </row>
    <row r="4837" spans="2:9">
      <c r="B4837" s="1">
        <v>4835</v>
      </c>
      <c r="C4837" s="41" t="s">
        <v>14323</v>
      </c>
      <c r="D4837" s="4" t="s">
        <v>14324</v>
      </c>
      <c r="E4837" s="41" t="s">
        <v>17</v>
      </c>
      <c r="F4837" s="3" t="s">
        <v>14325</v>
      </c>
      <c r="G4837" s="1" t="s">
        <v>18</v>
      </c>
      <c r="H4837" s="4" t="s">
        <v>679</v>
      </c>
      <c r="I4837" s="1" t="s">
        <v>38</v>
      </c>
    </row>
    <row r="4838" spans="2:9">
      <c r="B4838" s="1">
        <v>4836</v>
      </c>
      <c r="C4838" s="41" t="s">
        <v>14326</v>
      </c>
      <c r="D4838" s="4" t="s">
        <v>14327</v>
      </c>
      <c r="E4838" s="41" t="s">
        <v>17</v>
      </c>
      <c r="F4838" s="3" t="s">
        <v>5359</v>
      </c>
      <c r="G4838" s="1" t="s">
        <v>18</v>
      </c>
      <c r="H4838" s="4" t="s">
        <v>387</v>
      </c>
      <c r="I4838" s="1" t="s">
        <v>38</v>
      </c>
    </row>
    <row r="4839" spans="2:9">
      <c r="B4839" s="1">
        <v>4837</v>
      </c>
      <c r="C4839" s="41" t="s">
        <v>14328</v>
      </c>
      <c r="D4839" s="4" t="s">
        <v>5481</v>
      </c>
      <c r="E4839" s="41" t="s">
        <v>17</v>
      </c>
      <c r="F4839" s="3" t="s">
        <v>14329</v>
      </c>
      <c r="G4839" s="1" t="s">
        <v>18</v>
      </c>
      <c r="H4839" s="4" t="s">
        <v>675</v>
      </c>
      <c r="I4839" s="1" t="s">
        <v>38</v>
      </c>
    </row>
    <row r="4840" spans="2:9">
      <c r="B4840" s="1">
        <v>4838</v>
      </c>
      <c r="C4840" s="41" t="s">
        <v>14330</v>
      </c>
      <c r="D4840" s="4" t="s">
        <v>14331</v>
      </c>
      <c r="E4840" s="41" t="s">
        <v>17</v>
      </c>
      <c r="F4840" s="3" t="s">
        <v>14332</v>
      </c>
      <c r="G4840" s="1" t="s">
        <v>18</v>
      </c>
      <c r="H4840" s="4" t="s">
        <v>174</v>
      </c>
      <c r="I4840" s="1" t="s">
        <v>38</v>
      </c>
    </row>
    <row r="4841" spans="2:9">
      <c r="B4841" s="1">
        <v>4839</v>
      </c>
      <c r="C4841" s="41" t="s">
        <v>14333</v>
      </c>
      <c r="D4841" s="4" t="s">
        <v>14334</v>
      </c>
      <c r="E4841" s="41" t="s">
        <v>17</v>
      </c>
      <c r="F4841" s="3" t="s">
        <v>14335</v>
      </c>
      <c r="G4841" s="1" t="s">
        <v>18</v>
      </c>
      <c r="H4841" s="4" t="s">
        <v>678</v>
      </c>
      <c r="I4841" s="1" t="s">
        <v>38</v>
      </c>
    </row>
    <row r="4842" spans="2:9">
      <c r="B4842" s="1">
        <v>4840</v>
      </c>
      <c r="C4842" s="41" t="s">
        <v>14336</v>
      </c>
      <c r="D4842" s="4" t="s">
        <v>14337</v>
      </c>
      <c r="E4842" s="41" t="s">
        <v>17</v>
      </c>
      <c r="F4842" s="3" t="s">
        <v>14338</v>
      </c>
      <c r="G4842" s="1" t="s">
        <v>18</v>
      </c>
      <c r="H4842" s="4" t="s">
        <v>198</v>
      </c>
      <c r="I4842" s="1" t="s">
        <v>38</v>
      </c>
    </row>
    <row r="4843" spans="2:9">
      <c r="B4843" s="1">
        <v>4841</v>
      </c>
      <c r="C4843" s="41" t="s">
        <v>14339</v>
      </c>
      <c r="D4843" s="4" t="s">
        <v>3785</v>
      </c>
      <c r="E4843" s="41" t="s">
        <v>17</v>
      </c>
      <c r="F4843" s="3" t="s">
        <v>14340</v>
      </c>
      <c r="G4843" s="1" t="s">
        <v>18</v>
      </c>
      <c r="H4843" s="4" t="s">
        <v>680</v>
      </c>
      <c r="I4843" s="1" t="s">
        <v>38</v>
      </c>
    </row>
    <row r="4844" spans="2:9">
      <c r="B4844" s="1">
        <v>4842</v>
      </c>
      <c r="C4844" s="41" t="s">
        <v>14341</v>
      </c>
      <c r="D4844" s="4" t="s">
        <v>7850</v>
      </c>
      <c r="E4844" s="41" t="s">
        <v>17</v>
      </c>
      <c r="F4844" s="3" t="s">
        <v>14342</v>
      </c>
      <c r="G4844" s="1" t="s">
        <v>18</v>
      </c>
      <c r="H4844" s="4" t="s">
        <v>680</v>
      </c>
      <c r="I4844" s="1" t="s">
        <v>38</v>
      </c>
    </row>
    <row r="4845" spans="2:9">
      <c r="B4845" s="1">
        <v>4843</v>
      </c>
      <c r="C4845" s="41" t="s">
        <v>14343</v>
      </c>
      <c r="D4845" s="4" t="s">
        <v>14344</v>
      </c>
      <c r="E4845" s="41" t="s">
        <v>17</v>
      </c>
      <c r="F4845" s="3" t="s">
        <v>14345</v>
      </c>
      <c r="G4845" s="1" t="s">
        <v>18</v>
      </c>
      <c r="H4845" s="4" t="s">
        <v>680</v>
      </c>
      <c r="I4845" s="1" t="s">
        <v>38</v>
      </c>
    </row>
    <row r="4846" spans="2:9">
      <c r="B4846" s="1">
        <v>4844</v>
      </c>
      <c r="C4846" s="41" t="s">
        <v>14346</v>
      </c>
      <c r="D4846" s="4" t="s">
        <v>14347</v>
      </c>
      <c r="E4846" s="41" t="s">
        <v>17</v>
      </c>
      <c r="F4846" s="3" t="s">
        <v>14348</v>
      </c>
      <c r="G4846" s="1" t="s">
        <v>18</v>
      </c>
      <c r="H4846" s="4" t="s">
        <v>387</v>
      </c>
      <c r="I4846" s="1" t="s">
        <v>38</v>
      </c>
    </row>
    <row r="4847" spans="2:9">
      <c r="B4847" s="1">
        <v>4845</v>
      </c>
      <c r="C4847" s="41" t="s">
        <v>14349</v>
      </c>
      <c r="D4847" s="4" t="s">
        <v>14350</v>
      </c>
      <c r="E4847" s="41" t="s">
        <v>17</v>
      </c>
      <c r="F4847" s="3" t="s">
        <v>14351</v>
      </c>
      <c r="G4847" s="1" t="s">
        <v>18</v>
      </c>
      <c r="H4847" s="4" t="s">
        <v>387</v>
      </c>
      <c r="I4847" s="1" t="s">
        <v>38</v>
      </c>
    </row>
    <row r="4848" spans="2:9">
      <c r="B4848" s="1">
        <v>4846</v>
      </c>
      <c r="C4848" s="41" t="s">
        <v>14352</v>
      </c>
      <c r="D4848" s="4" t="s">
        <v>14353</v>
      </c>
      <c r="E4848" s="41" t="s">
        <v>17</v>
      </c>
      <c r="F4848" s="3" t="s">
        <v>14354</v>
      </c>
      <c r="G4848" s="1" t="s">
        <v>18</v>
      </c>
      <c r="H4848" s="4" t="s">
        <v>680</v>
      </c>
      <c r="I4848" s="1" t="s">
        <v>38</v>
      </c>
    </row>
    <row r="4849" spans="2:9">
      <c r="B4849" s="1">
        <v>4847</v>
      </c>
      <c r="C4849" s="41" t="s">
        <v>14355</v>
      </c>
      <c r="D4849" s="4" t="s">
        <v>14356</v>
      </c>
      <c r="E4849" s="41" t="s">
        <v>17</v>
      </c>
      <c r="F4849" s="3" t="s">
        <v>14357</v>
      </c>
      <c r="G4849" s="1" t="s">
        <v>18</v>
      </c>
      <c r="H4849" s="4" t="s">
        <v>557</v>
      </c>
      <c r="I4849" s="1" t="s">
        <v>38</v>
      </c>
    </row>
    <row r="4850" spans="2:9">
      <c r="B4850" s="1">
        <v>4848</v>
      </c>
      <c r="C4850" s="41" t="s">
        <v>14358</v>
      </c>
      <c r="D4850" s="4" t="s">
        <v>14359</v>
      </c>
      <c r="E4850" s="41" t="s">
        <v>17</v>
      </c>
      <c r="F4850" s="3" t="s">
        <v>14360</v>
      </c>
      <c r="G4850" s="1" t="s">
        <v>18</v>
      </c>
      <c r="H4850" s="4" t="s">
        <v>478</v>
      </c>
      <c r="I4850" s="1" t="s">
        <v>38</v>
      </c>
    </row>
    <row r="4851" spans="2:9">
      <c r="B4851" s="1">
        <v>4849</v>
      </c>
      <c r="C4851" s="41" t="s">
        <v>14361</v>
      </c>
      <c r="D4851" s="4" t="s">
        <v>14362</v>
      </c>
      <c r="E4851" s="41" t="s">
        <v>17</v>
      </c>
      <c r="F4851" s="3" t="s">
        <v>14363</v>
      </c>
      <c r="G4851" s="1" t="s">
        <v>18</v>
      </c>
      <c r="H4851" s="4" t="s">
        <v>680</v>
      </c>
      <c r="I4851" s="1" t="s">
        <v>38</v>
      </c>
    </row>
    <row r="4852" spans="2:9">
      <c r="B4852" s="1">
        <v>4850</v>
      </c>
      <c r="C4852" s="41" t="s">
        <v>14364</v>
      </c>
      <c r="D4852" s="4" t="s">
        <v>14365</v>
      </c>
      <c r="E4852" s="41" t="s">
        <v>17</v>
      </c>
      <c r="F4852" s="3" t="s">
        <v>14366</v>
      </c>
      <c r="G4852" s="1" t="s">
        <v>18</v>
      </c>
      <c r="H4852" s="4" t="s">
        <v>680</v>
      </c>
      <c r="I4852" s="1" t="s">
        <v>38</v>
      </c>
    </row>
    <row r="4853" spans="2:9">
      <c r="B4853" s="1">
        <v>4851</v>
      </c>
      <c r="C4853" s="41" t="s">
        <v>14367</v>
      </c>
      <c r="D4853" s="4" t="s">
        <v>6788</v>
      </c>
      <c r="E4853" s="41" t="s">
        <v>17</v>
      </c>
      <c r="F4853" s="3" t="s">
        <v>14368</v>
      </c>
      <c r="G4853" s="1" t="s">
        <v>18</v>
      </c>
      <c r="H4853" s="4" t="s">
        <v>29551</v>
      </c>
      <c r="I4853" s="1" t="s">
        <v>38</v>
      </c>
    </row>
    <row r="4854" spans="2:9">
      <c r="B4854" s="1">
        <v>4852</v>
      </c>
      <c r="C4854" s="41" t="s">
        <v>14369</v>
      </c>
      <c r="D4854" s="4" t="s">
        <v>14370</v>
      </c>
      <c r="E4854" s="41" t="s">
        <v>17</v>
      </c>
      <c r="F4854" s="3" t="s">
        <v>13324</v>
      </c>
      <c r="G4854" s="1" t="s">
        <v>18</v>
      </c>
      <c r="H4854" s="4" t="s">
        <v>680</v>
      </c>
      <c r="I4854" s="1" t="s">
        <v>38</v>
      </c>
    </row>
    <row r="4855" spans="2:9">
      <c r="B4855" s="1">
        <v>4853</v>
      </c>
      <c r="C4855" s="41" t="s">
        <v>14371</v>
      </c>
      <c r="D4855" s="4" t="s">
        <v>14372</v>
      </c>
      <c r="E4855" s="41" t="s">
        <v>17</v>
      </c>
      <c r="F4855" s="3" t="s">
        <v>14373</v>
      </c>
      <c r="G4855" s="1" t="s">
        <v>18</v>
      </c>
      <c r="H4855" s="4" t="s">
        <v>478</v>
      </c>
      <c r="I4855" s="1" t="s">
        <v>38</v>
      </c>
    </row>
    <row r="4856" spans="2:9">
      <c r="B4856" s="1">
        <v>4854</v>
      </c>
      <c r="C4856" s="41" t="s">
        <v>14374</v>
      </c>
      <c r="D4856" s="4" t="s">
        <v>14375</v>
      </c>
      <c r="E4856" s="41" t="s">
        <v>17</v>
      </c>
      <c r="F4856" s="3" t="s">
        <v>14376</v>
      </c>
      <c r="G4856" s="1" t="s">
        <v>18</v>
      </c>
      <c r="H4856" s="4" t="s">
        <v>680</v>
      </c>
      <c r="I4856" s="1" t="s">
        <v>38</v>
      </c>
    </row>
    <row r="4857" spans="2:9">
      <c r="B4857" s="1">
        <v>4855</v>
      </c>
      <c r="C4857" s="41" t="s">
        <v>14377</v>
      </c>
      <c r="D4857" s="4" t="s">
        <v>14378</v>
      </c>
      <c r="E4857" s="41" t="s">
        <v>17</v>
      </c>
      <c r="F4857" s="3" t="s">
        <v>14379</v>
      </c>
      <c r="G4857" s="1" t="s">
        <v>18</v>
      </c>
      <c r="H4857" s="4" t="s">
        <v>29551</v>
      </c>
      <c r="I4857" s="1" t="s">
        <v>38</v>
      </c>
    </row>
    <row r="4858" spans="2:9">
      <c r="B4858" s="1">
        <v>4856</v>
      </c>
      <c r="C4858" s="41" t="s">
        <v>14380</v>
      </c>
      <c r="D4858" s="4" t="s">
        <v>14381</v>
      </c>
      <c r="E4858" s="41" t="s">
        <v>17</v>
      </c>
      <c r="F4858" s="3" t="s">
        <v>14382</v>
      </c>
      <c r="G4858" s="1" t="s">
        <v>18</v>
      </c>
      <c r="H4858" s="4" t="s">
        <v>678</v>
      </c>
      <c r="I4858" s="1" t="s">
        <v>38</v>
      </c>
    </row>
    <row r="4859" spans="2:9">
      <c r="B4859" s="1">
        <v>4857</v>
      </c>
      <c r="C4859" s="41" t="s">
        <v>14383</v>
      </c>
      <c r="D4859" s="4" t="s">
        <v>14384</v>
      </c>
      <c r="E4859" s="41" t="s">
        <v>17</v>
      </c>
      <c r="F4859" s="3" t="s">
        <v>14385</v>
      </c>
      <c r="G4859" s="1" t="s">
        <v>18</v>
      </c>
      <c r="H4859" s="4" t="s">
        <v>557</v>
      </c>
      <c r="I4859" s="1" t="s">
        <v>38</v>
      </c>
    </row>
    <row r="4860" spans="2:9">
      <c r="B4860" s="1">
        <v>4858</v>
      </c>
      <c r="C4860" s="41" t="s">
        <v>14386</v>
      </c>
      <c r="D4860" s="4" t="s">
        <v>14387</v>
      </c>
      <c r="E4860" s="41" t="s">
        <v>17</v>
      </c>
      <c r="F4860" s="3" t="s">
        <v>13255</v>
      </c>
      <c r="G4860" s="1" t="s">
        <v>18</v>
      </c>
      <c r="H4860" s="4" t="s">
        <v>387</v>
      </c>
      <c r="I4860" s="1" t="s">
        <v>38</v>
      </c>
    </row>
    <row r="4861" spans="2:9">
      <c r="B4861" s="1">
        <v>4859</v>
      </c>
      <c r="C4861" s="41" t="s">
        <v>14388</v>
      </c>
      <c r="D4861" s="4" t="s">
        <v>14389</v>
      </c>
      <c r="E4861" s="41" t="s">
        <v>17</v>
      </c>
      <c r="F4861" s="3" t="s">
        <v>14390</v>
      </c>
      <c r="G4861" s="1" t="s">
        <v>18</v>
      </c>
      <c r="H4861" s="4" t="s">
        <v>326</v>
      </c>
      <c r="I4861" s="1" t="s">
        <v>38</v>
      </c>
    </row>
    <row r="4862" spans="2:9">
      <c r="B4862" s="1">
        <v>4860</v>
      </c>
      <c r="C4862" s="41" t="s">
        <v>14391</v>
      </c>
      <c r="D4862" s="4" t="s">
        <v>14392</v>
      </c>
      <c r="E4862" s="41" t="s">
        <v>17</v>
      </c>
      <c r="F4862" s="3" t="s">
        <v>14393</v>
      </c>
      <c r="G4862" s="1" t="s">
        <v>18</v>
      </c>
      <c r="H4862" s="4" t="s">
        <v>182</v>
      </c>
      <c r="I4862" s="1" t="s">
        <v>38</v>
      </c>
    </row>
    <row r="4863" spans="2:9">
      <c r="B4863" s="1">
        <v>4861</v>
      </c>
      <c r="C4863" s="41" t="s">
        <v>14394</v>
      </c>
      <c r="D4863" s="4" t="s">
        <v>14395</v>
      </c>
      <c r="E4863" s="41" t="s">
        <v>17</v>
      </c>
      <c r="F4863" s="3" t="s">
        <v>14396</v>
      </c>
      <c r="G4863" s="1" t="s">
        <v>18</v>
      </c>
      <c r="H4863" s="4" t="s">
        <v>318</v>
      </c>
      <c r="I4863" s="1" t="s">
        <v>38</v>
      </c>
    </row>
    <row r="4864" spans="2:9">
      <c r="B4864" s="1">
        <v>4862</v>
      </c>
      <c r="C4864" s="41" t="s">
        <v>14397</v>
      </c>
      <c r="D4864" s="4" t="s">
        <v>14398</v>
      </c>
      <c r="E4864" s="41" t="s">
        <v>17</v>
      </c>
      <c r="F4864" s="3" t="s">
        <v>14399</v>
      </c>
      <c r="G4864" s="1" t="s">
        <v>18</v>
      </c>
      <c r="H4864" s="4" t="s">
        <v>478</v>
      </c>
      <c r="I4864" s="1" t="s">
        <v>38</v>
      </c>
    </row>
    <row r="4865" spans="2:9">
      <c r="B4865" s="1">
        <v>4863</v>
      </c>
      <c r="C4865" s="41" t="s">
        <v>14400</v>
      </c>
      <c r="D4865" s="4" t="s">
        <v>14401</v>
      </c>
      <c r="E4865" s="41" t="s">
        <v>17</v>
      </c>
      <c r="F4865" s="3" t="s">
        <v>14402</v>
      </c>
      <c r="G4865" s="1" t="s">
        <v>18</v>
      </c>
      <c r="H4865" s="4" t="s">
        <v>675</v>
      </c>
      <c r="I4865" s="1" t="s">
        <v>38</v>
      </c>
    </row>
    <row r="4866" spans="2:9">
      <c r="B4866" s="1">
        <v>4864</v>
      </c>
      <c r="C4866" s="41" t="s">
        <v>14403</v>
      </c>
      <c r="D4866" s="4" t="s">
        <v>14404</v>
      </c>
      <c r="E4866" s="41" t="s">
        <v>17</v>
      </c>
      <c r="F4866" s="3" t="s">
        <v>14405</v>
      </c>
      <c r="G4866" s="1" t="s">
        <v>18</v>
      </c>
      <c r="H4866" s="4" t="s">
        <v>557</v>
      </c>
      <c r="I4866" s="1" t="s">
        <v>38</v>
      </c>
    </row>
    <row r="4867" spans="2:9">
      <c r="B4867" s="1">
        <v>4865</v>
      </c>
      <c r="C4867" s="41" t="s">
        <v>14406</v>
      </c>
      <c r="D4867" s="4" t="s">
        <v>14407</v>
      </c>
      <c r="E4867" s="41" t="s">
        <v>17</v>
      </c>
      <c r="F4867" s="3" t="s">
        <v>14408</v>
      </c>
      <c r="G4867" s="1" t="s">
        <v>18</v>
      </c>
      <c r="H4867" s="4" t="s">
        <v>680</v>
      </c>
      <c r="I4867" s="1" t="s">
        <v>38</v>
      </c>
    </row>
    <row r="4868" spans="2:9">
      <c r="B4868" s="1">
        <v>4866</v>
      </c>
      <c r="C4868" s="41" t="s">
        <v>14409</v>
      </c>
      <c r="D4868" s="4" t="s">
        <v>14410</v>
      </c>
      <c r="E4868" s="41" t="s">
        <v>17</v>
      </c>
      <c r="F4868" s="3" t="s">
        <v>14411</v>
      </c>
      <c r="G4868" s="1" t="s">
        <v>18</v>
      </c>
      <c r="H4868" s="4" t="s">
        <v>478</v>
      </c>
      <c r="I4868" s="1" t="s">
        <v>38</v>
      </c>
    </row>
    <row r="4869" spans="2:9">
      <c r="B4869" s="1">
        <v>4867</v>
      </c>
      <c r="C4869" s="41" t="s">
        <v>14412</v>
      </c>
      <c r="D4869" s="4" t="s">
        <v>14413</v>
      </c>
      <c r="E4869" s="41" t="s">
        <v>17</v>
      </c>
      <c r="F4869" s="3" t="s">
        <v>14414</v>
      </c>
      <c r="G4869" s="1" t="s">
        <v>18</v>
      </c>
      <c r="H4869" s="4" t="s">
        <v>675</v>
      </c>
      <c r="I4869" s="1" t="s">
        <v>38</v>
      </c>
    </row>
    <row r="4870" spans="2:9">
      <c r="B4870" s="1">
        <v>4868</v>
      </c>
      <c r="C4870" s="41" t="s">
        <v>14415</v>
      </c>
      <c r="D4870" s="4" t="s">
        <v>14416</v>
      </c>
      <c r="E4870" s="41" t="s">
        <v>17</v>
      </c>
      <c r="F4870" s="3" t="s">
        <v>14417</v>
      </c>
      <c r="G4870" s="1" t="s">
        <v>18</v>
      </c>
      <c r="H4870" s="4" t="s">
        <v>174</v>
      </c>
      <c r="I4870" s="1" t="s">
        <v>38</v>
      </c>
    </row>
    <row r="4871" spans="2:9">
      <c r="B4871" s="1">
        <v>4869</v>
      </c>
      <c r="C4871" s="41" t="s">
        <v>14418</v>
      </c>
      <c r="D4871" s="4" t="s">
        <v>14419</v>
      </c>
      <c r="E4871" s="41" t="s">
        <v>17</v>
      </c>
      <c r="F4871" s="3" t="s">
        <v>14420</v>
      </c>
      <c r="G4871" s="1" t="s">
        <v>18</v>
      </c>
      <c r="H4871" s="4" t="s">
        <v>678</v>
      </c>
      <c r="I4871" s="1" t="s">
        <v>38</v>
      </c>
    </row>
    <row r="4872" spans="2:9">
      <c r="B4872" s="1">
        <v>4870</v>
      </c>
      <c r="C4872" s="41" t="s">
        <v>14421</v>
      </c>
      <c r="D4872" s="4" t="s">
        <v>14422</v>
      </c>
      <c r="E4872" s="41" t="s">
        <v>17</v>
      </c>
      <c r="F4872" s="3" t="s">
        <v>14423</v>
      </c>
      <c r="G4872" s="1" t="s">
        <v>18</v>
      </c>
      <c r="H4872" s="4" t="s">
        <v>680</v>
      </c>
      <c r="I4872" s="1" t="s">
        <v>38</v>
      </c>
    </row>
    <row r="4873" spans="2:9">
      <c r="B4873" s="1">
        <v>4871</v>
      </c>
      <c r="C4873" s="41" t="s">
        <v>14424</v>
      </c>
      <c r="D4873" s="4" t="s">
        <v>14425</v>
      </c>
      <c r="E4873" s="41" t="s">
        <v>17</v>
      </c>
      <c r="F4873" s="3" t="s">
        <v>5912</v>
      </c>
      <c r="G4873" s="1" t="s">
        <v>18</v>
      </c>
      <c r="H4873" s="4" t="s">
        <v>387</v>
      </c>
      <c r="I4873" s="1" t="s">
        <v>38</v>
      </c>
    </row>
    <row r="4874" spans="2:9">
      <c r="B4874" s="1">
        <v>4872</v>
      </c>
      <c r="C4874" s="41" t="s">
        <v>14426</v>
      </c>
      <c r="D4874" s="4" t="s">
        <v>14427</v>
      </c>
      <c r="E4874" s="41" t="s">
        <v>17</v>
      </c>
      <c r="F4874" s="3" t="s">
        <v>14428</v>
      </c>
      <c r="G4874" s="1" t="s">
        <v>18</v>
      </c>
      <c r="H4874" s="4" t="s">
        <v>174</v>
      </c>
      <c r="I4874" s="1" t="s">
        <v>38</v>
      </c>
    </row>
    <row r="4875" spans="2:9">
      <c r="B4875" s="1">
        <v>4873</v>
      </c>
      <c r="C4875" s="41" t="s">
        <v>14429</v>
      </c>
      <c r="D4875" s="4" t="s">
        <v>14430</v>
      </c>
      <c r="E4875" s="41" t="s">
        <v>17</v>
      </c>
      <c r="F4875" s="3" t="s">
        <v>14431</v>
      </c>
      <c r="G4875" s="1" t="s">
        <v>18</v>
      </c>
      <c r="H4875" s="4" t="s">
        <v>557</v>
      </c>
      <c r="I4875" s="1" t="s">
        <v>38</v>
      </c>
    </row>
    <row r="4876" spans="2:9">
      <c r="B4876" s="1">
        <v>4874</v>
      </c>
      <c r="C4876" s="41" t="s">
        <v>14432</v>
      </c>
      <c r="D4876" s="4" t="s">
        <v>14433</v>
      </c>
      <c r="E4876" s="41" t="s">
        <v>17</v>
      </c>
      <c r="F4876" s="3" t="s">
        <v>14434</v>
      </c>
      <c r="G4876" s="1" t="s">
        <v>18</v>
      </c>
      <c r="H4876" s="4" t="s">
        <v>462</v>
      </c>
      <c r="I4876" s="1" t="s">
        <v>38</v>
      </c>
    </row>
    <row r="4877" spans="2:9">
      <c r="B4877" s="1">
        <v>4875</v>
      </c>
      <c r="C4877" s="41" t="s">
        <v>14435</v>
      </c>
      <c r="D4877" s="4" t="s">
        <v>5532</v>
      </c>
      <c r="E4877" s="41" t="s">
        <v>17</v>
      </c>
      <c r="F4877" s="3" t="s">
        <v>14436</v>
      </c>
      <c r="G4877" s="1" t="s">
        <v>18</v>
      </c>
      <c r="H4877" s="4" t="s">
        <v>174</v>
      </c>
      <c r="I4877" s="1" t="s">
        <v>38</v>
      </c>
    </row>
    <row r="4878" spans="2:9">
      <c r="B4878" s="1">
        <v>4876</v>
      </c>
      <c r="C4878" s="41" t="s">
        <v>14437</v>
      </c>
      <c r="D4878" s="4" t="s">
        <v>14438</v>
      </c>
      <c r="E4878" s="41" t="s">
        <v>17</v>
      </c>
      <c r="F4878" s="3" t="s">
        <v>14439</v>
      </c>
      <c r="G4878" s="1" t="s">
        <v>18</v>
      </c>
      <c r="H4878" s="4" t="s">
        <v>680</v>
      </c>
      <c r="I4878" s="1" t="s">
        <v>38</v>
      </c>
    </row>
    <row r="4879" spans="2:9">
      <c r="B4879" s="1">
        <v>4877</v>
      </c>
      <c r="C4879" s="41" t="s">
        <v>14440</v>
      </c>
      <c r="D4879" s="4" t="s">
        <v>14441</v>
      </c>
      <c r="E4879" s="41" t="s">
        <v>17</v>
      </c>
      <c r="F4879" s="3" t="s">
        <v>7721</v>
      </c>
      <c r="G4879" s="1" t="s">
        <v>18</v>
      </c>
      <c r="H4879" s="4" t="s">
        <v>244</v>
      </c>
      <c r="I4879" s="1" t="s">
        <v>38</v>
      </c>
    </row>
    <row r="4880" spans="2:9">
      <c r="B4880" s="1">
        <v>4878</v>
      </c>
      <c r="C4880" s="41" t="s">
        <v>14442</v>
      </c>
      <c r="D4880" s="4" t="s">
        <v>14443</v>
      </c>
      <c r="E4880" s="41" t="s">
        <v>17</v>
      </c>
      <c r="F4880" s="3" t="s">
        <v>14444</v>
      </c>
      <c r="G4880" s="1" t="s">
        <v>18</v>
      </c>
      <c r="H4880" s="4" t="s">
        <v>675</v>
      </c>
      <c r="I4880" s="1" t="s">
        <v>38</v>
      </c>
    </row>
    <row r="4881" spans="2:9">
      <c r="B4881" s="1">
        <v>4879</v>
      </c>
      <c r="C4881" s="41" t="s">
        <v>14445</v>
      </c>
      <c r="D4881" s="4" t="s">
        <v>14446</v>
      </c>
      <c r="E4881" s="41" t="s">
        <v>17</v>
      </c>
      <c r="F4881" s="3" t="s">
        <v>14447</v>
      </c>
      <c r="G4881" s="1" t="s">
        <v>18</v>
      </c>
      <c r="H4881" s="4" t="s">
        <v>387</v>
      </c>
      <c r="I4881" s="1" t="s">
        <v>38</v>
      </c>
    </row>
    <row r="4882" spans="2:9">
      <c r="B4882" s="1">
        <v>4880</v>
      </c>
      <c r="C4882" s="41" t="s">
        <v>14448</v>
      </c>
      <c r="D4882" s="4" t="s">
        <v>14449</v>
      </c>
      <c r="E4882" s="41" t="s">
        <v>17</v>
      </c>
      <c r="F4882" s="3" t="s">
        <v>14450</v>
      </c>
      <c r="G4882" s="1" t="s">
        <v>18</v>
      </c>
      <c r="H4882" s="4" t="s">
        <v>436</v>
      </c>
      <c r="I4882" s="1" t="s">
        <v>38</v>
      </c>
    </row>
    <row r="4883" spans="2:9">
      <c r="B4883" s="1">
        <v>4881</v>
      </c>
      <c r="C4883" s="41" t="s">
        <v>14451</v>
      </c>
      <c r="D4883" s="4" t="s">
        <v>14452</v>
      </c>
      <c r="E4883" s="41" t="s">
        <v>17</v>
      </c>
      <c r="F4883" s="3" t="s">
        <v>14453</v>
      </c>
      <c r="G4883" s="1" t="s">
        <v>18</v>
      </c>
      <c r="H4883" s="4" t="s">
        <v>436</v>
      </c>
      <c r="I4883" s="1" t="s">
        <v>38</v>
      </c>
    </row>
    <row r="4884" spans="2:9">
      <c r="B4884" s="1">
        <v>4882</v>
      </c>
      <c r="C4884" s="41" t="s">
        <v>14454</v>
      </c>
      <c r="D4884" s="4" t="s">
        <v>14455</v>
      </c>
      <c r="E4884" s="41" t="s">
        <v>17</v>
      </c>
      <c r="F4884" s="3" t="s">
        <v>14456</v>
      </c>
      <c r="G4884" s="1" t="s">
        <v>18</v>
      </c>
      <c r="H4884" s="4" t="s">
        <v>436</v>
      </c>
      <c r="I4884" s="1" t="s">
        <v>38</v>
      </c>
    </row>
    <row r="4885" spans="2:9">
      <c r="B4885" s="1">
        <v>4883</v>
      </c>
      <c r="C4885" s="41" t="s">
        <v>14457</v>
      </c>
      <c r="D4885" s="4" t="s">
        <v>14458</v>
      </c>
      <c r="E4885" s="41" t="s">
        <v>17</v>
      </c>
      <c r="F4885" s="3" t="s">
        <v>14459</v>
      </c>
      <c r="G4885" s="1" t="s">
        <v>18</v>
      </c>
      <c r="H4885" s="4" t="s">
        <v>678</v>
      </c>
      <c r="I4885" s="1" t="s">
        <v>38</v>
      </c>
    </row>
    <row r="4886" spans="2:9">
      <c r="B4886" s="1">
        <v>4884</v>
      </c>
      <c r="C4886" s="41" t="s">
        <v>14460</v>
      </c>
      <c r="D4886" s="4" t="s">
        <v>14461</v>
      </c>
      <c r="E4886" s="41" t="s">
        <v>17</v>
      </c>
      <c r="F4886" s="3" t="s">
        <v>14462</v>
      </c>
      <c r="G4886" s="1" t="s">
        <v>18</v>
      </c>
      <c r="H4886" s="4" t="s">
        <v>675</v>
      </c>
      <c r="I4886" s="1" t="s">
        <v>38</v>
      </c>
    </row>
    <row r="4887" spans="2:9">
      <c r="B4887" s="1">
        <v>4885</v>
      </c>
      <c r="C4887" s="41" t="s">
        <v>14463</v>
      </c>
      <c r="D4887" s="4" t="s">
        <v>14464</v>
      </c>
      <c r="E4887" s="41" t="s">
        <v>17</v>
      </c>
      <c r="F4887" s="3" t="s">
        <v>14465</v>
      </c>
      <c r="G4887" s="1" t="s">
        <v>18</v>
      </c>
      <c r="H4887" s="4" t="s">
        <v>557</v>
      </c>
      <c r="I4887" s="1" t="s">
        <v>38</v>
      </c>
    </row>
    <row r="4888" spans="2:9">
      <c r="B4888" s="1">
        <v>4886</v>
      </c>
      <c r="C4888" s="41" t="s">
        <v>14466</v>
      </c>
      <c r="D4888" s="4" t="s">
        <v>14467</v>
      </c>
      <c r="E4888" s="41" t="s">
        <v>17</v>
      </c>
      <c r="F4888" s="3" t="s">
        <v>14297</v>
      </c>
      <c r="G4888" s="1" t="s">
        <v>18</v>
      </c>
      <c r="H4888" s="4" t="s">
        <v>557</v>
      </c>
      <c r="I4888" s="1" t="s">
        <v>38</v>
      </c>
    </row>
    <row r="4889" spans="2:9">
      <c r="B4889" s="1">
        <v>4887</v>
      </c>
      <c r="C4889" s="41" t="s">
        <v>14468</v>
      </c>
      <c r="D4889" s="4" t="s">
        <v>14469</v>
      </c>
      <c r="E4889" s="41" t="s">
        <v>17</v>
      </c>
      <c r="F4889" s="3" t="s">
        <v>14470</v>
      </c>
      <c r="G4889" s="1" t="s">
        <v>18</v>
      </c>
      <c r="H4889" s="4" t="s">
        <v>387</v>
      </c>
      <c r="I4889" s="1" t="s">
        <v>38</v>
      </c>
    </row>
    <row r="4890" spans="2:9">
      <c r="B4890" s="1">
        <v>4888</v>
      </c>
      <c r="C4890" s="41" t="s">
        <v>14471</v>
      </c>
      <c r="D4890" s="4" t="s">
        <v>14472</v>
      </c>
      <c r="E4890" s="41" t="s">
        <v>17</v>
      </c>
      <c r="F4890" s="3" t="s">
        <v>13324</v>
      </c>
      <c r="G4890" s="1" t="s">
        <v>18</v>
      </c>
      <c r="H4890" s="4" t="s">
        <v>680</v>
      </c>
      <c r="I4890" s="1" t="s">
        <v>38</v>
      </c>
    </row>
    <row r="4891" spans="2:9">
      <c r="B4891" s="1">
        <v>4889</v>
      </c>
      <c r="C4891" s="41" t="s">
        <v>14473</v>
      </c>
      <c r="D4891" s="4" t="s">
        <v>14474</v>
      </c>
      <c r="E4891" s="41" t="s">
        <v>17</v>
      </c>
      <c r="F4891" s="3" t="s">
        <v>14475</v>
      </c>
      <c r="G4891" s="1" t="s">
        <v>18</v>
      </c>
      <c r="H4891" s="4" t="s">
        <v>679</v>
      </c>
      <c r="I4891" s="1" t="s">
        <v>38</v>
      </c>
    </row>
    <row r="4892" spans="2:9">
      <c r="B4892" s="1">
        <v>4890</v>
      </c>
      <c r="C4892" s="41" t="s">
        <v>14476</v>
      </c>
      <c r="D4892" s="4" t="s">
        <v>2298</v>
      </c>
      <c r="E4892" s="41" t="s">
        <v>17</v>
      </c>
      <c r="F4892" s="3" t="s">
        <v>14477</v>
      </c>
      <c r="G4892" s="1" t="s">
        <v>18</v>
      </c>
      <c r="H4892" s="4" t="s">
        <v>436</v>
      </c>
      <c r="I4892" s="1" t="s">
        <v>38</v>
      </c>
    </row>
    <row r="4893" spans="2:9">
      <c r="B4893" s="1">
        <v>4891</v>
      </c>
      <c r="C4893" s="41" t="s">
        <v>14478</v>
      </c>
      <c r="D4893" s="4" t="s">
        <v>14479</v>
      </c>
      <c r="E4893" s="41" t="s">
        <v>17</v>
      </c>
      <c r="F4893" s="3" t="s">
        <v>14480</v>
      </c>
      <c r="G4893" s="1" t="s">
        <v>18</v>
      </c>
      <c r="H4893" s="4" t="s">
        <v>557</v>
      </c>
      <c r="I4893" s="1" t="s">
        <v>38</v>
      </c>
    </row>
    <row r="4894" spans="2:9">
      <c r="B4894" s="1">
        <v>4892</v>
      </c>
      <c r="C4894" s="41" t="s">
        <v>14481</v>
      </c>
      <c r="D4894" s="4" t="s">
        <v>14482</v>
      </c>
      <c r="E4894" s="41" t="s">
        <v>17</v>
      </c>
      <c r="F4894" s="3" t="s">
        <v>14483</v>
      </c>
      <c r="G4894" s="1" t="s">
        <v>18</v>
      </c>
      <c r="H4894" s="4" t="s">
        <v>557</v>
      </c>
      <c r="I4894" s="1" t="s">
        <v>38</v>
      </c>
    </row>
    <row r="4895" spans="2:9">
      <c r="B4895" s="1">
        <v>4893</v>
      </c>
      <c r="C4895" s="41" t="s">
        <v>14484</v>
      </c>
      <c r="D4895" s="4" t="s">
        <v>14485</v>
      </c>
      <c r="E4895" s="41" t="s">
        <v>17</v>
      </c>
      <c r="F4895" s="3" t="s">
        <v>14486</v>
      </c>
      <c r="G4895" s="1" t="s">
        <v>18</v>
      </c>
      <c r="H4895" s="4" t="s">
        <v>679</v>
      </c>
      <c r="I4895" s="1" t="s">
        <v>38</v>
      </c>
    </row>
    <row r="4896" spans="2:9">
      <c r="B4896" s="1">
        <v>4894</v>
      </c>
      <c r="C4896" s="41" t="s">
        <v>14487</v>
      </c>
      <c r="D4896" s="4" t="s">
        <v>14488</v>
      </c>
      <c r="E4896" s="41" t="s">
        <v>17</v>
      </c>
      <c r="F4896" s="3" t="s">
        <v>14489</v>
      </c>
      <c r="G4896" s="1" t="s">
        <v>18</v>
      </c>
      <c r="H4896" s="4" t="s">
        <v>478</v>
      </c>
      <c r="I4896" s="1" t="s">
        <v>38</v>
      </c>
    </row>
    <row r="4897" spans="2:9">
      <c r="B4897" s="1">
        <v>4895</v>
      </c>
      <c r="C4897" s="41" t="s">
        <v>14490</v>
      </c>
      <c r="D4897" s="4" t="s">
        <v>14491</v>
      </c>
      <c r="E4897" s="41" t="s">
        <v>17</v>
      </c>
      <c r="F4897" s="3" t="s">
        <v>7212</v>
      </c>
      <c r="G4897" s="1" t="s">
        <v>18</v>
      </c>
      <c r="H4897" s="4" t="s">
        <v>671</v>
      </c>
      <c r="I4897" s="1" t="s">
        <v>38</v>
      </c>
    </row>
    <row r="4898" spans="2:9">
      <c r="B4898" s="1">
        <v>4896</v>
      </c>
      <c r="C4898" s="41" t="s">
        <v>14492</v>
      </c>
      <c r="D4898" s="4" t="s">
        <v>12098</v>
      </c>
      <c r="E4898" s="41" t="s">
        <v>17</v>
      </c>
      <c r="F4898" s="3" t="s">
        <v>14493</v>
      </c>
      <c r="G4898" s="1" t="s">
        <v>18</v>
      </c>
      <c r="H4898" s="4" t="s">
        <v>174</v>
      </c>
      <c r="I4898" s="1" t="s">
        <v>38</v>
      </c>
    </row>
    <row r="4899" spans="2:9">
      <c r="B4899" s="1">
        <v>4897</v>
      </c>
      <c r="C4899" s="41" t="s">
        <v>14494</v>
      </c>
      <c r="D4899" s="4" t="s">
        <v>13687</v>
      </c>
      <c r="E4899" s="41" t="s">
        <v>17</v>
      </c>
      <c r="F4899" s="3" t="s">
        <v>14495</v>
      </c>
      <c r="G4899" s="1" t="s">
        <v>18</v>
      </c>
      <c r="H4899" s="4" t="s">
        <v>675</v>
      </c>
      <c r="I4899" s="1" t="s">
        <v>38</v>
      </c>
    </row>
    <row r="4900" spans="2:9">
      <c r="B4900" s="1">
        <v>4898</v>
      </c>
      <c r="C4900" s="41" t="s">
        <v>14496</v>
      </c>
      <c r="D4900" s="4" t="s">
        <v>14497</v>
      </c>
      <c r="E4900" s="41" t="s">
        <v>17</v>
      </c>
      <c r="F4900" s="3" t="s">
        <v>14498</v>
      </c>
      <c r="G4900" s="1" t="s">
        <v>18</v>
      </c>
      <c r="H4900" s="4" t="s">
        <v>557</v>
      </c>
      <c r="I4900" s="1" t="s">
        <v>38</v>
      </c>
    </row>
    <row r="4901" spans="2:9">
      <c r="B4901" s="1">
        <v>4899</v>
      </c>
      <c r="C4901" s="41" t="s">
        <v>14499</v>
      </c>
      <c r="D4901" s="4" t="s">
        <v>14500</v>
      </c>
      <c r="E4901" s="41" t="s">
        <v>17</v>
      </c>
      <c r="F4901" s="3" t="s">
        <v>14501</v>
      </c>
      <c r="G4901" s="1" t="s">
        <v>18</v>
      </c>
      <c r="H4901" s="4" t="s">
        <v>484</v>
      </c>
      <c r="I4901" s="1" t="s">
        <v>38</v>
      </c>
    </row>
    <row r="4902" spans="2:9">
      <c r="B4902" s="1">
        <v>4900</v>
      </c>
      <c r="C4902" s="41" t="s">
        <v>14502</v>
      </c>
      <c r="D4902" s="4" t="s">
        <v>14503</v>
      </c>
      <c r="E4902" s="41" t="s">
        <v>17</v>
      </c>
      <c r="F4902" s="3" t="s">
        <v>14504</v>
      </c>
      <c r="G4902" s="1" t="s">
        <v>18</v>
      </c>
      <c r="H4902" s="4" t="s">
        <v>174</v>
      </c>
      <c r="I4902" s="1" t="s">
        <v>38</v>
      </c>
    </row>
    <row r="4903" spans="2:9">
      <c r="B4903" s="1">
        <v>4901</v>
      </c>
      <c r="C4903" s="41" t="s">
        <v>14505</v>
      </c>
      <c r="D4903" s="4" t="s">
        <v>14506</v>
      </c>
      <c r="E4903" s="41" t="s">
        <v>17</v>
      </c>
      <c r="F4903" s="3" t="s">
        <v>11316</v>
      </c>
      <c r="G4903" s="1" t="s">
        <v>18</v>
      </c>
      <c r="H4903" s="4" t="s">
        <v>387</v>
      </c>
      <c r="I4903" s="1" t="s">
        <v>38</v>
      </c>
    </row>
    <row r="4904" spans="2:9">
      <c r="B4904" s="1">
        <v>4902</v>
      </c>
      <c r="C4904" s="41" t="s">
        <v>14507</v>
      </c>
      <c r="D4904" s="4" t="s">
        <v>14508</v>
      </c>
      <c r="E4904" s="41" t="s">
        <v>17</v>
      </c>
      <c r="F4904" s="3" t="s">
        <v>14509</v>
      </c>
      <c r="G4904" s="1" t="s">
        <v>18</v>
      </c>
      <c r="H4904" s="4" t="s">
        <v>557</v>
      </c>
      <c r="I4904" s="1" t="s">
        <v>38</v>
      </c>
    </row>
    <row r="4905" spans="2:9">
      <c r="B4905" s="1">
        <v>4903</v>
      </c>
      <c r="C4905" s="41" t="s">
        <v>14510</v>
      </c>
      <c r="D4905" s="4" t="s">
        <v>14511</v>
      </c>
      <c r="E4905" s="41" t="s">
        <v>17</v>
      </c>
      <c r="F4905" s="3" t="s">
        <v>14512</v>
      </c>
      <c r="G4905" s="1" t="s">
        <v>18</v>
      </c>
      <c r="H4905" s="4" t="s">
        <v>478</v>
      </c>
      <c r="I4905" s="1" t="s">
        <v>38</v>
      </c>
    </row>
    <row r="4906" spans="2:9">
      <c r="B4906" s="1">
        <v>4904</v>
      </c>
      <c r="C4906" s="41" t="s">
        <v>14513</v>
      </c>
      <c r="D4906" s="4" t="s">
        <v>14514</v>
      </c>
      <c r="E4906" s="41" t="s">
        <v>17</v>
      </c>
      <c r="F4906" s="3" t="s">
        <v>14515</v>
      </c>
      <c r="G4906" s="1" t="s">
        <v>18</v>
      </c>
      <c r="H4906" s="4" t="s">
        <v>478</v>
      </c>
      <c r="I4906" s="1" t="s">
        <v>38</v>
      </c>
    </row>
    <row r="4907" spans="2:9">
      <c r="B4907" s="1">
        <v>4905</v>
      </c>
      <c r="C4907" s="41" t="s">
        <v>14516</v>
      </c>
      <c r="D4907" s="4" t="s">
        <v>14517</v>
      </c>
      <c r="E4907" s="41" t="s">
        <v>17</v>
      </c>
      <c r="F4907" s="3" t="s">
        <v>14518</v>
      </c>
      <c r="G4907" s="1" t="s">
        <v>18</v>
      </c>
      <c r="H4907" s="4" t="s">
        <v>557</v>
      </c>
      <c r="I4907" s="1" t="s">
        <v>38</v>
      </c>
    </row>
    <row r="4908" spans="2:9">
      <c r="B4908" s="1">
        <v>4906</v>
      </c>
      <c r="C4908" s="41" t="s">
        <v>14519</v>
      </c>
      <c r="D4908" s="4" t="s">
        <v>14520</v>
      </c>
      <c r="E4908" s="41" t="s">
        <v>17</v>
      </c>
      <c r="F4908" s="3" t="s">
        <v>14521</v>
      </c>
      <c r="G4908" s="1" t="s">
        <v>18</v>
      </c>
      <c r="H4908" s="4" t="s">
        <v>436</v>
      </c>
      <c r="I4908" s="1" t="s">
        <v>38</v>
      </c>
    </row>
    <row r="4909" spans="2:9">
      <c r="B4909" s="1">
        <v>4907</v>
      </c>
      <c r="C4909" s="41" t="s">
        <v>14522</v>
      </c>
      <c r="D4909" s="4" t="s">
        <v>14523</v>
      </c>
      <c r="E4909" s="41" t="s">
        <v>17</v>
      </c>
      <c r="F4909" s="3" t="s">
        <v>14524</v>
      </c>
      <c r="G4909" s="1" t="s">
        <v>18</v>
      </c>
      <c r="H4909" s="4" t="s">
        <v>478</v>
      </c>
      <c r="I4909" s="1" t="s">
        <v>38</v>
      </c>
    </row>
    <row r="4910" spans="2:9">
      <c r="B4910" s="1">
        <v>4908</v>
      </c>
      <c r="C4910" s="41" t="s">
        <v>14525</v>
      </c>
      <c r="D4910" s="4" t="s">
        <v>14526</v>
      </c>
      <c r="E4910" s="41" t="s">
        <v>17</v>
      </c>
      <c r="F4910" s="3" t="s">
        <v>14527</v>
      </c>
      <c r="G4910" s="1" t="s">
        <v>18</v>
      </c>
      <c r="H4910" s="4" t="s">
        <v>679</v>
      </c>
      <c r="I4910" s="1" t="s">
        <v>38</v>
      </c>
    </row>
    <row r="4911" spans="2:9">
      <c r="B4911" s="1">
        <v>4909</v>
      </c>
      <c r="C4911" s="41" t="s">
        <v>14528</v>
      </c>
      <c r="D4911" s="4" t="s">
        <v>14529</v>
      </c>
      <c r="E4911" s="41" t="s">
        <v>17</v>
      </c>
      <c r="F4911" s="3" t="s">
        <v>14530</v>
      </c>
      <c r="G4911" s="1" t="s">
        <v>18</v>
      </c>
      <c r="H4911" s="4" t="s">
        <v>310</v>
      </c>
      <c r="I4911" s="1" t="s">
        <v>38</v>
      </c>
    </row>
    <row r="4912" spans="2:9">
      <c r="B4912" s="1">
        <v>4910</v>
      </c>
      <c r="C4912" s="41" t="s">
        <v>14531</v>
      </c>
      <c r="D4912" s="4" t="s">
        <v>14532</v>
      </c>
      <c r="E4912" s="41" t="s">
        <v>17</v>
      </c>
      <c r="F4912" s="3" t="s">
        <v>5178</v>
      </c>
      <c r="G4912" s="1" t="s">
        <v>18</v>
      </c>
      <c r="H4912" s="4" t="s">
        <v>387</v>
      </c>
      <c r="I4912" s="1" t="s">
        <v>38</v>
      </c>
    </row>
    <row r="4913" spans="2:9">
      <c r="B4913" s="1">
        <v>4911</v>
      </c>
      <c r="C4913" s="41" t="s">
        <v>14533</v>
      </c>
      <c r="D4913" s="4" t="s">
        <v>12989</v>
      </c>
      <c r="E4913" s="41" t="s">
        <v>17</v>
      </c>
      <c r="F4913" s="3" t="s">
        <v>14534</v>
      </c>
      <c r="G4913" s="1" t="s">
        <v>18</v>
      </c>
      <c r="H4913" s="4" t="s">
        <v>436</v>
      </c>
      <c r="I4913" s="1" t="s">
        <v>38</v>
      </c>
    </row>
    <row r="4914" spans="2:9">
      <c r="B4914" s="1">
        <v>4912</v>
      </c>
      <c r="C4914" s="41" t="s">
        <v>14535</v>
      </c>
      <c r="D4914" s="4" t="s">
        <v>14536</v>
      </c>
      <c r="E4914" s="41" t="s">
        <v>17</v>
      </c>
      <c r="F4914" s="3" t="s">
        <v>14537</v>
      </c>
      <c r="G4914" s="1" t="s">
        <v>18</v>
      </c>
      <c r="H4914" s="4" t="s">
        <v>557</v>
      </c>
      <c r="I4914" s="1" t="s">
        <v>38</v>
      </c>
    </row>
    <row r="4915" spans="2:9">
      <c r="B4915" s="1">
        <v>4913</v>
      </c>
      <c r="C4915" s="41" t="s">
        <v>14538</v>
      </c>
      <c r="D4915" s="4" t="s">
        <v>14539</v>
      </c>
      <c r="E4915" s="41" t="s">
        <v>17</v>
      </c>
      <c r="F4915" s="3" t="s">
        <v>14540</v>
      </c>
      <c r="G4915" s="1" t="s">
        <v>18</v>
      </c>
      <c r="H4915" s="4" t="s">
        <v>557</v>
      </c>
      <c r="I4915" s="1" t="s">
        <v>38</v>
      </c>
    </row>
    <row r="4916" spans="2:9">
      <c r="B4916" s="1">
        <v>4914</v>
      </c>
      <c r="C4916" s="41" t="s">
        <v>14541</v>
      </c>
      <c r="D4916" s="4" t="s">
        <v>4529</v>
      </c>
      <c r="E4916" s="41" t="s">
        <v>17</v>
      </c>
      <c r="F4916" s="3" t="s">
        <v>14542</v>
      </c>
      <c r="G4916" s="1" t="s">
        <v>18</v>
      </c>
      <c r="H4916" s="4" t="s">
        <v>557</v>
      </c>
      <c r="I4916" s="1" t="s">
        <v>38</v>
      </c>
    </row>
    <row r="4917" spans="2:9">
      <c r="B4917" s="1">
        <v>4915</v>
      </c>
      <c r="C4917" s="41" t="s">
        <v>14543</v>
      </c>
      <c r="D4917" s="4" t="s">
        <v>14544</v>
      </c>
      <c r="E4917" s="41" t="s">
        <v>17</v>
      </c>
      <c r="F4917" s="3" t="s">
        <v>14545</v>
      </c>
      <c r="G4917" s="1" t="s">
        <v>18</v>
      </c>
      <c r="H4917" s="4" t="s">
        <v>680</v>
      </c>
      <c r="I4917" s="1" t="s">
        <v>38</v>
      </c>
    </row>
    <row r="4918" spans="2:9">
      <c r="B4918" s="1">
        <v>4916</v>
      </c>
      <c r="C4918" s="41" t="s">
        <v>14546</v>
      </c>
      <c r="D4918" s="4" t="s">
        <v>14547</v>
      </c>
      <c r="E4918" s="41" t="s">
        <v>17</v>
      </c>
      <c r="F4918" s="3" t="s">
        <v>14548</v>
      </c>
      <c r="G4918" s="1" t="s">
        <v>18</v>
      </c>
      <c r="H4918" s="4" t="s">
        <v>478</v>
      </c>
      <c r="I4918" s="1" t="s">
        <v>38</v>
      </c>
    </row>
    <row r="4919" spans="2:9">
      <c r="B4919" s="1">
        <v>4917</v>
      </c>
      <c r="C4919" s="41" t="s">
        <v>14549</v>
      </c>
      <c r="D4919" s="4" t="s">
        <v>14550</v>
      </c>
      <c r="E4919" s="41" t="s">
        <v>17</v>
      </c>
      <c r="F4919" s="3" t="s">
        <v>14551</v>
      </c>
      <c r="G4919" s="1" t="s">
        <v>18</v>
      </c>
      <c r="H4919" s="4" t="s">
        <v>557</v>
      </c>
      <c r="I4919" s="1" t="s">
        <v>38</v>
      </c>
    </row>
    <row r="4920" spans="2:9">
      <c r="B4920" s="1">
        <v>4918</v>
      </c>
      <c r="C4920" s="41" t="s">
        <v>14552</v>
      </c>
      <c r="D4920" s="4" t="s">
        <v>14553</v>
      </c>
      <c r="E4920" s="41" t="s">
        <v>17</v>
      </c>
      <c r="F4920" s="3" t="s">
        <v>14554</v>
      </c>
      <c r="G4920" s="1" t="s">
        <v>18</v>
      </c>
      <c r="H4920" s="4" t="s">
        <v>680</v>
      </c>
      <c r="I4920" s="1" t="s">
        <v>38</v>
      </c>
    </row>
    <row r="4921" spans="2:9">
      <c r="B4921" s="1">
        <v>4919</v>
      </c>
      <c r="C4921" s="41" t="s">
        <v>14555</v>
      </c>
      <c r="D4921" s="4" t="s">
        <v>14556</v>
      </c>
      <c r="E4921" s="41" t="s">
        <v>17</v>
      </c>
      <c r="F4921" s="3" t="s">
        <v>14557</v>
      </c>
      <c r="G4921" s="1" t="s">
        <v>18</v>
      </c>
      <c r="H4921" s="4" t="s">
        <v>675</v>
      </c>
      <c r="I4921" s="1" t="s">
        <v>38</v>
      </c>
    </row>
    <row r="4922" spans="2:9">
      <c r="B4922" s="1">
        <v>4920</v>
      </c>
      <c r="C4922" s="41" t="s">
        <v>14558</v>
      </c>
      <c r="D4922" s="4" t="s">
        <v>14559</v>
      </c>
      <c r="E4922" s="41" t="s">
        <v>17</v>
      </c>
      <c r="F4922" s="3" t="s">
        <v>14560</v>
      </c>
      <c r="G4922" s="1" t="s">
        <v>18</v>
      </c>
      <c r="H4922" s="4" t="s">
        <v>679</v>
      </c>
      <c r="I4922" s="1" t="s">
        <v>38</v>
      </c>
    </row>
    <row r="4923" spans="2:9">
      <c r="B4923" s="1">
        <v>4921</v>
      </c>
      <c r="C4923" s="41" t="s">
        <v>14561</v>
      </c>
      <c r="D4923" s="4" t="s">
        <v>10487</v>
      </c>
      <c r="E4923" s="41" t="s">
        <v>17</v>
      </c>
      <c r="F4923" s="3" t="s">
        <v>14562</v>
      </c>
      <c r="G4923" s="1" t="s">
        <v>18</v>
      </c>
      <c r="H4923" s="4" t="s">
        <v>174</v>
      </c>
      <c r="I4923" s="1" t="s">
        <v>38</v>
      </c>
    </row>
    <row r="4924" spans="2:9">
      <c r="B4924" s="1">
        <v>4922</v>
      </c>
      <c r="C4924" s="41" t="s">
        <v>14563</v>
      </c>
      <c r="D4924" s="4" t="s">
        <v>14564</v>
      </c>
      <c r="E4924" s="41" t="s">
        <v>17</v>
      </c>
      <c r="F4924" s="3" t="s">
        <v>14565</v>
      </c>
      <c r="G4924" s="1" t="s">
        <v>18</v>
      </c>
      <c r="H4924" s="4" t="s">
        <v>174</v>
      </c>
      <c r="I4924" s="1" t="s">
        <v>38</v>
      </c>
    </row>
    <row r="4925" spans="2:9">
      <c r="B4925" s="1">
        <v>4923</v>
      </c>
      <c r="C4925" s="41" t="s">
        <v>14566</v>
      </c>
      <c r="D4925" s="4" t="s">
        <v>14567</v>
      </c>
      <c r="E4925" s="41" t="s">
        <v>17</v>
      </c>
      <c r="F4925" s="3" t="s">
        <v>14568</v>
      </c>
      <c r="G4925" s="1" t="s">
        <v>18</v>
      </c>
      <c r="H4925" s="4" t="s">
        <v>678</v>
      </c>
      <c r="I4925" s="1" t="s">
        <v>38</v>
      </c>
    </row>
    <row r="4926" spans="2:9">
      <c r="B4926" s="1">
        <v>4924</v>
      </c>
      <c r="C4926" s="41" t="s">
        <v>14569</v>
      </c>
      <c r="D4926" s="4" t="s">
        <v>14570</v>
      </c>
      <c r="E4926" s="41" t="s">
        <v>17</v>
      </c>
      <c r="F4926" s="3" t="s">
        <v>14571</v>
      </c>
      <c r="G4926" s="1" t="s">
        <v>18</v>
      </c>
      <c r="H4926" s="4" t="s">
        <v>557</v>
      </c>
      <c r="I4926" s="1" t="s">
        <v>38</v>
      </c>
    </row>
    <row r="4927" spans="2:9">
      <c r="B4927" s="1">
        <v>4925</v>
      </c>
      <c r="C4927" s="41" t="s">
        <v>14572</v>
      </c>
      <c r="D4927" s="4" t="s">
        <v>14573</v>
      </c>
      <c r="E4927" s="41" t="s">
        <v>17</v>
      </c>
      <c r="F4927" s="3" t="s">
        <v>14574</v>
      </c>
      <c r="G4927" s="1" t="s">
        <v>18</v>
      </c>
      <c r="H4927" s="4" t="s">
        <v>174</v>
      </c>
      <c r="I4927" s="1" t="s">
        <v>38</v>
      </c>
    </row>
    <row r="4928" spans="2:9">
      <c r="B4928" s="1">
        <v>4926</v>
      </c>
      <c r="C4928" s="41" t="s">
        <v>14575</v>
      </c>
      <c r="D4928" s="4" t="s">
        <v>14576</v>
      </c>
      <c r="E4928" s="41" t="s">
        <v>17</v>
      </c>
      <c r="F4928" s="3" t="s">
        <v>13324</v>
      </c>
      <c r="G4928" s="1" t="s">
        <v>18</v>
      </c>
      <c r="H4928" s="4" t="s">
        <v>680</v>
      </c>
      <c r="I4928" s="1" t="s">
        <v>38</v>
      </c>
    </row>
    <row r="4929" spans="2:9">
      <c r="B4929" s="1">
        <v>4927</v>
      </c>
      <c r="C4929" s="41" t="s">
        <v>14577</v>
      </c>
      <c r="D4929" s="4" t="s">
        <v>14578</v>
      </c>
      <c r="E4929" s="41" t="s">
        <v>17</v>
      </c>
      <c r="F4929" s="3" t="s">
        <v>14579</v>
      </c>
      <c r="G4929" s="1" t="s">
        <v>18</v>
      </c>
      <c r="H4929" s="4" t="s">
        <v>680</v>
      </c>
      <c r="I4929" s="1" t="s">
        <v>38</v>
      </c>
    </row>
    <row r="4930" spans="2:9">
      <c r="B4930" s="1">
        <v>4928</v>
      </c>
      <c r="C4930" s="41" t="s">
        <v>14580</v>
      </c>
      <c r="D4930" s="4" t="s">
        <v>14581</v>
      </c>
      <c r="E4930" s="41" t="s">
        <v>17</v>
      </c>
      <c r="F4930" s="3" t="s">
        <v>14582</v>
      </c>
      <c r="G4930" s="1" t="s">
        <v>18</v>
      </c>
      <c r="H4930" s="4" t="s">
        <v>174</v>
      </c>
      <c r="I4930" s="1" t="s">
        <v>38</v>
      </c>
    </row>
    <row r="4931" spans="2:9">
      <c r="B4931" s="1">
        <v>4929</v>
      </c>
      <c r="C4931" s="41" t="s">
        <v>14583</v>
      </c>
      <c r="D4931" s="4" t="s">
        <v>14584</v>
      </c>
      <c r="E4931" s="41" t="s">
        <v>17</v>
      </c>
      <c r="F4931" s="3" t="s">
        <v>14585</v>
      </c>
      <c r="G4931" s="1" t="s">
        <v>18</v>
      </c>
      <c r="H4931" s="4" t="s">
        <v>478</v>
      </c>
      <c r="I4931" s="1" t="s">
        <v>38</v>
      </c>
    </row>
    <row r="4932" spans="2:9">
      <c r="B4932" s="1">
        <v>4930</v>
      </c>
      <c r="C4932" s="41" t="s">
        <v>14586</v>
      </c>
      <c r="D4932" s="4" t="s">
        <v>14587</v>
      </c>
      <c r="E4932" s="41" t="s">
        <v>17</v>
      </c>
      <c r="F4932" s="3" t="s">
        <v>14588</v>
      </c>
      <c r="G4932" s="1" t="s">
        <v>18</v>
      </c>
      <c r="H4932" s="4" t="s">
        <v>557</v>
      </c>
      <c r="I4932" s="1" t="s">
        <v>38</v>
      </c>
    </row>
    <row r="4933" spans="2:9">
      <c r="B4933" s="1">
        <v>4931</v>
      </c>
      <c r="C4933" s="41" t="s">
        <v>14589</v>
      </c>
      <c r="D4933" s="4" t="s">
        <v>14590</v>
      </c>
      <c r="E4933" s="41" t="s">
        <v>17</v>
      </c>
      <c r="F4933" s="3" t="s">
        <v>14591</v>
      </c>
      <c r="G4933" s="1" t="s">
        <v>18</v>
      </c>
      <c r="H4933" s="4" t="s">
        <v>680</v>
      </c>
      <c r="I4933" s="1" t="s">
        <v>38</v>
      </c>
    </row>
    <row r="4934" spans="2:9">
      <c r="B4934" s="1">
        <v>4932</v>
      </c>
      <c r="C4934" s="41" t="s">
        <v>14592</v>
      </c>
      <c r="D4934" s="4" t="s">
        <v>14593</v>
      </c>
      <c r="E4934" s="41" t="s">
        <v>17</v>
      </c>
      <c r="F4934" s="3" t="s">
        <v>14594</v>
      </c>
      <c r="G4934" s="1" t="s">
        <v>18</v>
      </c>
      <c r="H4934" s="4" t="s">
        <v>387</v>
      </c>
      <c r="I4934" s="1" t="s">
        <v>38</v>
      </c>
    </row>
    <row r="4935" spans="2:9">
      <c r="B4935" s="1">
        <v>4933</v>
      </c>
      <c r="C4935" s="41" t="s">
        <v>14595</v>
      </c>
      <c r="D4935" s="4" t="s">
        <v>14596</v>
      </c>
      <c r="E4935" s="41" t="s">
        <v>17</v>
      </c>
      <c r="F4935" s="3" t="s">
        <v>14597</v>
      </c>
      <c r="G4935" s="1" t="s">
        <v>18</v>
      </c>
      <c r="H4935" s="4" t="s">
        <v>678</v>
      </c>
      <c r="I4935" s="1" t="s">
        <v>38</v>
      </c>
    </row>
    <row r="4936" spans="2:9">
      <c r="B4936" s="1">
        <v>4934</v>
      </c>
      <c r="C4936" s="41" t="s">
        <v>14598</v>
      </c>
      <c r="D4936" s="4" t="s">
        <v>14599</v>
      </c>
      <c r="E4936" s="41" t="s">
        <v>17</v>
      </c>
      <c r="F4936" s="3" t="s">
        <v>12879</v>
      </c>
      <c r="G4936" s="1" t="s">
        <v>18</v>
      </c>
      <c r="H4936" s="4" t="s">
        <v>387</v>
      </c>
      <c r="I4936" s="1" t="s">
        <v>38</v>
      </c>
    </row>
    <row r="4937" spans="2:9">
      <c r="B4937" s="1">
        <v>4935</v>
      </c>
      <c r="C4937" s="41" t="s">
        <v>14600</v>
      </c>
      <c r="D4937" s="4" t="s">
        <v>14601</v>
      </c>
      <c r="E4937" s="41" t="s">
        <v>17</v>
      </c>
      <c r="F4937" s="3" t="s">
        <v>14602</v>
      </c>
      <c r="G4937" s="1" t="s">
        <v>18</v>
      </c>
      <c r="H4937" s="4" t="s">
        <v>174</v>
      </c>
      <c r="I4937" s="1" t="s">
        <v>38</v>
      </c>
    </row>
    <row r="4938" spans="2:9">
      <c r="B4938" s="1">
        <v>4936</v>
      </c>
      <c r="C4938" s="41" t="s">
        <v>14603</v>
      </c>
      <c r="D4938" s="4" t="s">
        <v>14604</v>
      </c>
      <c r="E4938" s="41" t="s">
        <v>17</v>
      </c>
      <c r="F4938" s="3" t="s">
        <v>6852</v>
      </c>
      <c r="G4938" s="1" t="s">
        <v>18</v>
      </c>
      <c r="H4938" s="4" t="s">
        <v>387</v>
      </c>
      <c r="I4938" s="1" t="s">
        <v>38</v>
      </c>
    </row>
    <row r="4939" spans="2:9">
      <c r="B4939" s="1">
        <v>4937</v>
      </c>
      <c r="C4939" s="41" t="s">
        <v>14605</v>
      </c>
      <c r="D4939" s="4" t="s">
        <v>14606</v>
      </c>
      <c r="E4939" s="41" t="s">
        <v>17</v>
      </c>
      <c r="F4939" s="3" t="s">
        <v>14607</v>
      </c>
      <c r="G4939" s="1" t="s">
        <v>18</v>
      </c>
      <c r="H4939" s="4" t="s">
        <v>436</v>
      </c>
      <c r="I4939" s="1" t="s">
        <v>38</v>
      </c>
    </row>
    <row r="4940" spans="2:9">
      <c r="B4940" s="1">
        <v>4938</v>
      </c>
      <c r="C4940" s="41" t="s">
        <v>14608</v>
      </c>
      <c r="D4940" s="4" t="s">
        <v>14609</v>
      </c>
      <c r="E4940" s="41" t="s">
        <v>17</v>
      </c>
      <c r="F4940" s="3" t="s">
        <v>14610</v>
      </c>
      <c r="G4940" s="1" t="s">
        <v>18</v>
      </c>
      <c r="H4940" s="4" t="s">
        <v>436</v>
      </c>
      <c r="I4940" s="1" t="s">
        <v>38</v>
      </c>
    </row>
    <row r="4941" spans="2:9">
      <c r="B4941" s="1">
        <v>4939</v>
      </c>
      <c r="C4941" s="41" t="s">
        <v>14611</v>
      </c>
      <c r="D4941" s="4" t="s">
        <v>14612</v>
      </c>
      <c r="E4941" s="41" t="s">
        <v>17</v>
      </c>
      <c r="F4941" s="3" t="s">
        <v>14613</v>
      </c>
      <c r="G4941" s="1" t="s">
        <v>18</v>
      </c>
      <c r="H4941" s="4" t="s">
        <v>557</v>
      </c>
      <c r="I4941" s="1" t="s">
        <v>38</v>
      </c>
    </row>
    <row r="4942" spans="2:9">
      <c r="B4942" s="1">
        <v>4940</v>
      </c>
      <c r="C4942" s="41" t="s">
        <v>14614</v>
      </c>
      <c r="D4942" s="4" t="s">
        <v>12656</v>
      </c>
      <c r="E4942" s="41" t="s">
        <v>17</v>
      </c>
      <c r="F4942" s="3" t="s">
        <v>14615</v>
      </c>
      <c r="G4942" s="1" t="s">
        <v>18</v>
      </c>
      <c r="H4942" s="4" t="s">
        <v>679</v>
      </c>
      <c r="I4942" s="1" t="s">
        <v>38</v>
      </c>
    </row>
    <row r="4943" spans="2:9">
      <c r="B4943" s="1">
        <v>4941</v>
      </c>
      <c r="C4943" s="41" t="s">
        <v>14616</v>
      </c>
      <c r="D4943" s="4" t="s">
        <v>14617</v>
      </c>
      <c r="E4943" s="41" t="s">
        <v>17</v>
      </c>
      <c r="F4943" s="3" t="s">
        <v>14618</v>
      </c>
      <c r="G4943" s="1" t="s">
        <v>18</v>
      </c>
      <c r="H4943" s="4" t="s">
        <v>557</v>
      </c>
      <c r="I4943" s="1" t="s">
        <v>38</v>
      </c>
    </row>
    <row r="4944" spans="2:9">
      <c r="B4944" s="1">
        <v>4942</v>
      </c>
      <c r="C4944" s="41" t="s">
        <v>14619</v>
      </c>
      <c r="D4944" s="4" t="s">
        <v>14620</v>
      </c>
      <c r="E4944" s="41" t="s">
        <v>17</v>
      </c>
      <c r="F4944" s="3" t="s">
        <v>14621</v>
      </c>
      <c r="G4944" s="1" t="s">
        <v>18</v>
      </c>
      <c r="H4944" s="4" t="s">
        <v>387</v>
      </c>
      <c r="I4944" s="1" t="s">
        <v>38</v>
      </c>
    </row>
    <row r="4945" spans="2:9">
      <c r="B4945" s="1">
        <v>4943</v>
      </c>
      <c r="C4945" s="41" t="s">
        <v>14622</v>
      </c>
      <c r="D4945" s="4" t="s">
        <v>14623</v>
      </c>
      <c r="E4945" s="41" t="s">
        <v>17</v>
      </c>
      <c r="F4945" s="3" t="s">
        <v>14624</v>
      </c>
      <c r="G4945" s="1" t="s">
        <v>18</v>
      </c>
      <c r="H4945" s="4" t="s">
        <v>174</v>
      </c>
      <c r="I4945" s="1" t="s">
        <v>38</v>
      </c>
    </row>
    <row r="4946" spans="2:9">
      <c r="B4946" s="1">
        <v>4944</v>
      </c>
      <c r="C4946" s="41" t="s">
        <v>14625</v>
      </c>
      <c r="D4946" s="4" t="s">
        <v>14626</v>
      </c>
      <c r="E4946" s="41" t="s">
        <v>17</v>
      </c>
      <c r="F4946" s="3" t="s">
        <v>14627</v>
      </c>
      <c r="G4946" s="1" t="s">
        <v>18</v>
      </c>
      <c r="H4946" s="4" t="s">
        <v>557</v>
      </c>
      <c r="I4946" s="1" t="s">
        <v>38</v>
      </c>
    </row>
    <row r="4947" spans="2:9">
      <c r="B4947" s="1">
        <v>4945</v>
      </c>
      <c r="C4947" s="41" t="s">
        <v>14628</v>
      </c>
      <c r="D4947" s="4" t="s">
        <v>14629</v>
      </c>
      <c r="E4947" s="41" t="s">
        <v>17</v>
      </c>
      <c r="F4947" s="3" t="s">
        <v>14630</v>
      </c>
      <c r="G4947" s="1" t="s">
        <v>18</v>
      </c>
      <c r="H4947" s="4" t="s">
        <v>679</v>
      </c>
      <c r="I4947" s="1" t="s">
        <v>38</v>
      </c>
    </row>
    <row r="4948" spans="2:9">
      <c r="B4948" s="1">
        <v>4946</v>
      </c>
      <c r="C4948" s="41" t="s">
        <v>14631</v>
      </c>
      <c r="D4948" s="4" t="s">
        <v>6996</v>
      </c>
      <c r="E4948" s="41" t="s">
        <v>17</v>
      </c>
      <c r="F4948" s="3" t="s">
        <v>14632</v>
      </c>
      <c r="G4948" s="1" t="s">
        <v>18</v>
      </c>
      <c r="H4948" s="4" t="s">
        <v>678</v>
      </c>
      <c r="I4948" s="1" t="s">
        <v>38</v>
      </c>
    </row>
    <row r="4949" spans="2:9">
      <c r="B4949" s="1">
        <v>4947</v>
      </c>
      <c r="C4949" s="41" t="s">
        <v>14633</v>
      </c>
      <c r="D4949" s="4" t="s">
        <v>14634</v>
      </c>
      <c r="E4949" s="41" t="s">
        <v>17</v>
      </c>
      <c r="F4949" s="3" t="s">
        <v>14635</v>
      </c>
      <c r="G4949" s="1" t="s">
        <v>18</v>
      </c>
      <c r="H4949" s="4" t="s">
        <v>678</v>
      </c>
      <c r="I4949" s="1" t="s">
        <v>38</v>
      </c>
    </row>
    <row r="4950" spans="2:9">
      <c r="B4950" s="1">
        <v>4948</v>
      </c>
      <c r="C4950" s="41" t="s">
        <v>14636</v>
      </c>
      <c r="D4950" s="4" t="s">
        <v>14637</v>
      </c>
      <c r="E4950" s="41" t="s">
        <v>17</v>
      </c>
      <c r="F4950" s="3" t="s">
        <v>14638</v>
      </c>
      <c r="G4950" s="1" t="s">
        <v>18</v>
      </c>
      <c r="H4950" s="4" t="s">
        <v>174</v>
      </c>
      <c r="I4950" s="1" t="s">
        <v>38</v>
      </c>
    </row>
    <row r="4951" spans="2:9">
      <c r="B4951" s="1">
        <v>4949</v>
      </c>
      <c r="C4951" s="41" t="s">
        <v>14639</v>
      </c>
      <c r="D4951" s="4" t="s">
        <v>14640</v>
      </c>
      <c r="E4951" s="41" t="s">
        <v>17</v>
      </c>
      <c r="F4951" s="3" t="s">
        <v>14641</v>
      </c>
      <c r="G4951" s="1" t="s">
        <v>18</v>
      </c>
      <c r="H4951" s="4" t="s">
        <v>174</v>
      </c>
      <c r="I4951" s="1" t="s">
        <v>38</v>
      </c>
    </row>
    <row r="4952" spans="2:9">
      <c r="B4952" s="1">
        <v>4950</v>
      </c>
      <c r="C4952" s="41" t="s">
        <v>14642</v>
      </c>
      <c r="D4952" s="4" t="s">
        <v>14643</v>
      </c>
      <c r="E4952" s="41" t="s">
        <v>17</v>
      </c>
      <c r="F4952" s="3" t="s">
        <v>14644</v>
      </c>
      <c r="G4952" s="1" t="s">
        <v>18</v>
      </c>
      <c r="H4952" s="4" t="s">
        <v>478</v>
      </c>
      <c r="I4952" s="1" t="s">
        <v>38</v>
      </c>
    </row>
    <row r="4953" spans="2:9">
      <c r="B4953" s="1">
        <v>4951</v>
      </c>
      <c r="C4953" s="41" t="s">
        <v>14645</v>
      </c>
      <c r="D4953" s="4" t="s">
        <v>14646</v>
      </c>
      <c r="E4953" s="41" t="s">
        <v>17</v>
      </c>
      <c r="F4953" s="3" t="s">
        <v>14647</v>
      </c>
      <c r="G4953" s="1" t="s">
        <v>18</v>
      </c>
      <c r="H4953" s="4" t="s">
        <v>678</v>
      </c>
      <c r="I4953" s="1" t="s">
        <v>38</v>
      </c>
    </row>
    <row r="4954" spans="2:9">
      <c r="B4954" s="1">
        <v>4952</v>
      </c>
      <c r="C4954" s="41" t="s">
        <v>14648</v>
      </c>
      <c r="D4954" s="4" t="s">
        <v>14649</v>
      </c>
      <c r="E4954" s="41" t="s">
        <v>17</v>
      </c>
      <c r="F4954" s="3" t="s">
        <v>14650</v>
      </c>
      <c r="G4954" s="1" t="s">
        <v>18</v>
      </c>
      <c r="H4954" s="4" t="s">
        <v>436</v>
      </c>
      <c r="I4954" s="1" t="s">
        <v>38</v>
      </c>
    </row>
    <row r="4955" spans="2:9">
      <c r="B4955" s="1">
        <v>4953</v>
      </c>
      <c r="C4955" s="41" t="s">
        <v>14651</v>
      </c>
      <c r="D4955" s="4" t="s">
        <v>14652</v>
      </c>
      <c r="E4955" s="41" t="s">
        <v>17</v>
      </c>
      <c r="F4955" s="3" t="s">
        <v>14653</v>
      </c>
      <c r="G4955" s="1" t="s">
        <v>18</v>
      </c>
      <c r="H4955" s="4" t="s">
        <v>478</v>
      </c>
      <c r="I4955" s="1" t="s">
        <v>38</v>
      </c>
    </row>
    <row r="4956" spans="2:9">
      <c r="B4956" s="1">
        <v>4954</v>
      </c>
      <c r="C4956" s="41" t="s">
        <v>14654</v>
      </c>
      <c r="D4956" s="4" t="s">
        <v>9927</v>
      </c>
      <c r="E4956" s="41" t="s">
        <v>17</v>
      </c>
      <c r="F4956" s="3" t="s">
        <v>14655</v>
      </c>
      <c r="G4956" s="1" t="s">
        <v>18</v>
      </c>
      <c r="H4956" s="4" t="s">
        <v>680</v>
      </c>
      <c r="I4956" s="1" t="s">
        <v>38</v>
      </c>
    </row>
    <row r="4957" spans="2:9">
      <c r="B4957" s="1">
        <v>4955</v>
      </c>
      <c r="C4957" s="41" t="s">
        <v>14656</v>
      </c>
      <c r="D4957" s="4" t="s">
        <v>14657</v>
      </c>
      <c r="E4957" s="41" t="s">
        <v>17</v>
      </c>
      <c r="F4957" s="3" t="s">
        <v>14658</v>
      </c>
      <c r="G4957" s="1" t="s">
        <v>18</v>
      </c>
      <c r="H4957" s="4" t="s">
        <v>557</v>
      </c>
      <c r="I4957" s="1" t="s">
        <v>38</v>
      </c>
    </row>
    <row r="4958" spans="2:9">
      <c r="B4958" s="1">
        <v>4956</v>
      </c>
      <c r="C4958" s="41" t="s">
        <v>14659</v>
      </c>
      <c r="D4958" s="4" t="s">
        <v>14660</v>
      </c>
      <c r="E4958" s="41" t="s">
        <v>17</v>
      </c>
      <c r="F4958" s="3" t="s">
        <v>14661</v>
      </c>
      <c r="G4958" s="1" t="s">
        <v>18</v>
      </c>
      <c r="H4958" s="4" t="s">
        <v>680</v>
      </c>
      <c r="I4958" s="1" t="s">
        <v>38</v>
      </c>
    </row>
    <row r="4959" spans="2:9">
      <c r="B4959" s="1">
        <v>4957</v>
      </c>
      <c r="C4959" s="41" t="s">
        <v>14662</v>
      </c>
      <c r="D4959" s="4" t="s">
        <v>14663</v>
      </c>
      <c r="E4959" s="41" t="s">
        <v>17</v>
      </c>
      <c r="F4959" s="3" t="s">
        <v>14664</v>
      </c>
      <c r="G4959" s="1" t="s">
        <v>18</v>
      </c>
      <c r="H4959" s="4" t="s">
        <v>478</v>
      </c>
      <c r="I4959" s="1" t="s">
        <v>38</v>
      </c>
    </row>
    <row r="4960" spans="2:9">
      <c r="B4960" s="1">
        <v>4958</v>
      </c>
      <c r="C4960" s="41" t="s">
        <v>14665</v>
      </c>
      <c r="D4960" s="4" t="s">
        <v>8030</v>
      </c>
      <c r="E4960" s="41" t="s">
        <v>17</v>
      </c>
      <c r="F4960" s="3" t="s">
        <v>14666</v>
      </c>
      <c r="G4960" s="1" t="s">
        <v>18</v>
      </c>
      <c r="H4960" s="4" t="s">
        <v>478</v>
      </c>
      <c r="I4960" s="1" t="s">
        <v>38</v>
      </c>
    </row>
    <row r="4961" spans="2:9">
      <c r="B4961" s="1">
        <v>4959</v>
      </c>
      <c r="C4961" s="41" t="s">
        <v>14667</v>
      </c>
      <c r="D4961" s="4" t="s">
        <v>14668</v>
      </c>
      <c r="E4961" s="41" t="s">
        <v>17</v>
      </c>
      <c r="F4961" s="3" t="s">
        <v>6309</v>
      </c>
      <c r="G4961" s="1" t="s">
        <v>18</v>
      </c>
      <c r="H4961" s="4" t="s">
        <v>680</v>
      </c>
      <c r="I4961" s="1" t="s">
        <v>38</v>
      </c>
    </row>
    <row r="4962" spans="2:9">
      <c r="B4962" s="1">
        <v>4960</v>
      </c>
      <c r="C4962" s="41" t="s">
        <v>14669</v>
      </c>
      <c r="D4962" s="4" t="s">
        <v>14670</v>
      </c>
      <c r="E4962" s="41" t="s">
        <v>17</v>
      </c>
      <c r="F4962" s="3" t="s">
        <v>14671</v>
      </c>
      <c r="G4962" s="1" t="s">
        <v>18</v>
      </c>
      <c r="H4962" s="4" t="s">
        <v>557</v>
      </c>
      <c r="I4962" s="1" t="s">
        <v>38</v>
      </c>
    </row>
    <row r="4963" spans="2:9">
      <c r="B4963" s="1">
        <v>4961</v>
      </c>
      <c r="C4963" s="41" t="s">
        <v>14672</v>
      </c>
      <c r="D4963" s="4" t="s">
        <v>14673</v>
      </c>
      <c r="E4963" s="41" t="s">
        <v>17</v>
      </c>
      <c r="F4963" s="3" t="s">
        <v>14674</v>
      </c>
      <c r="G4963" s="1" t="s">
        <v>18</v>
      </c>
      <c r="H4963" s="4" t="s">
        <v>478</v>
      </c>
      <c r="I4963" s="1" t="s">
        <v>38</v>
      </c>
    </row>
    <row r="4964" spans="2:9">
      <c r="B4964" s="1">
        <v>4962</v>
      </c>
      <c r="C4964" s="41" t="s">
        <v>14675</v>
      </c>
      <c r="D4964" s="4" t="s">
        <v>14676</v>
      </c>
      <c r="E4964" s="41" t="s">
        <v>17</v>
      </c>
      <c r="F4964" s="3" t="s">
        <v>14677</v>
      </c>
      <c r="G4964" s="1" t="s">
        <v>18</v>
      </c>
      <c r="H4964" s="4" t="s">
        <v>680</v>
      </c>
      <c r="I4964" s="1" t="s">
        <v>38</v>
      </c>
    </row>
    <row r="4965" spans="2:9">
      <c r="B4965" s="1">
        <v>4963</v>
      </c>
      <c r="C4965" s="41" t="s">
        <v>14678</v>
      </c>
      <c r="D4965" s="4" t="s">
        <v>14679</v>
      </c>
      <c r="E4965" s="41" t="s">
        <v>17</v>
      </c>
      <c r="F4965" s="3" t="s">
        <v>14680</v>
      </c>
      <c r="G4965" s="1" t="s">
        <v>18</v>
      </c>
      <c r="H4965" s="4" t="s">
        <v>679</v>
      </c>
      <c r="I4965" s="1" t="s">
        <v>38</v>
      </c>
    </row>
    <row r="4966" spans="2:9">
      <c r="B4966" s="1">
        <v>4964</v>
      </c>
      <c r="C4966" s="41" t="s">
        <v>14681</v>
      </c>
      <c r="D4966" s="4" t="s">
        <v>14682</v>
      </c>
      <c r="E4966" s="41" t="s">
        <v>17</v>
      </c>
      <c r="F4966" s="3" t="s">
        <v>14683</v>
      </c>
      <c r="G4966" s="1" t="s">
        <v>18</v>
      </c>
      <c r="H4966" s="4" t="s">
        <v>436</v>
      </c>
      <c r="I4966" s="1" t="s">
        <v>38</v>
      </c>
    </row>
    <row r="4967" spans="2:9">
      <c r="B4967" s="1">
        <v>4965</v>
      </c>
      <c r="C4967" s="41" t="s">
        <v>14684</v>
      </c>
      <c r="D4967" s="4" t="s">
        <v>14685</v>
      </c>
      <c r="E4967" s="41" t="s">
        <v>17</v>
      </c>
      <c r="F4967" s="3" t="s">
        <v>14686</v>
      </c>
      <c r="G4967" s="1" t="s">
        <v>18</v>
      </c>
      <c r="H4967" s="4" t="s">
        <v>557</v>
      </c>
      <c r="I4967" s="1" t="s">
        <v>38</v>
      </c>
    </row>
    <row r="4968" spans="2:9">
      <c r="B4968" s="1">
        <v>4966</v>
      </c>
      <c r="C4968" s="41" t="s">
        <v>14687</v>
      </c>
      <c r="D4968" s="4" t="s">
        <v>14688</v>
      </c>
      <c r="E4968" s="41" t="s">
        <v>17</v>
      </c>
      <c r="F4968" s="3" t="s">
        <v>14689</v>
      </c>
      <c r="G4968" s="1" t="s">
        <v>18</v>
      </c>
      <c r="H4968" s="4" t="s">
        <v>678</v>
      </c>
      <c r="I4968" s="1" t="s">
        <v>38</v>
      </c>
    </row>
    <row r="4969" spans="2:9">
      <c r="B4969" s="1">
        <v>4967</v>
      </c>
      <c r="C4969" s="41" t="s">
        <v>14690</v>
      </c>
      <c r="D4969" s="4" t="s">
        <v>14691</v>
      </c>
      <c r="E4969" s="41" t="s">
        <v>17</v>
      </c>
      <c r="F4969" s="3" t="s">
        <v>14692</v>
      </c>
      <c r="G4969" s="1" t="s">
        <v>18</v>
      </c>
      <c r="H4969" s="4" t="s">
        <v>679</v>
      </c>
      <c r="I4969" s="1" t="s">
        <v>38</v>
      </c>
    </row>
    <row r="4970" spans="2:9">
      <c r="B4970" s="1">
        <v>4968</v>
      </c>
      <c r="C4970" s="41" t="s">
        <v>14693</v>
      </c>
      <c r="D4970" s="4" t="s">
        <v>14694</v>
      </c>
      <c r="E4970" s="41" t="s">
        <v>17</v>
      </c>
      <c r="F4970" s="3" t="s">
        <v>14695</v>
      </c>
      <c r="G4970" s="1" t="s">
        <v>18</v>
      </c>
      <c r="H4970" s="4" t="s">
        <v>679</v>
      </c>
      <c r="I4970" s="1" t="s">
        <v>38</v>
      </c>
    </row>
    <row r="4971" spans="2:9">
      <c r="B4971" s="1">
        <v>4969</v>
      </c>
      <c r="C4971" s="41" t="s">
        <v>14696</v>
      </c>
      <c r="D4971" s="4" t="s">
        <v>14697</v>
      </c>
      <c r="E4971" s="41" t="s">
        <v>17</v>
      </c>
      <c r="F4971" s="3" t="s">
        <v>14698</v>
      </c>
      <c r="G4971" s="1" t="s">
        <v>18</v>
      </c>
      <c r="H4971" s="4" t="s">
        <v>679</v>
      </c>
      <c r="I4971" s="1" t="s">
        <v>38</v>
      </c>
    </row>
    <row r="4972" spans="2:9">
      <c r="B4972" s="1">
        <v>4970</v>
      </c>
      <c r="C4972" s="41" t="s">
        <v>14699</v>
      </c>
      <c r="D4972" s="4" t="s">
        <v>14700</v>
      </c>
      <c r="E4972" s="41" t="s">
        <v>17</v>
      </c>
      <c r="F4972" s="3" t="s">
        <v>14701</v>
      </c>
      <c r="G4972" s="1" t="s">
        <v>18</v>
      </c>
      <c r="H4972" s="4" t="s">
        <v>478</v>
      </c>
      <c r="I4972" s="1" t="s">
        <v>38</v>
      </c>
    </row>
    <row r="4973" spans="2:9">
      <c r="B4973" s="1">
        <v>4971</v>
      </c>
      <c r="C4973" s="41" t="s">
        <v>14702</v>
      </c>
      <c r="D4973" s="4" t="s">
        <v>14703</v>
      </c>
      <c r="E4973" s="41" t="s">
        <v>17</v>
      </c>
      <c r="F4973" s="3" t="s">
        <v>14704</v>
      </c>
      <c r="G4973" s="1" t="s">
        <v>18</v>
      </c>
      <c r="H4973" s="4" t="s">
        <v>557</v>
      </c>
      <c r="I4973" s="1" t="s">
        <v>38</v>
      </c>
    </row>
    <row r="4974" spans="2:9">
      <c r="B4974" s="1">
        <v>4972</v>
      </c>
      <c r="C4974" s="41" t="s">
        <v>14705</v>
      </c>
      <c r="D4974" s="4" t="s">
        <v>14706</v>
      </c>
      <c r="E4974" s="41" t="s">
        <v>17</v>
      </c>
      <c r="F4974" s="3" t="s">
        <v>14707</v>
      </c>
      <c r="G4974" s="1" t="s">
        <v>18</v>
      </c>
      <c r="H4974" s="4" t="s">
        <v>478</v>
      </c>
      <c r="I4974" s="1" t="s">
        <v>38</v>
      </c>
    </row>
    <row r="4975" spans="2:9">
      <c r="B4975" s="1">
        <v>4973</v>
      </c>
      <c r="C4975" s="41" t="s">
        <v>14708</v>
      </c>
      <c r="D4975" s="4" t="s">
        <v>14709</v>
      </c>
      <c r="E4975" s="41" t="s">
        <v>17</v>
      </c>
      <c r="F4975" s="3" t="s">
        <v>14710</v>
      </c>
      <c r="G4975" s="1" t="s">
        <v>18</v>
      </c>
      <c r="H4975" s="4" t="s">
        <v>675</v>
      </c>
      <c r="I4975" s="1" t="s">
        <v>38</v>
      </c>
    </row>
    <row r="4976" spans="2:9">
      <c r="B4976" s="1">
        <v>4974</v>
      </c>
      <c r="C4976" s="41" t="s">
        <v>14711</v>
      </c>
      <c r="D4976" s="4" t="s">
        <v>14712</v>
      </c>
      <c r="E4976" s="41" t="s">
        <v>17</v>
      </c>
      <c r="F4976" s="3" t="s">
        <v>14713</v>
      </c>
      <c r="G4976" s="1" t="s">
        <v>18</v>
      </c>
      <c r="H4976" s="4" t="s">
        <v>436</v>
      </c>
      <c r="I4976" s="1" t="s">
        <v>38</v>
      </c>
    </row>
    <row r="4977" spans="2:9">
      <c r="B4977" s="1">
        <v>4975</v>
      </c>
      <c r="C4977" s="41" t="s">
        <v>14714</v>
      </c>
      <c r="D4977" s="4" t="s">
        <v>14715</v>
      </c>
      <c r="E4977" s="41" t="s">
        <v>17</v>
      </c>
      <c r="F4977" s="3" t="s">
        <v>14716</v>
      </c>
      <c r="G4977" s="1" t="s">
        <v>18</v>
      </c>
      <c r="H4977" s="4" t="s">
        <v>387</v>
      </c>
      <c r="I4977" s="1" t="s">
        <v>38</v>
      </c>
    </row>
    <row r="4978" spans="2:9">
      <c r="B4978" s="1">
        <v>4976</v>
      </c>
      <c r="C4978" s="41" t="s">
        <v>14717</v>
      </c>
      <c r="D4978" s="4" t="s">
        <v>14718</v>
      </c>
      <c r="E4978" s="41" t="s">
        <v>17</v>
      </c>
      <c r="F4978" s="3" t="s">
        <v>14719</v>
      </c>
      <c r="G4978" s="1" t="s">
        <v>18</v>
      </c>
      <c r="H4978" s="4" t="s">
        <v>387</v>
      </c>
      <c r="I4978" s="1" t="s">
        <v>38</v>
      </c>
    </row>
    <row r="4979" spans="2:9">
      <c r="B4979" s="1">
        <v>4977</v>
      </c>
      <c r="C4979" s="41" t="s">
        <v>14720</v>
      </c>
      <c r="D4979" s="4" t="s">
        <v>14721</v>
      </c>
      <c r="E4979" s="41" t="s">
        <v>17</v>
      </c>
      <c r="F4979" s="3" t="s">
        <v>14722</v>
      </c>
      <c r="G4979" s="1" t="s">
        <v>18</v>
      </c>
      <c r="H4979" s="4" t="s">
        <v>182</v>
      </c>
      <c r="I4979" s="1" t="s">
        <v>38</v>
      </c>
    </row>
    <row r="4980" spans="2:9">
      <c r="B4980" s="1">
        <v>4978</v>
      </c>
      <c r="C4980" s="41" t="s">
        <v>14723</v>
      </c>
      <c r="D4980" s="4" t="s">
        <v>14724</v>
      </c>
      <c r="E4980" s="41" t="s">
        <v>17</v>
      </c>
      <c r="F4980" s="3" t="s">
        <v>14725</v>
      </c>
      <c r="G4980" s="1" t="s">
        <v>18</v>
      </c>
      <c r="H4980" s="4" t="s">
        <v>680</v>
      </c>
      <c r="I4980" s="1" t="s">
        <v>38</v>
      </c>
    </row>
    <row r="4981" spans="2:9">
      <c r="B4981" s="1">
        <v>4979</v>
      </c>
      <c r="C4981" s="41" t="s">
        <v>14726</v>
      </c>
      <c r="D4981" s="4" t="s">
        <v>14727</v>
      </c>
      <c r="E4981" s="41" t="s">
        <v>17</v>
      </c>
      <c r="F4981" s="3" t="s">
        <v>5175</v>
      </c>
      <c r="G4981" s="1" t="s">
        <v>18</v>
      </c>
      <c r="H4981" s="4" t="s">
        <v>387</v>
      </c>
      <c r="I4981" s="1" t="s">
        <v>38</v>
      </c>
    </row>
    <row r="4982" spans="2:9">
      <c r="B4982" s="1">
        <v>4980</v>
      </c>
      <c r="C4982" s="41" t="s">
        <v>14728</v>
      </c>
      <c r="D4982" s="4" t="s">
        <v>14729</v>
      </c>
      <c r="E4982" s="41" t="s">
        <v>17</v>
      </c>
      <c r="F4982" s="3" t="s">
        <v>14730</v>
      </c>
      <c r="G4982" s="1" t="s">
        <v>18</v>
      </c>
      <c r="H4982" s="4" t="s">
        <v>174</v>
      </c>
      <c r="I4982" s="1" t="s">
        <v>38</v>
      </c>
    </row>
    <row r="4983" spans="2:9">
      <c r="B4983" s="1">
        <v>4981</v>
      </c>
      <c r="C4983" s="41" t="s">
        <v>14731</v>
      </c>
      <c r="D4983" s="4" t="s">
        <v>14732</v>
      </c>
      <c r="E4983" s="41" t="s">
        <v>17</v>
      </c>
      <c r="F4983" s="3" t="s">
        <v>14733</v>
      </c>
      <c r="G4983" s="1" t="s">
        <v>18</v>
      </c>
      <c r="H4983" s="4" t="s">
        <v>387</v>
      </c>
      <c r="I4983" s="1" t="s">
        <v>38</v>
      </c>
    </row>
    <row r="4984" spans="2:9">
      <c r="B4984" s="1">
        <v>4982</v>
      </c>
      <c r="C4984" s="41" t="s">
        <v>14734</v>
      </c>
      <c r="D4984" s="4" t="s">
        <v>14735</v>
      </c>
      <c r="E4984" s="41" t="s">
        <v>17</v>
      </c>
      <c r="F4984" s="3" t="s">
        <v>14736</v>
      </c>
      <c r="G4984" s="1" t="s">
        <v>18</v>
      </c>
      <c r="H4984" s="4" t="s">
        <v>557</v>
      </c>
      <c r="I4984" s="1" t="s">
        <v>38</v>
      </c>
    </row>
    <row r="4985" spans="2:9">
      <c r="B4985" s="1">
        <v>4983</v>
      </c>
      <c r="C4985" s="41" t="s">
        <v>14737</v>
      </c>
      <c r="D4985" s="4" t="s">
        <v>14738</v>
      </c>
      <c r="E4985" s="41" t="s">
        <v>17</v>
      </c>
      <c r="F4985" s="3" t="s">
        <v>14739</v>
      </c>
      <c r="G4985" s="1" t="s">
        <v>18</v>
      </c>
      <c r="H4985" s="4" t="s">
        <v>436</v>
      </c>
      <c r="I4985" s="1" t="s">
        <v>38</v>
      </c>
    </row>
    <row r="4986" spans="2:9">
      <c r="B4986" s="1">
        <v>4984</v>
      </c>
      <c r="C4986" s="41" t="s">
        <v>14740</v>
      </c>
      <c r="D4986" s="4" t="s">
        <v>14741</v>
      </c>
      <c r="E4986" s="41" t="s">
        <v>17</v>
      </c>
      <c r="F4986" s="3" t="s">
        <v>14742</v>
      </c>
      <c r="G4986" s="1" t="s">
        <v>18</v>
      </c>
      <c r="H4986" s="4" t="s">
        <v>679</v>
      </c>
      <c r="I4986" s="1" t="s">
        <v>38</v>
      </c>
    </row>
    <row r="4987" spans="2:9">
      <c r="B4987" s="1">
        <v>4985</v>
      </c>
      <c r="C4987" s="41" t="s">
        <v>14743</v>
      </c>
      <c r="D4987" s="4" t="s">
        <v>10531</v>
      </c>
      <c r="E4987" s="41" t="s">
        <v>17</v>
      </c>
      <c r="F4987" s="3" t="s">
        <v>14744</v>
      </c>
      <c r="G4987" s="1" t="s">
        <v>18</v>
      </c>
      <c r="H4987" s="4" t="s">
        <v>174</v>
      </c>
      <c r="I4987" s="1" t="s">
        <v>38</v>
      </c>
    </row>
    <row r="4988" spans="2:9">
      <c r="B4988" s="1">
        <v>4986</v>
      </c>
      <c r="C4988" s="41" t="s">
        <v>14745</v>
      </c>
      <c r="D4988" s="4" t="s">
        <v>14746</v>
      </c>
      <c r="E4988" s="41" t="s">
        <v>17</v>
      </c>
      <c r="F4988" s="3" t="s">
        <v>14747</v>
      </c>
      <c r="G4988" s="1" t="s">
        <v>18</v>
      </c>
      <c r="H4988" s="4" t="s">
        <v>678</v>
      </c>
      <c r="I4988" s="1" t="s">
        <v>38</v>
      </c>
    </row>
    <row r="4989" spans="2:9">
      <c r="B4989" s="1">
        <v>4987</v>
      </c>
      <c r="C4989" s="41" t="s">
        <v>14748</v>
      </c>
      <c r="D4989" s="4" t="s">
        <v>14749</v>
      </c>
      <c r="E4989" s="41" t="s">
        <v>17</v>
      </c>
      <c r="F4989" s="3" t="s">
        <v>14750</v>
      </c>
      <c r="G4989" s="1" t="s">
        <v>18</v>
      </c>
      <c r="H4989" s="4" t="s">
        <v>182</v>
      </c>
      <c r="I4989" s="1" t="s">
        <v>38</v>
      </c>
    </row>
    <row r="4990" spans="2:9">
      <c r="B4990" s="1">
        <v>4988</v>
      </c>
      <c r="C4990" s="41" t="s">
        <v>14751</v>
      </c>
      <c r="D4990" s="4" t="s">
        <v>14752</v>
      </c>
      <c r="E4990" s="41" t="s">
        <v>17</v>
      </c>
      <c r="F4990" s="3" t="s">
        <v>14753</v>
      </c>
      <c r="G4990" s="1" t="s">
        <v>18</v>
      </c>
      <c r="H4990" s="4" t="s">
        <v>436</v>
      </c>
      <c r="I4990" s="1" t="s">
        <v>38</v>
      </c>
    </row>
    <row r="4991" spans="2:9">
      <c r="B4991" s="1">
        <v>4989</v>
      </c>
      <c r="C4991" s="41" t="s">
        <v>14754</v>
      </c>
      <c r="D4991" s="4" t="s">
        <v>14755</v>
      </c>
      <c r="E4991" s="41" t="s">
        <v>17</v>
      </c>
      <c r="F4991" s="3" t="s">
        <v>14756</v>
      </c>
      <c r="G4991" s="1" t="s">
        <v>18</v>
      </c>
      <c r="H4991" s="4" t="s">
        <v>182</v>
      </c>
      <c r="I4991" s="1" t="s">
        <v>38</v>
      </c>
    </row>
    <row r="4992" spans="2:9">
      <c r="B4992" s="1">
        <v>4990</v>
      </c>
      <c r="C4992" s="41" t="s">
        <v>14757</v>
      </c>
      <c r="D4992" s="4" t="s">
        <v>14758</v>
      </c>
      <c r="E4992" s="41" t="s">
        <v>17</v>
      </c>
      <c r="F4992" s="3" t="s">
        <v>14759</v>
      </c>
      <c r="G4992" s="1" t="s">
        <v>18</v>
      </c>
      <c r="H4992" s="4" t="s">
        <v>436</v>
      </c>
      <c r="I4992" s="1" t="s">
        <v>38</v>
      </c>
    </row>
    <row r="4993" spans="2:9">
      <c r="B4993" s="1">
        <v>4991</v>
      </c>
      <c r="C4993" s="41" t="s">
        <v>14760</v>
      </c>
      <c r="D4993" s="4" t="s">
        <v>14761</v>
      </c>
      <c r="E4993" s="41" t="s">
        <v>17</v>
      </c>
      <c r="F4993" s="3" t="s">
        <v>14762</v>
      </c>
      <c r="G4993" s="1" t="s">
        <v>18</v>
      </c>
      <c r="H4993" s="4" t="s">
        <v>681</v>
      </c>
      <c r="I4993" s="1" t="s">
        <v>38</v>
      </c>
    </row>
    <row r="4994" spans="2:9">
      <c r="B4994" s="1">
        <v>4992</v>
      </c>
      <c r="C4994" s="41" t="s">
        <v>14763</v>
      </c>
      <c r="D4994" s="4" t="s">
        <v>14764</v>
      </c>
      <c r="E4994" s="41" t="s">
        <v>17</v>
      </c>
      <c r="F4994" s="3" t="s">
        <v>14765</v>
      </c>
      <c r="G4994" s="1" t="s">
        <v>18</v>
      </c>
      <c r="H4994" s="4" t="s">
        <v>310</v>
      </c>
      <c r="I4994" s="1" t="s">
        <v>38</v>
      </c>
    </row>
    <row r="4995" spans="2:9">
      <c r="B4995" s="1">
        <v>4993</v>
      </c>
      <c r="C4995" s="41" t="s">
        <v>14766</v>
      </c>
      <c r="D4995" s="4" t="s">
        <v>14767</v>
      </c>
      <c r="E4995" s="41" t="s">
        <v>17</v>
      </c>
      <c r="F4995" s="3" t="s">
        <v>14768</v>
      </c>
      <c r="G4995" s="1" t="s">
        <v>18</v>
      </c>
      <c r="H4995" s="4" t="s">
        <v>557</v>
      </c>
      <c r="I4995" s="1" t="s">
        <v>38</v>
      </c>
    </row>
    <row r="4996" spans="2:9">
      <c r="B4996" s="1">
        <v>4994</v>
      </c>
      <c r="C4996" s="41" t="s">
        <v>14769</v>
      </c>
      <c r="D4996" s="4" t="s">
        <v>14770</v>
      </c>
      <c r="E4996" s="41" t="s">
        <v>15</v>
      </c>
      <c r="F4996" s="3" t="s">
        <v>30310</v>
      </c>
      <c r="G4996" s="1" t="s">
        <v>16</v>
      </c>
      <c r="H4996" s="4" t="s">
        <v>387</v>
      </c>
      <c r="I4996" s="1" t="s">
        <v>38</v>
      </c>
    </row>
    <row r="4997" spans="2:9">
      <c r="B4997" s="1">
        <v>4995</v>
      </c>
      <c r="C4997" s="41" t="s">
        <v>14771</v>
      </c>
      <c r="D4997" s="4" t="s">
        <v>14772</v>
      </c>
      <c r="E4997" s="41" t="s">
        <v>17</v>
      </c>
      <c r="F4997" s="3" t="s">
        <v>14773</v>
      </c>
      <c r="G4997" s="1" t="s">
        <v>18</v>
      </c>
      <c r="H4997" s="4" t="s">
        <v>675</v>
      </c>
      <c r="I4997" s="1" t="s">
        <v>38</v>
      </c>
    </row>
    <row r="4998" spans="2:9">
      <c r="B4998" s="1">
        <v>4996</v>
      </c>
      <c r="C4998" s="41" t="s">
        <v>14774</v>
      </c>
      <c r="D4998" s="4" t="s">
        <v>14775</v>
      </c>
      <c r="E4998" s="41" t="s">
        <v>17</v>
      </c>
      <c r="F4998" s="3" t="s">
        <v>14776</v>
      </c>
      <c r="G4998" s="1" t="s">
        <v>18</v>
      </c>
      <c r="H4998" s="4" t="s">
        <v>557</v>
      </c>
      <c r="I4998" s="1" t="s">
        <v>38</v>
      </c>
    </row>
    <row r="4999" spans="2:9">
      <c r="B4999" s="1">
        <v>4997</v>
      </c>
      <c r="C4999" s="41" t="s">
        <v>14777</v>
      </c>
      <c r="D4999" s="4" t="s">
        <v>14778</v>
      </c>
      <c r="E4999" s="41" t="s">
        <v>17</v>
      </c>
      <c r="F4999" s="3" t="s">
        <v>5988</v>
      </c>
      <c r="G4999" s="1" t="s">
        <v>18</v>
      </c>
      <c r="H4999" s="4" t="s">
        <v>680</v>
      </c>
      <c r="I4999" s="1" t="s">
        <v>38</v>
      </c>
    </row>
    <row r="5000" spans="2:9">
      <c r="B5000" s="1">
        <v>4998</v>
      </c>
      <c r="C5000" s="41" t="s">
        <v>14779</v>
      </c>
      <c r="D5000" s="4" t="s">
        <v>14780</v>
      </c>
      <c r="E5000" s="41" t="s">
        <v>17</v>
      </c>
      <c r="F5000" s="3" t="s">
        <v>14781</v>
      </c>
      <c r="G5000" s="1" t="s">
        <v>18</v>
      </c>
      <c r="H5000" s="4" t="s">
        <v>675</v>
      </c>
      <c r="I5000" s="1" t="s">
        <v>38</v>
      </c>
    </row>
    <row r="5001" spans="2:9">
      <c r="B5001" s="1">
        <v>4999</v>
      </c>
      <c r="C5001" s="41" t="s">
        <v>14782</v>
      </c>
      <c r="D5001" s="4" t="s">
        <v>14783</v>
      </c>
      <c r="E5001" s="41" t="s">
        <v>17</v>
      </c>
      <c r="F5001" s="3" t="s">
        <v>14784</v>
      </c>
      <c r="G5001" s="1" t="s">
        <v>18</v>
      </c>
      <c r="H5001" s="4" t="s">
        <v>557</v>
      </c>
      <c r="I5001" s="1" t="s">
        <v>38</v>
      </c>
    </row>
    <row r="5002" spans="2:9">
      <c r="B5002" s="1">
        <v>5000</v>
      </c>
      <c r="C5002" s="41" t="s">
        <v>14785</v>
      </c>
      <c r="D5002" s="4" t="s">
        <v>14786</v>
      </c>
      <c r="E5002" s="41" t="s">
        <v>17</v>
      </c>
      <c r="F5002" s="3" t="s">
        <v>14787</v>
      </c>
      <c r="G5002" s="1" t="s">
        <v>18</v>
      </c>
      <c r="H5002" s="4" t="s">
        <v>680</v>
      </c>
      <c r="I5002" s="1" t="s">
        <v>38</v>
      </c>
    </row>
    <row r="5003" spans="2:9">
      <c r="B5003" s="1">
        <v>5001</v>
      </c>
      <c r="C5003" s="41" t="s">
        <v>14788</v>
      </c>
      <c r="D5003" s="4" t="s">
        <v>14789</v>
      </c>
      <c r="E5003" s="41" t="s">
        <v>17</v>
      </c>
      <c r="F5003" s="3" t="s">
        <v>14790</v>
      </c>
      <c r="G5003" s="1" t="s">
        <v>18</v>
      </c>
      <c r="H5003" s="4" t="s">
        <v>557</v>
      </c>
      <c r="I5003" s="1" t="s">
        <v>38</v>
      </c>
    </row>
    <row r="5004" spans="2:9">
      <c r="B5004" s="1">
        <v>5002</v>
      </c>
      <c r="C5004" s="41" t="s">
        <v>14791</v>
      </c>
      <c r="D5004" s="4" t="s">
        <v>14792</v>
      </c>
      <c r="E5004" s="41" t="s">
        <v>17</v>
      </c>
      <c r="F5004" s="3" t="s">
        <v>14793</v>
      </c>
      <c r="G5004" s="1" t="s">
        <v>18</v>
      </c>
      <c r="H5004" s="4" t="s">
        <v>478</v>
      </c>
      <c r="I5004" s="1" t="s">
        <v>38</v>
      </c>
    </row>
    <row r="5005" spans="2:9">
      <c r="B5005" s="1">
        <v>5003</v>
      </c>
      <c r="C5005" s="41" t="s">
        <v>14794</v>
      </c>
      <c r="D5005" s="4" t="s">
        <v>14795</v>
      </c>
      <c r="E5005" s="41" t="s">
        <v>17</v>
      </c>
      <c r="F5005" s="3" t="s">
        <v>14796</v>
      </c>
      <c r="G5005" s="1" t="s">
        <v>18</v>
      </c>
      <c r="H5005" s="4" t="s">
        <v>557</v>
      </c>
      <c r="I5005" s="1" t="s">
        <v>38</v>
      </c>
    </row>
    <row r="5006" spans="2:9">
      <c r="B5006" s="1">
        <v>5004</v>
      </c>
      <c r="C5006" s="41" t="s">
        <v>14797</v>
      </c>
      <c r="D5006" s="4" t="s">
        <v>14798</v>
      </c>
      <c r="E5006" s="41" t="s">
        <v>17</v>
      </c>
      <c r="F5006" s="3" t="s">
        <v>14799</v>
      </c>
      <c r="G5006" s="1" t="s">
        <v>18</v>
      </c>
      <c r="H5006" s="4" t="s">
        <v>557</v>
      </c>
      <c r="I5006" s="1" t="s">
        <v>38</v>
      </c>
    </row>
    <row r="5007" spans="2:9">
      <c r="B5007" s="1">
        <v>5005</v>
      </c>
      <c r="C5007" s="41" t="s">
        <v>14800</v>
      </c>
      <c r="D5007" s="4" t="s">
        <v>14801</v>
      </c>
      <c r="E5007" s="41" t="s">
        <v>17</v>
      </c>
      <c r="F5007" s="3" t="s">
        <v>12049</v>
      </c>
      <c r="G5007" s="1" t="s">
        <v>18</v>
      </c>
      <c r="H5007" s="4" t="s">
        <v>387</v>
      </c>
      <c r="I5007" s="1" t="s">
        <v>38</v>
      </c>
    </row>
    <row r="5008" spans="2:9">
      <c r="B5008" s="1">
        <v>5006</v>
      </c>
      <c r="C5008" s="41" t="s">
        <v>14802</v>
      </c>
      <c r="D5008" s="4" t="s">
        <v>14803</v>
      </c>
      <c r="E5008" s="41" t="s">
        <v>17</v>
      </c>
      <c r="F5008" s="3" t="s">
        <v>6852</v>
      </c>
      <c r="G5008" s="1" t="s">
        <v>18</v>
      </c>
      <c r="H5008" s="4" t="s">
        <v>387</v>
      </c>
      <c r="I5008" s="1" t="s">
        <v>38</v>
      </c>
    </row>
    <row r="5009" spans="2:9">
      <c r="B5009" s="1">
        <v>5007</v>
      </c>
      <c r="C5009" s="41" t="s">
        <v>14804</v>
      </c>
      <c r="D5009" s="4" t="s">
        <v>14805</v>
      </c>
      <c r="E5009" s="41" t="s">
        <v>17</v>
      </c>
      <c r="F5009" s="3" t="s">
        <v>14806</v>
      </c>
      <c r="G5009" s="1" t="s">
        <v>18</v>
      </c>
      <c r="H5009" s="4" t="s">
        <v>557</v>
      </c>
      <c r="I5009" s="1" t="s">
        <v>38</v>
      </c>
    </row>
    <row r="5010" spans="2:9">
      <c r="B5010" s="1">
        <v>5008</v>
      </c>
      <c r="C5010" s="41" t="s">
        <v>14807</v>
      </c>
      <c r="D5010" s="4" t="s">
        <v>14808</v>
      </c>
      <c r="E5010" s="41" t="s">
        <v>17</v>
      </c>
      <c r="F5010" s="3" t="s">
        <v>14809</v>
      </c>
      <c r="G5010" s="1" t="s">
        <v>18</v>
      </c>
      <c r="H5010" s="4" t="s">
        <v>387</v>
      </c>
      <c r="I5010" s="1" t="s">
        <v>38</v>
      </c>
    </row>
    <row r="5011" spans="2:9">
      <c r="B5011" s="1">
        <v>5009</v>
      </c>
      <c r="C5011" s="41" t="s">
        <v>14810</v>
      </c>
      <c r="D5011" s="4" t="s">
        <v>14811</v>
      </c>
      <c r="E5011" s="41" t="s">
        <v>17</v>
      </c>
      <c r="F5011" s="3" t="s">
        <v>14812</v>
      </c>
      <c r="G5011" s="1" t="s">
        <v>18</v>
      </c>
      <c r="H5011" s="4" t="s">
        <v>557</v>
      </c>
      <c r="I5011" s="1" t="s">
        <v>38</v>
      </c>
    </row>
    <row r="5012" spans="2:9">
      <c r="B5012" s="1">
        <v>5010</v>
      </c>
      <c r="C5012" s="41" t="s">
        <v>14813</v>
      </c>
      <c r="D5012" s="4" t="s">
        <v>14814</v>
      </c>
      <c r="E5012" s="41" t="s">
        <v>17</v>
      </c>
      <c r="F5012" s="3" t="s">
        <v>14815</v>
      </c>
      <c r="G5012" s="1" t="s">
        <v>18</v>
      </c>
      <c r="H5012" s="4" t="s">
        <v>680</v>
      </c>
      <c r="I5012" s="1" t="s">
        <v>38</v>
      </c>
    </row>
    <row r="5013" spans="2:9">
      <c r="B5013" s="1">
        <v>5011</v>
      </c>
      <c r="C5013" s="41" t="s">
        <v>14816</v>
      </c>
      <c r="D5013" s="4" t="s">
        <v>14817</v>
      </c>
      <c r="E5013" s="41" t="s">
        <v>17</v>
      </c>
      <c r="F5013" s="3" t="s">
        <v>14818</v>
      </c>
      <c r="G5013" s="1" t="s">
        <v>18</v>
      </c>
      <c r="H5013" s="4" t="s">
        <v>174</v>
      </c>
      <c r="I5013" s="1" t="s">
        <v>38</v>
      </c>
    </row>
    <row r="5014" spans="2:9">
      <c r="B5014" s="1">
        <v>5012</v>
      </c>
      <c r="C5014" s="41" t="s">
        <v>14819</v>
      </c>
      <c r="D5014" s="4" t="s">
        <v>14820</v>
      </c>
      <c r="E5014" s="41" t="s">
        <v>17</v>
      </c>
      <c r="F5014" s="3" t="s">
        <v>14821</v>
      </c>
      <c r="G5014" s="1" t="s">
        <v>18</v>
      </c>
      <c r="H5014" s="4" t="s">
        <v>478</v>
      </c>
      <c r="I5014" s="1" t="s">
        <v>38</v>
      </c>
    </row>
    <row r="5015" spans="2:9">
      <c r="B5015" s="1">
        <v>5013</v>
      </c>
      <c r="C5015" s="41" t="s">
        <v>14822</v>
      </c>
      <c r="D5015" s="4" t="s">
        <v>14823</v>
      </c>
      <c r="E5015" s="41" t="s">
        <v>17</v>
      </c>
      <c r="F5015" s="3" t="s">
        <v>14824</v>
      </c>
      <c r="G5015" s="1" t="s">
        <v>18</v>
      </c>
      <c r="H5015" s="4" t="s">
        <v>678</v>
      </c>
      <c r="I5015" s="1" t="s">
        <v>38</v>
      </c>
    </row>
    <row r="5016" spans="2:9">
      <c r="B5016" s="1">
        <v>5014</v>
      </c>
      <c r="C5016" s="41" t="s">
        <v>14825</v>
      </c>
      <c r="D5016" s="4" t="s">
        <v>14826</v>
      </c>
      <c r="E5016" s="41" t="s">
        <v>17</v>
      </c>
      <c r="F5016" s="3" t="s">
        <v>5918</v>
      </c>
      <c r="G5016" s="1" t="s">
        <v>18</v>
      </c>
      <c r="H5016" s="4" t="s">
        <v>680</v>
      </c>
      <c r="I5016" s="1" t="s">
        <v>38</v>
      </c>
    </row>
    <row r="5017" spans="2:9">
      <c r="B5017" s="1">
        <v>5015</v>
      </c>
      <c r="C5017" s="41" t="s">
        <v>14827</v>
      </c>
      <c r="D5017" s="4" t="s">
        <v>14828</v>
      </c>
      <c r="E5017" s="41" t="s">
        <v>17</v>
      </c>
      <c r="F5017" s="3" t="s">
        <v>14829</v>
      </c>
      <c r="G5017" s="1" t="s">
        <v>18</v>
      </c>
      <c r="H5017" s="4" t="s">
        <v>462</v>
      </c>
      <c r="I5017" s="1" t="s">
        <v>38</v>
      </c>
    </row>
    <row r="5018" spans="2:9">
      <c r="B5018" s="1">
        <v>5016</v>
      </c>
      <c r="C5018" s="41" t="s">
        <v>14830</v>
      </c>
      <c r="D5018" s="4" t="s">
        <v>14831</v>
      </c>
      <c r="E5018" s="41" t="s">
        <v>17</v>
      </c>
      <c r="F5018" s="3" t="s">
        <v>14832</v>
      </c>
      <c r="G5018" s="1" t="s">
        <v>18</v>
      </c>
      <c r="H5018" s="4" t="s">
        <v>557</v>
      </c>
      <c r="I5018" s="1" t="s">
        <v>38</v>
      </c>
    </row>
    <row r="5019" spans="2:9">
      <c r="B5019" s="1">
        <v>5017</v>
      </c>
      <c r="C5019" s="41" t="s">
        <v>14833</v>
      </c>
      <c r="D5019" s="4" t="s">
        <v>14834</v>
      </c>
      <c r="E5019" s="41" t="s">
        <v>17</v>
      </c>
      <c r="F5019" s="3" t="s">
        <v>14835</v>
      </c>
      <c r="G5019" s="1" t="s">
        <v>18</v>
      </c>
      <c r="H5019" s="4" t="s">
        <v>174</v>
      </c>
      <c r="I5019" s="1" t="s">
        <v>38</v>
      </c>
    </row>
    <row r="5020" spans="2:9">
      <c r="B5020" s="1">
        <v>5018</v>
      </c>
      <c r="C5020" s="41" t="s">
        <v>14836</v>
      </c>
      <c r="D5020" s="4" t="s">
        <v>14837</v>
      </c>
      <c r="E5020" s="41" t="s">
        <v>17</v>
      </c>
      <c r="F5020" s="3" t="s">
        <v>14838</v>
      </c>
      <c r="G5020" s="1" t="s">
        <v>18</v>
      </c>
      <c r="H5020" s="4" t="s">
        <v>557</v>
      </c>
      <c r="I5020" s="1" t="s">
        <v>38</v>
      </c>
    </row>
    <row r="5021" spans="2:9">
      <c r="B5021" s="1">
        <v>5019</v>
      </c>
      <c r="C5021" s="41" t="s">
        <v>14839</v>
      </c>
      <c r="D5021" s="4" t="s">
        <v>14840</v>
      </c>
      <c r="E5021" s="41" t="s">
        <v>17</v>
      </c>
      <c r="F5021" s="3" t="s">
        <v>14841</v>
      </c>
      <c r="G5021" s="1" t="s">
        <v>18</v>
      </c>
      <c r="H5021" s="4" t="s">
        <v>462</v>
      </c>
      <c r="I5021" s="1" t="s">
        <v>38</v>
      </c>
    </row>
    <row r="5022" spans="2:9">
      <c r="B5022" s="1">
        <v>5020</v>
      </c>
      <c r="C5022" s="41" t="s">
        <v>14842</v>
      </c>
      <c r="D5022" s="4" t="s">
        <v>14843</v>
      </c>
      <c r="E5022" s="41" t="s">
        <v>17</v>
      </c>
      <c r="F5022" s="3" t="s">
        <v>14844</v>
      </c>
      <c r="G5022" s="1" t="s">
        <v>18</v>
      </c>
      <c r="H5022" s="4" t="s">
        <v>436</v>
      </c>
      <c r="I5022" s="1" t="s">
        <v>38</v>
      </c>
    </row>
    <row r="5023" spans="2:9">
      <c r="B5023" s="1">
        <v>5021</v>
      </c>
      <c r="C5023" s="41" t="s">
        <v>14845</v>
      </c>
      <c r="D5023" s="4" t="s">
        <v>14846</v>
      </c>
      <c r="E5023" s="41" t="s">
        <v>17</v>
      </c>
      <c r="F5023" s="3" t="s">
        <v>14847</v>
      </c>
      <c r="G5023" s="1" t="s">
        <v>18</v>
      </c>
      <c r="H5023" s="4" t="s">
        <v>557</v>
      </c>
      <c r="I5023" s="1" t="s">
        <v>38</v>
      </c>
    </row>
    <row r="5024" spans="2:9">
      <c r="B5024" s="1">
        <v>5022</v>
      </c>
      <c r="C5024" s="41" t="s">
        <v>14848</v>
      </c>
      <c r="D5024" s="4" t="s">
        <v>14849</v>
      </c>
      <c r="E5024" s="41" t="s">
        <v>17</v>
      </c>
      <c r="F5024" s="3" t="s">
        <v>14850</v>
      </c>
      <c r="G5024" s="1" t="s">
        <v>18</v>
      </c>
      <c r="H5024" s="4" t="s">
        <v>387</v>
      </c>
      <c r="I5024" s="1" t="s">
        <v>38</v>
      </c>
    </row>
    <row r="5025" spans="2:9">
      <c r="B5025" s="1">
        <v>5023</v>
      </c>
      <c r="C5025" s="41" t="s">
        <v>14851</v>
      </c>
      <c r="D5025" s="4" t="s">
        <v>14852</v>
      </c>
      <c r="E5025" s="41" t="s">
        <v>17</v>
      </c>
      <c r="F5025" s="3" t="s">
        <v>14853</v>
      </c>
      <c r="G5025" s="1" t="s">
        <v>18</v>
      </c>
      <c r="H5025" s="4" t="s">
        <v>478</v>
      </c>
      <c r="I5025" s="1" t="s">
        <v>38</v>
      </c>
    </row>
    <row r="5026" spans="2:9">
      <c r="B5026" s="1">
        <v>5024</v>
      </c>
      <c r="C5026" s="41" t="s">
        <v>14854</v>
      </c>
      <c r="D5026" s="4" t="s">
        <v>14855</v>
      </c>
      <c r="E5026" s="41" t="s">
        <v>17</v>
      </c>
      <c r="F5026" s="3" t="s">
        <v>14856</v>
      </c>
      <c r="G5026" s="1" t="s">
        <v>18</v>
      </c>
      <c r="H5026" s="4" t="s">
        <v>680</v>
      </c>
      <c r="I5026" s="1" t="s">
        <v>38</v>
      </c>
    </row>
    <row r="5027" spans="2:9">
      <c r="B5027" s="1">
        <v>5025</v>
      </c>
      <c r="C5027" s="41" t="s">
        <v>14857</v>
      </c>
      <c r="D5027" s="4" t="s">
        <v>14858</v>
      </c>
      <c r="E5027" s="41" t="s">
        <v>17</v>
      </c>
      <c r="F5027" s="3" t="s">
        <v>14859</v>
      </c>
      <c r="G5027" s="1" t="s">
        <v>18</v>
      </c>
      <c r="H5027" s="4" t="s">
        <v>680</v>
      </c>
      <c r="I5027" s="1" t="s">
        <v>38</v>
      </c>
    </row>
    <row r="5028" spans="2:9">
      <c r="B5028" s="1">
        <v>5026</v>
      </c>
      <c r="C5028" s="41" t="s">
        <v>14860</v>
      </c>
      <c r="D5028" s="4" t="s">
        <v>14861</v>
      </c>
      <c r="E5028" s="41" t="s">
        <v>17</v>
      </c>
      <c r="F5028" s="3" t="s">
        <v>14862</v>
      </c>
      <c r="G5028" s="1" t="s">
        <v>18</v>
      </c>
      <c r="H5028" s="4" t="s">
        <v>436</v>
      </c>
      <c r="I5028" s="1" t="s">
        <v>38</v>
      </c>
    </row>
    <row r="5029" spans="2:9">
      <c r="B5029" s="1">
        <v>5027</v>
      </c>
      <c r="C5029" s="41" t="s">
        <v>14863</v>
      </c>
      <c r="D5029" s="4" t="s">
        <v>14864</v>
      </c>
      <c r="E5029" s="41" t="s">
        <v>17</v>
      </c>
      <c r="F5029" s="3" t="s">
        <v>14865</v>
      </c>
      <c r="G5029" s="1" t="s">
        <v>18</v>
      </c>
      <c r="H5029" s="4" t="s">
        <v>680</v>
      </c>
      <c r="I5029" s="1" t="s">
        <v>38</v>
      </c>
    </row>
    <row r="5030" spans="2:9">
      <c r="B5030" s="1">
        <v>5028</v>
      </c>
      <c r="C5030" s="41" t="s">
        <v>14866</v>
      </c>
      <c r="D5030" s="4" t="s">
        <v>14867</v>
      </c>
      <c r="E5030" s="41" t="s">
        <v>17</v>
      </c>
      <c r="F5030" s="3" t="s">
        <v>14868</v>
      </c>
      <c r="G5030" s="1" t="s">
        <v>18</v>
      </c>
      <c r="H5030" s="4" t="s">
        <v>675</v>
      </c>
      <c r="I5030" s="1" t="s">
        <v>38</v>
      </c>
    </row>
    <row r="5031" spans="2:9">
      <c r="B5031" s="1">
        <v>5029</v>
      </c>
      <c r="C5031" s="41" t="s">
        <v>14869</v>
      </c>
      <c r="D5031" s="4" t="s">
        <v>14870</v>
      </c>
      <c r="E5031" s="41" t="s">
        <v>17</v>
      </c>
      <c r="F5031" s="3" t="s">
        <v>14871</v>
      </c>
      <c r="G5031" s="1" t="s">
        <v>18</v>
      </c>
      <c r="H5031" s="4" t="s">
        <v>679</v>
      </c>
      <c r="I5031" s="1" t="s">
        <v>38</v>
      </c>
    </row>
    <row r="5032" spans="2:9">
      <c r="B5032" s="1">
        <v>5030</v>
      </c>
      <c r="C5032" s="41" t="s">
        <v>14872</v>
      </c>
      <c r="D5032" s="4" t="s">
        <v>14873</v>
      </c>
      <c r="E5032" s="41" t="s">
        <v>17</v>
      </c>
      <c r="F5032" s="3" t="s">
        <v>14874</v>
      </c>
      <c r="G5032" s="1" t="s">
        <v>18</v>
      </c>
      <c r="H5032" s="4" t="s">
        <v>557</v>
      </c>
      <c r="I5032" s="1" t="s">
        <v>38</v>
      </c>
    </row>
    <row r="5033" spans="2:9">
      <c r="B5033" s="1">
        <v>5031</v>
      </c>
      <c r="C5033" s="41" t="s">
        <v>14875</v>
      </c>
      <c r="D5033" s="4" t="s">
        <v>14876</v>
      </c>
      <c r="E5033" s="41" t="s">
        <v>17</v>
      </c>
      <c r="F5033" s="3" t="s">
        <v>14877</v>
      </c>
      <c r="G5033" s="1" t="s">
        <v>18</v>
      </c>
      <c r="H5033" s="4" t="s">
        <v>557</v>
      </c>
      <c r="I5033" s="1" t="s">
        <v>38</v>
      </c>
    </row>
    <row r="5034" spans="2:9">
      <c r="B5034" s="1">
        <v>5032</v>
      </c>
      <c r="C5034" s="41" t="s">
        <v>14878</v>
      </c>
      <c r="D5034" s="4" t="s">
        <v>14879</v>
      </c>
      <c r="E5034" s="41" t="s">
        <v>17</v>
      </c>
      <c r="F5034" s="3" t="s">
        <v>14880</v>
      </c>
      <c r="G5034" s="1" t="s">
        <v>18</v>
      </c>
      <c r="H5034" s="4" t="s">
        <v>182</v>
      </c>
      <c r="I5034" s="1" t="s">
        <v>38</v>
      </c>
    </row>
    <row r="5035" spans="2:9">
      <c r="B5035" s="1">
        <v>5033</v>
      </c>
      <c r="C5035" s="41" t="s">
        <v>14881</v>
      </c>
      <c r="D5035" s="4" t="s">
        <v>14882</v>
      </c>
      <c r="E5035" s="41" t="s">
        <v>17</v>
      </c>
      <c r="F5035" s="3" t="s">
        <v>14883</v>
      </c>
      <c r="G5035" s="1" t="s">
        <v>18</v>
      </c>
      <c r="H5035" s="4" t="s">
        <v>557</v>
      </c>
      <c r="I5035" s="1" t="s">
        <v>38</v>
      </c>
    </row>
    <row r="5036" spans="2:9">
      <c r="B5036" s="1">
        <v>5034</v>
      </c>
      <c r="C5036" s="41" t="s">
        <v>14884</v>
      </c>
      <c r="D5036" s="4" t="s">
        <v>2487</v>
      </c>
      <c r="E5036" s="41" t="s">
        <v>17</v>
      </c>
      <c r="F5036" s="3" t="s">
        <v>14885</v>
      </c>
      <c r="G5036" s="1" t="s">
        <v>18</v>
      </c>
      <c r="H5036" s="4" t="s">
        <v>680</v>
      </c>
      <c r="I5036" s="1" t="s">
        <v>38</v>
      </c>
    </row>
    <row r="5037" spans="2:9">
      <c r="B5037" s="1">
        <v>5035</v>
      </c>
      <c r="C5037" s="41" t="s">
        <v>14886</v>
      </c>
      <c r="D5037" s="4" t="s">
        <v>14887</v>
      </c>
      <c r="E5037" s="41" t="s">
        <v>17</v>
      </c>
      <c r="F5037" s="3" t="s">
        <v>14888</v>
      </c>
      <c r="G5037" s="1" t="s">
        <v>18</v>
      </c>
      <c r="H5037" s="4" t="s">
        <v>680</v>
      </c>
      <c r="I5037" s="1" t="s">
        <v>38</v>
      </c>
    </row>
    <row r="5038" spans="2:9">
      <c r="B5038" s="1">
        <v>5036</v>
      </c>
      <c r="C5038" s="41" t="s">
        <v>14889</v>
      </c>
      <c r="D5038" s="4" t="s">
        <v>14890</v>
      </c>
      <c r="E5038" s="41" t="s">
        <v>17</v>
      </c>
      <c r="F5038" s="3" t="s">
        <v>14891</v>
      </c>
      <c r="G5038" s="1" t="s">
        <v>18</v>
      </c>
      <c r="H5038" s="4" t="s">
        <v>436</v>
      </c>
      <c r="I5038" s="1" t="s">
        <v>38</v>
      </c>
    </row>
    <row r="5039" spans="2:9">
      <c r="B5039" s="1">
        <v>5037</v>
      </c>
      <c r="C5039" s="41" t="s">
        <v>639</v>
      </c>
      <c r="D5039" s="4" t="s">
        <v>638</v>
      </c>
      <c r="E5039" s="41" t="s">
        <v>17</v>
      </c>
      <c r="F5039" s="3" t="s">
        <v>640</v>
      </c>
      <c r="G5039" s="1" t="s">
        <v>18</v>
      </c>
      <c r="H5039" s="4" t="s">
        <v>360</v>
      </c>
      <c r="I5039" s="1" t="s">
        <v>38</v>
      </c>
    </row>
    <row r="5040" spans="2:9">
      <c r="B5040" s="1">
        <v>5038</v>
      </c>
      <c r="C5040" s="41" t="s">
        <v>14892</v>
      </c>
      <c r="D5040" s="4" t="s">
        <v>14893</v>
      </c>
      <c r="E5040" s="41" t="s">
        <v>17</v>
      </c>
      <c r="F5040" s="3" t="s">
        <v>14894</v>
      </c>
      <c r="G5040" s="1" t="s">
        <v>18</v>
      </c>
      <c r="H5040" s="4" t="s">
        <v>296</v>
      </c>
      <c r="I5040" s="1" t="s">
        <v>38</v>
      </c>
    </row>
    <row r="5041" spans="2:9">
      <c r="B5041" s="1">
        <v>5039</v>
      </c>
      <c r="C5041" s="41" t="s">
        <v>14895</v>
      </c>
      <c r="D5041" s="4" t="s">
        <v>14896</v>
      </c>
      <c r="E5041" s="41" t="s">
        <v>17</v>
      </c>
      <c r="F5041" s="3" t="s">
        <v>14897</v>
      </c>
      <c r="G5041" s="1" t="s">
        <v>18</v>
      </c>
      <c r="H5041" s="4" t="s">
        <v>557</v>
      </c>
      <c r="I5041" s="1" t="s">
        <v>38</v>
      </c>
    </row>
    <row r="5042" spans="2:9">
      <c r="B5042" s="1">
        <v>5040</v>
      </c>
      <c r="C5042" s="41" t="s">
        <v>14898</v>
      </c>
      <c r="D5042" s="4" t="s">
        <v>14899</v>
      </c>
      <c r="E5042" s="41" t="s">
        <v>17</v>
      </c>
      <c r="F5042" s="3" t="s">
        <v>13255</v>
      </c>
      <c r="G5042" s="1" t="s">
        <v>18</v>
      </c>
      <c r="H5042" s="4" t="s">
        <v>387</v>
      </c>
      <c r="I5042" s="1" t="s">
        <v>38</v>
      </c>
    </row>
    <row r="5043" spans="2:9">
      <c r="B5043" s="1">
        <v>5041</v>
      </c>
      <c r="C5043" s="41" t="s">
        <v>14900</v>
      </c>
      <c r="D5043" s="4" t="s">
        <v>14901</v>
      </c>
      <c r="E5043" s="41" t="s">
        <v>17</v>
      </c>
      <c r="F5043" s="3" t="s">
        <v>14902</v>
      </c>
      <c r="G5043" s="1" t="s">
        <v>18</v>
      </c>
      <c r="H5043" s="4" t="s">
        <v>678</v>
      </c>
      <c r="I5043" s="1" t="s">
        <v>38</v>
      </c>
    </row>
    <row r="5044" spans="2:9">
      <c r="B5044" s="1">
        <v>5042</v>
      </c>
      <c r="C5044" s="41" t="s">
        <v>14903</v>
      </c>
      <c r="D5044" s="4" t="s">
        <v>14904</v>
      </c>
      <c r="E5044" s="41" t="s">
        <v>17</v>
      </c>
      <c r="F5044" s="3" t="s">
        <v>14905</v>
      </c>
      <c r="G5044" s="1" t="s">
        <v>18</v>
      </c>
      <c r="H5044" s="4" t="s">
        <v>680</v>
      </c>
      <c r="I5044" s="1" t="s">
        <v>38</v>
      </c>
    </row>
    <row r="5045" spans="2:9">
      <c r="B5045" s="1">
        <v>5043</v>
      </c>
      <c r="C5045" s="41" t="s">
        <v>14906</v>
      </c>
      <c r="D5045" s="4" t="s">
        <v>14907</v>
      </c>
      <c r="E5045" s="41" t="s">
        <v>17</v>
      </c>
      <c r="F5045" s="3" t="s">
        <v>14908</v>
      </c>
      <c r="G5045" s="1" t="s">
        <v>18</v>
      </c>
      <c r="H5045" s="4" t="s">
        <v>478</v>
      </c>
      <c r="I5045" s="1" t="s">
        <v>38</v>
      </c>
    </row>
    <row r="5046" spans="2:9">
      <c r="B5046" s="1">
        <v>5044</v>
      </c>
      <c r="C5046" s="41" t="s">
        <v>14909</v>
      </c>
      <c r="D5046" s="4" t="s">
        <v>14910</v>
      </c>
      <c r="E5046" s="41" t="s">
        <v>17</v>
      </c>
      <c r="F5046" s="3" t="s">
        <v>14911</v>
      </c>
      <c r="G5046" s="1" t="s">
        <v>18</v>
      </c>
      <c r="H5046" s="4" t="s">
        <v>557</v>
      </c>
      <c r="I5046" s="1" t="s">
        <v>38</v>
      </c>
    </row>
    <row r="5047" spans="2:9">
      <c r="B5047" s="1">
        <v>5045</v>
      </c>
      <c r="C5047" s="41" t="s">
        <v>14912</v>
      </c>
      <c r="D5047" s="4" t="s">
        <v>14913</v>
      </c>
      <c r="E5047" s="41" t="s">
        <v>17</v>
      </c>
      <c r="F5047" s="3" t="s">
        <v>14914</v>
      </c>
      <c r="G5047" s="1" t="s">
        <v>18</v>
      </c>
      <c r="H5047" s="4" t="s">
        <v>174</v>
      </c>
      <c r="I5047" s="1" t="s">
        <v>38</v>
      </c>
    </row>
    <row r="5048" spans="2:9">
      <c r="B5048" s="1">
        <v>5046</v>
      </c>
      <c r="C5048" s="41" t="s">
        <v>14915</v>
      </c>
      <c r="D5048" s="4" t="s">
        <v>7341</v>
      </c>
      <c r="E5048" s="41" t="s">
        <v>17</v>
      </c>
      <c r="F5048" s="3" t="s">
        <v>14916</v>
      </c>
      <c r="G5048" s="1" t="s">
        <v>18</v>
      </c>
      <c r="H5048" s="4" t="s">
        <v>678</v>
      </c>
      <c r="I5048" s="1" t="s">
        <v>38</v>
      </c>
    </row>
    <row r="5049" spans="2:9">
      <c r="B5049" s="1">
        <v>5047</v>
      </c>
      <c r="C5049" s="41" t="s">
        <v>14917</v>
      </c>
      <c r="D5049" s="4" t="s">
        <v>14918</v>
      </c>
      <c r="E5049" s="41" t="s">
        <v>17</v>
      </c>
      <c r="F5049" s="3" t="s">
        <v>12049</v>
      </c>
      <c r="G5049" s="1" t="s">
        <v>18</v>
      </c>
      <c r="H5049" s="4" t="s">
        <v>387</v>
      </c>
      <c r="I5049" s="1" t="s">
        <v>38</v>
      </c>
    </row>
    <row r="5050" spans="2:9">
      <c r="B5050" s="1">
        <v>5048</v>
      </c>
      <c r="C5050" s="41" t="s">
        <v>14919</v>
      </c>
      <c r="D5050" s="4" t="s">
        <v>14920</v>
      </c>
      <c r="E5050" s="41" t="s">
        <v>17</v>
      </c>
      <c r="F5050" s="3" t="s">
        <v>13087</v>
      </c>
      <c r="G5050" s="1" t="s">
        <v>18</v>
      </c>
      <c r="H5050" s="4" t="s">
        <v>680</v>
      </c>
      <c r="I5050" s="1" t="s">
        <v>38</v>
      </c>
    </row>
    <row r="5051" spans="2:9">
      <c r="B5051" s="1">
        <v>5049</v>
      </c>
      <c r="C5051" s="41" t="s">
        <v>14921</v>
      </c>
      <c r="D5051" s="4" t="s">
        <v>14922</v>
      </c>
      <c r="E5051" s="41" t="s">
        <v>17</v>
      </c>
      <c r="F5051" s="3" t="s">
        <v>14923</v>
      </c>
      <c r="G5051" s="1" t="s">
        <v>18</v>
      </c>
      <c r="H5051" s="4" t="s">
        <v>436</v>
      </c>
      <c r="I5051" s="1" t="s">
        <v>38</v>
      </c>
    </row>
    <row r="5052" spans="2:9">
      <c r="B5052" s="1">
        <v>5050</v>
      </c>
      <c r="C5052" s="41" t="s">
        <v>14924</v>
      </c>
      <c r="D5052" s="4" t="s">
        <v>14925</v>
      </c>
      <c r="E5052" s="41" t="s">
        <v>17</v>
      </c>
      <c r="F5052" s="3" t="s">
        <v>14926</v>
      </c>
      <c r="G5052" s="1" t="s">
        <v>18</v>
      </c>
      <c r="H5052" s="4" t="s">
        <v>680</v>
      </c>
      <c r="I5052" s="1" t="s">
        <v>38</v>
      </c>
    </row>
    <row r="5053" spans="2:9">
      <c r="B5053" s="1">
        <v>5051</v>
      </c>
      <c r="C5053" s="41" t="s">
        <v>14927</v>
      </c>
      <c r="D5053" s="4" t="s">
        <v>14928</v>
      </c>
      <c r="E5053" s="41" t="s">
        <v>17</v>
      </c>
      <c r="F5053" s="3" t="s">
        <v>13020</v>
      </c>
      <c r="G5053" s="1" t="s">
        <v>18</v>
      </c>
      <c r="H5053" s="4" t="s">
        <v>478</v>
      </c>
      <c r="I5053" s="1" t="s">
        <v>38</v>
      </c>
    </row>
    <row r="5054" spans="2:9">
      <c r="B5054" s="1">
        <v>5052</v>
      </c>
      <c r="C5054" s="41" t="s">
        <v>14929</v>
      </c>
      <c r="D5054" s="4" t="s">
        <v>14930</v>
      </c>
      <c r="E5054" s="41" t="s">
        <v>17</v>
      </c>
      <c r="F5054" s="3" t="s">
        <v>14931</v>
      </c>
      <c r="G5054" s="1" t="s">
        <v>18</v>
      </c>
      <c r="H5054" s="4" t="s">
        <v>678</v>
      </c>
      <c r="I5054" s="1" t="s">
        <v>38</v>
      </c>
    </row>
    <row r="5055" spans="2:9">
      <c r="B5055" s="1">
        <v>5053</v>
      </c>
      <c r="C5055" s="41" t="s">
        <v>14932</v>
      </c>
      <c r="D5055" s="4" t="s">
        <v>14933</v>
      </c>
      <c r="E5055" s="41" t="s">
        <v>17</v>
      </c>
      <c r="F5055" s="3" t="s">
        <v>14934</v>
      </c>
      <c r="G5055" s="1" t="s">
        <v>18</v>
      </c>
      <c r="H5055" s="4" t="s">
        <v>680</v>
      </c>
      <c r="I5055" s="1" t="s">
        <v>38</v>
      </c>
    </row>
    <row r="5056" spans="2:9">
      <c r="B5056" s="1">
        <v>5054</v>
      </c>
      <c r="C5056" s="41" t="s">
        <v>14935</v>
      </c>
      <c r="D5056" s="4" t="s">
        <v>14936</v>
      </c>
      <c r="E5056" s="41" t="s">
        <v>17</v>
      </c>
      <c r="F5056" s="3" t="s">
        <v>14937</v>
      </c>
      <c r="G5056" s="1" t="s">
        <v>18</v>
      </c>
      <c r="H5056" s="4" t="s">
        <v>557</v>
      </c>
      <c r="I5056" s="1" t="s">
        <v>38</v>
      </c>
    </row>
    <row r="5057" spans="2:9">
      <c r="B5057" s="1">
        <v>5055</v>
      </c>
      <c r="C5057" s="41" t="s">
        <v>14938</v>
      </c>
      <c r="D5057" s="4" t="s">
        <v>5727</v>
      </c>
      <c r="E5057" s="41" t="s">
        <v>17</v>
      </c>
      <c r="F5057" s="3" t="s">
        <v>14939</v>
      </c>
      <c r="G5057" s="1" t="s">
        <v>18</v>
      </c>
      <c r="H5057" s="4" t="s">
        <v>679</v>
      </c>
      <c r="I5057" s="1" t="s">
        <v>38</v>
      </c>
    </row>
    <row r="5058" spans="2:9">
      <c r="B5058" s="1">
        <v>5056</v>
      </c>
      <c r="C5058" s="41" t="s">
        <v>14940</v>
      </c>
      <c r="D5058" s="4" t="s">
        <v>14941</v>
      </c>
      <c r="E5058" s="41" t="s">
        <v>17</v>
      </c>
      <c r="F5058" s="3" t="s">
        <v>14942</v>
      </c>
      <c r="G5058" s="1" t="s">
        <v>18</v>
      </c>
      <c r="H5058" s="4" t="s">
        <v>174</v>
      </c>
      <c r="I5058" s="1" t="s">
        <v>38</v>
      </c>
    </row>
    <row r="5059" spans="2:9">
      <c r="B5059" s="1">
        <v>5057</v>
      </c>
      <c r="C5059" s="41" t="s">
        <v>14943</v>
      </c>
      <c r="D5059" s="4" t="s">
        <v>14944</v>
      </c>
      <c r="E5059" s="41" t="s">
        <v>17</v>
      </c>
      <c r="F5059" s="3" t="s">
        <v>14945</v>
      </c>
      <c r="G5059" s="1" t="s">
        <v>18</v>
      </c>
      <c r="H5059" s="4" t="s">
        <v>557</v>
      </c>
      <c r="I5059" s="1" t="s">
        <v>38</v>
      </c>
    </row>
    <row r="5060" spans="2:9">
      <c r="B5060" s="1">
        <v>5058</v>
      </c>
      <c r="C5060" s="41" t="s">
        <v>14946</v>
      </c>
      <c r="D5060" s="4" t="s">
        <v>14947</v>
      </c>
      <c r="E5060" s="41" t="s">
        <v>17</v>
      </c>
      <c r="F5060" s="3" t="s">
        <v>14948</v>
      </c>
      <c r="G5060" s="1" t="s">
        <v>18</v>
      </c>
      <c r="H5060" s="4" t="s">
        <v>29551</v>
      </c>
      <c r="I5060" s="1" t="s">
        <v>38</v>
      </c>
    </row>
    <row r="5061" spans="2:9">
      <c r="B5061" s="1">
        <v>5059</v>
      </c>
      <c r="C5061" s="41" t="s">
        <v>14949</v>
      </c>
      <c r="D5061" s="4" t="s">
        <v>14950</v>
      </c>
      <c r="E5061" s="41" t="s">
        <v>17</v>
      </c>
      <c r="F5061" s="3" t="s">
        <v>14951</v>
      </c>
      <c r="G5061" s="1" t="s">
        <v>18</v>
      </c>
      <c r="H5061" s="4" t="s">
        <v>680</v>
      </c>
      <c r="I5061" s="1" t="s">
        <v>38</v>
      </c>
    </row>
    <row r="5062" spans="2:9">
      <c r="B5062" s="1">
        <v>5060</v>
      </c>
      <c r="C5062" s="41" t="s">
        <v>14952</v>
      </c>
      <c r="D5062" s="4" t="s">
        <v>14953</v>
      </c>
      <c r="E5062" s="41" t="s">
        <v>17</v>
      </c>
      <c r="F5062" s="3" t="s">
        <v>14954</v>
      </c>
      <c r="G5062" s="1" t="s">
        <v>18</v>
      </c>
      <c r="H5062" s="4" t="s">
        <v>387</v>
      </c>
      <c r="I5062" s="1" t="s">
        <v>38</v>
      </c>
    </row>
    <row r="5063" spans="2:9">
      <c r="B5063" s="1">
        <v>5061</v>
      </c>
      <c r="C5063" s="41" t="s">
        <v>14955</v>
      </c>
      <c r="D5063" s="4" t="s">
        <v>14956</v>
      </c>
      <c r="E5063" s="41" t="s">
        <v>17</v>
      </c>
      <c r="F5063" s="3" t="s">
        <v>13734</v>
      </c>
      <c r="G5063" s="1" t="s">
        <v>18</v>
      </c>
      <c r="H5063" s="4" t="s">
        <v>557</v>
      </c>
      <c r="I5063" s="1" t="s">
        <v>38</v>
      </c>
    </row>
    <row r="5064" spans="2:9">
      <c r="B5064" s="1">
        <v>5062</v>
      </c>
      <c r="C5064" s="41" t="s">
        <v>14957</v>
      </c>
      <c r="D5064" s="4" t="s">
        <v>14356</v>
      </c>
      <c r="E5064" s="41" t="s">
        <v>17</v>
      </c>
      <c r="F5064" s="3" t="s">
        <v>14958</v>
      </c>
      <c r="G5064" s="1" t="s">
        <v>18</v>
      </c>
      <c r="H5064" s="4" t="s">
        <v>478</v>
      </c>
      <c r="I5064" s="1" t="s">
        <v>38</v>
      </c>
    </row>
    <row r="5065" spans="2:9">
      <c r="B5065" s="1">
        <v>5063</v>
      </c>
      <c r="C5065" s="41" t="s">
        <v>14959</v>
      </c>
      <c r="D5065" s="4" t="s">
        <v>14960</v>
      </c>
      <c r="E5065" s="41" t="s">
        <v>17</v>
      </c>
      <c r="F5065" s="3" t="s">
        <v>14961</v>
      </c>
      <c r="G5065" s="1" t="s">
        <v>18</v>
      </c>
      <c r="H5065" s="4" t="s">
        <v>322</v>
      </c>
      <c r="I5065" s="1" t="s">
        <v>38</v>
      </c>
    </row>
    <row r="5066" spans="2:9">
      <c r="B5066" s="1">
        <v>5064</v>
      </c>
      <c r="C5066" s="41" t="s">
        <v>14962</v>
      </c>
      <c r="D5066" s="4" t="s">
        <v>14963</v>
      </c>
      <c r="E5066" s="41" t="s">
        <v>17</v>
      </c>
      <c r="F5066" s="3" t="s">
        <v>14964</v>
      </c>
      <c r="G5066" s="1" t="s">
        <v>18</v>
      </c>
      <c r="H5066" s="4" t="s">
        <v>557</v>
      </c>
      <c r="I5066" s="1" t="s">
        <v>38</v>
      </c>
    </row>
    <row r="5067" spans="2:9">
      <c r="B5067" s="1">
        <v>5065</v>
      </c>
      <c r="C5067" s="41" t="s">
        <v>14965</v>
      </c>
      <c r="D5067" s="4" t="s">
        <v>14966</v>
      </c>
      <c r="E5067" s="41" t="s">
        <v>17</v>
      </c>
      <c r="F5067" s="3" t="s">
        <v>14967</v>
      </c>
      <c r="G5067" s="1" t="s">
        <v>18</v>
      </c>
      <c r="H5067" s="4" t="s">
        <v>436</v>
      </c>
      <c r="I5067" s="1" t="s">
        <v>38</v>
      </c>
    </row>
    <row r="5068" spans="2:9">
      <c r="B5068" s="1">
        <v>5066</v>
      </c>
      <c r="C5068" s="41" t="s">
        <v>14968</v>
      </c>
      <c r="D5068" s="4" t="s">
        <v>14969</v>
      </c>
      <c r="E5068" s="41" t="s">
        <v>17</v>
      </c>
      <c r="F5068" s="3" t="s">
        <v>14970</v>
      </c>
      <c r="G5068" s="1" t="s">
        <v>18</v>
      </c>
      <c r="H5068" s="4" t="s">
        <v>29551</v>
      </c>
      <c r="I5068" s="1" t="s">
        <v>38</v>
      </c>
    </row>
    <row r="5069" spans="2:9">
      <c r="B5069" s="1">
        <v>5067</v>
      </c>
      <c r="C5069" s="41" t="s">
        <v>14971</v>
      </c>
      <c r="D5069" s="4" t="s">
        <v>14972</v>
      </c>
      <c r="E5069" s="41" t="s">
        <v>17</v>
      </c>
      <c r="F5069" s="3" t="s">
        <v>14973</v>
      </c>
      <c r="G5069" s="1" t="s">
        <v>18</v>
      </c>
      <c r="H5069" s="4" t="s">
        <v>557</v>
      </c>
      <c r="I5069" s="1" t="s">
        <v>38</v>
      </c>
    </row>
    <row r="5070" spans="2:9">
      <c r="B5070" s="1">
        <v>5068</v>
      </c>
      <c r="C5070" s="41" t="s">
        <v>14974</v>
      </c>
      <c r="D5070" s="4" t="s">
        <v>14975</v>
      </c>
      <c r="E5070" s="41" t="s">
        <v>17</v>
      </c>
      <c r="F5070" s="3" t="s">
        <v>14976</v>
      </c>
      <c r="G5070" s="1" t="s">
        <v>18</v>
      </c>
      <c r="H5070" s="4" t="s">
        <v>436</v>
      </c>
      <c r="I5070" s="1" t="s">
        <v>38</v>
      </c>
    </row>
    <row r="5071" spans="2:9">
      <c r="B5071" s="1">
        <v>5069</v>
      </c>
      <c r="C5071" s="41" t="s">
        <v>14977</v>
      </c>
      <c r="D5071" s="4" t="s">
        <v>12795</v>
      </c>
      <c r="E5071" s="41" t="s">
        <v>17</v>
      </c>
      <c r="F5071" s="3" t="s">
        <v>14978</v>
      </c>
      <c r="G5071" s="1" t="s">
        <v>18</v>
      </c>
      <c r="H5071" s="4" t="s">
        <v>679</v>
      </c>
      <c r="I5071" s="1" t="s">
        <v>38</v>
      </c>
    </row>
    <row r="5072" spans="2:9">
      <c r="B5072" s="1">
        <v>5070</v>
      </c>
      <c r="C5072" s="41" t="s">
        <v>14979</v>
      </c>
      <c r="D5072" s="4" t="s">
        <v>14980</v>
      </c>
      <c r="E5072" s="41" t="s">
        <v>17</v>
      </c>
      <c r="F5072" s="3" t="s">
        <v>14981</v>
      </c>
      <c r="G5072" s="1" t="s">
        <v>18</v>
      </c>
      <c r="H5072" s="4" t="s">
        <v>478</v>
      </c>
      <c r="I5072" s="1" t="s">
        <v>38</v>
      </c>
    </row>
    <row r="5073" spans="2:9">
      <c r="B5073" s="1">
        <v>5071</v>
      </c>
      <c r="C5073" s="41" t="s">
        <v>14982</v>
      </c>
      <c r="D5073" s="4" t="s">
        <v>14983</v>
      </c>
      <c r="E5073" s="41" t="s">
        <v>17</v>
      </c>
      <c r="F5073" s="3" t="s">
        <v>9153</v>
      </c>
      <c r="G5073" s="1" t="s">
        <v>18</v>
      </c>
      <c r="H5073" s="4" t="s">
        <v>675</v>
      </c>
      <c r="I5073" s="1" t="s">
        <v>38</v>
      </c>
    </row>
    <row r="5074" spans="2:9">
      <c r="B5074" s="1">
        <v>5072</v>
      </c>
      <c r="C5074" s="41" t="s">
        <v>14984</v>
      </c>
      <c r="D5074" s="4" t="s">
        <v>14985</v>
      </c>
      <c r="E5074" s="41" t="s">
        <v>17</v>
      </c>
      <c r="F5074" s="3" t="s">
        <v>14986</v>
      </c>
      <c r="G5074" s="1" t="s">
        <v>18</v>
      </c>
      <c r="H5074" s="4" t="s">
        <v>478</v>
      </c>
      <c r="I5074" s="1" t="s">
        <v>38</v>
      </c>
    </row>
    <row r="5075" spans="2:9">
      <c r="B5075" s="1">
        <v>5073</v>
      </c>
      <c r="C5075" s="41" t="s">
        <v>14987</v>
      </c>
      <c r="D5075" s="4" t="s">
        <v>14988</v>
      </c>
      <c r="E5075" s="41" t="s">
        <v>17</v>
      </c>
      <c r="F5075" s="3" t="s">
        <v>14989</v>
      </c>
      <c r="G5075" s="1" t="s">
        <v>18</v>
      </c>
      <c r="H5075" s="4" t="s">
        <v>680</v>
      </c>
      <c r="I5075" s="1" t="s">
        <v>38</v>
      </c>
    </row>
    <row r="5076" spans="2:9">
      <c r="B5076" s="1">
        <v>5074</v>
      </c>
      <c r="C5076" s="41" t="s">
        <v>14990</v>
      </c>
      <c r="D5076" s="4" t="s">
        <v>14991</v>
      </c>
      <c r="E5076" s="41" t="s">
        <v>17</v>
      </c>
      <c r="F5076" s="3" t="s">
        <v>14992</v>
      </c>
      <c r="G5076" s="1" t="s">
        <v>18</v>
      </c>
      <c r="H5076" s="4" t="s">
        <v>174</v>
      </c>
      <c r="I5076" s="1" t="s">
        <v>38</v>
      </c>
    </row>
    <row r="5077" spans="2:9">
      <c r="B5077" s="1">
        <v>5075</v>
      </c>
      <c r="C5077" s="41" t="s">
        <v>14993</v>
      </c>
      <c r="D5077" s="4" t="s">
        <v>14994</v>
      </c>
      <c r="E5077" s="41" t="s">
        <v>17</v>
      </c>
      <c r="F5077" s="3" t="s">
        <v>14995</v>
      </c>
      <c r="G5077" s="1" t="s">
        <v>18</v>
      </c>
      <c r="H5077" s="4" t="s">
        <v>557</v>
      </c>
      <c r="I5077" s="1" t="s">
        <v>38</v>
      </c>
    </row>
    <row r="5078" spans="2:9">
      <c r="B5078" s="1">
        <v>5076</v>
      </c>
      <c r="C5078" s="41" t="s">
        <v>14996</v>
      </c>
      <c r="D5078" s="4" t="s">
        <v>14997</v>
      </c>
      <c r="E5078" s="41" t="s">
        <v>17</v>
      </c>
      <c r="F5078" s="3" t="s">
        <v>14998</v>
      </c>
      <c r="G5078" s="1" t="s">
        <v>18</v>
      </c>
      <c r="H5078" s="4" t="s">
        <v>387</v>
      </c>
      <c r="I5078" s="1" t="s">
        <v>38</v>
      </c>
    </row>
    <row r="5079" spans="2:9">
      <c r="B5079" s="1">
        <v>5077</v>
      </c>
      <c r="C5079" s="41" t="s">
        <v>14999</v>
      </c>
      <c r="D5079" s="4" t="s">
        <v>15000</v>
      </c>
      <c r="E5079" s="41" t="s">
        <v>17</v>
      </c>
      <c r="F5079" s="3" t="s">
        <v>15001</v>
      </c>
      <c r="G5079" s="1" t="s">
        <v>18</v>
      </c>
      <c r="H5079" s="4" t="s">
        <v>557</v>
      </c>
      <c r="I5079" s="1" t="s">
        <v>38</v>
      </c>
    </row>
    <row r="5080" spans="2:9">
      <c r="B5080" s="1">
        <v>5078</v>
      </c>
      <c r="C5080" s="41" t="s">
        <v>15002</v>
      </c>
      <c r="D5080" s="4" t="s">
        <v>3695</v>
      </c>
      <c r="E5080" s="41" t="s">
        <v>17</v>
      </c>
      <c r="F5080" s="3" t="s">
        <v>15003</v>
      </c>
      <c r="G5080" s="1" t="s">
        <v>18</v>
      </c>
      <c r="H5080" s="4" t="s">
        <v>478</v>
      </c>
      <c r="I5080" s="1" t="s">
        <v>38</v>
      </c>
    </row>
    <row r="5081" spans="2:9">
      <c r="B5081" s="1">
        <v>5079</v>
      </c>
      <c r="C5081" s="41" t="s">
        <v>15004</v>
      </c>
      <c r="D5081" s="4" t="s">
        <v>15005</v>
      </c>
      <c r="E5081" s="41" t="s">
        <v>17</v>
      </c>
      <c r="F5081" s="3" t="s">
        <v>15006</v>
      </c>
      <c r="G5081" s="1" t="s">
        <v>18</v>
      </c>
      <c r="H5081" s="4" t="s">
        <v>436</v>
      </c>
      <c r="I5081" s="1" t="s">
        <v>38</v>
      </c>
    </row>
    <row r="5082" spans="2:9">
      <c r="B5082" s="1">
        <v>5080</v>
      </c>
      <c r="C5082" s="41" t="s">
        <v>15007</v>
      </c>
      <c r="D5082" s="4" t="s">
        <v>15008</v>
      </c>
      <c r="E5082" s="41" t="s">
        <v>17</v>
      </c>
      <c r="F5082" s="3" t="s">
        <v>15009</v>
      </c>
      <c r="G5082" s="1" t="s">
        <v>18</v>
      </c>
      <c r="H5082" s="4" t="s">
        <v>679</v>
      </c>
      <c r="I5082" s="1" t="s">
        <v>38</v>
      </c>
    </row>
    <row r="5083" spans="2:9">
      <c r="B5083" s="1">
        <v>5081</v>
      </c>
      <c r="C5083" s="41" t="s">
        <v>15010</v>
      </c>
      <c r="D5083" s="4" t="s">
        <v>15011</v>
      </c>
      <c r="E5083" s="41" t="s">
        <v>17</v>
      </c>
      <c r="F5083" s="3" t="s">
        <v>15012</v>
      </c>
      <c r="G5083" s="1" t="s">
        <v>18</v>
      </c>
      <c r="H5083" s="4" t="s">
        <v>680</v>
      </c>
      <c r="I5083" s="1" t="s">
        <v>38</v>
      </c>
    </row>
    <row r="5084" spans="2:9">
      <c r="B5084" s="1">
        <v>5082</v>
      </c>
      <c r="C5084" s="41" t="s">
        <v>15013</v>
      </c>
      <c r="D5084" s="4" t="s">
        <v>15014</v>
      </c>
      <c r="E5084" s="41" t="s">
        <v>17</v>
      </c>
      <c r="F5084" s="3" t="s">
        <v>6852</v>
      </c>
      <c r="G5084" s="1" t="s">
        <v>18</v>
      </c>
      <c r="H5084" s="4" t="s">
        <v>387</v>
      </c>
      <c r="I5084" s="1" t="s">
        <v>38</v>
      </c>
    </row>
    <row r="5085" spans="2:9">
      <c r="B5085" s="1">
        <v>5083</v>
      </c>
      <c r="C5085" s="41" t="s">
        <v>15015</v>
      </c>
      <c r="D5085" s="4" t="s">
        <v>15016</v>
      </c>
      <c r="E5085" s="41" t="s">
        <v>17</v>
      </c>
      <c r="F5085" s="3" t="s">
        <v>15017</v>
      </c>
      <c r="G5085" s="1" t="s">
        <v>18</v>
      </c>
      <c r="H5085" s="4" t="s">
        <v>678</v>
      </c>
      <c r="I5085" s="1" t="s">
        <v>38</v>
      </c>
    </row>
    <row r="5086" spans="2:9">
      <c r="B5086" s="1">
        <v>5084</v>
      </c>
      <c r="C5086" s="41" t="s">
        <v>15018</v>
      </c>
      <c r="D5086" s="4" t="s">
        <v>14324</v>
      </c>
      <c r="E5086" s="41" t="s">
        <v>17</v>
      </c>
      <c r="F5086" s="3" t="s">
        <v>12049</v>
      </c>
      <c r="G5086" s="1" t="s">
        <v>18</v>
      </c>
      <c r="H5086" s="4" t="s">
        <v>387</v>
      </c>
      <c r="I5086" s="1" t="s">
        <v>38</v>
      </c>
    </row>
    <row r="5087" spans="2:9">
      <c r="B5087" s="1">
        <v>5085</v>
      </c>
      <c r="C5087" s="41" t="s">
        <v>15019</v>
      </c>
      <c r="D5087" s="4" t="s">
        <v>8352</v>
      </c>
      <c r="E5087" s="41" t="s">
        <v>17</v>
      </c>
      <c r="F5087" s="3" t="s">
        <v>8643</v>
      </c>
      <c r="G5087" s="1" t="s">
        <v>18</v>
      </c>
      <c r="H5087" s="4" t="s">
        <v>675</v>
      </c>
      <c r="I5087" s="1" t="s">
        <v>38</v>
      </c>
    </row>
    <row r="5088" spans="2:9">
      <c r="B5088" s="1">
        <v>5086</v>
      </c>
      <c r="C5088" s="41" t="s">
        <v>15020</v>
      </c>
      <c r="D5088" s="4" t="s">
        <v>15021</v>
      </c>
      <c r="E5088" s="41" t="s">
        <v>17</v>
      </c>
      <c r="F5088" s="3" t="s">
        <v>15022</v>
      </c>
      <c r="G5088" s="1" t="s">
        <v>18</v>
      </c>
      <c r="H5088" s="4" t="s">
        <v>436</v>
      </c>
      <c r="I5088" s="1" t="s">
        <v>38</v>
      </c>
    </row>
    <row r="5089" spans="2:9">
      <c r="B5089" s="1">
        <v>5087</v>
      </c>
      <c r="C5089" s="41" t="s">
        <v>15023</v>
      </c>
      <c r="D5089" s="4" t="s">
        <v>15024</v>
      </c>
      <c r="E5089" s="41" t="s">
        <v>17</v>
      </c>
      <c r="F5089" s="3" t="s">
        <v>15025</v>
      </c>
      <c r="G5089" s="1" t="s">
        <v>18</v>
      </c>
      <c r="H5089" s="4" t="s">
        <v>387</v>
      </c>
      <c r="I5089" s="1" t="s">
        <v>38</v>
      </c>
    </row>
    <row r="5090" spans="2:9">
      <c r="B5090" s="1">
        <v>5088</v>
      </c>
      <c r="C5090" s="41" t="s">
        <v>15026</v>
      </c>
      <c r="D5090" s="4" t="s">
        <v>15027</v>
      </c>
      <c r="E5090" s="41" t="s">
        <v>17</v>
      </c>
      <c r="F5090" s="3" t="s">
        <v>15028</v>
      </c>
      <c r="G5090" s="1" t="s">
        <v>18</v>
      </c>
      <c r="H5090" s="4" t="s">
        <v>680</v>
      </c>
      <c r="I5090" s="1" t="s">
        <v>38</v>
      </c>
    </row>
    <row r="5091" spans="2:9">
      <c r="B5091" s="1">
        <v>5089</v>
      </c>
      <c r="C5091" s="41" t="s">
        <v>15029</v>
      </c>
      <c r="D5091" s="4" t="s">
        <v>15030</v>
      </c>
      <c r="E5091" s="41" t="s">
        <v>17</v>
      </c>
      <c r="F5091" s="3" t="s">
        <v>15031</v>
      </c>
      <c r="G5091" s="1" t="s">
        <v>18</v>
      </c>
      <c r="H5091" s="4" t="s">
        <v>182</v>
      </c>
      <c r="I5091" s="1" t="s">
        <v>38</v>
      </c>
    </row>
    <row r="5092" spans="2:9">
      <c r="B5092" s="1">
        <v>5090</v>
      </c>
      <c r="C5092" s="41" t="s">
        <v>15032</v>
      </c>
      <c r="D5092" s="4" t="s">
        <v>15033</v>
      </c>
      <c r="E5092" s="41" t="s">
        <v>17</v>
      </c>
      <c r="F5092" s="3" t="s">
        <v>15034</v>
      </c>
      <c r="G5092" s="1" t="s">
        <v>18</v>
      </c>
      <c r="H5092" s="4" t="s">
        <v>557</v>
      </c>
      <c r="I5092" s="1" t="s">
        <v>38</v>
      </c>
    </row>
    <row r="5093" spans="2:9">
      <c r="B5093" s="1">
        <v>5091</v>
      </c>
      <c r="C5093" s="41" t="s">
        <v>15035</v>
      </c>
      <c r="D5093" s="4" t="s">
        <v>15036</v>
      </c>
      <c r="E5093" s="41" t="s">
        <v>17</v>
      </c>
      <c r="F5093" s="3" t="s">
        <v>15037</v>
      </c>
      <c r="G5093" s="1" t="s">
        <v>18</v>
      </c>
      <c r="H5093" s="4" t="s">
        <v>322</v>
      </c>
      <c r="I5093" s="1" t="s">
        <v>38</v>
      </c>
    </row>
    <row r="5094" spans="2:9">
      <c r="B5094" s="1">
        <v>5092</v>
      </c>
      <c r="C5094" s="41" t="s">
        <v>15038</v>
      </c>
      <c r="D5094" s="4" t="s">
        <v>15039</v>
      </c>
      <c r="E5094" s="41" t="s">
        <v>17</v>
      </c>
      <c r="F5094" s="3" t="s">
        <v>15040</v>
      </c>
      <c r="G5094" s="1" t="s">
        <v>18</v>
      </c>
      <c r="H5094" s="4" t="s">
        <v>680</v>
      </c>
      <c r="I5094" s="1" t="s">
        <v>38</v>
      </c>
    </row>
    <row r="5095" spans="2:9">
      <c r="B5095" s="1">
        <v>5093</v>
      </c>
      <c r="C5095" s="41" t="s">
        <v>15041</v>
      </c>
      <c r="D5095" s="4" t="s">
        <v>15042</v>
      </c>
      <c r="E5095" s="41" t="s">
        <v>17</v>
      </c>
      <c r="F5095" s="3" t="s">
        <v>15043</v>
      </c>
      <c r="G5095" s="1" t="s">
        <v>18</v>
      </c>
      <c r="H5095" s="4" t="s">
        <v>174</v>
      </c>
      <c r="I5095" s="1" t="s">
        <v>38</v>
      </c>
    </row>
    <row r="5096" spans="2:9">
      <c r="B5096" s="1">
        <v>5094</v>
      </c>
      <c r="C5096" s="41" t="s">
        <v>15044</v>
      </c>
      <c r="D5096" s="4" t="s">
        <v>15045</v>
      </c>
      <c r="E5096" s="41" t="s">
        <v>17</v>
      </c>
      <c r="F5096" s="3" t="s">
        <v>15046</v>
      </c>
      <c r="G5096" s="1" t="s">
        <v>18</v>
      </c>
      <c r="H5096" s="4" t="s">
        <v>182</v>
      </c>
      <c r="I5096" s="1" t="s">
        <v>38</v>
      </c>
    </row>
    <row r="5097" spans="2:9">
      <c r="B5097" s="1">
        <v>5095</v>
      </c>
      <c r="C5097" s="41" t="s">
        <v>15047</v>
      </c>
      <c r="D5097" s="4" t="s">
        <v>15048</v>
      </c>
      <c r="E5097" s="41" t="s">
        <v>17</v>
      </c>
      <c r="F5097" s="3" t="s">
        <v>15049</v>
      </c>
      <c r="G5097" s="1" t="s">
        <v>18</v>
      </c>
      <c r="H5097" s="4" t="s">
        <v>557</v>
      </c>
      <c r="I5097" s="1" t="s">
        <v>38</v>
      </c>
    </row>
    <row r="5098" spans="2:9">
      <c r="B5098" s="1">
        <v>5096</v>
      </c>
      <c r="C5098" s="41" t="s">
        <v>15050</v>
      </c>
      <c r="D5098" s="4" t="s">
        <v>15051</v>
      </c>
      <c r="E5098" s="41" t="s">
        <v>17</v>
      </c>
      <c r="F5098" s="3" t="s">
        <v>15052</v>
      </c>
      <c r="G5098" s="1" t="s">
        <v>18</v>
      </c>
      <c r="H5098" s="4" t="s">
        <v>557</v>
      </c>
      <c r="I5098" s="1" t="s">
        <v>38</v>
      </c>
    </row>
    <row r="5099" spans="2:9">
      <c r="B5099" s="1">
        <v>5097</v>
      </c>
      <c r="C5099" s="41" t="s">
        <v>15053</v>
      </c>
      <c r="D5099" s="4" t="s">
        <v>15054</v>
      </c>
      <c r="E5099" s="41" t="s">
        <v>17</v>
      </c>
      <c r="F5099" s="3" t="s">
        <v>15055</v>
      </c>
      <c r="G5099" s="1" t="s">
        <v>18</v>
      </c>
      <c r="H5099" s="4" t="s">
        <v>557</v>
      </c>
      <c r="I5099" s="1" t="s">
        <v>38</v>
      </c>
    </row>
    <row r="5100" spans="2:9">
      <c r="B5100" s="1">
        <v>5098</v>
      </c>
      <c r="C5100" s="41" t="s">
        <v>15056</v>
      </c>
      <c r="D5100" s="4" t="s">
        <v>15057</v>
      </c>
      <c r="E5100" s="41" t="s">
        <v>17</v>
      </c>
      <c r="F5100" s="3" t="s">
        <v>15058</v>
      </c>
      <c r="G5100" s="1" t="s">
        <v>18</v>
      </c>
      <c r="H5100" s="4" t="s">
        <v>675</v>
      </c>
      <c r="I5100" s="1" t="s">
        <v>38</v>
      </c>
    </row>
    <row r="5101" spans="2:9">
      <c r="B5101" s="1">
        <v>5099</v>
      </c>
      <c r="C5101" s="41" t="s">
        <v>15059</v>
      </c>
      <c r="D5101" s="4" t="s">
        <v>15060</v>
      </c>
      <c r="E5101" s="41" t="s">
        <v>17</v>
      </c>
      <c r="F5101" s="3" t="s">
        <v>13838</v>
      </c>
      <c r="G5101" s="1" t="s">
        <v>18</v>
      </c>
      <c r="H5101" s="4" t="s">
        <v>387</v>
      </c>
      <c r="I5101" s="1" t="s">
        <v>38</v>
      </c>
    </row>
    <row r="5102" spans="2:9">
      <c r="B5102" s="1">
        <v>5100</v>
      </c>
      <c r="C5102" s="41" t="s">
        <v>15061</v>
      </c>
      <c r="D5102" s="4" t="s">
        <v>15062</v>
      </c>
      <c r="E5102" s="41" t="s">
        <v>17</v>
      </c>
      <c r="F5102" s="3" t="s">
        <v>15063</v>
      </c>
      <c r="G5102" s="1" t="s">
        <v>18</v>
      </c>
      <c r="H5102" s="4" t="s">
        <v>557</v>
      </c>
      <c r="I5102" s="1" t="s">
        <v>38</v>
      </c>
    </row>
    <row r="5103" spans="2:9">
      <c r="B5103" s="1">
        <v>5101</v>
      </c>
      <c r="C5103" s="41" t="s">
        <v>15064</v>
      </c>
      <c r="D5103" s="4" t="s">
        <v>4303</v>
      </c>
      <c r="E5103" s="41" t="s">
        <v>17</v>
      </c>
      <c r="F5103" s="3" t="s">
        <v>15065</v>
      </c>
      <c r="G5103" s="1" t="s">
        <v>18</v>
      </c>
      <c r="H5103" s="4" t="s">
        <v>680</v>
      </c>
      <c r="I5103" s="1" t="s">
        <v>38</v>
      </c>
    </row>
    <row r="5104" spans="2:9">
      <c r="B5104" s="1">
        <v>5102</v>
      </c>
      <c r="C5104" s="41" t="s">
        <v>15066</v>
      </c>
      <c r="D5104" s="4" t="s">
        <v>15067</v>
      </c>
      <c r="E5104" s="41" t="s">
        <v>17</v>
      </c>
      <c r="F5104" s="3" t="s">
        <v>15068</v>
      </c>
      <c r="G5104" s="1" t="s">
        <v>18</v>
      </c>
      <c r="H5104" s="4" t="s">
        <v>557</v>
      </c>
      <c r="I5104" s="1" t="s">
        <v>38</v>
      </c>
    </row>
    <row r="5105" spans="2:9">
      <c r="B5105" s="1">
        <v>5103</v>
      </c>
      <c r="C5105" s="41" t="s">
        <v>15069</v>
      </c>
      <c r="D5105" s="4" t="s">
        <v>15070</v>
      </c>
      <c r="E5105" s="41" t="s">
        <v>17</v>
      </c>
      <c r="F5105" s="3" t="s">
        <v>15071</v>
      </c>
      <c r="G5105" s="1" t="s">
        <v>18</v>
      </c>
      <c r="H5105" s="4" t="s">
        <v>478</v>
      </c>
      <c r="I5105" s="1" t="s">
        <v>38</v>
      </c>
    </row>
    <row r="5106" spans="2:9">
      <c r="B5106" s="1">
        <v>5104</v>
      </c>
      <c r="C5106" s="41" t="s">
        <v>15072</v>
      </c>
      <c r="D5106" s="4" t="s">
        <v>15073</v>
      </c>
      <c r="E5106" s="41" t="s">
        <v>17</v>
      </c>
      <c r="F5106" s="3" t="s">
        <v>15074</v>
      </c>
      <c r="G5106" s="1" t="s">
        <v>18</v>
      </c>
      <c r="H5106" s="4" t="s">
        <v>29551</v>
      </c>
      <c r="I5106" s="1" t="s">
        <v>38</v>
      </c>
    </row>
    <row r="5107" spans="2:9">
      <c r="B5107" s="1">
        <v>5105</v>
      </c>
      <c r="C5107" s="41" t="s">
        <v>15075</v>
      </c>
      <c r="D5107" s="4" t="s">
        <v>15076</v>
      </c>
      <c r="E5107" s="41" t="s">
        <v>17</v>
      </c>
      <c r="F5107" s="3" t="s">
        <v>15077</v>
      </c>
      <c r="G5107" s="1" t="s">
        <v>18</v>
      </c>
      <c r="H5107" s="4" t="s">
        <v>679</v>
      </c>
      <c r="I5107" s="1" t="s">
        <v>38</v>
      </c>
    </row>
    <row r="5108" spans="2:9">
      <c r="B5108" s="1">
        <v>5106</v>
      </c>
      <c r="C5108" s="41" t="s">
        <v>15078</v>
      </c>
      <c r="D5108" s="4" t="s">
        <v>8722</v>
      </c>
      <c r="E5108" s="41" t="s">
        <v>17</v>
      </c>
      <c r="F5108" s="3" t="s">
        <v>15079</v>
      </c>
      <c r="G5108" s="1" t="s">
        <v>18</v>
      </c>
      <c r="H5108" s="4" t="s">
        <v>680</v>
      </c>
      <c r="I5108" s="1" t="s">
        <v>38</v>
      </c>
    </row>
    <row r="5109" spans="2:9">
      <c r="B5109" s="1">
        <v>5107</v>
      </c>
      <c r="C5109" s="41" t="s">
        <v>15080</v>
      </c>
      <c r="D5109" s="4" t="s">
        <v>15081</v>
      </c>
      <c r="E5109" s="41" t="s">
        <v>17</v>
      </c>
      <c r="F5109" s="3" t="s">
        <v>15082</v>
      </c>
      <c r="G5109" s="1" t="s">
        <v>18</v>
      </c>
      <c r="H5109" s="4" t="s">
        <v>29551</v>
      </c>
      <c r="I5109" s="1" t="s">
        <v>38</v>
      </c>
    </row>
    <row r="5110" spans="2:9">
      <c r="B5110" s="1">
        <v>5108</v>
      </c>
      <c r="C5110" s="41" t="s">
        <v>15083</v>
      </c>
      <c r="D5110" s="4" t="s">
        <v>15084</v>
      </c>
      <c r="E5110" s="41" t="s">
        <v>17</v>
      </c>
      <c r="F5110" s="3" t="s">
        <v>15085</v>
      </c>
      <c r="G5110" s="1" t="s">
        <v>18</v>
      </c>
      <c r="H5110" s="4" t="s">
        <v>174</v>
      </c>
      <c r="I5110" s="1" t="s">
        <v>38</v>
      </c>
    </row>
    <row r="5111" spans="2:9">
      <c r="B5111" s="1">
        <v>5109</v>
      </c>
      <c r="C5111" s="41" t="s">
        <v>15086</v>
      </c>
      <c r="D5111" s="4" t="s">
        <v>15087</v>
      </c>
      <c r="E5111" s="41" t="s">
        <v>17</v>
      </c>
      <c r="F5111" s="3" t="s">
        <v>15088</v>
      </c>
      <c r="G5111" s="1" t="s">
        <v>18</v>
      </c>
      <c r="H5111" s="4" t="s">
        <v>387</v>
      </c>
      <c r="I5111" s="1" t="s">
        <v>38</v>
      </c>
    </row>
    <row r="5112" spans="2:9">
      <c r="B5112" s="1">
        <v>5110</v>
      </c>
      <c r="C5112" s="41" t="s">
        <v>15089</v>
      </c>
      <c r="D5112" s="4" t="s">
        <v>15090</v>
      </c>
      <c r="E5112" s="41" t="s">
        <v>17</v>
      </c>
      <c r="F5112" s="3" t="s">
        <v>15091</v>
      </c>
      <c r="G5112" s="1" t="s">
        <v>18</v>
      </c>
      <c r="H5112" s="4" t="s">
        <v>675</v>
      </c>
      <c r="I5112" s="1" t="s">
        <v>38</v>
      </c>
    </row>
    <row r="5113" spans="2:9">
      <c r="B5113" s="1">
        <v>5111</v>
      </c>
      <c r="C5113" s="41" t="s">
        <v>15092</v>
      </c>
      <c r="D5113" s="4" t="s">
        <v>15093</v>
      </c>
      <c r="E5113" s="41" t="s">
        <v>17</v>
      </c>
      <c r="F5113" s="3" t="s">
        <v>15094</v>
      </c>
      <c r="G5113" s="1" t="s">
        <v>18</v>
      </c>
      <c r="H5113" s="4" t="s">
        <v>174</v>
      </c>
      <c r="I5113" s="1" t="s">
        <v>38</v>
      </c>
    </row>
    <row r="5114" spans="2:9">
      <c r="B5114" s="1">
        <v>5112</v>
      </c>
      <c r="C5114" s="41" t="s">
        <v>15095</v>
      </c>
      <c r="D5114" s="4" t="s">
        <v>15096</v>
      </c>
      <c r="E5114" s="41" t="s">
        <v>17</v>
      </c>
      <c r="F5114" s="3" t="s">
        <v>15097</v>
      </c>
      <c r="G5114" s="1" t="s">
        <v>18</v>
      </c>
      <c r="H5114" s="4" t="s">
        <v>436</v>
      </c>
      <c r="I5114" s="1" t="s">
        <v>38</v>
      </c>
    </row>
    <row r="5115" spans="2:9">
      <c r="B5115" s="1">
        <v>5113</v>
      </c>
      <c r="C5115" s="41" t="s">
        <v>15098</v>
      </c>
      <c r="D5115" s="4" t="s">
        <v>15099</v>
      </c>
      <c r="E5115" s="41" t="s">
        <v>17</v>
      </c>
      <c r="F5115" s="3" t="s">
        <v>15100</v>
      </c>
      <c r="G5115" s="1" t="s">
        <v>18</v>
      </c>
      <c r="H5115" s="4" t="s">
        <v>436</v>
      </c>
      <c r="I5115" s="1" t="s">
        <v>38</v>
      </c>
    </row>
    <row r="5116" spans="2:9">
      <c r="B5116" s="1">
        <v>5114</v>
      </c>
      <c r="C5116" s="41" t="s">
        <v>15101</v>
      </c>
      <c r="D5116" s="4" t="s">
        <v>15102</v>
      </c>
      <c r="E5116" s="41" t="s">
        <v>17</v>
      </c>
      <c r="F5116" s="3" t="s">
        <v>15103</v>
      </c>
      <c r="G5116" s="1" t="s">
        <v>18</v>
      </c>
      <c r="H5116" s="4" t="s">
        <v>678</v>
      </c>
      <c r="I5116" s="1" t="s">
        <v>38</v>
      </c>
    </row>
    <row r="5117" spans="2:9">
      <c r="B5117" s="1">
        <v>5115</v>
      </c>
      <c r="C5117" s="41" t="s">
        <v>15104</v>
      </c>
      <c r="D5117" s="4" t="s">
        <v>15105</v>
      </c>
      <c r="E5117" s="41" t="s">
        <v>17</v>
      </c>
      <c r="F5117" s="3" t="s">
        <v>15106</v>
      </c>
      <c r="G5117" s="1" t="s">
        <v>18</v>
      </c>
      <c r="H5117" s="4" t="s">
        <v>679</v>
      </c>
      <c r="I5117" s="1" t="s">
        <v>38</v>
      </c>
    </row>
    <row r="5118" spans="2:9">
      <c r="B5118" s="1">
        <v>5116</v>
      </c>
      <c r="C5118" s="41" t="s">
        <v>15107</v>
      </c>
      <c r="D5118" s="4" t="s">
        <v>15108</v>
      </c>
      <c r="E5118" s="41" t="s">
        <v>17</v>
      </c>
      <c r="F5118" s="3" t="s">
        <v>15109</v>
      </c>
      <c r="G5118" s="1" t="s">
        <v>18</v>
      </c>
      <c r="H5118" s="4" t="s">
        <v>478</v>
      </c>
      <c r="I5118" s="1" t="s">
        <v>38</v>
      </c>
    </row>
    <row r="5119" spans="2:9">
      <c r="B5119" s="1">
        <v>5117</v>
      </c>
      <c r="C5119" s="41" t="s">
        <v>15110</v>
      </c>
      <c r="D5119" s="4" t="s">
        <v>15111</v>
      </c>
      <c r="E5119" s="41" t="s">
        <v>17</v>
      </c>
      <c r="F5119" s="3" t="s">
        <v>15112</v>
      </c>
      <c r="G5119" s="1" t="s">
        <v>18</v>
      </c>
      <c r="H5119" s="4" t="s">
        <v>387</v>
      </c>
      <c r="I5119" s="1" t="s">
        <v>38</v>
      </c>
    </row>
    <row r="5120" spans="2:9">
      <c r="B5120" s="1">
        <v>5118</v>
      </c>
      <c r="C5120" s="41" t="s">
        <v>15113</v>
      </c>
      <c r="D5120" s="4" t="s">
        <v>15114</v>
      </c>
      <c r="E5120" s="41" t="s">
        <v>17</v>
      </c>
      <c r="F5120" s="3" t="s">
        <v>15115</v>
      </c>
      <c r="G5120" s="1" t="s">
        <v>18</v>
      </c>
      <c r="H5120" s="4" t="s">
        <v>557</v>
      </c>
      <c r="I5120" s="1" t="s">
        <v>38</v>
      </c>
    </row>
    <row r="5121" spans="2:9">
      <c r="B5121" s="1">
        <v>5119</v>
      </c>
      <c r="C5121" s="41" t="s">
        <v>15116</v>
      </c>
      <c r="D5121" s="4" t="s">
        <v>15117</v>
      </c>
      <c r="E5121" s="41" t="s">
        <v>17</v>
      </c>
      <c r="F5121" s="3" t="s">
        <v>15118</v>
      </c>
      <c r="G5121" s="1" t="s">
        <v>18</v>
      </c>
      <c r="H5121" s="4" t="s">
        <v>478</v>
      </c>
      <c r="I5121" s="1" t="s">
        <v>38</v>
      </c>
    </row>
    <row r="5122" spans="2:9">
      <c r="B5122" s="1">
        <v>5120</v>
      </c>
      <c r="C5122" s="41" t="s">
        <v>15119</v>
      </c>
      <c r="D5122" s="4" t="s">
        <v>15120</v>
      </c>
      <c r="E5122" s="41" t="s">
        <v>17</v>
      </c>
      <c r="F5122" s="3" t="s">
        <v>15121</v>
      </c>
      <c r="G5122" s="1" t="s">
        <v>18</v>
      </c>
      <c r="H5122" s="4" t="s">
        <v>310</v>
      </c>
      <c r="I5122" s="1" t="s">
        <v>38</v>
      </c>
    </row>
    <row r="5123" spans="2:9">
      <c r="B5123" s="1">
        <v>5121</v>
      </c>
      <c r="C5123" s="41" t="s">
        <v>15122</v>
      </c>
      <c r="D5123" s="4" t="s">
        <v>15123</v>
      </c>
      <c r="E5123" s="41" t="s">
        <v>17</v>
      </c>
      <c r="F5123" s="3" t="s">
        <v>15124</v>
      </c>
      <c r="G5123" s="1" t="s">
        <v>18</v>
      </c>
      <c r="H5123" s="4" t="s">
        <v>557</v>
      </c>
      <c r="I5123" s="1" t="s">
        <v>38</v>
      </c>
    </row>
    <row r="5124" spans="2:9">
      <c r="B5124" s="1">
        <v>5122</v>
      </c>
      <c r="C5124" s="41" t="s">
        <v>15125</v>
      </c>
      <c r="D5124" s="4" t="s">
        <v>15126</v>
      </c>
      <c r="E5124" s="41" t="s">
        <v>17</v>
      </c>
      <c r="F5124" s="3" t="s">
        <v>15127</v>
      </c>
      <c r="G5124" s="1" t="s">
        <v>18</v>
      </c>
      <c r="H5124" s="4" t="s">
        <v>680</v>
      </c>
      <c r="I5124" s="1" t="s">
        <v>38</v>
      </c>
    </row>
    <row r="5125" spans="2:9">
      <c r="B5125" s="1">
        <v>5123</v>
      </c>
      <c r="C5125" s="41" t="s">
        <v>15128</v>
      </c>
      <c r="D5125" s="4" t="s">
        <v>15129</v>
      </c>
      <c r="E5125" s="41" t="s">
        <v>17</v>
      </c>
      <c r="F5125" s="3" t="s">
        <v>15130</v>
      </c>
      <c r="G5125" s="1" t="s">
        <v>18</v>
      </c>
      <c r="H5125" s="4" t="s">
        <v>174</v>
      </c>
      <c r="I5125" s="1" t="s">
        <v>38</v>
      </c>
    </row>
    <row r="5126" spans="2:9">
      <c r="B5126" s="1">
        <v>5124</v>
      </c>
      <c r="C5126" s="41" t="s">
        <v>15131</v>
      </c>
      <c r="D5126" s="4" t="s">
        <v>15132</v>
      </c>
      <c r="E5126" s="41" t="s">
        <v>17</v>
      </c>
      <c r="F5126" s="3" t="s">
        <v>12049</v>
      </c>
      <c r="G5126" s="1" t="s">
        <v>18</v>
      </c>
      <c r="H5126" s="4" t="s">
        <v>387</v>
      </c>
      <c r="I5126" s="1" t="s">
        <v>38</v>
      </c>
    </row>
    <row r="5127" spans="2:9">
      <c r="B5127" s="1">
        <v>5125</v>
      </c>
      <c r="C5127" s="41" t="s">
        <v>15133</v>
      </c>
      <c r="D5127" s="4" t="s">
        <v>15134</v>
      </c>
      <c r="E5127" s="41" t="s">
        <v>17</v>
      </c>
      <c r="F5127" s="3" t="s">
        <v>15135</v>
      </c>
      <c r="G5127" s="1" t="s">
        <v>18</v>
      </c>
      <c r="H5127" s="4" t="s">
        <v>194</v>
      </c>
      <c r="I5127" s="1" t="s">
        <v>38</v>
      </c>
    </row>
    <row r="5128" spans="2:9">
      <c r="B5128" s="1">
        <v>5126</v>
      </c>
      <c r="C5128" s="41" t="s">
        <v>15136</v>
      </c>
      <c r="D5128" s="4" t="s">
        <v>15137</v>
      </c>
      <c r="E5128" s="41" t="s">
        <v>17</v>
      </c>
      <c r="F5128" s="3" t="s">
        <v>15138</v>
      </c>
      <c r="G5128" s="1" t="s">
        <v>18</v>
      </c>
      <c r="H5128" s="4" t="s">
        <v>387</v>
      </c>
      <c r="I5128" s="1" t="s">
        <v>38</v>
      </c>
    </row>
    <row r="5129" spans="2:9">
      <c r="B5129" s="1">
        <v>5127</v>
      </c>
      <c r="C5129" s="41" t="s">
        <v>15139</v>
      </c>
      <c r="D5129" s="4" t="s">
        <v>15140</v>
      </c>
      <c r="E5129" s="41" t="s">
        <v>17</v>
      </c>
      <c r="F5129" s="3" t="s">
        <v>14885</v>
      </c>
      <c r="G5129" s="1" t="s">
        <v>18</v>
      </c>
      <c r="H5129" s="4" t="s">
        <v>680</v>
      </c>
      <c r="I5129" s="1" t="s">
        <v>38</v>
      </c>
    </row>
    <row r="5130" spans="2:9">
      <c r="B5130" s="1">
        <v>5128</v>
      </c>
      <c r="C5130" s="41" t="s">
        <v>15141</v>
      </c>
      <c r="D5130" s="4" t="s">
        <v>15142</v>
      </c>
      <c r="E5130" s="41" t="s">
        <v>17</v>
      </c>
      <c r="F5130" s="3" t="s">
        <v>15143</v>
      </c>
      <c r="G5130" s="1" t="s">
        <v>18</v>
      </c>
      <c r="H5130" s="4" t="s">
        <v>557</v>
      </c>
      <c r="I5130" s="1" t="s">
        <v>38</v>
      </c>
    </row>
    <row r="5131" spans="2:9">
      <c r="B5131" s="1">
        <v>5129</v>
      </c>
      <c r="C5131" s="41" t="s">
        <v>15144</v>
      </c>
      <c r="D5131" s="4" t="s">
        <v>15145</v>
      </c>
      <c r="E5131" s="41" t="s">
        <v>17</v>
      </c>
      <c r="F5131" s="3" t="s">
        <v>15146</v>
      </c>
      <c r="G5131" s="1" t="s">
        <v>18</v>
      </c>
      <c r="H5131" s="4" t="s">
        <v>436</v>
      </c>
      <c r="I5131" s="1" t="s">
        <v>38</v>
      </c>
    </row>
    <row r="5132" spans="2:9">
      <c r="B5132" s="1">
        <v>5130</v>
      </c>
      <c r="C5132" s="41" t="s">
        <v>15147</v>
      </c>
      <c r="D5132" s="4" t="s">
        <v>15148</v>
      </c>
      <c r="E5132" s="41" t="s">
        <v>17</v>
      </c>
      <c r="F5132" s="3" t="s">
        <v>15149</v>
      </c>
      <c r="G5132" s="1" t="s">
        <v>18</v>
      </c>
      <c r="H5132" s="4" t="s">
        <v>680</v>
      </c>
      <c r="I5132" s="1" t="s">
        <v>38</v>
      </c>
    </row>
    <row r="5133" spans="2:9">
      <c r="B5133" s="1">
        <v>5131</v>
      </c>
      <c r="C5133" s="41" t="s">
        <v>15150</v>
      </c>
      <c r="D5133" s="4" t="s">
        <v>15151</v>
      </c>
      <c r="E5133" s="41" t="s">
        <v>17</v>
      </c>
      <c r="F5133" s="3" t="s">
        <v>15152</v>
      </c>
      <c r="G5133" s="1" t="s">
        <v>18</v>
      </c>
      <c r="H5133" s="4" t="s">
        <v>29551</v>
      </c>
      <c r="I5133" s="1" t="s">
        <v>38</v>
      </c>
    </row>
    <row r="5134" spans="2:9">
      <c r="B5134" s="1">
        <v>5132</v>
      </c>
      <c r="C5134" s="41" t="s">
        <v>15153</v>
      </c>
      <c r="D5134" s="4" t="s">
        <v>15154</v>
      </c>
      <c r="E5134" s="41" t="s">
        <v>17</v>
      </c>
      <c r="F5134" s="3" t="s">
        <v>15155</v>
      </c>
      <c r="G5134" s="1" t="s">
        <v>18</v>
      </c>
      <c r="H5134" s="4" t="s">
        <v>557</v>
      </c>
      <c r="I5134" s="1" t="s">
        <v>38</v>
      </c>
    </row>
    <row r="5135" spans="2:9">
      <c r="B5135" s="1">
        <v>5133</v>
      </c>
      <c r="C5135" s="41" t="s">
        <v>15156</v>
      </c>
      <c r="D5135" s="4" t="s">
        <v>15157</v>
      </c>
      <c r="E5135" s="41" t="s">
        <v>17</v>
      </c>
      <c r="F5135" s="3" t="s">
        <v>15158</v>
      </c>
      <c r="G5135" s="1" t="s">
        <v>18</v>
      </c>
      <c r="H5135" s="4" t="s">
        <v>436</v>
      </c>
      <c r="I5135" s="1" t="s">
        <v>38</v>
      </c>
    </row>
    <row r="5136" spans="2:9">
      <c r="B5136" s="1">
        <v>5134</v>
      </c>
      <c r="C5136" s="41" t="s">
        <v>15159</v>
      </c>
      <c r="D5136" s="4" t="s">
        <v>15160</v>
      </c>
      <c r="E5136" s="41" t="s">
        <v>17</v>
      </c>
      <c r="F5136" s="3" t="s">
        <v>15161</v>
      </c>
      <c r="G5136" s="1" t="s">
        <v>18</v>
      </c>
      <c r="H5136" s="4" t="s">
        <v>478</v>
      </c>
      <c r="I5136" s="1" t="s">
        <v>38</v>
      </c>
    </row>
    <row r="5137" spans="2:9">
      <c r="B5137" s="1">
        <v>5135</v>
      </c>
      <c r="C5137" s="41" t="s">
        <v>15162</v>
      </c>
      <c r="D5137" s="4" t="s">
        <v>15163</v>
      </c>
      <c r="E5137" s="41" t="s">
        <v>17</v>
      </c>
      <c r="F5137" s="3" t="s">
        <v>15164</v>
      </c>
      <c r="G5137" s="1" t="s">
        <v>18</v>
      </c>
      <c r="H5137" s="4" t="s">
        <v>678</v>
      </c>
      <c r="I5137" s="1" t="s">
        <v>38</v>
      </c>
    </row>
    <row r="5138" spans="2:9">
      <c r="B5138" s="1">
        <v>5136</v>
      </c>
      <c r="C5138" s="41" t="s">
        <v>15165</v>
      </c>
      <c r="D5138" s="4" t="s">
        <v>15166</v>
      </c>
      <c r="E5138" s="41" t="s">
        <v>17</v>
      </c>
      <c r="F5138" s="3" t="s">
        <v>15167</v>
      </c>
      <c r="G5138" s="1" t="s">
        <v>18</v>
      </c>
      <c r="H5138" s="4" t="s">
        <v>680</v>
      </c>
      <c r="I5138" s="1" t="s">
        <v>38</v>
      </c>
    </row>
    <row r="5139" spans="2:9">
      <c r="B5139" s="1">
        <v>5137</v>
      </c>
      <c r="C5139" s="41" t="s">
        <v>15168</v>
      </c>
      <c r="D5139" s="4" t="s">
        <v>15169</v>
      </c>
      <c r="E5139" s="41" t="s">
        <v>17</v>
      </c>
      <c r="F5139" s="3" t="s">
        <v>15170</v>
      </c>
      <c r="G5139" s="1" t="s">
        <v>18</v>
      </c>
      <c r="H5139" s="4" t="s">
        <v>194</v>
      </c>
      <c r="I5139" s="1" t="s">
        <v>38</v>
      </c>
    </row>
    <row r="5140" spans="2:9">
      <c r="B5140" s="1">
        <v>5138</v>
      </c>
      <c r="C5140" s="41" t="s">
        <v>15171</v>
      </c>
      <c r="D5140" s="4" t="s">
        <v>15172</v>
      </c>
      <c r="E5140" s="41" t="s">
        <v>17</v>
      </c>
      <c r="F5140" s="3" t="s">
        <v>15173</v>
      </c>
      <c r="G5140" s="1" t="s">
        <v>18</v>
      </c>
      <c r="H5140" s="4" t="s">
        <v>478</v>
      </c>
      <c r="I5140" s="1" t="s">
        <v>38</v>
      </c>
    </row>
    <row r="5141" spans="2:9">
      <c r="B5141" s="1">
        <v>5139</v>
      </c>
      <c r="C5141" s="41" t="s">
        <v>15174</v>
      </c>
      <c r="D5141" s="4" t="s">
        <v>15175</v>
      </c>
      <c r="E5141" s="41" t="s">
        <v>17</v>
      </c>
      <c r="F5141" s="3" t="s">
        <v>15176</v>
      </c>
      <c r="G5141" s="1" t="s">
        <v>18</v>
      </c>
      <c r="H5141" s="4" t="s">
        <v>557</v>
      </c>
      <c r="I5141" s="1" t="s">
        <v>38</v>
      </c>
    </row>
    <row r="5142" spans="2:9">
      <c r="B5142" s="1">
        <v>5140</v>
      </c>
      <c r="C5142" s="41" t="s">
        <v>15177</v>
      </c>
      <c r="D5142" s="4" t="s">
        <v>15178</v>
      </c>
      <c r="E5142" s="41" t="s">
        <v>17</v>
      </c>
      <c r="F5142" s="3" t="s">
        <v>15179</v>
      </c>
      <c r="G5142" s="1" t="s">
        <v>18</v>
      </c>
      <c r="H5142" s="4" t="s">
        <v>29551</v>
      </c>
      <c r="I5142" s="1" t="s">
        <v>38</v>
      </c>
    </row>
    <row r="5143" spans="2:9">
      <c r="B5143" s="1">
        <v>5141</v>
      </c>
      <c r="C5143" s="41" t="s">
        <v>15180</v>
      </c>
      <c r="D5143" s="4" t="s">
        <v>15181</v>
      </c>
      <c r="E5143" s="41" t="s">
        <v>17</v>
      </c>
      <c r="F5143" s="3" t="s">
        <v>12879</v>
      </c>
      <c r="G5143" s="1" t="s">
        <v>18</v>
      </c>
      <c r="H5143" s="4" t="s">
        <v>387</v>
      </c>
      <c r="I5143" s="1" t="s">
        <v>38</v>
      </c>
    </row>
    <row r="5144" spans="2:9">
      <c r="B5144" s="1">
        <v>5142</v>
      </c>
      <c r="C5144" s="41" t="s">
        <v>15182</v>
      </c>
      <c r="D5144" s="4" t="s">
        <v>15183</v>
      </c>
      <c r="E5144" s="41" t="s">
        <v>17</v>
      </c>
      <c r="F5144" s="3" t="s">
        <v>15184</v>
      </c>
      <c r="G5144" s="1" t="s">
        <v>18</v>
      </c>
      <c r="H5144" s="4" t="s">
        <v>244</v>
      </c>
      <c r="I5144" s="1" t="s">
        <v>38</v>
      </c>
    </row>
    <row r="5145" spans="2:9">
      <c r="B5145" s="1">
        <v>5143</v>
      </c>
      <c r="C5145" s="41" t="s">
        <v>15185</v>
      </c>
      <c r="D5145" s="4" t="s">
        <v>15186</v>
      </c>
      <c r="E5145" s="41" t="s">
        <v>17</v>
      </c>
      <c r="F5145" s="3" t="s">
        <v>15187</v>
      </c>
      <c r="G5145" s="1" t="s">
        <v>18</v>
      </c>
      <c r="H5145" s="4" t="s">
        <v>557</v>
      </c>
      <c r="I5145" s="1" t="s">
        <v>38</v>
      </c>
    </row>
    <row r="5146" spans="2:9">
      <c r="B5146" s="1">
        <v>5144</v>
      </c>
      <c r="C5146" s="41" t="s">
        <v>15188</v>
      </c>
      <c r="D5146" s="4" t="s">
        <v>15189</v>
      </c>
      <c r="E5146" s="41" t="s">
        <v>17</v>
      </c>
      <c r="F5146" s="3" t="s">
        <v>15190</v>
      </c>
      <c r="G5146" s="1" t="s">
        <v>18</v>
      </c>
      <c r="H5146" s="4" t="s">
        <v>557</v>
      </c>
      <c r="I5146" s="1" t="s">
        <v>38</v>
      </c>
    </row>
    <row r="5147" spans="2:9">
      <c r="B5147" s="1">
        <v>5145</v>
      </c>
      <c r="C5147" s="41" t="s">
        <v>15191</v>
      </c>
      <c r="D5147" s="4" t="s">
        <v>15192</v>
      </c>
      <c r="E5147" s="41" t="s">
        <v>17</v>
      </c>
      <c r="F5147" s="3" t="s">
        <v>15193</v>
      </c>
      <c r="G5147" s="1" t="s">
        <v>18</v>
      </c>
      <c r="H5147" s="4" t="s">
        <v>478</v>
      </c>
      <c r="I5147" s="1" t="s">
        <v>38</v>
      </c>
    </row>
    <row r="5148" spans="2:9">
      <c r="B5148" s="1">
        <v>5146</v>
      </c>
      <c r="C5148" s="41" t="s">
        <v>15194</v>
      </c>
      <c r="D5148" s="4" t="s">
        <v>15195</v>
      </c>
      <c r="E5148" s="41" t="s">
        <v>17</v>
      </c>
      <c r="F5148" s="3" t="s">
        <v>15196</v>
      </c>
      <c r="G5148" s="1" t="s">
        <v>18</v>
      </c>
      <c r="H5148" s="4" t="s">
        <v>557</v>
      </c>
      <c r="I5148" s="1" t="s">
        <v>38</v>
      </c>
    </row>
    <row r="5149" spans="2:9">
      <c r="B5149" s="1">
        <v>5147</v>
      </c>
      <c r="C5149" s="41" t="s">
        <v>15197</v>
      </c>
      <c r="D5149" s="4" t="s">
        <v>15198</v>
      </c>
      <c r="E5149" s="41" t="s">
        <v>17</v>
      </c>
      <c r="F5149" s="3" t="s">
        <v>15199</v>
      </c>
      <c r="G5149" s="1" t="s">
        <v>18</v>
      </c>
      <c r="H5149" s="4" t="s">
        <v>671</v>
      </c>
      <c r="I5149" s="1" t="s">
        <v>38</v>
      </c>
    </row>
    <row r="5150" spans="2:9">
      <c r="B5150" s="1">
        <v>5148</v>
      </c>
      <c r="C5150" s="41" t="s">
        <v>15200</v>
      </c>
      <c r="D5150" s="4" t="s">
        <v>15201</v>
      </c>
      <c r="E5150" s="41" t="s">
        <v>17</v>
      </c>
      <c r="F5150" s="3" t="s">
        <v>15202</v>
      </c>
      <c r="G5150" s="1" t="s">
        <v>18</v>
      </c>
      <c r="H5150" s="4" t="s">
        <v>557</v>
      </c>
      <c r="I5150" s="1" t="s">
        <v>38</v>
      </c>
    </row>
    <row r="5151" spans="2:9">
      <c r="B5151" s="1">
        <v>5149</v>
      </c>
      <c r="C5151" s="41" t="s">
        <v>15203</v>
      </c>
      <c r="D5151" s="4" t="s">
        <v>15204</v>
      </c>
      <c r="E5151" s="41" t="s">
        <v>17</v>
      </c>
      <c r="F5151" s="3" t="s">
        <v>15205</v>
      </c>
      <c r="G5151" s="1" t="s">
        <v>18</v>
      </c>
      <c r="H5151" s="4" t="s">
        <v>680</v>
      </c>
      <c r="I5151" s="1" t="s">
        <v>38</v>
      </c>
    </row>
    <row r="5152" spans="2:9">
      <c r="B5152" s="1">
        <v>5150</v>
      </c>
      <c r="C5152" s="41" t="s">
        <v>15206</v>
      </c>
      <c r="D5152" s="4" t="s">
        <v>15207</v>
      </c>
      <c r="E5152" s="41" t="s">
        <v>17</v>
      </c>
      <c r="F5152" s="3" t="s">
        <v>15208</v>
      </c>
      <c r="G5152" s="1" t="s">
        <v>18</v>
      </c>
      <c r="H5152" s="4" t="s">
        <v>678</v>
      </c>
      <c r="I5152" s="1" t="s">
        <v>38</v>
      </c>
    </row>
    <row r="5153" spans="2:9">
      <c r="B5153" s="1">
        <v>5151</v>
      </c>
      <c r="C5153" s="41" t="s">
        <v>15209</v>
      </c>
      <c r="D5153" s="4" t="s">
        <v>15210</v>
      </c>
      <c r="E5153" s="41" t="s">
        <v>17</v>
      </c>
      <c r="F5153" s="3" t="s">
        <v>15211</v>
      </c>
      <c r="G5153" s="1" t="s">
        <v>18</v>
      </c>
      <c r="H5153" s="4" t="s">
        <v>182</v>
      </c>
      <c r="I5153" s="1" t="s">
        <v>38</v>
      </c>
    </row>
    <row r="5154" spans="2:9">
      <c r="B5154" s="1">
        <v>5152</v>
      </c>
      <c r="C5154" s="41" t="s">
        <v>15212</v>
      </c>
      <c r="D5154" s="4" t="s">
        <v>15213</v>
      </c>
      <c r="E5154" s="41" t="s">
        <v>17</v>
      </c>
      <c r="F5154" s="3" t="s">
        <v>15214</v>
      </c>
      <c r="G5154" s="1" t="s">
        <v>18</v>
      </c>
      <c r="H5154" s="4" t="s">
        <v>174</v>
      </c>
      <c r="I5154" s="1" t="s">
        <v>38</v>
      </c>
    </row>
    <row r="5155" spans="2:9">
      <c r="B5155" s="1">
        <v>5153</v>
      </c>
      <c r="C5155" s="41" t="s">
        <v>15215</v>
      </c>
      <c r="D5155" s="4" t="s">
        <v>15216</v>
      </c>
      <c r="E5155" s="41" t="s">
        <v>17</v>
      </c>
      <c r="F5155" s="3" t="s">
        <v>15217</v>
      </c>
      <c r="G5155" s="1" t="s">
        <v>18</v>
      </c>
      <c r="H5155" s="4" t="s">
        <v>182</v>
      </c>
      <c r="I5155" s="1" t="s">
        <v>38</v>
      </c>
    </row>
    <row r="5156" spans="2:9">
      <c r="B5156" s="1">
        <v>5154</v>
      </c>
      <c r="C5156" s="41" t="s">
        <v>15218</v>
      </c>
      <c r="D5156" s="4" t="s">
        <v>15219</v>
      </c>
      <c r="E5156" s="41" t="s">
        <v>17</v>
      </c>
      <c r="F5156" s="3" t="s">
        <v>15220</v>
      </c>
      <c r="G5156" s="1" t="s">
        <v>18</v>
      </c>
      <c r="H5156" s="4" t="s">
        <v>680</v>
      </c>
      <c r="I5156" s="1" t="s">
        <v>38</v>
      </c>
    </row>
    <row r="5157" spans="2:9">
      <c r="B5157" s="1">
        <v>5155</v>
      </c>
      <c r="C5157" s="41" t="s">
        <v>15221</v>
      </c>
      <c r="D5157" s="4" t="s">
        <v>15222</v>
      </c>
      <c r="E5157" s="41" t="s">
        <v>17</v>
      </c>
      <c r="F5157" s="3" t="s">
        <v>13731</v>
      </c>
      <c r="G5157" s="1" t="s">
        <v>18</v>
      </c>
      <c r="H5157" s="4" t="s">
        <v>387</v>
      </c>
      <c r="I5157" s="1" t="s">
        <v>38</v>
      </c>
    </row>
    <row r="5158" spans="2:9">
      <c r="B5158" s="1">
        <v>5156</v>
      </c>
      <c r="C5158" s="41" t="s">
        <v>15223</v>
      </c>
      <c r="D5158" s="4" t="s">
        <v>15224</v>
      </c>
      <c r="E5158" s="41" t="s">
        <v>17</v>
      </c>
      <c r="F5158" s="3" t="s">
        <v>15202</v>
      </c>
      <c r="G5158" s="1" t="s">
        <v>18</v>
      </c>
      <c r="H5158" s="4" t="s">
        <v>557</v>
      </c>
      <c r="I5158" s="1" t="s">
        <v>38</v>
      </c>
    </row>
    <row r="5159" spans="2:9">
      <c r="B5159" s="1">
        <v>5157</v>
      </c>
      <c r="C5159" s="41" t="s">
        <v>15225</v>
      </c>
      <c r="D5159" s="4" t="s">
        <v>15226</v>
      </c>
      <c r="E5159" s="41" t="s">
        <v>17</v>
      </c>
      <c r="F5159" s="3" t="s">
        <v>15227</v>
      </c>
      <c r="G5159" s="1" t="s">
        <v>18</v>
      </c>
      <c r="H5159" s="4" t="s">
        <v>679</v>
      </c>
      <c r="I5159" s="1" t="s">
        <v>38</v>
      </c>
    </row>
    <row r="5160" spans="2:9">
      <c r="B5160" s="1">
        <v>5158</v>
      </c>
      <c r="C5160" s="41" t="s">
        <v>15228</v>
      </c>
      <c r="D5160" s="4" t="s">
        <v>15229</v>
      </c>
      <c r="E5160" s="41" t="s">
        <v>17</v>
      </c>
      <c r="F5160" s="3" t="s">
        <v>15230</v>
      </c>
      <c r="G5160" s="1" t="s">
        <v>18</v>
      </c>
      <c r="H5160" s="4" t="s">
        <v>174</v>
      </c>
      <c r="I5160" s="1" t="s">
        <v>38</v>
      </c>
    </row>
    <row r="5161" spans="2:9">
      <c r="B5161" s="1">
        <v>5159</v>
      </c>
      <c r="C5161" s="41" t="s">
        <v>15231</v>
      </c>
      <c r="D5161" s="4" t="s">
        <v>15232</v>
      </c>
      <c r="E5161" s="41" t="s">
        <v>17</v>
      </c>
      <c r="F5161" s="3" t="s">
        <v>15233</v>
      </c>
      <c r="G5161" s="1" t="s">
        <v>18</v>
      </c>
      <c r="H5161" s="4" t="s">
        <v>174</v>
      </c>
      <c r="I5161" s="1" t="s">
        <v>38</v>
      </c>
    </row>
    <row r="5162" spans="2:9">
      <c r="B5162" s="1">
        <v>5160</v>
      </c>
      <c r="C5162" s="41" t="s">
        <v>15234</v>
      </c>
      <c r="D5162" s="4" t="s">
        <v>15235</v>
      </c>
      <c r="E5162" s="41" t="s">
        <v>17</v>
      </c>
      <c r="F5162" s="3" t="s">
        <v>15236</v>
      </c>
      <c r="G5162" s="1" t="s">
        <v>18</v>
      </c>
      <c r="H5162" s="4" t="s">
        <v>557</v>
      </c>
      <c r="I5162" s="1" t="s">
        <v>38</v>
      </c>
    </row>
    <row r="5163" spans="2:9">
      <c r="B5163" s="1">
        <v>5161</v>
      </c>
      <c r="C5163" s="41" t="s">
        <v>15237</v>
      </c>
      <c r="D5163" s="4" t="s">
        <v>15238</v>
      </c>
      <c r="E5163" s="41" t="s">
        <v>17</v>
      </c>
      <c r="F5163" s="3" t="s">
        <v>15239</v>
      </c>
      <c r="G5163" s="1" t="s">
        <v>18</v>
      </c>
      <c r="H5163" s="4" t="s">
        <v>182</v>
      </c>
      <c r="I5163" s="1" t="s">
        <v>38</v>
      </c>
    </row>
    <row r="5164" spans="2:9">
      <c r="B5164" s="1">
        <v>5162</v>
      </c>
      <c r="C5164" s="41" t="s">
        <v>15240</v>
      </c>
      <c r="D5164" s="4" t="s">
        <v>15241</v>
      </c>
      <c r="E5164" s="41" t="s">
        <v>17</v>
      </c>
      <c r="F5164" s="3" t="s">
        <v>15242</v>
      </c>
      <c r="G5164" s="1" t="s">
        <v>18</v>
      </c>
      <c r="H5164" s="4" t="s">
        <v>387</v>
      </c>
      <c r="I5164" s="1" t="s">
        <v>38</v>
      </c>
    </row>
    <row r="5165" spans="2:9">
      <c r="B5165" s="1">
        <v>5163</v>
      </c>
      <c r="C5165" s="41" t="s">
        <v>15243</v>
      </c>
      <c r="D5165" s="4" t="s">
        <v>15244</v>
      </c>
      <c r="E5165" s="41" t="s">
        <v>17</v>
      </c>
      <c r="F5165" s="3" t="s">
        <v>11316</v>
      </c>
      <c r="G5165" s="1" t="s">
        <v>18</v>
      </c>
      <c r="H5165" s="4" t="s">
        <v>387</v>
      </c>
      <c r="I5165" s="1" t="s">
        <v>38</v>
      </c>
    </row>
    <row r="5166" spans="2:9">
      <c r="B5166" s="1">
        <v>5164</v>
      </c>
      <c r="C5166" s="41" t="s">
        <v>15245</v>
      </c>
      <c r="D5166" s="4" t="s">
        <v>15246</v>
      </c>
      <c r="E5166" s="41" t="s">
        <v>17</v>
      </c>
      <c r="F5166" s="3" t="s">
        <v>5888</v>
      </c>
      <c r="G5166" s="1" t="s">
        <v>18</v>
      </c>
      <c r="H5166" s="4" t="s">
        <v>174</v>
      </c>
      <c r="I5166" s="1" t="s">
        <v>38</v>
      </c>
    </row>
    <row r="5167" spans="2:9">
      <c r="B5167" s="1">
        <v>5165</v>
      </c>
      <c r="C5167" s="41" t="s">
        <v>15247</v>
      </c>
      <c r="D5167" s="4" t="s">
        <v>15248</v>
      </c>
      <c r="E5167" s="41" t="s">
        <v>17</v>
      </c>
      <c r="F5167" s="3" t="s">
        <v>15249</v>
      </c>
      <c r="G5167" s="1" t="s">
        <v>18</v>
      </c>
      <c r="H5167" s="4" t="s">
        <v>326</v>
      </c>
      <c r="I5167" s="1" t="s">
        <v>38</v>
      </c>
    </row>
    <row r="5168" spans="2:9">
      <c r="B5168" s="1">
        <v>5166</v>
      </c>
      <c r="C5168" s="41" t="s">
        <v>15250</v>
      </c>
      <c r="D5168" s="4" t="s">
        <v>15251</v>
      </c>
      <c r="E5168" s="41" t="s">
        <v>17</v>
      </c>
      <c r="F5168" s="3" t="s">
        <v>15252</v>
      </c>
      <c r="G5168" s="1" t="s">
        <v>18</v>
      </c>
      <c r="H5168" s="4" t="s">
        <v>557</v>
      </c>
      <c r="I5168" s="1" t="s">
        <v>38</v>
      </c>
    </row>
    <row r="5169" spans="2:9">
      <c r="B5169" s="1">
        <v>5167</v>
      </c>
      <c r="C5169" s="41" t="s">
        <v>15253</v>
      </c>
      <c r="D5169" s="4" t="s">
        <v>15254</v>
      </c>
      <c r="E5169" s="41" t="s">
        <v>17</v>
      </c>
      <c r="F5169" s="3" t="s">
        <v>15255</v>
      </c>
      <c r="G5169" s="1" t="s">
        <v>18</v>
      </c>
      <c r="H5169" s="4" t="s">
        <v>29551</v>
      </c>
      <c r="I5169" s="1" t="s">
        <v>38</v>
      </c>
    </row>
    <row r="5170" spans="2:9">
      <c r="B5170" s="1">
        <v>5168</v>
      </c>
      <c r="C5170" s="41" t="s">
        <v>15256</v>
      </c>
      <c r="D5170" s="4" t="s">
        <v>15257</v>
      </c>
      <c r="E5170" s="41" t="s">
        <v>17</v>
      </c>
      <c r="F5170" s="3" t="s">
        <v>15258</v>
      </c>
      <c r="G5170" s="1" t="s">
        <v>18</v>
      </c>
      <c r="H5170" s="4" t="s">
        <v>557</v>
      </c>
      <c r="I5170" s="1" t="s">
        <v>38</v>
      </c>
    </row>
    <row r="5171" spans="2:9">
      <c r="B5171" s="1">
        <v>5169</v>
      </c>
      <c r="C5171" s="41" t="s">
        <v>15259</v>
      </c>
      <c r="D5171" s="4" t="s">
        <v>15260</v>
      </c>
      <c r="E5171" s="41" t="s">
        <v>17</v>
      </c>
      <c r="F5171" s="3" t="s">
        <v>15261</v>
      </c>
      <c r="G5171" s="1" t="s">
        <v>18</v>
      </c>
      <c r="H5171" s="4" t="s">
        <v>678</v>
      </c>
      <c r="I5171" s="1" t="s">
        <v>38</v>
      </c>
    </row>
    <row r="5172" spans="2:9">
      <c r="B5172" s="1">
        <v>5170</v>
      </c>
      <c r="C5172" s="41" t="s">
        <v>15262</v>
      </c>
      <c r="D5172" s="4" t="s">
        <v>15263</v>
      </c>
      <c r="E5172" s="41" t="s">
        <v>17</v>
      </c>
      <c r="F5172" s="3" t="s">
        <v>15264</v>
      </c>
      <c r="G5172" s="1" t="s">
        <v>18</v>
      </c>
      <c r="H5172" s="4" t="s">
        <v>478</v>
      </c>
      <c r="I5172" s="1" t="s">
        <v>38</v>
      </c>
    </row>
    <row r="5173" spans="2:9">
      <c r="B5173" s="1">
        <v>5171</v>
      </c>
      <c r="C5173" s="41" t="s">
        <v>15265</v>
      </c>
      <c r="D5173" s="4" t="s">
        <v>15266</v>
      </c>
      <c r="E5173" s="41" t="s">
        <v>17</v>
      </c>
      <c r="F5173" s="3" t="s">
        <v>15267</v>
      </c>
      <c r="G5173" s="1" t="s">
        <v>18</v>
      </c>
      <c r="H5173" s="4" t="s">
        <v>680</v>
      </c>
      <c r="I5173" s="1" t="s">
        <v>38</v>
      </c>
    </row>
    <row r="5174" spans="2:9">
      <c r="B5174" s="1">
        <v>5172</v>
      </c>
      <c r="C5174" s="41" t="s">
        <v>15268</v>
      </c>
      <c r="D5174" s="4" t="s">
        <v>15269</v>
      </c>
      <c r="E5174" s="41" t="s">
        <v>17</v>
      </c>
      <c r="F5174" s="3" t="s">
        <v>15270</v>
      </c>
      <c r="G5174" s="1" t="s">
        <v>18</v>
      </c>
      <c r="H5174" s="4" t="s">
        <v>557</v>
      </c>
      <c r="I5174" s="1" t="s">
        <v>38</v>
      </c>
    </row>
    <row r="5175" spans="2:9">
      <c r="B5175" s="1">
        <v>5173</v>
      </c>
      <c r="C5175" s="41" t="s">
        <v>15271</v>
      </c>
      <c r="D5175" s="4" t="s">
        <v>15272</v>
      </c>
      <c r="E5175" s="41" t="s">
        <v>17</v>
      </c>
      <c r="F5175" s="3" t="s">
        <v>15273</v>
      </c>
      <c r="G5175" s="1" t="s">
        <v>18</v>
      </c>
      <c r="H5175" s="4" t="s">
        <v>675</v>
      </c>
      <c r="I5175" s="1" t="s">
        <v>38</v>
      </c>
    </row>
    <row r="5176" spans="2:9">
      <c r="B5176" s="1">
        <v>5174</v>
      </c>
      <c r="C5176" s="41" t="s">
        <v>15274</v>
      </c>
      <c r="D5176" s="4" t="s">
        <v>15275</v>
      </c>
      <c r="E5176" s="41" t="s">
        <v>17</v>
      </c>
      <c r="F5176" s="3" t="s">
        <v>5175</v>
      </c>
      <c r="G5176" s="1" t="s">
        <v>18</v>
      </c>
      <c r="H5176" s="4" t="s">
        <v>387</v>
      </c>
      <c r="I5176" s="1" t="s">
        <v>38</v>
      </c>
    </row>
    <row r="5177" spans="2:9">
      <c r="B5177" s="1">
        <v>5175</v>
      </c>
      <c r="C5177" s="41" t="s">
        <v>15276</v>
      </c>
      <c r="D5177" s="4" t="s">
        <v>15277</v>
      </c>
      <c r="E5177" s="41" t="s">
        <v>17</v>
      </c>
      <c r="F5177" s="3" t="s">
        <v>15278</v>
      </c>
      <c r="G5177" s="1" t="s">
        <v>18</v>
      </c>
      <c r="H5177" s="4" t="s">
        <v>671</v>
      </c>
      <c r="I5177" s="1" t="s">
        <v>38</v>
      </c>
    </row>
    <row r="5178" spans="2:9">
      <c r="B5178" s="1">
        <v>5176</v>
      </c>
      <c r="C5178" s="41" t="s">
        <v>15279</v>
      </c>
      <c r="D5178" s="4" t="s">
        <v>2421</v>
      </c>
      <c r="E5178" s="41" t="s">
        <v>17</v>
      </c>
      <c r="F5178" s="3" t="s">
        <v>15280</v>
      </c>
      <c r="G5178" s="1" t="s">
        <v>18</v>
      </c>
      <c r="H5178" s="4" t="s">
        <v>680</v>
      </c>
      <c r="I5178" s="1" t="s">
        <v>38</v>
      </c>
    </row>
    <row r="5179" spans="2:9">
      <c r="B5179" s="1">
        <v>5177</v>
      </c>
      <c r="C5179" s="41" t="s">
        <v>15281</v>
      </c>
      <c r="D5179" s="4" t="s">
        <v>15282</v>
      </c>
      <c r="E5179" s="41" t="s">
        <v>17</v>
      </c>
      <c r="F5179" s="3" t="s">
        <v>13646</v>
      </c>
      <c r="G5179" s="1" t="s">
        <v>18</v>
      </c>
      <c r="H5179" s="4" t="s">
        <v>594</v>
      </c>
      <c r="I5179" s="1" t="s">
        <v>38</v>
      </c>
    </row>
    <row r="5180" spans="2:9">
      <c r="B5180" s="1">
        <v>5178</v>
      </c>
      <c r="C5180" s="41" t="s">
        <v>15283</v>
      </c>
      <c r="D5180" s="4" t="s">
        <v>9857</v>
      </c>
      <c r="E5180" s="41" t="s">
        <v>17</v>
      </c>
      <c r="F5180" s="3" t="s">
        <v>15284</v>
      </c>
      <c r="G5180" s="1" t="s">
        <v>18</v>
      </c>
      <c r="H5180" s="4" t="s">
        <v>436</v>
      </c>
      <c r="I5180" s="1" t="s">
        <v>38</v>
      </c>
    </row>
    <row r="5181" spans="2:9">
      <c r="B5181" s="1">
        <v>5179</v>
      </c>
      <c r="C5181" s="41" t="s">
        <v>15285</v>
      </c>
      <c r="D5181" s="4" t="s">
        <v>15286</v>
      </c>
      <c r="E5181" s="41" t="s">
        <v>17</v>
      </c>
      <c r="F5181" s="3" t="s">
        <v>15287</v>
      </c>
      <c r="G5181" s="1" t="s">
        <v>18</v>
      </c>
      <c r="H5181" s="4" t="s">
        <v>557</v>
      </c>
      <c r="I5181" s="1" t="s">
        <v>38</v>
      </c>
    </row>
    <row r="5182" spans="2:9">
      <c r="B5182" s="1">
        <v>5180</v>
      </c>
      <c r="C5182" s="41" t="s">
        <v>15288</v>
      </c>
      <c r="D5182" s="4" t="s">
        <v>15289</v>
      </c>
      <c r="E5182" s="41" t="s">
        <v>17</v>
      </c>
      <c r="F5182" s="3" t="s">
        <v>15290</v>
      </c>
      <c r="G5182" s="1" t="s">
        <v>18</v>
      </c>
      <c r="H5182" s="4" t="s">
        <v>678</v>
      </c>
      <c r="I5182" s="1" t="s">
        <v>38</v>
      </c>
    </row>
    <row r="5183" spans="2:9">
      <c r="B5183" s="1">
        <v>5181</v>
      </c>
      <c r="C5183" s="41" t="s">
        <v>15291</v>
      </c>
      <c r="D5183" s="4" t="s">
        <v>15292</v>
      </c>
      <c r="E5183" s="41" t="s">
        <v>17</v>
      </c>
      <c r="F5183" s="3" t="s">
        <v>15293</v>
      </c>
      <c r="G5183" s="1" t="s">
        <v>18</v>
      </c>
      <c r="H5183" s="4" t="s">
        <v>478</v>
      </c>
      <c r="I5183" s="1" t="s">
        <v>38</v>
      </c>
    </row>
    <row r="5184" spans="2:9">
      <c r="B5184" s="1">
        <v>5182</v>
      </c>
      <c r="C5184" s="41" t="s">
        <v>15294</v>
      </c>
      <c r="D5184" s="4" t="s">
        <v>15295</v>
      </c>
      <c r="E5184" s="41" t="s">
        <v>17</v>
      </c>
      <c r="F5184" s="3" t="s">
        <v>15202</v>
      </c>
      <c r="G5184" s="1" t="s">
        <v>18</v>
      </c>
      <c r="H5184" s="4" t="s">
        <v>557</v>
      </c>
      <c r="I5184" s="1" t="s">
        <v>38</v>
      </c>
    </row>
    <row r="5185" spans="2:9">
      <c r="B5185" s="1">
        <v>5183</v>
      </c>
      <c r="C5185" s="41" t="s">
        <v>15296</v>
      </c>
      <c r="D5185" s="4" t="s">
        <v>15297</v>
      </c>
      <c r="E5185" s="41" t="s">
        <v>17</v>
      </c>
      <c r="F5185" s="3" t="s">
        <v>15298</v>
      </c>
      <c r="G5185" s="1" t="s">
        <v>18</v>
      </c>
      <c r="H5185" s="4" t="s">
        <v>174</v>
      </c>
      <c r="I5185" s="1" t="s">
        <v>38</v>
      </c>
    </row>
    <row r="5186" spans="2:9">
      <c r="B5186" s="1">
        <v>5184</v>
      </c>
      <c r="C5186" s="41" t="s">
        <v>15299</v>
      </c>
      <c r="D5186" s="4" t="s">
        <v>8699</v>
      </c>
      <c r="E5186" s="41" t="s">
        <v>17</v>
      </c>
      <c r="F5186" s="3" t="s">
        <v>15300</v>
      </c>
      <c r="G5186" s="1" t="s">
        <v>18</v>
      </c>
      <c r="H5186" s="4" t="s">
        <v>680</v>
      </c>
      <c r="I5186" s="1" t="s">
        <v>38</v>
      </c>
    </row>
    <row r="5187" spans="2:9">
      <c r="B5187" s="1">
        <v>5185</v>
      </c>
      <c r="C5187" s="41" t="s">
        <v>15301</v>
      </c>
      <c r="D5187" s="4" t="s">
        <v>15302</v>
      </c>
      <c r="E5187" s="41" t="s">
        <v>17</v>
      </c>
      <c r="F5187" s="3" t="s">
        <v>15303</v>
      </c>
      <c r="G5187" s="1" t="s">
        <v>18</v>
      </c>
      <c r="H5187" s="4" t="s">
        <v>557</v>
      </c>
      <c r="I5187" s="1" t="s">
        <v>38</v>
      </c>
    </row>
    <row r="5188" spans="2:9">
      <c r="B5188" s="1">
        <v>5186</v>
      </c>
      <c r="C5188" s="41" t="s">
        <v>15304</v>
      </c>
      <c r="D5188" s="4" t="s">
        <v>14858</v>
      </c>
      <c r="E5188" s="41" t="s">
        <v>17</v>
      </c>
      <c r="F5188" s="3" t="s">
        <v>15305</v>
      </c>
      <c r="G5188" s="1" t="s">
        <v>18</v>
      </c>
      <c r="H5188" s="4" t="s">
        <v>174</v>
      </c>
      <c r="I5188" s="1" t="s">
        <v>38</v>
      </c>
    </row>
    <row r="5189" spans="2:9">
      <c r="B5189" s="1">
        <v>5187</v>
      </c>
      <c r="C5189" s="41" t="s">
        <v>15306</v>
      </c>
      <c r="D5189" s="4" t="s">
        <v>15307</v>
      </c>
      <c r="E5189" s="41" t="s">
        <v>17</v>
      </c>
      <c r="F5189" s="3" t="s">
        <v>15308</v>
      </c>
      <c r="G5189" s="1" t="s">
        <v>18</v>
      </c>
      <c r="H5189" s="4" t="s">
        <v>680</v>
      </c>
      <c r="I5189" s="1" t="s">
        <v>38</v>
      </c>
    </row>
    <row r="5190" spans="2:9">
      <c r="B5190" s="1">
        <v>5188</v>
      </c>
      <c r="C5190" s="41" t="s">
        <v>15309</v>
      </c>
      <c r="D5190" s="4" t="s">
        <v>15310</v>
      </c>
      <c r="E5190" s="41" t="s">
        <v>17</v>
      </c>
      <c r="F5190" s="3" t="s">
        <v>15311</v>
      </c>
      <c r="G5190" s="1" t="s">
        <v>18</v>
      </c>
      <c r="H5190" s="4" t="s">
        <v>484</v>
      </c>
      <c r="I5190" s="1" t="s">
        <v>38</v>
      </c>
    </row>
    <row r="5191" spans="2:9">
      <c r="B5191" s="1">
        <v>5189</v>
      </c>
      <c r="C5191" s="41" t="s">
        <v>15312</v>
      </c>
      <c r="D5191" s="4" t="s">
        <v>15313</v>
      </c>
      <c r="E5191" s="41" t="s">
        <v>17</v>
      </c>
      <c r="F5191" s="3" t="s">
        <v>15314</v>
      </c>
      <c r="G5191" s="1" t="s">
        <v>18</v>
      </c>
      <c r="H5191" s="4" t="s">
        <v>680</v>
      </c>
      <c r="I5191" s="1" t="s">
        <v>38</v>
      </c>
    </row>
    <row r="5192" spans="2:9">
      <c r="B5192" s="1">
        <v>5190</v>
      </c>
      <c r="C5192" s="41" t="s">
        <v>15315</v>
      </c>
      <c r="D5192" s="4" t="s">
        <v>15316</v>
      </c>
      <c r="E5192" s="41" t="s">
        <v>17</v>
      </c>
      <c r="F5192" s="3" t="s">
        <v>15317</v>
      </c>
      <c r="G5192" s="1" t="s">
        <v>18</v>
      </c>
      <c r="H5192" s="4" t="s">
        <v>387</v>
      </c>
      <c r="I5192" s="1" t="s">
        <v>38</v>
      </c>
    </row>
    <row r="5193" spans="2:9">
      <c r="B5193" s="1">
        <v>5191</v>
      </c>
      <c r="C5193" s="41" t="s">
        <v>15318</v>
      </c>
      <c r="D5193" s="4" t="s">
        <v>15319</v>
      </c>
      <c r="E5193" s="41" t="s">
        <v>17</v>
      </c>
      <c r="F5193" s="3" t="s">
        <v>15320</v>
      </c>
      <c r="G5193" s="1" t="s">
        <v>18</v>
      </c>
      <c r="H5193" s="4" t="s">
        <v>679</v>
      </c>
      <c r="I5193" s="1" t="s">
        <v>38</v>
      </c>
    </row>
    <row r="5194" spans="2:9">
      <c r="B5194" s="1">
        <v>5192</v>
      </c>
      <c r="C5194" s="41" t="s">
        <v>15321</v>
      </c>
      <c r="D5194" s="4" t="s">
        <v>15322</v>
      </c>
      <c r="E5194" s="41" t="s">
        <v>17</v>
      </c>
      <c r="F5194" s="3" t="s">
        <v>15323</v>
      </c>
      <c r="G5194" s="1" t="s">
        <v>18</v>
      </c>
      <c r="H5194" s="4" t="s">
        <v>675</v>
      </c>
      <c r="I5194" s="1" t="s">
        <v>38</v>
      </c>
    </row>
    <row r="5195" spans="2:9">
      <c r="B5195" s="1">
        <v>5193</v>
      </c>
      <c r="C5195" s="41" t="s">
        <v>15324</v>
      </c>
      <c r="D5195" s="4" t="s">
        <v>15325</v>
      </c>
      <c r="E5195" s="41" t="s">
        <v>17</v>
      </c>
      <c r="F5195" s="3" t="s">
        <v>15326</v>
      </c>
      <c r="G5195" s="1" t="s">
        <v>18</v>
      </c>
      <c r="H5195" s="4" t="s">
        <v>675</v>
      </c>
      <c r="I5195" s="1" t="s">
        <v>38</v>
      </c>
    </row>
    <row r="5196" spans="2:9">
      <c r="B5196" s="1">
        <v>5194</v>
      </c>
      <c r="C5196" s="41" t="s">
        <v>15327</v>
      </c>
      <c r="D5196" s="4" t="s">
        <v>15328</v>
      </c>
      <c r="E5196" s="41" t="s">
        <v>17</v>
      </c>
      <c r="F5196" s="3" t="s">
        <v>15329</v>
      </c>
      <c r="G5196" s="1" t="s">
        <v>18</v>
      </c>
      <c r="H5196" s="4" t="s">
        <v>174</v>
      </c>
      <c r="I5196" s="1" t="s">
        <v>38</v>
      </c>
    </row>
    <row r="5197" spans="2:9">
      <c r="B5197" s="1">
        <v>5195</v>
      </c>
      <c r="C5197" s="41" t="s">
        <v>15330</v>
      </c>
      <c r="D5197" s="4" t="s">
        <v>15036</v>
      </c>
      <c r="E5197" s="41" t="s">
        <v>17</v>
      </c>
      <c r="F5197" s="3" t="s">
        <v>15331</v>
      </c>
      <c r="G5197" s="1" t="s">
        <v>18</v>
      </c>
      <c r="H5197" s="4" t="s">
        <v>478</v>
      </c>
      <c r="I5197" s="1" t="s">
        <v>38</v>
      </c>
    </row>
    <row r="5198" spans="2:9">
      <c r="B5198" s="1">
        <v>5196</v>
      </c>
      <c r="C5198" s="41" t="s">
        <v>15332</v>
      </c>
      <c r="D5198" s="4" t="s">
        <v>6993</v>
      </c>
      <c r="E5198" s="41" t="s">
        <v>17</v>
      </c>
      <c r="F5198" s="3" t="s">
        <v>15333</v>
      </c>
      <c r="G5198" s="1" t="s">
        <v>18</v>
      </c>
      <c r="H5198" s="4" t="s">
        <v>29551</v>
      </c>
      <c r="I5198" s="1" t="s">
        <v>38</v>
      </c>
    </row>
    <row r="5199" spans="2:9">
      <c r="B5199" s="1">
        <v>5197</v>
      </c>
      <c r="C5199" s="41" t="s">
        <v>15334</v>
      </c>
      <c r="D5199" s="4" t="s">
        <v>15335</v>
      </c>
      <c r="E5199" s="41" t="s">
        <v>17</v>
      </c>
      <c r="F5199" s="3" t="s">
        <v>15336</v>
      </c>
      <c r="G5199" s="1" t="s">
        <v>18</v>
      </c>
      <c r="H5199" s="4" t="s">
        <v>478</v>
      </c>
      <c r="I5199" s="1" t="s">
        <v>38</v>
      </c>
    </row>
    <row r="5200" spans="2:9">
      <c r="B5200" s="1">
        <v>5198</v>
      </c>
      <c r="C5200" s="41" t="s">
        <v>15337</v>
      </c>
      <c r="D5200" s="4" t="s">
        <v>15338</v>
      </c>
      <c r="E5200" s="41" t="s">
        <v>17</v>
      </c>
      <c r="F5200" s="3" t="s">
        <v>15339</v>
      </c>
      <c r="G5200" s="1" t="s">
        <v>18</v>
      </c>
      <c r="H5200" s="4" t="s">
        <v>671</v>
      </c>
      <c r="I5200" s="1" t="s">
        <v>38</v>
      </c>
    </row>
    <row r="5201" spans="2:9">
      <c r="B5201" s="1">
        <v>5199</v>
      </c>
      <c r="C5201" s="41" t="s">
        <v>15340</v>
      </c>
      <c r="D5201" s="4" t="s">
        <v>15341</v>
      </c>
      <c r="E5201" s="41" t="s">
        <v>17</v>
      </c>
      <c r="F5201" s="3" t="s">
        <v>5888</v>
      </c>
      <c r="G5201" s="1" t="s">
        <v>18</v>
      </c>
      <c r="H5201" s="4" t="s">
        <v>174</v>
      </c>
      <c r="I5201" s="1" t="s">
        <v>38</v>
      </c>
    </row>
    <row r="5202" spans="2:9">
      <c r="B5202" s="1">
        <v>5200</v>
      </c>
      <c r="C5202" s="41" t="s">
        <v>15342</v>
      </c>
      <c r="D5202" s="4" t="s">
        <v>15343</v>
      </c>
      <c r="E5202" s="41" t="s">
        <v>17</v>
      </c>
      <c r="F5202" s="3" t="s">
        <v>15344</v>
      </c>
      <c r="G5202" s="1" t="s">
        <v>18</v>
      </c>
      <c r="H5202" s="4" t="s">
        <v>679</v>
      </c>
      <c r="I5202" s="1" t="s">
        <v>38</v>
      </c>
    </row>
    <row r="5203" spans="2:9">
      <c r="B5203" s="1">
        <v>5201</v>
      </c>
      <c r="C5203" s="41" t="s">
        <v>15345</v>
      </c>
      <c r="D5203" s="4" t="s">
        <v>15346</v>
      </c>
      <c r="E5203" s="41" t="s">
        <v>17</v>
      </c>
      <c r="F5203" s="3" t="s">
        <v>15347</v>
      </c>
      <c r="G5203" s="1" t="s">
        <v>18</v>
      </c>
      <c r="H5203" s="4" t="s">
        <v>478</v>
      </c>
      <c r="I5203" s="1" t="s">
        <v>38</v>
      </c>
    </row>
    <row r="5204" spans="2:9">
      <c r="B5204" s="1">
        <v>5202</v>
      </c>
      <c r="C5204" s="41" t="s">
        <v>15348</v>
      </c>
      <c r="D5204" s="4" t="s">
        <v>4189</v>
      </c>
      <c r="E5204" s="41" t="s">
        <v>17</v>
      </c>
      <c r="F5204" s="3" t="s">
        <v>15349</v>
      </c>
      <c r="G5204" s="1" t="s">
        <v>18</v>
      </c>
      <c r="H5204" s="4" t="s">
        <v>679</v>
      </c>
      <c r="I5204" s="1" t="s">
        <v>38</v>
      </c>
    </row>
    <row r="5205" spans="2:9">
      <c r="B5205" s="1">
        <v>5203</v>
      </c>
      <c r="C5205" s="41" t="s">
        <v>15350</v>
      </c>
      <c r="D5205" s="4" t="s">
        <v>15351</v>
      </c>
      <c r="E5205" s="41" t="s">
        <v>17</v>
      </c>
      <c r="F5205" s="3" t="s">
        <v>15352</v>
      </c>
      <c r="G5205" s="1" t="s">
        <v>18</v>
      </c>
      <c r="H5205" s="4" t="s">
        <v>679</v>
      </c>
      <c r="I5205" s="1" t="s">
        <v>38</v>
      </c>
    </row>
    <row r="5206" spans="2:9">
      <c r="B5206" s="1">
        <v>5204</v>
      </c>
      <c r="C5206" s="41" t="s">
        <v>15353</v>
      </c>
      <c r="D5206" s="4" t="s">
        <v>15354</v>
      </c>
      <c r="E5206" s="41" t="s">
        <v>17</v>
      </c>
      <c r="F5206" s="3" t="s">
        <v>15355</v>
      </c>
      <c r="G5206" s="1" t="s">
        <v>18</v>
      </c>
      <c r="H5206" s="4" t="s">
        <v>387</v>
      </c>
      <c r="I5206" s="1" t="s">
        <v>38</v>
      </c>
    </row>
    <row r="5207" spans="2:9">
      <c r="B5207" s="1">
        <v>5205</v>
      </c>
      <c r="C5207" s="41" t="s">
        <v>15356</v>
      </c>
      <c r="D5207" s="4" t="s">
        <v>5253</v>
      </c>
      <c r="E5207" s="41" t="s">
        <v>17</v>
      </c>
      <c r="F5207" s="3" t="s">
        <v>15357</v>
      </c>
      <c r="G5207" s="1" t="s">
        <v>18</v>
      </c>
      <c r="H5207" s="4" t="s">
        <v>679</v>
      </c>
      <c r="I5207" s="1" t="s">
        <v>38</v>
      </c>
    </row>
    <row r="5208" spans="2:9">
      <c r="B5208" s="1">
        <v>5206</v>
      </c>
      <c r="C5208" s="41" t="s">
        <v>15358</v>
      </c>
      <c r="D5208" s="4" t="s">
        <v>15359</v>
      </c>
      <c r="E5208" s="41" t="s">
        <v>17</v>
      </c>
      <c r="F5208" s="3" t="s">
        <v>15360</v>
      </c>
      <c r="G5208" s="1" t="s">
        <v>18</v>
      </c>
      <c r="H5208" s="4" t="s">
        <v>680</v>
      </c>
      <c r="I5208" s="1" t="s">
        <v>38</v>
      </c>
    </row>
    <row r="5209" spans="2:9">
      <c r="B5209" s="1">
        <v>5207</v>
      </c>
      <c r="C5209" s="41" t="s">
        <v>15361</v>
      </c>
      <c r="D5209" s="4" t="s">
        <v>15362</v>
      </c>
      <c r="E5209" s="41" t="s">
        <v>17</v>
      </c>
      <c r="F5209" s="3" t="s">
        <v>15363</v>
      </c>
      <c r="G5209" s="1" t="s">
        <v>18</v>
      </c>
      <c r="H5209" s="4" t="s">
        <v>310</v>
      </c>
      <c r="I5209" s="1" t="s">
        <v>38</v>
      </c>
    </row>
    <row r="5210" spans="2:9">
      <c r="B5210" s="1">
        <v>5208</v>
      </c>
      <c r="C5210" s="41" t="s">
        <v>15364</v>
      </c>
      <c r="D5210" s="4" t="s">
        <v>15365</v>
      </c>
      <c r="E5210" s="41" t="s">
        <v>17</v>
      </c>
      <c r="F5210" s="3" t="s">
        <v>15366</v>
      </c>
      <c r="G5210" s="1" t="s">
        <v>18</v>
      </c>
      <c r="H5210" s="4" t="s">
        <v>678</v>
      </c>
      <c r="I5210" s="1" t="s">
        <v>38</v>
      </c>
    </row>
    <row r="5211" spans="2:9">
      <c r="B5211" s="1">
        <v>5209</v>
      </c>
      <c r="C5211" s="41" t="s">
        <v>15367</v>
      </c>
      <c r="D5211" s="4" t="s">
        <v>15368</v>
      </c>
      <c r="E5211" s="41" t="s">
        <v>17</v>
      </c>
      <c r="F5211" s="3" t="s">
        <v>15369</v>
      </c>
      <c r="G5211" s="1" t="s">
        <v>18</v>
      </c>
      <c r="H5211" s="4" t="s">
        <v>557</v>
      </c>
      <c r="I5211" s="1" t="s">
        <v>38</v>
      </c>
    </row>
    <row r="5212" spans="2:9">
      <c r="B5212" s="1">
        <v>5210</v>
      </c>
      <c r="C5212" s="41" t="s">
        <v>15370</v>
      </c>
      <c r="D5212" s="4" t="s">
        <v>15371</v>
      </c>
      <c r="E5212" s="41" t="s">
        <v>17</v>
      </c>
      <c r="F5212" s="3" t="s">
        <v>12049</v>
      </c>
      <c r="G5212" s="1" t="s">
        <v>18</v>
      </c>
      <c r="H5212" s="4" t="s">
        <v>387</v>
      </c>
      <c r="I5212" s="1" t="s">
        <v>38</v>
      </c>
    </row>
    <row r="5213" spans="2:9">
      <c r="B5213" s="1">
        <v>5211</v>
      </c>
      <c r="C5213" s="41" t="s">
        <v>15372</v>
      </c>
      <c r="D5213" s="4" t="s">
        <v>15373</v>
      </c>
      <c r="E5213" s="41" t="s">
        <v>17</v>
      </c>
      <c r="F5213" s="3" t="s">
        <v>15374</v>
      </c>
      <c r="G5213" s="1" t="s">
        <v>18</v>
      </c>
      <c r="H5213" s="4" t="s">
        <v>310</v>
      </c>
      <c r="I5213" s="1" t="s">
        <v>38</v>
      </c>
    </row>
    <row r="5214" spans="2:9">
      <c r="B5214" s="1">
        <v>5212</v>
      </c>
      <c r="C5214" s="41" t="s">
        <v>15375</v>
      </c>
      <c r="D5214" s="4" t="s">
        <v>15376</v>
      </c>
      <c r="E5214" s="41" t="s">
        <v>17</v>
      </c>
      <c r="F5214" s="3" t="s">
        <v>15377</v>
      </c>
      <c r="G5214" s="1" t="s">
        <v>18</v>
      </c>
      <c r="H5214" s="4" t="s">
        <v>678</v>
      </c>
      <c r="I5214" s="1" t="s">
        <v>38</v>
      </c>
    </row>
    <row r="5215" spans="2:9">
      <c r="B5215" s="1">
        <v>5213</v>
      </c>
      <c r="C5215" s="41" t="s">
        <v>15378</v>
      </c>
      <c r="D5215" s="4" t="s">
        <v>15379</v>
      </c>
      <c r="E5215" s="41" t="s">
        <v>17</v>
      </c>
      <c r="F5215" s="3" t="s">
        <v>15380</v>
      </c>
      <c r="G5215" s="1" t="s">
        <v>18</v>
      </c>
      <c r="H5215" s="4" t="s">
        <v>436</v>
      </c>
      <c r="I5215" s="1" t="s">
        <v>38</v>
      </c>
    </row>
    <row r="5216" spans="2:9">
      <c r="B5216" s="1">
        <v>5214</v>
      </c>
      <c r="C5216" s="41" t="s">
        <v>15381</v>
      </c>
      <c r="D5216" s="4" t="s">
        <v>10074</v>
      </c>
      <c r="E5216" s="41" t="s">
        <v>17</v>
      </c>
      <c r="F5216" s="3" t="s">
        <v>15382</v>
      </c>
      <c r="G5216" s="1" t="s">
        <v>18</v>
      </c>
      <c r="H5216" s="4" t="s">
        <v>436</v>
      </c>
      <c r="I5216" s="1" t="s">
        <v>38</v>
      </c>
    </row>
    <row r="5217" spans="2:9">
      <c r="B5217" s="1">
        <v>5215</v>
      </c>
      <c r="C5217" s="41" t="s">
        <v>15383</v>
      </c>
      <c r="D5217" s="4" t="s">
        <v>15384</v>
      </c>
      <c r="E5217" s="41" t="s">
        <v>17</v>
      </c>
      <c r="F5217" s="3" t="s">
        <v>15385</v>
      </c>
      <c r="G5217" s="1" t="s">
        <v>18</v>
      </c>
      <c r="H5217" s="4" t="s">
        <v>387</v>
      </c>
      <c r="I5217" s="1" t="s">
        <v>38</v>
      </c>
    </row>
    <row r="5218" spans="2:9">
      <c r="B5218" s="1">
        <v>5216</v>
      </c>
      <c r="C5218" s="41" t="s">
        <v>15386</v>
      </c>
      <c r="D5218" s="4" t="s">
        <v>15387</v>
      </c>
      <c r="E5218" s="41" t="s">
        <v>17</v>
      </c>
      <c r="F5218" s="3" t="s">
        <v>15388</v>
      </c>
      <c r="G5218" s="1" t="s">
        <v>18</v>
      </c>
      <c r="H5218" s="4" t="s">
        <v>484</v>
      </c>
      <c r="I5218" s="1" t="s">
        <v>38</v>
      </c>
    </row>
    <row r="5219" spans="2:9">
      <c r="B5219" s="1">
        <v>5217</v>
      </c>
      <c r="C5219" s="41" t="s">
        <v>15389</v>
      </c>
      <c r="D5219" s="4" t="s">
        <v>9590</v>
      </c>
      <c r="E5219" s="41" t="s">
        <v>17</v>
      </c>
      <c r="F5219" s="3" t="s">
        <v>15390</v>
      </c>
      <c r="G5219" s="1" t="s">
        <v>18</v>
      </c>
      <c r="H5219" s="4" t="s">
        <v>675</v>
      </c>
      <c r="I5219" s="1" t="s">
        <v>38</v>
      </c>
    </row>
    <row r="5220" spans="2:9">
      <c r="B5220" s="1">
        <v>5218</v>
      </c>
      <c r="C5220" s="41" t="s">
        <v>15391</v>
      </c>
      <c r="D5220" s="4" t="s">
        <v>15392</v>
      </c>
      <c r="E5220" s="41" t="s">
        <v>17</v>
      </c>
      <c r="F5220" s="3" t="s">
        <v>15393</v>
      </c>
      <c r="G5220" s="1" t="s">
        <v>18</v>
      </c>
      <c r="H5220" s="4" t="s">
        <v>244</v>
      </c>
      <c r="I5220" s="1" t="s">
        <v>38</v>
      </c>
    </row>
    <row r="5221" spans="2:9">
      <c r="B5221" s="1">
        <v>5219</v>
      </c>
      <c r="C5221" s="41" t="s">
        <v>15394</v>
      </c>
      <c r="D5221" s="4" t="s">
        <v>15395</v>
      </c>
      <c r="E5221" s="41" t="s">
        <v>17</v>
      </c>
      <c r="F5221" s="3" t="s">
        <v>15396</v>
      </c>
      <c r="G5221" s="1" t="s">
        <v>18</v>
      </c>
      <c r="H5221" s="4" t="s">
        <v>436</v>
      </c>
      <c r="I5221" s="1" t="s">
        <v>38</v>
      </c>
    </row>
    <row r="5222" spans="2:9">
      <c r="B5222" s="1">
        <v>5220</v>
      </c>
      <c r="C5222" s="41" t="s">
        <v>15397</v>
      </c>
      <c r="D5222" s="4" t="s">
        <v>15398</v>
      </c>
      <c r="E5222" s="41" t="s">
        <v>17</v>
      </c>
      <c r="F5222" s="3" t="s">
        <v>15399</v>
      </c>
      <c r="G5222" s="1" t="s">
        <v>18</v>
      </c>
      <c r="H5222" s="4" t="s">
        <v>436</v>
      </c>
      <c r="I5222" s="1" t="s">
        <v>38</v>
      </c>
    </row>
    <row r="5223" spans="2:9">
      <c r="B5223" s="1">
        <v>5221</v>
      </c>
      <c r="C5223" s="41" t="s">
        <v>15400</v>
      </c>
      <c r="D5223" s="4" t="s">
        <v>15401</v>
      </c>
      <c r="E5223" s="41" t="s">
        <v>17</v>
      </c>
      <c r="F5223" s="3" t="s">
        <v>15402</v>
      </c>
      <c r="G5223" s="1" t="s">
        <v>18</v>
      </c>
      <c r="H5223" s="4" t="s">
        <v>436</v>
      </c>
      <c r="I5223" s="1" t="s">
        <v>38</v>
      </c>
    </row>
    <row r="5224" spans="2:9">
      <c r="B5224" s="1">
        <v>5222</v>
      </c>
      <c r="C5224" s="41" t="s">
        <v>15403</v>
      </c>
      <c r="D5224" s="4" t="s">
        <v>15404</v>
      </c>
      <c r="E5224" s="41" t="s">
        <v>17</v>
      </c>
      <c r="F5224" s="3" t="s">
        <v>15405</v>
      </c>
      <c r="G5224" s="1" t="s">
        <v>18</v>
      </c>
      <c r="H5224" s="4" t="s">
        <v>326</v>
      </c>
      <c r="I5224" s="1" t="s">
        <v>38</v>
      </c>
    </row>
    <row r="5225" spans="2:9">
      <c r="B5225" s="1">
        <v>5223</v>
      </c>
      <c r="C5225" s="41" t="s">
        <v>15406</v>
      </c>
      <c r="D5225" s="4" t="s">
        <v>15407</v>
      </c>
      <c r="E5225" s="41" t="s">
        <v>17</v>
      </c>
      <c r="F5225" s="3" t="s">
        <v>15408</v>
      </c>
      <c r="G5225" s="1" t="s">
        <v>18</v>
      </c>
      <c r="H5225" s="4" t="s">
        <v>387</v>
      </c>
      <c r="I5225" s="1" t="s">
        <v>38</v>
      </c>
    </row>
    <row r="5226" spans="2:9">
      <c r="B5226" s="1">
        <v>5224</v>
      </c>
      <c r="C5226" s="41" t="s">
        <v>15409</v>
      </c>
      <c r="D5226" s="4" t="s">
        <v>15410</v>
      </c>
      <c r="E5226" s="41" t="s">
        <v>17</v>
      </c>
      <c r="F5226" s="3" t="s">
        <v>15411</v>
      </c>
      <c r="G5226" s="1" t="s">
        <v>18</v>
      </c>
      <c r="H5226" s="4" t="s">
        <v>436</v>
      </c>
      <c r="I5226" s="1" t="s">
        <v>38</v>
      </c>
    </row>
    <row r="5227" spans="2:9">
      <c r="B5227" s="1">
        <v>5225</v>
      </c>
      <c r="C5227" s="41" t="s">
        <v>15412</v>
      </c>
      <c r="D5227" s="4" t="s">
        <v>15413</v>
      </c>
      <c r="E5227" s="41" t="s">
        <v>17</v>
      </c>
      <c r="F5227" s="3" t="s">
        <v>15414</v>
      </c>
      <c r="G5227" s="1" t="s">
        <v>18</v>
      </c>
      <c r="H5227" s="4" t="s">
        <v>387</v>
      </c>
      <c r="I5227" s="1" t="s">
        <v>38</v>
      </c>
    </row>
    <row r="5228" spans="2:9">
      <c r="B5228" s="1">
        <v>5226</v>
      </c>
      <c r="C5228" s="41" t="s">
        <v>15415</v>
      </c>
      <c r="D5228" s="4" t="s">
        <v>15416</v>
      </c>
      <c r="E5228" s="41" t="s">
        <v>17</v>
      </c>
      <c r="F5228" s="3" t="s">
        <v>15417</v>
      </c>
      <c r="G5228" s="1" t="s">
        <v>18</v>
      </c>
      <c r="H5228" s="4" t="s">
        <v>174</v>
      </c>
      <c r="I5228" s="1" t="s">
        <v>38</v>
      </c>
    </row>
    <row r="5229" spans="2:9">
      <c r="B5229" s="1">
        <v>5227</v>
      </c>
      <c r="C5229" s="41" t="s">
        <v>15418</v>
      </c>
      <c r="D5229" s="4" t="s">
        <v>15419</v>
      </c>
      <c r="E5229" s="41" t="s">
        <v>17</v>
      </c>
      <c r="F5229" s="3" t="s">
        <v>15420</v>
      </c>
      <c r="G5229" s="1" t="s">
        <v>18</v>
      </c>
      <c r="H5229" s="4" t="s">
        <v>29551</v>
      </c>
      <c r="I5229" s="1" t="s">
        <v>38</v>
      </c>
    </row>
    <row r="5230" spans="2:9">
      <c r="B5230" s="1">
        <v>5228</v>
      </c>
      <c r="C5230" s="41" t="s">
        <v>15421</v>
      </c>
      <c r="D5230" s="4" t="s">
        <v>15422</v>
      </c>
      <c r="E5230" s="41" t="s">
        <v>17</v>
      </c>
      <c r="F5230" s="3" t="s">
        <v>15423</v>
      </c>
      <c r="G5230" s="1" t="s">
        <v>18</v>
      </c>
      <c r="H5230" s="4" t="s">
        <v>436</v>
      </c>
      <c r="I5230" s="1" t="s">
        <v>38</v>
      </c>
    </row>
    <row r="5231" spans="2:9">
      <c r="B5231" s="1">
        <v>5229</v>
      </c>
      <c r="C5231" s="41" t="s">
        <v>15424</v>
      </c>
      <c r="D5231" s="4" t="s">
        <v>15425</v>
      </c>
      <c r="E5231" s="41" t="s">
        <v>17</v>
      </c>
      <c r="F5231" s="3" t="s">
        <v>15426</v>
      </c>
      <c r="G5231" s="1" t="s">
        <v>18</v>
      </c>
      <c r="H5231" s="4" t="s">
        <v>557</v>
      </c>
      <c r="I5231" s="1" t="s">
        <v>38</v>
      </c>
    </row>
    <row r="5232" spans="2:9">
      <c r="B5232" s="1">
        <v>5230</v>
      </c>
      <c r="C5232" s="41" t="s">
        <v>15427</v>
      </c>
      <c r="D5232" s="4" t="s">
        <v>15428</v>
      </c>
      <c r="E5232" s="41" t="s">
        <v>17</v>
      </c>
      <c r="F5232" s="3" t="s">
        <v>15429</v>
      </c>
      <c r="G5232" s="1" t="s">
        <v>18</v>
      </c>
      <c r="H5232" s="4" t="s">
        <v>478</v>
      </c>
      <c r="I5232" s="1" t="s">
        <v>38</v>
      </c>
    </row>
    <row r="5233" spans="2:9">
      <c r="B5233" s="1">
        <v>5231</v>
      </c>
      <c r="C5233" s="41" t="s">
        <v>15430</v>
      </c>
      <c r="D5233" s="4" t="s">
        <v>15431</v>
      </c>
      <c r="E5233" s="41" t="s">
        <v>17</v>
      </c>
      <c r="F5233" s="3" t="s">
        <v>15432</v>
      </c>
      <c r="G5233" s="1" t="s">
        <v>18</v>
      </c>
      <c r="H5233" s="4" t="s">
        <v>679</v>
      </c>
      <c r="I5233" s="1" t="s">
        <v>38</v>
      </c>
    </row>
    <row r="5234" spans="2:9">
      <c r="B5234" s="1">
        <v>5232</v>
      </c>
      <c r="C5234" s="41" t="s">
        <v>15433</v>
      </c>
      <c r="D5234" s="4" t="s">
        <v>15434</v>
      </c>
      <c r="E5234" s="41" t="s">
        <v>17</v>
      </c>
      <c r="F5234" s="3" t="s">
        <v>15435</v>
      </c>
      <c r="G5234" s="1" t="s">
        <v>18</v>
      </c>
      <c r="H5234" s="4" t="s">
        <v>557</v>
      </c>
      <c r="I5234" s="1" t="s">
        <v>38</v>
      </c>
    </row>
    <row r="5235" spans="2:9">
      <c r="B5235" s="1">
        <v>5233</v>
      </c>
      <c r="C5235" s="41" t="s">
        <v>15436</v>
      </c>
      <c r="D5235" s="4" t="s">
        <v>15437</v>
      </c>
      <c r="E5235" s="41" t="s">
        <v>17</v>
      </c>
      <c r="F5235" s="3" t="s">
        <v>15438</v>
      </c>
      <c r="G5235" s="1" t="s">
        <v>18</v>
      </c>
      <c r="H5235" s="4" t="s">
        <v>436</v>
      </c>
      <c r="I5235" s="1" t="s">
        <v>38</v>
      </c>
    </row>
    <row r="5236" spans="2:9">
      <c r="B5236" s="1">
        <v>5234</v>
      </c>
      <c r="C5236" s="41" t="s">
        <v>15439</v>
      </c>
      <c r="D5236" s="4" t="s">
        <v>15440</v>
      </c>
      <c r="E5236" s="41" t="s">
        <v>17</v>
      </c>
      <c r="F5236" s="3" t="s">
        <v>15441</v>
      </c>
      <c r="G5236" s="1" t="s">
        <v>18</v>
      </c>
      <c r="H5236" s="4" t="s">
        <v>387</v>
      </c>
      <c r="I5236" s="1" t="s">
        <v>38</v>
      </c>
    </row>
    <row r="5237" spans="2:9">
      <c r="B5237" s="1">
        <v>5235</v>
      </c>
      <c r="C5237" s="41" t="s">
        <v>15442</v>
      </c>
      <c r="D5237" s="4" t="s">
        <v>15443</v>
      </c>
      <c r="E5237" s="41" t="s">
        <v>17</v>
      </c>
      <c r="F5237" s="3" t="s">
        <v>15444</v>
      </c>
      <c r="G5237" s="1" t="s">
        <v>18</v>
      </c>
      <c r="H5237" s="4" t="s">
        <v>318</v>
      </c>
      <c r="I5237" s="1" t="s">
        <v>38</v>
      </c>
    </row>
    <row r="5238" spans="2:9">
      <c r="B5238" s="1">
        <v>5236</v>
      </c>
      <c r="C5238" s="41" t="s">
        <v>15445</v>
      </c>
      <c r="D5238" s="4" t="s">
        <v>15446</v>
      </c>
      <c r="E5238" s="41" t="s">
        <v>17</v>
      </c>
      <c r="F5238" s="3" t="s">
        <v>15447</v>
      </c>
      <c r="G5238" s="1" t="s">
        <v>18</v>
      </c>
      <c r="H5238" s="4" t="s">
        <v>675</v>
      </c>
      <c r="I5238" s="1" t="s">
        <v>38</v>
      </c>
    </row>
    <row r="5239" spans="2:9">
      <c r="B5239" s="1">
        <v>5237</v>
      </c>
      <c r="C5239" s="41" t="s">
        <v>15448</v>
      </c>
      <c r="D5239" s="4" t="s">
        <v>15449</v>
      </c>
      <c r="E5239" s="41" t="s">
        <v>17</v>
      </c>
      <c r="F5239" s="3" t="s">
        <v>15450</v>
      </c>
      <c r="G5239" s="1" t="s">
        <v>18</v>
      </c>
      <c r="H5239" s="4" t="s">
        <v>675</v>
      </c>
      <c r="I5239" s="1" t="s">
        <v>38</v>
      </c>
    </row>
    <row r="5240" spans="2:9">
      <c r="B5240" s="1">
        <v>5238</v>
      </c>
      <c r="C5240" s="41" t="s">
        <v>15451</v>
      </c>
      <c r="D5240" s="4" t="s">
        <v>15452</v>
      </c>
      <c r="E5240" s="41" t="s">
        <v>17</v>
      </c>
      <c r="F5240" s="3" t="s">
        <v>15453</v>
      </c>
      <c r="G5240" s="1" t="s">
        <v>18</v>
      </c>
      <c r="H5240" s="4" t="s">
        <v>557</v>
      </c>
      <c r="I5240" s="1" t="s">
        <v>38</v>
      </c>
    </row>
    <row r="5241" spans="2:9">
      <c r="B5241" s="1">
        <v>5239</v>
      </c>
      <c r="C5241" s="41" t="s">
        <v>15454</v>
      </c>
      <c r="D5241" s="4" t="s">
        <v>15455</v>
      </c>
      <c r="E5241" s="41" t="s">
        <v>17</v>
      </c>
      <c r="F5241" s="3" t="s">
        <v>15456</v>
      </c>
      <c r="G5241" s="1" t="s">
        <v>18</v>
      </c>
      <c r="H5241" s="4" t="s">
        <v>322</v>
      </c>
      <c r="I5241" s="1" t="s">
        <v>38</v>
      </c>
    </row>
    <row r="5242" spans="2:9">
      <c r="B5242" s="1">
        <v>5240</v>
      </c>
      <c r="C5242" s="41" t="s">
        <v>15457</v>
      </c>
      <c r="D5242" s="4" t="s">
        <v>15458</v>
      </c>
      <c r="E5242" s="41" t="s">
        <v>17</v>
      </c>
      <c r="F5242" s="3" t="s">
        <v>15459</v>
      </c>
      <c r="G5242" s="1" t="s">
        <v>18</v>
      </c>
      <c r="H5242" s="4" t="s">
        <v>679</v>
      </c>
      <c r="I5242" s="1" t="s">
        <v>38</v>
      </c>
    </row>
    <row r="5243" spans="2:9">
      <c r="B5243" s="1">
        <v>5241</v>
      </c>
      <c r="C5243" s="41" t="s">
        <v>15460</v>
      </c>
      <c r="D5243" s="4" t="s">
        <v>15461</v>
      </c>
      <c r="E5243" s="41" t="s">
        <v>17</v>
      </c>
      <c r="F5243" s="3" t="s">
        <v>12527</v>
      </c>
      <c r="G5243" s="1" t="s">
        <v>18</v>
      </c>
      <c r="H5243" s="4" t="s">
        <v>557</v>
      </c>
      <c r="I5243" s="1" t="s">
        <v>38</v>
      </c>
    </row>
    <row r="5244" spans="2:9">
      <c r="B5244" s="1">
        <v>5242</v>
      </c>
      <c r="C5244" s="41" t="s">
        <v>15462</v>
      </c>
      <c r="D5244" s="4" t="s">
        <v>15463</v>
      </c>
      <c r="E5244" s="41" t="s">
        <v>17</v>
      </c>
      <c r="F5244" s="3" t="s">
        <v>15464</v>
      </c>
      <c r="G5244" s="1" t="s">
        <v>18</v>
      </c>
      <c r="H5244" s="4" t="s">
        <v>478</v>
      </c>
      <c r="I5244" s="1" t="s">
        <v>38</v>
      </c>
    </row>
    <row r="5245" spans="2:9">
      <c r="B5245" s="1">
        <v>5243</v>
      </c>
      <c r="C5245" s="41" t="s">
        <v>15465</v>
      </c>
      <c r="D5245" s="4" t="s">
        <v>15466</v>
      </c>
      <c r="E5245" s="41" t="s">
        <v>17</v>
      </c>
      <c r="F5245" s="3" t="s">
        <v>15467</v>
      </c>
      <c r="G5245" s="1" t="s">
        <v>18</v>
      </c>
      <c r="H5245" s="4" t="s">
        <v>680</v>
      </c>
      <c r="I5245" s="1" t="s">
        <v>38</v>
      </c>
    </row>
    <row r="5246" spans="2:9">
      <c r="B5246" s="1">
        <v>5244</v>
      </c>
      <c r="C5246" s="41" t="s">
        <v>15468</v>
      </c>
      <c r="D5246" s="4" t="s">
        <v>15469</v>
      </c>
      <c r="E5246" s="41" t="s">
        <v>17</v>
      </c>
      <c r="F5246" s="3" t="s">
        <v>15470</v>
      </c>
      <c r="G5246" s="1" t="s">
        <v>18</v>
      </c>
      <c r="H5246" s="4" t="s">
        <v>557</v>
      </c>
      <c r="I5246" s="1" t="s">
        <v>38</v>
      </c>
    </row>
    <row r="5247" spans="2:9">
      <c r="B5247" s="1">
        <v>5245</v>
      </c>
      <c r="C5247" s="41" t="s">
        <v>15471</v>
      </c>
      <c r="D5247" s="4" t="s">
        <v>15472</v>
      </c>
      <c r="E5247" s="41" t="s">
        <v>17</v>
      </c>
      <c r="F5247" s="3" t="s">
        <v>15473</v>
      </c>
      <c r="G5247" s="1" t="s">
        <v>18</v>
      </c>
      <c r="H5247" s="4" t="s">
        <v>675</v>
      </c>
      <c r="I5247" s="1" t="s">
        <v>38</v>
      </c>
    </row>
    <row r="5248" spans="2:9">
      <c r="B5248" s="1">
        <v>5246</v>
      </c>
      <c r="C5248" s="41" t="s">
        <v>15474</v>
      </c>
      <c r="D5248" s="4" t="s">
        <v>15475</v>
      </c>
      <c r="E5248" s="41" t="s">
        <v>17</v>
      </c>
      <c r="F5248" s="3" t="s">
        <v>15476</v>
      </c>
      <c r="G5248" s="1" t="s">
        <v>18</v>
      </c>
      <c r="H5248" s="4" t="s">
        <v>557</v>
      </c>
      <c r="I5248" s="1" t="s">
        <v>38</v>
      </c>
    </row>
    <row r="5249" spans="2:9">
      <c r="B5249" s="1">
        <v>5247</v>
      </c>
      <c r="C5249" s="41" t="s">
        <v>15477</v>
      </c>
      <c r="D5249" s="4" t="s">
        <v>15478</v>
      </c>
      <c r="E5249" s="41" t="s">
        <v>17</v>
      </c>
      <c r="F5249" s="3" t="s">
        <v>15479</v>
      </c>
      <c r="G5249" s="1" t="s">
        <v>18</v>
      </c>
      <c r="H5249" s="4" t="s">
        <v>174</v>
      </c>
      <c r="I5249" s="1" t="s">
        <v>38</v>
      </c>
    </row>
    <row r="5250" spans="2:9">
      <c r="B5250" s="1">
        <v>5248</v>
      </c>
      <c r="C5250" s="41" t="s">
        <v>15480</v>
      </c>
      <c r="D5250" s="4" t="s">
        <v>15481</v>
      </c>
      <c r="E5250" s="41" t="s">
        <v>17</v>
      </c>
      <c r="F5250" s="3" t="s">
        <v>15482</v>
      </c>
      <c r="G5250" s="1" t="s">
        <v>18</v>
      </c>
      <c r="H5250" s="4" t="s">
        <v>680</v>
      </c>
      <c r="I5250" s="1" t="s">
        <v>38</v>
      </c>
    </row>
    <row r="5251" spans="2:9">
      <c r="B5251" s="1">
        <v>5249</v>
      </c>
      <c r="C5251" s="41" t="s">
        <v>15483</v>
      </c>
      <c r="D5251" s="4" t="s">
        <v>5466</v>
      </c>
      <c r="E5251" s="41" t="s">
        <v>17</v>
      </c>
      <c r="F5251" s="3" t="s">
        <v>15484</v>
      </c>
      <c r="G5251" s="1" t="s">
        <v>18</v>
      </c>
      <c r="H5251" s="4" t="s">
        <v>679</v>
      </c>
      <c r="I5251" s="1" t="s">
        <v>38</v>
      </c>
    </row>
    <row r="5252" spans="2:9">
      <c r="B5252" s="1">
        <v>5250</v>
      </c>
      <c r="C5252" s="41" t="s">
        <v>15485</v>
      </c>
      <c r="D5252" s="4" t="s">
        <v>15486</v>
      </c>
      <c r="E5252" s="41" t="s">
        <v>17</v>
      </c>
      <c r="F5252" s="3" t="s">
        <v>15487</v>
      </c>
      <c r="G5252" s="1" t="s">
        <v>18</v>
      </c>
      <c r="H5252" s="4" t="s">
        <v>174</v>
      </c>
      <c r="I5252" s="1" t="s">
        <v>38</v>
      </c>
    </row>
    <row r="5253" spans="2:9">
      <c r="B5253" s="1">
        <v>5251</v>
      </c>
      <c r="C5253" s="41" t="s">
        <v>15488</v>
      </c>
      <c r="D5253" s="4" t="s">
        <v>15489</v>
      </c>
      <c r="E5253" s="41" t="s">
        <v>17</v>
      </c>
      <c r="F5253" s="3" t="s">
        <v>15490</v>
      </c>
      <c r="G5253" s="1" t="s">
        <v>18</v>
      </c>
      <c r="H5253" s="4" t="s">
        <v>680</v>
      </c>
      <c r="I5253" s="1" t="s">
        <v>38</v>
      </c>
    </row>
    <row r="5254" spans="2:9">
      <c r="B5254" s="1">
        <v>5252</v>
      </c>
      <c r="C5254" s="41" t="s">
        <v>15491</v>
      </c>
      <c r="D5254" s="4" t="s">
        <v>15492</v>
      </c>
      <c r="E5254" s="41" t="s">
        <v>17</v>
      </c>
      <c r="F5254" s="3" t="s">
        <v>15493</v>
      </c>
      <c r="G5254" s="1" t="s">
        <v>18</v>
      </c>
      <c r="H5254" s="4" t="s">
        <v>478</v>
      </c>
      <c r="I5254" s="1" t="s">
        <v>38</v>
      </c>
    </row>
    <row r="5255" spans="2:9">
      <c r="B5255" s="1">
        <v>5253</v>
      </c>
      <c r="C5255" s="41" t="s">
        <v>15494</v>
      </c>
      <c r="D5255" s="4" t="s">
        <v>15495</v>
      </c>
      <c r="E5255" s="41" t="s">
        <v>17</v>
      </c>
      <c r="F5255" s="3" t="s">
        <v>15496</v>
      </c>
      <c r="G5255" s="1" t="s">
        <v>18</v>
      </c>
      <c r="H5255" s="4" t="s">
        <v>680</v>
      </c>
      <c r="I5255" s="1" t="s">
        <v>38</v>
      </c>
    </row>
    <row r="5256" spans="2:9">
      <c r="B5256" s="1">
        <v>5254</v>
      </c>
      <c r="C5256" s="41" t="s">
        <v>15497</v>
      </c>
      <c r="D5256" s="4" t="s">
        <v>15498</v>
      </c>
      <c r="E5256" s="41" t="s">
        <v>17</v>
      </c>
      <c r="F5256" s="3" t="s">
        <v>15499</v>
      </c>
      <c r="G5256" s="1" t="s">
        <v>18</v>
      </c>
      <c r="H5256" s="4" t="s">
        <v>387</v>
      </c>
      <c r="I5256" s="1" t="s">
        <v>38</v>
      </c>
    </row>
    <row r="5257" spans="2:9">
      <c r="B5257" s="1">
        <v>5255</v>
      </c>
      <c r="C5257" s="41" t="s">
        <v>15500</v>
      </c>
      <c r="D5257" s="4" t="s">
        <v>15501</v>
      </c>
      <c r="E5257" s="41" t="s">
        <v>17</v>
      </c>
      <c r="F5257" s="3" t="s">
        <v>15502</v>
      </c>
      <c r="G5257" s="1" t="s">
        <v>18</v>
      </c>
      <c r="H5257" s="4" t="s">
        <v>557</v>
      </c>
      <c r="I5257" s="1" t="s">
        <v>38</v>
      </c>
    </row>
    <row r="5258" spans="2:9">
      <c r="B5258" s="1">
        <v>5256</v>
      </c>
      <c r="C5258" s="41" t="s">
        <v>15503</v>
      </c>
      <c r="D5258" s="4" t="s">
        <v>15504</v>
      </c>
      <c r="E5258" s="41" t="s">
        <v>17</v>
      </c>
      <c r="F5258" s="3" t="s">
        <v>15505</v>
      </c>
      <c r="G5258" s="1" t="s">
        <v>18</v>
      </c>
      <c r="H5258" s="4" t="s">
        <v>478</v>
      </c>
      <c r="I5258" s="1" t="s">
        <v>38</v>
      </c>
    </row>
    <row r="5259" spans="2:9">
      <c r="B5259" s="1">
        <v>5257</v>
      </c>
      <c r="C5259" s="41" t="s">
        <v>15506</v>
      </c>
      <c r="D5259" s="4" t="s">
        <v>15507</v>
      </c>
      <c r="E5259" s="41" t="s">
        <v>17</v>
      </c>
      <c r="F5259" s="3" t="s">
        <v>15508</v>
      </c>
      <c r="G5259" s="1" t="s">
        <v>18</v>
      </c>
      <c r="H5259" s="4" t="s">
        <v>174</v>
      </c>
      <c r="I5259" s="1" t="s">
        <v>38</v>
      </c>
    </row>
    <row r="5260" spans="2:9">
      <c r="B5260" s="1">
        <v>5258</v>
      </c>
      <c r="C5260" s="41" t="s">
        <v>15509</v>
      </c>
      <c r="D5260" s="4" t="s">
        <v>15510</v>
      </c>
      <c r="E5260" s="41" t="s">
        <v>17</v>
      </c>
      <c r="F5260" s="3" t="s">
        <v>15511</v>
      </c>
      <c r="G5260" s="1" t="s">
        <v>18</v>
      </c>
      <c r="H5260" s="4" t="s">
        <v>478</v>
      </c>
      <c r="I5260" s="1" t="s">
        <v>38</v>
      </c>
    </row>
    <row r="5261" spans="2:9">
      <c r="B5261" s="1">
        <v>5259</v>
      </c>
      <c r="C5261" s="41" t="s">
        <v>15512</v>
      </c>
      <c r="D5261" s="4" t="s">
        <v>15513</v>
      </c>
      <c r="E5261" s="41" t="s">
        <v>17</v>
      </c>
      <c r="F5261" s="3" t="s">
        <v>15514</v>
      </c>
      <c r="G5261" s="1" t="s">
        <v>18</v>
      </c>
      <c r="H5261" s="4" t="s">
        <v>387</v>
      </c>
      <c r="I5261" s="1" t="s">
        <v>38</v>
      </c>
    </row>
    <row r="5262" spans="2:9">
      <c r="B5262" s="1">
        <v>5260</v>
      </c>
      <c r="C5262" s="41" t="s">
        <v>15515</v>
      </c>
      <c r="D5262" s="4" t="s">
        <v>8182</v>
      </c>
      <c r="E5262" s="41" t="s">
        <v>17</v>
      </c>
      <c r="F5262" s="3" t="s">
        <v>15516</v>
      </c>
      <c r="G5262" s="1" t="s">
        <v>18</v>
      </c>
      <c r="H5262" s="4" t="s">
        <v>675</v>
      </c>
      <c r="I5262" s="1" t="s">
        <v>38</v>
      </c>
    </row>
    <row r="5263" spans="2:9">
      <c r="B5263" s="1">
        <v>5261</v>
      </c>
      <c r="C5263" s="41" t="s">
        <v>15517</v>
      </c>
      <c r="D5263" s="4" t="s">
        <v>15518</v>
      </c>
      <c r="E5263" s="41" t="s">
        <v>17</v>
      </c>
      <c r="F5263" s="3" t="s">
        <v>15519</v>
      </c>
      <c r="G5263" s="1" t="s">
        <v>18</v>
      </c>
      <c r="H5263" s="4" t="s">
        <v>557</v>
      </c>
      <c r="I5263" s="1" t="s">
        <v>38</v>
      </c>
    </row>
    <row r="5264" spans="2:9">
      <c r="B5264" s="1">
        <v>5262</v>
      </c>
      <c r="C5264" s="41" t="s">
        <v>15520</v>
      </c>
      <c r="D5264" s="4" t="s">
        <v>15521</v>
      </c>
      <c r="E5264" s="41" t="s">
        <v>17</v>
      </c>
      <c r="F5264" s="3" t="s">
        <v>6567</v>
      </c>
      <c r="G5264" s="1" t="s">
        <v>18</v>
      </c>
      <c r="H5264" s="4" t="s">
        <v>29551</v>
      </c>
      <c r="I5264" s="1" t="s">
        <v>38</v>
      </c>
    </row>
    <row r="5265" spans="2:9">
      <c r="B5265" s="1">
        <v>5263</v>
      </c>
      <c r="C5265" s="41" t="s">
        <v>15522</v>
      </c>
      <c r="D5265" s="4" t="s">
        <v>15523</v>
      </c>
      <c r="E5265" s="41" t="s">
        <v>17</v>
      </c>
      <c r="F5265" s="3" t="s">
        <v>15524</v>
      </c>
      <c r="G5265" s="1" t="s">
        <v>18</v>
      </c>
      <c r="H5265" s="4" t="s">
        <v>436</v>
      </c>
      <c r="I5265" s="1" t="s">
        <v>38</v>
      </c>
    </row>
    <row r="5266" spans="2:9">
      <c r="B5266" s="1">
        <v>5264</v>
      </c>
      <c r="C5266" s="41" t="s">
        <v>15525</v>
      </c>
      <c r="D5266" s="4" t="s">
        <v>15526</v>
      </c>
      <c r="E5266" s="41" t="s">
        <v>17</v>
      </c>
      <c r="F5266" s="3" t="s">
        <v>15527</v>
      </c>
      <c r="G5266" s="1" t="s">
        <v>18</v>
      </c>
      <c r="H5266" s="4" t="s">
        <v>29551</v>
      </c>
      <c r="I5266" s="1" t="s">
        <v>38</v>
      </c>
    </row>
    <row r="5267" spans="2:9">
      <c r="B5267" s="1">
        <v>5265</v>
      </c>
      <c r="C5267" s="41" t="s">
        <v>15528</v>
      </c>
      <c r="D5267" s="4" t="s">
        <v>15529</v>
      </c>
      <c r="E5267" s="41" t="s">
        <v>17</v>
      </c>
      <c r="F5267" s="3" t="s">
        <v>15530</v>
      </c>
      <c r="G5267" s="1" t="s">
        <v>18</v>
      </c>
      <c r="H5267" s="4" t="s">
        <v>436</v>
      </c>
      <c r="I5267" s="1" t="s">
        <v>38</v>
      </c>
    </row>
    <row r="5268" spans="2:9">
      <c r="B5268" s="1">
        <v>5266</v>
      </c>
      <c r="C5268" s="41" t="s">
        <v>15531</v>
      </c>
      <c r="D5268" s="4" t="s">
        <v>15532</v>
      </c>
      <c r="E5268" s="41" t="s">
        <v>17</v>
      </c>
      <c r="F5268" s="3" t="s">
        <v>15533</v>
      </c>
      <c r="G5268" s="1" t="s">
        <v>18</v>
      </c>
      <c r="H5268" s="4" t="s">
        <v>198</v>
      </c>
      <c r="I5268" s="1" t="s">
        <v>38</v>
      </c>
    </row>
    <row r="5269" spans="2:9">
      <c r="B5269" s="1">
        <v>5267</v>
      </c>
      <c r="C5269" s="41" t="s">
        <v>15534</v>
      </c>
      <c r="D5269" s="4" t="s">
        <v>15535</v>
      </c>
      <c r="E5269" s="41" t="s">
        <v>17</v>
      </c>
      <c r="F5269" s="3" t="s">
        <v>15536</v>
      </c>
      <c r="G5269" s="1" t="s">
        <v>18</v>
      </c>
      <c r="H5269" s="4" t="s">
        <v>478</v>
      </c>
      <c r="I5269" s="1" t="s">
        <v>38</v>
      </c>
    </row>
    <row r="5270" spans="2:9">
      <c r="B5270" s="1">
        <v>5268</v>
      </c>
      <c r="C5270" s="41" t="s">
        <v>15537</v>
      </c>
      <c r="D5270" s="4" t="s">
        <v>15538</v>
      </c>
      <c r="E5270" s="41" t="s">
        <v>17</v>
      </c>
      <c r="F5270" s="3" t="s">
        <v>15539</v>
      </c>
      <c r="G5270" s="1" t="s">
        <v>18</v>
      </c>
      <c r="H5270" s="4" t="s">
        <v>675</v>
      </c>
      <c r="I5270" s="1" t="s">
        <v>38</v>
      </c>
    </row>
    <row r="5271" spans="2:9">
      <c r="B5271" s="1">
        <v>5269</v>
      </c>
      <c r="C5271" s="41" t="s">
        <v>15540</v>
      </c>
      <c r="D5271" s="4" t="s">
        <v>15541</v>
      </c>
      <c r="E5271" s="41" t="s">
        <v>17</v>
      </c>
      <c r="F5271" s="3" t="s">
        <v>15542</v>
      </c>
      <c r="G5271" s="1" t="s">
        <v>18</v>
      </c>
      <c r="H5271" s="4" t="s">
        <v>557</v>
      </c>
      <c r="I5271" s="1" t="s">
        <v>38</v>
      </c>
    </row>
    <row r="5272" spans="2:9">
      <c r="B5272" s="1">
        <v>5270</v>
      </c>
      <c r="C5272" s="41" t="s">
        <v>15543</v>
      </c>
      <c r="D5272" s="4" t="s">
        <v>15544</v>
      </c>
      <c r="E5272" s="41" t="s">
        <v>17</v>
      </c>
      <c r="F5272" s="3" t="s">
        <v>15545</v>
      </c>
      <c r="G5272" s="1" t="s">
        <v>18</v>
      </c>
      <c r="H5272" s="4" t="s">
        <v>182</v>
      </c>
      <c r="I5272" s="1" t="s">
        <v>38</v>
      </c>
    </row>
    <row r="5273" spans="2:9">
      <c r="B5273" s="1">
        <v>5271</v>
      </c>
      <c r="C5273" s="41" t="s">
        <v>15546</v>
      </c>
      <c r="D5273" s="4" t="s">
        <v>2747</v>
      </c>
      <c r="E5273" s="41" t="s">
        <v>17</v>
      </c>
      <c r="F5273" s="3" t="s">
        <v>15547</v>
      </c>
      <c r="G5273" s="1" t="s">
        <v>18</v>
      </c>
      <c r="H5273" s="4" t="s">
        <v>675</v>
      </c>
      <c r="I5273" s="1" t="s">
        <v>38</v>
      </c>
    </row>
    <row r="5274" spans="2:9">
      <c r="B5274" s="1">
        <v>5272</v>
      </c>
      <c r="C5274" s="41" t="s">
        <v>15548</v>
      </c>
      <c r="D5274" s="4" t="s">
        <v>15549</v>
      </c>
      <c r="E5274" s="41" t="s">
        <v>17</v>
      </c>
      <c r="F5274" s="3" t="s">
        <v>15550</v>
      </c>
      <c r="G5274" s="1" t="s">
        <v>18</v>
      </c>
      <c r="H5274" s="4" t="s">
        <v>557</v>
      </c>
      <c r="I5274" s="1" t="s">
        <v>38</v>
      </c>
    </row>
    <row r="5275" spans="2:9">
      <c r="B5275" s="1">
        <v>5273</v>
      </c>
      <c r="C5275" s="41" t="s">
        <v>15551</v>
      </c>
      <c r="D5275" s="4" t="s">
        <v>15552</v>
      </c>
      <c r="E5275" s="41" t="s">
        <v>17</v>
      </c>
      <c r="F5275" s="3" t="s">
        <v>15553</v>
      </c>
      <c r="G5275" s="1" t="s">
        <v>18</v>
      </c>
      <c r="H5275" s="4" t="s">
        <v>387</v>
      </c>
      <c r="I5275" s="1" t="s">
        <v>38</v>
      </c>
    </row>
    <row r="5276" spans="2:9">
      <c r="B5276" s="1">
        <v>5274</v>
      </c>
      <c r="C5276" s="41" t="s">
        <v>15554</v>
      </c>
      <c r="D5276" s="4" t="s">
        <v>15555</v>
      </c>
      <c r="E5276" s="41" t="s">
        <v>17</v>
      </c>
      <c r="F5276" s="3" t="s">
        <v>15556</v>
      </c>
      <c r="G5276" s="1" t="s">
        <v>18</v>
      </c>
      <c r="H5276" s="4" t="s">
        <v>680</v>
      </c>
      <c r="I5276" s="1" t="s">
        <v>38</v>
      </c>
    </row>
    <row r="5277" spans="2:9">
      <c r="B5277" s="1">
        <v>5275</v>
      </c>
      <c r="C5277" s="41" t="s">
        <v>15557</v>
      </c>
      <c r="D5277" s="4" t="s">
        <v>9891</v>
      </c>
      <c r="E5277" s="41" t="s">
        <v>17</v>
      </c>
      <c r="F5277" s="3" t="s">
        <v>15558</v>
      </c>
      <c r="G5277" s="1" t="s">
        <v>18</v>
      </c>
      <c r="H5277" s="4" t="s">
        <v>557</v>
      </c>
      <c r="I5277" s="1" t="s">
        <v>38</v>
      </c>
    </row>
    <row r="5278" spans="2:9">
      <c r="B5278" s="1">
        <v>5276</v>
      </c>
      <c r="C5278" s="41" t="s">
        <v>15559</v>
      </c>
      <c r="D5278" s="4" t="s">
        <v>15560</v>
      </c>
      <c r="E5278" s="41" t="s">
        <v>17</v>
      </c>
      <c r="F5278" s="3" t="s">
        <v>15561</v>
      </c>
      <c r="G5278" s="1" t="s">
        <v>18</v>
      </c>
      <c r="H5278" s="4" t="s">
        <v>557</v>
      </c>
      <c r="I5278" s="1" t="s">
        <v>38</v>
      </c>
    </row>
    <row r="5279" spans="2:9">
      <c r="B5279" s="1">
        <v>5277</v>
      </c>
      <c r="C5279" s="41" t="s">
        <v>15562</v>
      </c>
      <c r="D5279" s="4" t="s">
        <v>15563</v>
      </c>
      <c r="E5279" s="41" t="s">
        <v>17</v>
      </c>
      <c r="F5279" s="3" t="s">
        <v>15564</v>
      </c>
      <c r="G5279" s="1" t="s">
        <v>18</v>
      </c>
      <c r="H5279" s="4" t="s">
        <v>436</v>
      </c>
      <c r="I5279" s="1" t="s">
        <v>38</v>
      </c>
    </row>
    <row r="5280" spans="2:9">
      <c r="B5280" s="1">
        <v>5278</v>
      </c>
      <c r="C5280" s="41" t="s">
        <v>15565</v>
      </c>
      <c r="D5280" s="4" t="s">
        <v>15566</v>
      </c>
      <c r="E5280" s="41" t="s">
        <v>17</v>
      </c>
      <c r="F5280" s="3" t="s">
        <v>15567</v>
      </c>
      <c r="G5280" s="1" t="s">
        <v>18</v>
      </c>
      <c r="H5280" s="4" t="s">
        <v>387</v>
      </c>
      <c r="I5280" s="1" t="s">
        <v>38</v>
      </c>
    </row>
    <row r="5281" spans="2:9">
      <c r="B5281" s="1">
        <v>5279</v>
      </c>
      <c r="C5281" s="41" t="s">
        <v>15568</v>
      </c>
      <c r="D5281" s="4" t="s">
        <v>15569</v>
      </c>
      <c r="E5281" s="41" t="s">
        <v>17</v>
      </c>
      <c r="F5281" s="3" t="s">
        <v>15570</v>
      </c>
      <c r="G5281" s="1" t="s">
        <v>18</v>
      </c>
      <c r="H5281" s="4" t="s">
        <v>557</v>
      </c>
      <c r="I5281" s="1" t="s">
        <v>38</v>
      </c>
    </row>
    <row r="5282" spans="2:9">
      <c r="B5282" s="1">
        <v>5280</v>
      </c>
      <c r="C5282" s="41" t="s">
        <v>15571</v>
      </c>
      <c r="D5282" s="4" t="s">
        <v>15572</v>
      </c>
      <c r="E5282" s="41" t="s">
        <v>17</v>
      </c>
      <c r="F5282" s="3" t="s">
        <v>15573</v>
      </c>
      <c r="G5282" s="1" t="s">
        <v>18</v>
      </c>
      <c r="H5282" s="4" t="s">
        <v>387</v>
      </c>
      <c r="I5282" s="1" t="s">
        <v>38</v>
      </c>
    </row>
    <row r="5283" spans="2:9">
      <c r="B5283" s="1">
        <v>5281</v>
      </c>
      <c r="C5283" s="41" t="s">
        <v>15574</v>
      </c>
      <c r="D5283" s="4" t="s">
        <v>15575</v>
      </c>
      <c r="E5283" s="41" t="s">
        <v>17</v>
      </c>
      <c r="F5283" s="3" t="s">
        <v>15576</v>
      </c>
      <c r="G5283" s="1" t="s">
        <v>18</v>
      </c>
      <c r="H5283" s="4" t="s">
        <v>675</v>
      </c>
      <c r="I5283" s="1" t="s">
        <v>38</v>
      </c>
    </row>
    <row r="5284" spans="2:9">
      <c r="B5284" s="1">
        <v>5282</v>
      </c>
      <c r="C5284" s="41" t="s">
        <v>15577</v>
      </c>
      <c r="D5284" s="4" t="s">
        <v>15578</v>
      </c>
      <c r="E5284" s="41" t="s">
        <v>17</v>
      </c>
      <c r="F5284" s="3" t="s">
        <v>15579</v>
      </c>
      <c r="G5284" s="1" t="s">
        <v>18</v>
      </c>
      <c r="H5284" s="4" t="s">
        <v>678</v>
      </c>
      <c r="I5284" s="1" t="s">
        <v>38</v>
      </c>
    </row>
    <row r="5285" spans="2:9">
      <c r="B5285" s="1">
        <v>5283</v>
      </c>
      <c r="C5285" s="41" t="s">
        <v>15580</v>
      </c>
      <c r="D5285" s="4" t="s">
        <v>15581</v>
      </c>
      <c r="E5285" s="41" t="s">
        <v>17</v>
      </c>
      <c r="F5285" s="3" t="s">
        <v>15582</v>
      </c>
      <c r="G5285" s="1" t="s">
        <v>18</v>
      </c>
      <c r="H5285" s="4" t="s">
        <v>436</v>
      </c>
      <c r="I5285" s="1" t="s">
        <v>38</v>
      </c>
    </row>
    <row r="5286" spans="2:9">
      <c r="B5286" s="1">
        <v>5284</v>
      </c>
      <c r="C5286" s="41" t="s">
        <v>15583</v>
      </c>
      <c r="D5286" s="4" t="s">
        <v>15584</v>
      </c>
      <c r="E5286" s="41" t="s">
        <v>17</v>
      </c>
      <c r="F5286" s="3" t="s">
        <v>15585</v>
      </c>
      <c r="G5286" s="1" t="s">
        <v>18</v>
      </c>
      <c r="H5286" s="4" t="s">
        <v>678</v>
      </c>
      <c r="I5286" s="1" t="s">
        <v>38</v>
      </c>
    </row>
    <row r="5287" spans="2:9">
      <c r="B5287" s="1">
        <v>5285</v>
      </c>
      <c r="C5287" s="41" t="s">
        <v>15586</v>
      </c>
      <c r="D5287" s="4" t="s">
        <v>15587</v>
      </c>
      <c r="E5287" s="41" t="s">
        <v>17</v>
      </c>
      <c r="F5287" s="3" t="s">
        <v>15588</v>
      </c>
      <c r="G5287" s="1" t="s">
        <v>18</v>
      </c>
      <c r="H5287" s="4" t="s">
        <v>387</v>
      </c>
      <c r="I5287" s="1" t="s">
        <v>38</v>
      </c>
    </row>
    <row r="5288" spans="2:9">
      <c r="B5288" s="1">
        <v>5286</v>
      </c>
      <c r="C5288" s="41" t="s">
        <v>15589</v>
      </c>
      <c r="D5288" s="4" t="s">
        <v>15590</v>
      </c>
      <c r="E5288" s="41" t="s">
        <v>17</v>
      </c>
      <c r="F5288" s="3" t="s">
        <v>15591</v>
      </c>
      <c r="G5288" s="1" t="s">
        <v>18</v>
      </c>
      <c r="H5288" s="4" t="s">
        <v>182</v>
      </c>
      <c r="I5288" s="1" t="s">
        <v>38</v>
      </c>
    </row>
    <row r="5289" spans="2:9">
      <c r="B5289" s="1">
        <v>5287</v>
      </c>
      <c r="C5289" s="41" t="s">
        <v>15592</v>
      </c>
      <c r="D5289" s="4" t="s">
        <v>15593</v>
      </c>
      <c r="E5289" s="41" t="s">
        <v>17</v>
      </c>
      <c r="F5289" s="3" t="s">
        <v>15594</v>
      </c>
      <c r="G5289" s="1" t="s">
        <v>18</v>
      </c>
      <c r="H5289" s="4" t="s">
        <v>478</v>
      </c>
      <c r="I5289" s="1" t="s">
        <v>38</v>
      </c>
    </row>
    <row r="5290" spans="2:9">
      <c r="B5290" s="1">
        <v>5288</v>
      </c>
      <c r="C5290" s="41" t="s">
        <v>15595</v>
      </c>
      <c r="D5290" s="4" t="s">
        <v>14002</v>
      </c>
      <c r="E5290" s="41" t="s">
        <v>17</v>
      </c>
      <c r="F5290" s="3" t="s">
        <v>6852</v>
      </c>
      <c r="G5290" s="1" t="s">
        <v>18</v>
      </c>
      <c r="H5290" s="4" t="s">
        <v>387</v>
      </c>
      <c r="I5290" s="1" t="s">
        <v>38</v>
      </c>
    </row>
    <row r="5291" spans="2:9">
      <c r="B5291" s="1">
        <v>5289</v>
      </c>
      <c r="C5291" s="41" t="s">
        <v>15596</v>
      </c>
      <c r="D5291" s="4" t="s">
        <v>15597</v>
      </c>
      <c r="E5291" s="41" t="s">
        <v>17</v>
      </c>
      <c r="F5291" s="3" t="s">
        <v>15598</v>
      </c>
      <c r="G5291" s="1" t="s">
        <v>18</v>
      </c>
      <c r="H5291" s="4" t="s">
        <v>678</v>
      </c>
      <c r="I5291" s="1" t="s">
        <v>38</v>
      </c>
    </row>
    <row r="5292" spans="2:9">
      <c r="B5292" s="1">
        <v>5290</v>
      </c>
      <c r="C5292" s="41" t="s">
        <v>15599</v>
      </c>
      <c r="D5292" s="4" t="s">
        <v>15600</v>
      </c>
      <c r="E5292" s="41" t="s">
        <v>17</v>
      </c>
      <c r="F5292" s="3" t="s">
        <v>15601</v>
      </c>
      <c r="G5292" s="1" t="s">
        <v>18</v>
      </c>
      <c r="H5292" s="4" t="s">
        <v>680</v>
      </c>
      <c r="I5292" s="1" t="s">
        <v>38</v>
      </c>
    </row>
    <row r="5293" spans="2:9">
      <c r="B5293" s="1">
        <v>5291</v>
      </c>
      <c r="C5293" s="41" t="s">
        <v>15602</v>
      </c>
      <c r="D5293" s="4" t="s">
        <v>15603</v>
      </c>
      <c r="E5293" s="41" t="s">
        <v>17</v>
      </c>
      <c r="F5293" s="3" t="s">
        <v>15604</v>
      </c>
      <c r="G5293" s="1" t="s">
        <v>18</v>
      </c>
      <c r="H5293" s="4" t="s">
        <v>462</v>
      </c>
      <c r="I5293" s="1" t="s">
        <v>38</v>
      </c>
    </row>
    <row r="5294" spans="2:9">
      <c r="B5294" s="1">
        <v>5292</v>
      </c>
      <c r="C5294" s="41" t="s">
        <v>15605</v>
      </c>
      <c r="D5294" s="4" t="s">
        <v>15606</v>
      </c>
      <c r="E5294" s="41" t="s">
        <v>17</v>
      </c>
      <c r="F5294" s="3" t="s">
        <v>30304</v>
      </c>
      <c r="G5294" s="1" t="s">
        <v>18</v>
      </c>
      <c r="H5294" s="4" t="s">
        <v>680</v>
      </c>
      <c r="I5294" s="1" t="s">
        <v>38</v>
      </c>
    </row>
    <row r="5295" spans="2:9">
      <c r="B5295" s="1">
        <v>5293</v>
      </c>
      <c r="C5295" s="41" t="s">
        <v>15607</v>
      </c>
      <c r="D5295" s="4" t="s">
        <v>15608</v>
      </c>
      <c r="E5295" s="41" t="s">
        <v>17</v>
      </c>
      <c r="F5295" s="3" t="s">
        <v>15609</v>
      </c>
      <c r="G5295" s="1" t="s">
        <v>18</v>
      </c>
      <c r="H5295" s="4" t="s">
        <v>679</v>
      </c>
      <c r="I5295" s="1" t="s">
        <v>38</v>
      </c>
    </row>
    <row r="5296" spans="2:9">
      <c r="B5296" s="1">
        <v>5294</v>
      </c>
      <c r="C5296" s="41" t="s">
        <v>15610</v>
      </c>
      <c r="D5296" s="4" t="s">
        <v>15611</v>
      </c>
      <c r="E5296" s="41" t="s">
        <v>17</v>
      </c>
      <c r="F5296" s="3" t="s">
        <v>15612</v>
      </c>
      <c r="G5296" s="1" t="s">
        <v>18</v>
      </c>
      <c r="H5296" s="4" t="s">
        <v>436</v>
      </c>
      <c r="I5296" s="1" t="s">
        <v>38</v>
      </c>
    </row>
    <row r="5297" spans="2:9">
      <c r="B5297" s="1">
        <v>5295</v>
      </c>
      <c r="C5297" s="41" t="s">
        <v>15613</v>
      </c>
      <c r="D5297" s="4" t="s">
        <v>15614</v>
      </c>
      <c r="E5297" s="41" t="s">
        <v>17</v>
      </c>
      <c r="F5297" s="3" t="s">
        <v>15615</v>
      </c>
      <c r="G5297" s="1" t="s">
        <v>18</v>
      </c>
      <c r="H5297" s="4" t="s">
        <v>436</v>
      </c>
      <c r="I5297" s="1" t="s">
        <v>38</v>
      </c>
    </row>
    <row r="5298" spans="2:9">
      <c r="B5298" s="1">
        <v>5296</v>
      </c>
      <c r="C5298" s="41" t="s">
        <v>15616</v>
      </c>
      <c r="D5298" s="4" t="s">
        <v>15617</v>
      </c>
      <c r="E5298" s="41" t="s">
        <v>17</v>
      </c>
      <c r="F5298" s="3" t="s">
        <v>15618</v>
      </c>
      <c r="G5298" s="1" t="s">
        <v>18</v>
      </c>
      <c r="H5298" s="4" t="s">
        <v>296</v>
      </c>
      <c r="I5298" s="1" t="s">
        <v>38</v>
      </c>
    </row>
    <row r="5299" spans="2:9">
      <c r="B5299" s="1">
        <v>5297</v>
      </c>
      <c r="C5299" s="41" t="s">
        <v>61</v>
      </c>
      <c r="D5299" s="4" t="s">
        <v>62</v>
      </c>
      <c r="E5299" s="41" t="s">
        <v>17</v>
      </c>
      <c r="F5299" s="3" t="s">
        <v>30126</v>
      </c>
      <c r="G5299" s="1" t="s">
        <v>18</v>
      </c>
      <c r="H5299" s="4" t="s">
        <v>31</v>
      </c>
      <c r="I5299" s="1" t="s">
        <v>38</v>
      </c>
    </row>
    <row r="5300" spans="2:9">
      <c r="B5300" s="1">
        <v>5298</v>
      </c>
      <c r="C5300" s="41" t="s">
        <v>15619</v>
      </c>
      <c r="D5300" s="4" t="s">
        <v>2388</v>
      </c>
      <c r="E5300" s="41" t="s">
        <v>17</v>
      </c>
      <c r="F5300" s="3" t="s">
        <v>15620</v>
      </c>
      <c r="G5300" s="1" t="s">
        <v>18</v>
      </c>
      <c r="H5300" s="4" t="s">
        <v>680</v>
      </c>
      <c r="I5300" s="1" t="s">
        <v>38</v>
      </c>
    </row>
    <row r="5301" spans="2:9">
      <c r="B5301" s="1">
        <v>5299</v>
      </c>
      <c r="C5301" s="41" t="s">
        <v>15621</v>
      </c>
      <c r="D5301" s="4" t="s">
        <v>15622</v>
      </c>
      <c r="E5301" s="41" t="s">
        <v>17</v>
      </c>
      <c r="F5301" s="3" t="s">
        <v>13731</v>
      </c>
      <c r="G5301" s="1" t="s">
        <v>18</v>
      </c>
      <c r="H5301" s="4" t="s">
        <v>387</v>
      </c>
      <c r="I5301" s="1" t="s">
        <v>38</v>
      </c>
    </row>
    <row r="5302" spans="2:9">
      <c r="B5302" s="1">
        <v>5300</v>
      </c>
      <c r="C5302" s="41" t="s">
        <v>15623</v>
      </c>
      <c r="D5302" s="4" t="s">
        <v>15624</v>
      </c>
      <c r="E5302" s="41" t="s">
        <v>17</v>
      </c>
      <c r="F5302" s="3" t="s">
        <v>15625</v>
      </c>
      <c r="G5302" s="1" t="s">
        <v>18</v>
      </c>
      <c r="H5302" s="4" t="s">
        <v>671</v>
      </c>
      <c r="I5302" s="1" t="s">
        <v>38</v>
      </c>
    </row>
    <row r="5303" spans="2:9">
      <c r="B5303" s="1">
        <v>5301</v>
      </c>
      <c r="C5303" s="41" t="s">
        <v>15626</v>
      </c>
      <c r="D5303" s="4" t="s">
        <v>15627</v>
      </c>
      <c r="E5303" s="41" t="s">
        <v>17</v>
      </c>
      <c r="F5303" s="3" t="s">
        <v>15628</v>
      </c>
      <c r="G5303" s="1" t="s">
        <v>18</v>
      </c>
      <c r="H5303" s="4" t="s">
        <v>557</v>
      </c>
      <c r="I5303" s="1" t="s">
        <v>38</v>
      </c>
    </row>
    <row r="5304" spans="2:9">
      <c r="B5304" s="1">
        <v>5302</v>
      </c>
      <c r="C5304" s="41" t="s">
        <v>15629</v>
      </c>
      <c r="D5304" s="4" t="s">
        <v>15630</v>
      </c>
      <c r="E5304" s="41" t="s">
        <v>17</v>
      </c>
      <c r="F5304" s="3" t="s">
        <v>15631</v>
      </c>
      <c r="G5304" s="1" t="s">
        <v>18</v>
      </c>
      <c r="H5304" s="4" t="s">
        <v>680</v>
      </c>
      <c r="I5304" s="1" t="s">
        <v>38</v>
      </c>
    </row>
    <row r="5305" spans="2:9">
      <c r="B5305" s="1">
        <v>5303</v>
      </c>
      <c r="C5305" s="41" t="s">
        <v>15632</v>
      </c>
      <c r="D5305" s="4" t="s">
        <v>15633</v>
      </c>
      <c r="E5305" s="41" t="s">
        <v>17</v>
      </c>
      <c r="F5305" s="3" t="s">
        <v>15634</v>
      </c>
      <c r="G5305" s="1" t="s">
        <v>18</v>
      </c>
      <c r="H5305" s="4" t="s">
        <v>244</v>
      </c>
      <c r="I5305" s="1" t="s">
        <v>38</v>
      </c>
    </row>
    <row r="5306" spans="2:9">
      <c r="B5306" s="1">
        <v>5304</v>
      </c>
      <c r="C5306" s="41" t="s">
        <v>15635</v>
      </c>
      <c r="D5306" s="4" t="s">
        <v>15636</v>
      </c>
      <c r="E5306" s="41" t="s">
        <v>17</v>
      </c>
      <c r="F5306" s="3" t="s">
        <v>15637</v>
      </c>
      <c r="G5306" s="1" t="s">
        <v>18</v>
      </c>
      <c r="H5306" s="4" t="s">
        <v>681</v>
      </c>
      <c r="I5306" s="1" t="s">
        <v>38</v>
      </c>
    </row>
    <row r="5307" spans="2:9">
      <c r="B5307" s="1">
        <v>5305</v>
      </c>
      <c r="C5307" s="41" t="s">
        <v>15638</v>
      </c>
      <c r="D5307" s="4" t="s">
        <v>15639</v>
      </c>
      <c r="E5307" s="41" t="s">
        <v>17</v>
      </c>
      <c r="F5307" s="3" t="s">
        <v>15640</v>
      </c>
      <c r="G5307" s="1" t="s">
        <v>18</v>
      </c>
      <c r="H5307" s="4" t="s">
        <v>182</v>
      </c>
      <c r="I5307" s="1" t="s">
        <v>38</v>
      </c>
    </row>
    <row r="5308" spans="2:9">
      <c r="B5308" s="1">
        <v>5306</v>
      </c>
      <c r="C5308" s="41" t="s">
        <v>15641</v>
      </c>
      <c r="D5308" s="4" t="s">
        <v>15642</v>
      </c>
      <c r="E5308" s="41" t="s">
        <v>17</v>
      </c>
      <c r="F5308" s="3" t="s">
        <v>15643</v>
      </c>
      <c r="G5308" s="1" t="s">
        <v>18</v>
      </c>
      <c r="H5308" s="4" t="s">
        <v>557</v>
      </c>
      <c r="I5308" s="1" t="s">
        <v>38</v>
      </c>
    </row>
    <row r="5309" spans="2:9">
      <c r="B5309" s="1">
        <v>5307</v>
      </c>
      <c r="C5309" s="41" t="s">
        <v>15644</v>
      </c>
      <c r="D5309" s="4" t="s">
        <v>15645</v>
      </c>
      <c r="E5309" s="41" t="s">
        <v>17</v>
      </c>
      <c r="F5309" s="3" t="s">
        <v>15646</v>
      </c>
      <c r="G5309" s="1" t="s">
        <v>18</v>
      </c>
      <c r="H5309" s="4" t="s">
        <v>680</v>
      </c>
      <c r="I5309" s="1" t="s">
        <v>38</v>
      </c>
    </row>
    <row r="5310" spans="2:9">
      <c r="B5310" s="1">
        <v>5308</v>
      </c>
      <c r="C5310" s="41" t="s">
        <v>15647</v>
      </c>
      <c r="D5310" s="4" t="s">
        <v>15648</v>
      </c>
      <c r="E5310" s="41" t="s">
        <v>17</v>
      </c>
      <c r="F5310" s="3" t="s">
        <v>15649</v>
      </c>
      <c r="G5310" s="1" t="s">
        <v>18</v>
      </c>
      <c r="H5310" s="4" t="s">
        <v>678</v>
      </c>
      <c r="I5310" s="1" t="s">
        <v>38</v>
      </c>
    </row>
    <row r="5311" spans="2:9">
      <c r="B5311" s="1">
        <v>5309</v>
      </c>
      <c r="C5311" s="41" t="s">
        <v>15650</v>
      </c>
      <c r="D5311" s="4" t="s">
        <v>15651</v>
      </c>
      <c r="E5311" s="41" t="s">
        <v>17</v>
      </c>
      <c r="F5311" s="3" t="s">
        <v>15652</v>
      </c>
      <c r="G5311" s="1" t="s">
        <v>18</v>
      </c>
      <c r="H5311" s="4" t="s">
        <v>387</v>
      </c>
      <c r="I5311" s="1" t="s">
        <v>38</v>
      </c>
    </row>
    <row r="5312" spans="2:9">
      <c r="B5312" s="1">
        <v>5310</v>
      </c>
      <c r="C5312" s="41" t="s">
        <v>15653</v>
      </c>
      <c r="D5312" s="4" t="s">
        <v>15654</v>
      </c>
      <c r="E5312" s="41" t="s">
        <v>17</v>
      </c>
      <c r="F5312" s="3" t="s">
        <v>15655</v>
      </c>
      <c r="G5312" s="1" t="s">
        <v>18</v>
      </c>
      <c r="H5312" s="4" t="s">
        <v>436</v>
      </c>
      <c r="I5312" s="1" t="s">
        <v>38</v>
      </c>
    </row>
    <row r="5313" spans="2:9">
      <c r="B5313" s="1">
        <v>5311</v>
      </c>
      <c r="C5313" s="41" t="s">
        <v>15656</v>
      </c>
      <c r="D5313" s="4" t="s">
        <v>15657</v>
      </c>
      <c r="E5313" s="41" t="s">
        <v>17</v>
      </c>
      <c r="F5313" s="3" t="s">
        <v>6398</v>
      </c>
      <c r="G5313" s="1" t="s">
        <v>18</v>
      </c>
      <c r="H5313" s="4" t="s">
        <v>680</v>
      </c>
      <c r="I5313" s="1" t="s">
        <v>38</v>
      </c>
    </row>
    <row r="5314" spans="2:9">
      <c r="B5314" s="1">
        <v>5312</v>
      </c>
      <c r="C5314" s="41" t="s">
        <v>15658</v>
      </c>
      <c r="D5314" s="4" t="s">
        <v>15659</v>
      </c>
      <c r="E5314" s="41" t="s">
        <v>17</v>
      </c>
      <c r="F5314" s="3" t="s">
        <v>15660</v>
      </c>
      <c r="G5314" s="1" t="s">
        <v>18</v>
      </c>
      <c r="H5314" s="4" t="s">
        <v>557</v>
      </c>
      <c r="I5314" s="1" t="s">
        <v>38</v>
      </c>
    </row>
    <row r="5315" spans="2:9">
      <c r="B5315" s="1">
        <v>5313</v>
      </c>
      <c r="C5315" s="41" t="s">
        <v>15661</v>
      </c>
      <c r="D5315" s="4" t="s">
        <v>15662</v>
      </c>
      <c r="E5315" s="41" t="s">
        <v>17</v>
      </c>
      <c r="F5315" s="3" t="s">
        <v>15663</v>
      </c>
      <c r="G5315" s="1" t="s">
        <v>18</v>
      </c>
      <c r="H5315" s="4" t="s">
        <v>387</v>
      </c>
      <c r="I5315" s="1" t="s">
        <v>38</v>
      </c>
    </row>
    <row r="5316" spans="2:9">
      <c r="B5316" s="1">
        <v>5314</v>
      </c>
      <c r="C5316" s="41" t="s">
        <v>15664</v>
      </c>
      <c r="D5316" s="4" t="s">
        <v>15665</v>
      </c>
      <c r="E5316" s="41" t="s">
        <v>17</v>
      </c>
      <c r="F5316" s="3" t="s">
        <v>15666</v>
      </c>
      <c r="G5316" s="1" t="s">
        <v>18</v>
      </c>
      <c r="H5316" s="4" t="s">
        <v>182</v>
      </c>
      <c r="I5316" s="1" t="s">
        <v>38</v>
      </c>
    </row>
    <row r="5317" spans="2:9">
      <c r="B5317" s="1">
        <v>5315</v>
      </c>
      <c r="C5317" s="41" t="s">
        <v>15667</v>
      </c>
      <c r="D5317" s="4" t="s">
        <v>15668</v>
      </c>
      <c r="E5317" s="41" t="s">
        <v>17</v>
      </c>
      <c r="F5317" s="3" t="s">
        <v>15669</v>
      </c>
      <c r="G5317" s="1" t="s">
        <v>18</v>
      </c>
      <c r="H5317" s="4" t="s">
        <v>675</v>
      </c>
      <c r="I5317" s="1" t="s">
        <v>38</v>
      </c>
    </row>
    <row r="5318" spans="2:9">
      <c r="B5318" s="1">
        <v>5316</v>
      </c>
      <c r="C5318" s="41" t="s">
        <v>15670</v>
      </c>
      <c r="D5318" s="4" t="s">
        <v>15671</v>
      </c>
      <c r="E5318" s="41" t="s">
        <v>17</v>
      </c>
      <c r="F5318" s="3" t="s">
        <v>15672</v>
      </c>
      <c r="G5318" s="1" t="s">
        <v>18</v>
      </c>
      <c r="H5318" s="4" t="s">
        <v>387</v>
      </c>
      <c r="I5318" s="1" t="s">
        <v>38</v>
      </c>
    </row>
    <row r="5319" spans="2:9">
      <c r="B5319" s="1">
        <v>5317</v>
      </c>
      <c r="C5319" s="41" t="s">
        <v>15673</v>
      </c>
      <c r="D5319" s="4" t="s">
        <v>15674</v>
      </c>
      <c r="E5319" s="41" t="s">
        <v>17</v>
      </c>
      <c r="F5319" s="3" t="s">
        <v>15675</v>
      </c>
      <c r="G5319" s="1" t="s">
        <v>18</v>
      </c>
      <c r="H5319" s="4" t="s">
        <v>679</v>
      </c>
      <c r="I5319" s="1" t="s">
        <v>38</v>
      </c>
    </row>
    <row r="5320" spans="2:9">
      <c r="B5320" s="1">
        <v>5318</v>
      </c>
      <c r="C5320" s="41" t="s">
        <v>15676</v>
      </c>
      <c r="D5320" s="4" t="s">
        <v>15677</v>
      </c>
      <c r="E5320" s="41" t="s">
        <v>17</v>
      </c>
      <c r="F5320" s="3" t="s">
        <v>15678</v>
      </c>
      <c r="G5320" s="1" t="s">
        <v>18</v>
      </c>
      <c r="H5320" s="4" t="s">
        <v>310</v>
      </c>
      <c r="I5320" s="1" t="s">
        <v>38</v>
      </c>
    </row>
    <row r="5321" spans="2:9">
      <c r="B5321" s="1">
        <v>5319</v>
      </c>
      <c r="C5321" s="41" t="s">
        <v>15679</v>
      </c>
      <c r="D5321" s="4" t="s">
        <v>15680</v>
      </c>
      <c r="E5321" s="41" t="s">
        <v>17</v>
      </c>
      <c r="F5321" s="3" t="s">
        <v>15681</v>
      </c>
      <c r="G5321" s="1" t="s">
        <v>18</v>
      </c>
      <c r="H5321" s="4" t="s">
        <v>29551</v>
      </c>
      <c r="I5321" s="1" t="s">
        <v>38</v>
      </c>
    </row>
    <row r="5322" spans="2:9">
      <c r="B5322" s="1">
        <v>5320</v>
      </c>
      <c r="C5322" s="41" t="s">
        <v>15682</v>
      </c>
      <c r="D5322" s="4" t="s">
        <v>15683</v>
      </c>
      <c r="E5322" s="41" t="s">
        <v>17</v>
      </c>
      <c r="F5322" s="3" t="s">
        <v>15684</v>
      </c>
      <c r="G5322" s="1" t="s">
        <v>18</v>
      </c>
      <c r="H5322" s="4" t="s">
        <v>478</v>
      </c>
      <c r="I5322" s="1" t="s">
        <v>38</v>
      </c>
    </row>
    <row r="5323" spans="2:9">
      <c r="B5323" s="1">
        <v>5321</v>
      </c>
      <c r="C5323" s="41" t="s">
        <v>15685</v>
      </c>
      <c r="D5323" s="4" t="s">
        <v>11852</v>
      </c>
      <c r="E5323" s="41" t="s">
        <v>17</v>
      </c>
      <c r="F5323" s="3" t="s">
        <v>15686</v>
      </c>
      <c r="G5323" s="1" t="s">
        <v>18</v>
      </c>
      <c r="H5323" s="4" t="s">
        <v>678</v>
      </c>
      <c r="I5323" s="1" t="s">
        <v>38</v>
      </c>
    </row>
    <row r="5324" spans="2:9">
      <c r="B5324" s="1">
        <v>5322</v>
      </c>
      <c r="C5324" s="41" t="s">
        <v>15687</v>
      </c>
      <c r="D5324" s="4" t="s">
        <v>15688</v>
      </c>
      <c r="E5324" s="41" t="s">
        <v>17</v>
      </c>
      <c r="F5324" s="3" t="s">
        <v>15689</v>
      </c>
      <c r="G5324" s="1" t="s">
        <v>18</v>
      </c>
      <c r="H5324" s="4" t="s">
        <v>680</v>
      </c>
      <c r="I5324" s="1" t="s">
        <v>38</v>
      </c>
    </row>
    <row r="5325" spans="2:9">
      <c r="B5325" s="1">
        <v>5323</v>
      </c>
      <c r="C5325" s="41" t="s">
        <v>15690</v>
      </c>
      <c r="D5325" s="4" t="s">
        <v>15691</v>
      </c>
      <c r="E5325" s="41" t="s">
        <v>17</v>
      </c>
      <c r="F5325" s="3" t="s">
        <v>15692</v>
      </c>
      <c r="G5325" s="1" t="s">
        <v>18</v>
      </c>
      <c r="H5325" s="4" t="s">
        <v>182</v>
      </c>
      <c r="I5325" s="1" t="s">
        <v>38</v>
      </c>
    </row>
    <row r="5326" spans="2:9">
      <c r="B5326" s="1">
        <v>5324</v>
      </c>
      <c r="C5326" s="41" t="s">
        <v>15693</v>
      </c>
      <c r="D5326" s="4" t="s">
        <v>15694</v>
      </c>
      <c r="E5326" s="41" t="s">
        <v>17</v>
      </c>
      <c r="F5326" s="3" t="s">
        <v>15695</v>
      </c>
      <c r="G5326" s="1" t="s">
        <v>18</v>
      </c>
      <c r="H5326" s="4" t="s">
        <v>436</v>
      </c>
      <c r="I5326" s="1" t="s">
        <v>38</v>
      </c>
    </row>
    <row r="5327" spans="2:9">
      <c r="B5327" s="1">
        <v>5325</v>
      </c>
      <c r="C5327" s="41" t="s">
        <v>15696</v>
      </c>
      <c r="D5327" s="4" t="s">
        <v>15697</v>
      </c>
      <c r="E5327" s="41" t="s">
        <v>17</v>
      </c>
      <c r="F5327" s="3" t="s">
        <v>15698</v>
      </c>
      <c r="G5327" s="1" t="s">
        <v>18</v>
      </c>
      <c r="H5327" s="4" t="s">
        <v>478</v>
      </c>
      <c r="I5327" s="1" t="s">
        <v>38</v>
      </c>
    </row>
    <row r="5328" spans="2:9">
      <c r="B5328" s="1">
        <v>5326</v>
      </c>
      <c r="C5328" s="41" t="s">
        <v>15699</v>
      </c>
      <c r="D5328" s="4" t="s">
        <v>15700</v>
      </c>
      <c r="E5328" s="41" t="s">
        <v>17</v>
      </c>
      <c r="F5328" s="3" t="s">
        <v>15701</v>
      </c>
      <c r="G5328" s="1" t="s">
        <v>18</v>
      </c>
      <c r="H5328" s="4" t="s">
        <v>675</v>
      </c>
      <c r="I5328" s="1" t="s">
        <v>38</v>
      </c>
    </row>
    <row r="5329" spans="2:9">
      <c r="B5329" s="1">
        <v>5327</v>
      </c>
      <c r="C5329" s="41" t="s">
        <v>15702</v>
      </c>
      <c r="D5329" s="4" t="s">
        <v>15703</v>
      </c>
      <c r="E5329" s="41" t="s">
        <v>17</v>
      </c>
      <c r="F5329" s="3" t="s">
        <v>15704</v>
      </c>
      <c r="G5329" s="1" t="s">
        <v>18</v>
      </c>
      <c r="H5329" s="4" t="s">
        <v>436</v>
      </c>
      <c r="I5329" s="1" t="s">
        <v>38</v>
      </c>
    </row>
    <row r="5330" spans="2:9">
      <c r="B5330" s="1">
        <v>5328</v>
      </c>
      <c r="C5330" s="41" t="s">
        <v>15705</v>
      </c>
      <c r="D5330" s="4" t="s">
        <v>15706</v>
      </c>
      <c r="E5330" s="41" t="s">
        <v>17</v>
      </c>
      <c r="F5330" s="3" t="s">
        <v>13731</v>
      </c>
      <c r="G5330" s="1" t="s">
        <v>18</v>
      </c>
      <c r="H5330" s="4" t="s">
        <v>387</v>
      </c>
      <c r="I5330" s="1" t="s">
        <v>38</v>
      </c>
    </row>
    <row r="5331" spans="2:9">
      <c r="B5331" s="1">
        <v>5329</v>
      </c>
      <c r="C5331" s="41" t="s">
        <v>15707</v>
      </c>
      <c r="D5331" s="4" t="s">
        <v>15708</v>
      </c>
      <c r="E5331" s="41" t="s">
        <v>17</v>
      </c>
      <c r="F5331" s="3" t="s">
        <v>251</v>
      </c>
      <c r="G5331" s="1" t="s">
        <v>18</v>
      </c>
      <c r="H5331" s="4" t="s">
        <v>252</v>
      </c>
      <c r="I5331" s="1" t="s">
        <v>38</v>
      </c>
    </row>
    <row r="5332" spans="2:9">
      <c r="B5332" s="1">
        <v>5330</v>
      </c>
      <c r="C5332" s="41" t="s">
        <v>15709</v>
      </c>
      <c r="D5332" s="4" t="s">
        <v>15710</v>
      </c>
      <c r="E5332" s="41" t="s">
        <v>17</v>
      </c>
      <c r="F5332" s="3" t="s">
        <v>15711</v>
      </c>
      <c r="G5332" s="1" t="s">
        <v>18</v>
      </c>
      <c r="H5332" s="4" t="s">
        <v>436</v>
      </c>
      <c r="I5332" s="1" t="s">
        <v>38</v>
      </c>
    </row>
    <row r="5333" spans="2:9">
      <c r="B5333" s="1">
        <v>5331</v>
      </c>
      <c r="C5333" s="41" t="s">
        <v>15712</v>
      </c>
      <c r="D5333" s="4" t="s">
        <v>15713</v>
      </c>
      <c r="E5333" s="41" t="s">
        <v>17</v>
      </c>
      <c r="F5333" s="3" t="s">
        <v>15714</v>
      </c>
      <c r="G5333" s="1" t="s">
        <v>18</v>
      </c>
      <c r="H5333" s="4" t="s">
        <v>436</v>
      </c>
      <c r="I5333" s="1" t="s">
        <v>38</v>
      </c>
    </row>
    <row r="5334" spans="2:9">
      <c r="B5334" s="1">
        <v>5332</v>
      </c>
      <c r="C5334" s="41" t="s">
        <v>15715</v>
      </c>
      <c r="D5334" s="4" t="s">
        <v>15716</v>
      </c>
      <c r="E5334" s="41" t="s">
        <v>17</v>
      </c>
      <c r="F5334" s="3" t="s">
        <v>15717</v>
      </c>
      <c r="G5334" s="1" t="s">
        <v>18</v>
      </c>
      <c r="H5334" s="4" t="s">
        <v>679</v>
      </c>
      <c r="I5334" s="1" t="s">
        <v>38</v>
      </c>
    </row>
    <row r="5335" spans="2:9">
      <c r="B5335" s="1">
        <v>5333</v>
      </c>
      <c r="C5335" s="41" t="s">
        <v>15718</v>
      </c>
      <c r="D5335" s="4" t="s">
        <v>15719</v>
      </c>
      <c r="E5335" s="41" t="s">
        <v>17</v>
      </c>
      <c r="F5335" s="3" t="s">
        <v>15720</v>
      </c>
      <c r="G5335" s="1" t="s">
        <v>18</v>
      </c>
      <c r="H5335" s="4" t="s">
        <v>182</v>
      </c>
      <c r="I5335" s="1" t="s">
        <v>38</v>
      </c>
    </row>
    <row r="5336" spans="2:9">
      <c r="B5336" s="1">
        <v>5334</v>
      </c>
      <c r="C5336" s="41" t="s">
        <v>15721</v>
      </c>
      <c r="D5336" s="4" t="s">
        <v>15722</v>
      </c>
      <c r="E5336" s="41" t="s">
        <v>17</v>
      </c>
      <c r="F5336" s="3" t="s">
        <v>15723</v>
      </c>
      <c r="G5336" s="1" t="s">
        <v>18</v>
      </c>
      <c r="H5336" s="4" t="s">
        <v>680</v>
      </c>
      <c r="I5336" s="1" t="s">
        <v>38</v>
      </c>
    </row>
    <row r="5337" spans="2:9">
      <c r="B5337" s="1">
        <v>5335</v>
      </c>
      <c r="C5337" s="41" t="s">
        <v>15724</v>
      </c>
      <c r="D5337" s="4" t="s">
        <v>15725</v>
      </c>
      <c r="E5337" s="41" t="s">
        <v>17</v>
      </c>
      <c r="F5337" s="3" t="s">
        <v>15726</v>
      </c>
      <c r="G5337" s="1" t="s">
        <v>18</v>
      </c>
      <c r="H5337" s="4" t="s">
        <v>680</v>
      </c>
      <c r="I5337" s="1" t="s">
        <v>38</v>
      </c>
    </row>
    <row r="5338" spans="2:9">
      <c r="B5338" s="1">
        <v>5336</v>
      </c>
      <c r="C5338" s="41" t="s">
        <v>15727</v>
      </c>
      <c r="D5338" s="4" t="s">
        <v>15728</v>
      </c>
      <c r="E5338" s="41" t="s">
        <v>17</v>
      </c>
      <c r="F5338" s="3" t="s">
        <v>15729</v>
      </c>
      <c r="G5338" s="1" t="s">
        <v>18</v>
      </c>
      <c r="H5338" s="4" t="s">
        <v>29551</v>
      </c>
      <c r="I5338" s="1" t="s">
        <v>38</v>
      </c>
    </row>
    <row r="5339" spans="2:9">
      <c r="B5339" s="1">
        <v>5337</v>
      </c>
      <c r="C5339" s="41" t="s">
        <v>15730</v>
      </c>
      <c r="D5339" s="4" t="s">
        <v>15731</v>
      </c>
      <c r="E5339" s="41" t="s">
        <v>17</v>
      </c>
      <c r="F5339" s="3" t="s">
        <v>15732</v>
      </c>
      <c r="G5339" s="1" t="s">
        <v>18</v>
      </c>
      <c r="H5339" s="4" t="s">
        <v>174</v>
      </c>
      <c r="I5339" s="1" t="s">
        <v>38</v>
      </c>
    </row>
    <row r="5340" spans="2:9">
      <c r="B5340" s="1">
        <v>5338</v>
      </c>
      <c r="C5340" s="41" t="s">
        <v>15733</v>
      </c>
      <c r="D5340" s="4" t="s">
        <v>15734</v>
      </c>
      <c r="E5340" s="41" t="s">
        <v>17</v>
      </c>
      <c r="F5340" s="3" t="s">
        <v>15735</v>
      </c>
      <c r="G5340" s="1" t="s">
        <v>18</v>
      </c>
      <c r="H5340" s="4" t="s">
        <v>436</v>
      </c>
      <c r="I5340" s="1" t="s">
        <v>38</v>
      </c>
    </row>
    <row r="5341" spans="2:9">
      <c r="B5341" s="1">
        <v>5339</v>
      </c>
      <c r="C5341" s="41" t="s">
        <v>15736</v>
      </c>
      <c r="D5341" s="4" t="s">
        <v>15737</v>
      </c>
      <c r="E5341" s="41" t="s">
        <v>17</v>
      </c>
      <c r="F5341" s="3" t="s">
        <v>15738</v>
      </c>
      <c r="G5341" s="1" t="s">
        <v>18</v>
      </c>
      <c r="H5341" s="4" t="s">
        <v>29551</v>
      </c>
      <c r="I5341" s="1" t="s">
        <v>38</v>
      </c>
    </row>
    <row r="5342" spans="2:9">
      <c r="B5342" s="1">
        <v>5340</v>
      </c>
      <c r="C5342" s="41" t="s">
        <v>15739</v>
      </c>
      <c r="D5342" s="4" t="s">
        <v>15740</v>
      </c>
      <c r="E5342" s="41" t="s">
        <v>17</v>
      </c>
      <c r="F5342" s="3" t="s">
        <v>15741</v>
      </c>
      <c r="G5342" s="1" t="s">
        <v>18</v>
      </c>
      <c r="H5342" s="4" t="s">
        <v>557</v>
      </c>
      <c r="I5342" s="1" t="s">
        <v>38</v>
      </c>
    </row>
    <row r="5343" spans="2:9">
      <c r="B5343" s="1">
        <v>5341</v>
      </c>
      <c r="C5343" s="41" t="s">
        <v>15742</v>
      </c>
      <c r="D5343" s="4" t="s">
        <v>15743</v>
      </c>
      <c r="E5343" s="41" t="s">
        <v>17</v>
      </c>
      <c r="F5343" s="3" t="s">
        <v>15744</v>
      </c>
      <c r="G5343" s="1" t="s">
        <v>18</v>
      </c>
      <c r="H5343" s="4" t="s">
        <v>680</v>
      </c>
      <c r="I5343" s="1" t="s">
        <v>38</v>
      </c>
    </row>
    <row r="5344" spans="2:9">
      <c r="B5344" s="1">
        <v>5342</v>
      </c>
      <c r="C5344" s="41" t="s">
        <v>15745</v>
      </c>
      <c r="D5344" s="4" t="s">
        <v>8293</v>
      </c>
      <c r="E5344" s="41" t="s">
        <v>17</v>
      </c>
      <c r="F5344" s="3" t="s">
        <v>12049</v>
      </c>
      <c r="G5344" s="1" t="s">
        <v>18</v>
      </c>
      <c r="H5344" s="4" t="s">
        <v>387</v>
      </c>
      <c r="I5344" s="1" t="s">
        <v>38</v>
      </c>
    </row>
    <row r="5345" spans="2:9">
      <c r="B5345" s="1">
        <v>5343</v>
      </c>
      <c r="C5345" s="41" t="s">
        <v>15746</v>
      </c>
      <c r="D5345" s="4" t="s">
        <v>15747</v>
      </c>
      <c r="E5345" s="41" t="s">
        <v>17</v>
      </c>
      <c r="F5345" s="3" t="s">
        <v>15748</v>
      </c>
      <c r="G5345" s="1" t="s">
        <v>18</v>
      </c>
      <c r="H5345" s="4" t="s">
        <v>310</v>
      </c>
      <c r="I5345" s="1" t="s">
        <v>38</v>
      </c>
    </row>
    <row r="5346" spans="2:9">
      <c r="B5346" s="1">
        <v>5344</v>
      </c>
      <c r="C5346" s="41" t="s">
        <v>15749</v>
      </c>
      <c r="D5346" s="4" t="s">
        <v>15750</v>
      </c>
      <c r="E5346" s="41" t="s">
        <v>17</v>
      </c>
      <c r="F5346" s="3" t="s">
        <v>15751</v>
      </c>
      <c r="G5346" s="1" t="s">
        <v>18</v>
      </c>
      <c r="H5346" s="4" t="s">
        <v>557</v>
      </c>
      <c r="I5346" s="1" t="s">
        <v>38</v>
      </c>
    </row>
    <row r="5347" spans="2:9">
      <c r="B5347" s="1">
        <v>5345</v>
      </c>
      <c r="C5347" s="41" t="s">
        <v>15752</v>
      </c>
      <c r="D5347" s="4" t="s">
        <v>15753</v>
      </c>
      <c r="E5347" s="41" t="s">
        <v>17</v>
      </c>
      <c r="F5347" s="3" t="s">
        <v>15754</v>
      </c>
      <c r="G5347" s="1" t="s">
        <v>18</v>
      </c>
      <c r="H5347" s="4" t="s">
        <v>387</v>
      </c>
      <c r="I5347" s="1" t="s">
        <v>38</v>
      </c>
    </row>
    <row r="5348" spans="2:9">
      <c r="B5348" s="1">
        <v>5346</v>
      </c>
      <c r="C5348" s="41" t="s">
        <v>15755</v>
      </c>
      <c r="D5348" s="4" t="s">
        <v>15756</v>
      </c>
      <c r="E5348" s="41" t="s">
        <v>17</v>
      </c>
      <c r="F5348" s="3" t="s">
        <v>15757</v>
      </c>
      <c r="G5348" s="1" t="s">
        <v>18</v>
      </c>
      <c r="H5348" s="4" t="s">
        <v>557</v>
      </c>
      <c r="I5348" s="1" t="s">
        <v>38</v>
      </c>
    </row>
    <row r="5349" spans="2:9">
      <c r="B5349" s="1">
        <v>5347</v>
      </c>
      <c r="C5349" s="41" t="s">
        <v>15758</v>
      </c>
      <c r="D5349" s="4" t="s">
        <v>15759</v>
      </c>
      <c r="E5349" s="41" t="s">
        <v>17</v>
      </c>
      <c r="F5349" s="3" t="s">
        <v>15760</v>
      </c>
      <c r="G5349" s="1" t="s">
        <v>18</v>
      </c>
      <c r="H5349" s="4" t="s">
        <v>478</v>
      </c>
      <c r="I5349" s="1" t="s">
        <v>38</v>
      </c>
    </row>
    <row r="5350" spans="2:9">
      <c r="B5350" s="1">
        <v>5348</v>
      </c>
      <c r="C5350" s="41" t="s">
        <v>15761</v>
      </c>
      <c r="D5350" s="4" t="s">
        <v>15762</v>
      </c>
      <c r="E5350" s="41" t="s">
        <v>17</v>
      </c>
      <c r="F5350" s="3" t="s">
        <v>15763</v>
      </c>
      <c r="G5350" s="1" t="s">
        <v>18</v>
      </c>
      <c r="H5350" s="4" t="s">
        <v>478</v>
      </c>
      <c r="I5350" s="1" t="s">
        <v>38</v>
      </c>
    </row>
    <row r="5351" spans="2:9">
      <c r="B5351" s="1">
        <v>5349</v>
      </c>
      <c r="C5351" s="41" t="s">
        <v>15764</v>
      </c>
      <c r="D5351" s="4" t="s">
        <v>15765</v>
      </c>
      <c r="E5351" s="41" t="s">
        <v>17</v>
      </c>
      <c r="F5351" s="3" t="s">
        <v>15766</v>
      </c>
      <c r="G5351" s="1" t="s">
        <v>18</v>
      </c>
      <c r="H5351" s="4" t="s">
        <v>679</v>
      </c>
      <c r="I5351" s="1" t="s">
        <v>38</v>
      </c>
    </row>
    <row r="5352" spans="2:9">
      <c r="B5352" s="1">
        <v>5350</v>
      </c>
      <c r="C5352" s="41" t="s">
        <v>15767</v>
      </c>
      <c r="D5352" s="4" t="s">
        <v>15768</v>
      </c>
      <c r="E5352" s="41" t="s">
        <v>17</v>
      </c>
      <c r="F5352" s="3" t="s">
        <v>15769</v>
      </c>
      <c r="G5352" s="1" t="s">
        <v>18</v>
      </c>
      <c r="H5352" s="4" t="s">
        <v>387</v>
      </c>
      <c r="I5352" s="1" t="s">
        <v>38</v>
      </c>
    </row>
    <row r="5353" spans="2:9">
      <c r="B5353" s="1">
        <v>5351</v>
      </c>
      <c r="C5353" s="41" t="s">
        <v>15770</v>
      </c>
      <c r="D5353" s="4" t="s">
        <v>15771</v>
      </c>
      <c r="E5353" s="41" t="s">
        <v>17</v>
      </c>
      <c r="F5353" s="3" t="s">
        <v>15772</v>
      </c>
      <c r="G5353" s="1" t="s">
        <v>18</v>
      </c>
      <c r="H5353" s="4" t="s">
        <v>680</v>
      </c>
      <c r="I5353" s="1" t="s">
        <v>38</v>
      </c>
    </row>
    <row r="5354" spans="2:9">
      <c r="B5354" s="1">
        <v>5352</v>
      </c>
      <c r="C5354" s="41" t="s">
        <v>15773</v>
      </c>
      <c r="D5354" s="4" t="s">
        <v>15774</v>
      </c>
      <c r="E5354" s="41" t="s">
        <v>17</v>
      </c>
      <c r="F5354" s="3" t="s">
        <v>15775</v>
      </c>
      <c r="G5354" s="1" t="s">
        <v>18</v>
      </c>
      <c r="H5354" s="4" t="s">
        <v>557</v>
      </c>
      <c r="I5354" s="1" t="s">
        <v>38</v>
      </c>
    </row>
    <row r="5355" spans="2:9">
      <c r="B5355" s="1">
        <v>5353</v>
      </c>
      <c r="C5355" s="41" t="s">
        <v>15776</v>
      </c>
      <c r="D5355" s="4" t="s">
        <v>15777</v>
      </c>
      <c r="E5355" s="41" t="s">
        <v>17</v>
      </c>
      <c r="F5355" s="3" t="s">
        <v>15778</v>
      </c>
      <c r="G5355" s="1" t="s">
        <v>18</v>
      </c>
      <c r="H5355" s="4" t="s">
        <v>679</v>
      </c>
      <c r="I5355" s="1" t="s">
        <v>38</v>
      </c>
    </row>
    <row r="5356" spans="2:9">
      <c r="B5356" s="1">
        <v>5354</v>
      </c>
      <c r="C5356" s="41" t="s">
        <v>15779</v>
      </c>
      <c r="D5356" s="4" t="s">
        <v>15780</v>
      </c>
      <c r="E5356" s="41" t="s">
        <v>17</v>
      </c>
      <c r="F5356" s="3" t="s">
        <v>15781</v>
      </c>
      <c r="G5356" s="1" t="s">
        <v>18</v>
      </c>
      <c r="H5356" s="4" t="s">
        <v>436</v>
      </c>
      <c r="I5356" s="1" t="s">
        <v>38</v>
      </c>
    </row>
    <row r="5357" spans="2:9">
      <c r="B5357" s="1">
        <v>5355</v>
      </c>
      <c r="C5357" s="41" t="s">
        <v>15782</v>
      </c>
      <c r="D5357" s="4" t="s">
        <v>15783</v>
      </c>
      <c r="E5357" s="41" t="s">
        <v>17</v>
      </c>
      <c r="F5357" s="3" t="s">
        <v>15784</v>
      </c>
      <c r="G5357" s="1" t="s">
        <v>18</v>
      </c>
      <c r="H5357" s="4" t="s">
        <v>387</v>
      </c>
      <c r="I5357" s="1" t="s">
        <v>38</v>
      </c>
    </row>
    <row r="5358" spans="2:9">
      <c r="B5358" s="1">
        <v>5356</v>
      </c>
      <c r="C5358" s="41" t="s">
        <v>15785</v>
      </c>
      <c r="D5358" s="4" t="s">
        <v>15786</v>
      </c>
      <c r="E5358" s="41" t="s">
        <v>17</v>
      </c>
      <c r="F5358" s="3" t="s">
        <v>15787</v>
      </c>
      <c r="G5358" s="1" t="s">
        <v>18</v>
      </c>
      <c r="H5358" s="4" t="s">
        <v>387</v>
      </c>
      <c r="I5358" s="1" t="s">
        <v>38</v>
      </c>
    </row>
    <row r="5359" spans="2:9">
      <c r="B5359" s="1">
        <v>5357</v>
      </c>
      <c r="C5359" s="41" t="s">
        <v>15788</v>
      </c>
      <c r="D5359" s="4" t="s">
        <v>15789</v>
      </c>
      <c r="E5359" s="41" t="s">
        <v>17</v>
      </c>
      <c r="F5359" s="3" t="s">
        <v>15790</v>
      </c>
      <c r="G5359" s="1" t="s">
        <v>18</v>
      </c>
      <c r="H5359" s="4" t="s">
        <v>174</v>
      </c>
      <c r="I5359" s="1" t="s">
        <v>38</v>
      </c>
    </row>
    <row r="5360" spans="2:9">
      <c r="B5360" s="1">
        <v>5358</v>
      </c>
      <c r="C5360" s="41" t="s">
        <v>15791</v>
      </c>
      <c r="D5360" s="4" t="s">
        <v>15792</v>
      </c>
      <c r="E5360" s="41" t="s">
        <v>17</v>
      </c>
      <c r="F5360" s="3" t="s">
        <v>15793</v>
      </c>
      <c r="G5360" s="1" t="s">
        <v>18</v>
      </c>
      <c r="H5360" s="4" t="s">
        <v>557</v>
      </c>
      <c r="I5360" s="1" t="s">
        <v>38</v>
      </c>
    </row>
    <row r="5361" spans="2:9">
      <c r="B5361" s="1">
        <v>5359</v>
      </c>
      <c r="C5361" s="41" t="s">
        <v>15794</v>
      </c>
      <c r="D5361" s="4" t="s">
        <v>15795</v>
      </c>
      <c r="E5361" s="41" t="s">
        <v>17</v>
      </c>
      <c r="F5361" s="3" t="s">
        <v>15796</v>
      </c>
      <c r="G5361" s="1" t="s">
        <v>18</v>
      </c>
      <c r="H5361" s="4" t="s">
        <v>478</v>
      </c>
      <c r="I5361" s="1" t="s">
        <v>38</v>
      </c>
    </row>
    <row r="5362" spans="2:9">
      <c r="B5362" s="1">
        <v>5360</v>
      </c>
      <c r="C5362" s="41" t="s">
        <v>15797</v>
      </c>
      <c r="D5362" s="4" t="s">
        <v>9511</v>
      </c>
      <c r="E5362" s="41" t="s">
        <v>17</v>
      </c>
      <c r="F5362" s="3" t="s">
        <v>15798</v>
      </c>
      <c r="G5362" s="1" t="s">
        <v>18</v>
      </c>
      <c r="H5362" s="4" t="s">
        <v>680</v>
      </c>
      <c r="I5362" s="1" t="s">
        <v>38</v>
      </c>
    </row>
    <row r="5363" spans="2:9">
      <c r="B5363" s="1">
        <v>5361</v>
      </c>
      <c r="C5363" s="41" t="s">
        <v>15799</v>
      </c>
      <c r="D5363" s="4" t="s">
        <v>15800</v>
      </c>
      <c r="E5363" s="41" t="s">
        <v>17</v>
      </c>
      <c r="F5363" s="3" t="s">
        <v>15801</v>
      </c>
      <c r="G5363" s="1" t="s">
        <v>18</v>
      </c>
      <c r="H5363" s="4" t="s">
        <v>679</v>
      </c>
      <c r="I5363" s="1" t="s">
        <v>38</v>
      </c>
    </row>
    <row r="5364" spans="2:9">
      <c r="B5364" s="1">
        <v>5362</v>
      </c>
      <c r="C5364" s="41" t="s">
        <v>15802</v>
      </c>
      <c r="D5364" s="4" t="s">
        <v>15803</v>
      </c>
      <c r="E5364" s="41" t="s">
        <v>17</v>
      </c>
      <c r="F5364" s="3" t="s">
        <v>15804</v>
      </c>
      <c r="G5364" s="1" t="s">
        <v>18</v>
      </c>
      <c r="H5364" s="4" t="s">
        <v>557</v>
      </c>
      <c r="I5364" s="1" t="s">
        <v>38</v>
      </c>
    </row>
    <row r="5365" spans="2:9">
      <c r="B5365" s="1">
        <v>5363</v>
      </c>
      <c r="C5365" s="41" t="s">
        <v>15805</v>
      </c>
      <c r="D5365" s="4" t="s">
        <v>15806</v>
      </c>
      <c r="E5365" s="41" t="s">
        <v>17</v>
      </c>
      <c r="F5365" s="3" t="s">
        <v>15807</v>
      </c>
      <c r="G5365" s="1" t="s">
        <v>18</v>
      </c>
      <c r="H5365" s="4" t="s">
        <v>296</v>
      </c>
      <c r="I5365" s="1" t="s">
        <v>38</v>
      </c>
    </row>
    <row r="5366" spans="2:9">
      <c r="B5366" s="1">
        <v>5364</v>
      </c>
      <c r="C5366" s="41" t="s">
        <v>15808</v>
      </c>
      <c r="D5366" s="4" t="s">
        <v>15809</v>
      </c>
      <c r="E5366" s="41" t="s">
        <v>17</v>
      </c>
      <c r="F5366" s="3" t="s">
        <v>15810</v>
      </c>
      <c r="G5366" s="1" t="s">
        <v>18</v>
      </c>
      <c r="H5366" s="4" t="s">
        <v>296</v>
      </c>
      <c r="I5366" s="1" t="s">
        <v>38</v>
      </c>
    </row>
    <row r="5367" spans="2:9">
      <c r="B5367" s="1">
        <v>5365</v>
      </c>
      <c r="C5367" s="41" t="s">
        <v>15811</v>
      </c>
      <c r="D5367" s="4" t="s">
        <v>15812</v>
      </c>
      <c r="E5367" s="41" t="s">
        <v>17</v>
      </c>
      <c r="F5367" s="3" t="s">
        <v>15813</v>
      </c>
      <c r="G5367" s="1" t="s">
        <v>18</v>
      </c>
      <c r="H5367" s="4" t="s">
        <v>387</v>
      </c>
      <c r="I5367" s="1" t="s">
        <v>38</v>
      </c>
    </row>
    <row r="5368" spans="2:9">
      <c r="B5368" s="1">
        <v>5366</v>
      </c>
      <c r="C5368" s="41" t="s">
        <v>15814</v>
      </c>
      <c r="D5368" s="4" t="s">
        <v>15815</v>
      </c>
      <c r="E5368" s="41" t="s">
        <v>17</v>
      </c>
      <c r="F5368" s="3" t="s">
        <v>15816</v>
      </c>
      <c r="G5368" s="1" t="s">
        <v>18</v>
      </c>
      <c r="H5368" s="4" t="s">
        <v>296</v>
      </c>
      <c r="I5368" s="1" t="s">
        <v>38</v>
      </c>
    </row>
    <row r="5369" spans="2:9">
      <c r="B5369" s="1">
        <v>5367</v>
      </c>
      <c r="C5369" s="41" t="s">
        <v>15817</v>
      </c>
      <c r="D5369" s="4" t="s">
        <v>15818</v>
      </c>
      <c r="E5369" s="41" t="s">
        <v>17</v>
      </c>
      <c r="F5369" s="3" t="s">
        <v>15819</v>
      </c>
      <c r="G5369" s="1" t="s">
        <v>18</v>
      </c>
      <c r="H5369" s="4" t="s">
        <v>29551</v>
      </c>
      <c r="I5369" s="1" t="s">
        <v>38</v>
      </c>
    </row>
    <row r="5370" spans="2:9">
      <c r="B5370" s="1">
        <v>5368</v>
      </c>
      <c r="C5370" s="41" t="s">
        <v>15820</v>
      </c>
      <c r="D5370" s="4" t="s">
        <v>15821</v>
      </c>
      <c r="E5370" s="41" t="s">
        <v>17</v>
      </c>
      <c r="F5370" s="3" t="s">
        <v>15822</v>
      </c>
      <c r="G5370" s="1" t="s">
        <v>18</v>
      </c>
      <c r="H5370" s="4" t="s">
        <v>296</v>
      </c>
      <c r="I5370" s="1" t="s">
        <v>38</v>
      </c>
    </row>
    <row r="5371" spans="2:9">
      <c r="B5371" s="1">
        <v>5369</v>
      </c>
      <c r="C5371" s="41" t="s">
        <v>15823</v>
      </c>
      <c r="D5371" s="4" t="s">
        <v>15824</v>
      </c>
      <c r="E5371" s="41" t="s">
        <v>17</v>
      </c>
      <c r="F5371" s="3" t="s">
        <v>15825</v>
      </c>
      <c r="G5371" s="1" t="s">
        <v>18</v>
      </c>
      <c r="H5371" s="4" t="s">
        <v>182</v>
      </c>
      <c r="I5371" s="1" t="s">
        <v>38</v>
      </c>
    </row>
    <row r="5372" spans="2:9">
      <c r="B5372" s="1">
        <v>5370</v>
      </c>
      <c r="C5372" s="41" t="s">
        <v>15826</v>
      </c>
      <c r="D5372" s="4" t="s">
        <v>15827</v>
      </c>
      <c r="E5372" s="41" t="s">
        <v>17</v>
      </c>
      <c r="F5372" s="3" t="s">
        <v>15828</v>
      </c>
      <c r="G5372" s="1" t="s">
        <v>18</v>
      </c>
      <c r="H5372" s="4" t="s">
        <v>678</v>
      </c>
      <c r="I5372" s="1" t="s">
        <v>38</v>
      </c>
    </row>
    <row r="5373" spans="2:9">
      <c r="B5373" s="1">
        <v>5371</v>
      </c>
      <c r="C5373" s="41" t="s">
        <v>15829</v>
      </c>
      <c r="D5373" s="4" t="s">
        <v>15830</v>
      </c>
      <c r="E5373" s="41" t="s">
        <v>17</v>
      </c>
      <c r="F5373" s="3" t="s">
        <v>15831</v>
      </c>
      <c r="G5373" s="1" t="s">
        <v>18</v>
      </c>
      <c r="H5373" s="4" t="s">
        <v>436</v>
      </c>
      <c r="I5373" s="1" t="s">
        <v>38</v>
      </c>
    </row>
    <row r="5374" spans="2:9">
      <c r="B5374" s="1">
        <v>5372</v>
      </c>
      <c r="C5374" s="41" t="s">
        <v>15832</v>
      </c>
      <c r="D5374" s="4" t="s">
        <v>15833</v>
      </c>
      <c r="E5374" s="41" t="s">
        <v>17</v>
      </c>
      <c r="F5374" s="3" t="s">
        <v>15834</v>
      </c>
      <c r="G5374" s="1" t="s">
        <v>18</v>
      </c>
      <c r="H5374" s="4" t="s">
        <v>557</v>
      </c>
      <c r="I5374" s="1" t="s">
        <v>38</v>
      </c>
    </row>
    <row r="5375" spans="2:9">
      <c r="B5375" s="1">
        <v>5373</v>
      </c>
      <c r="C5375" s="41" t="s">
        <v>15835</v>
      </c>
      <c r="D5375" s="4" t="s">
        <v>15836</v>
      </c>
      <c r="E5375" s="41" t="s">
        <v>17</v>
      </c>
      <c r="F5375" s="3" t="s">
        <v>15837</v>
      </c>
      <c r="G5375" s="1" t="s">
        <v>18</v>
      </c>
      <c r="H5375" s="4" t="s">
        <v>678</v>
      </c>
      <c r="I5375" s="1" t="s">
        <v>38</v>
      </c>
    </row>
    <row r="5376" spans="2:9">
      <c r="B5376" s="1">
        <v>5374</v>
      </c>
      <c r="C5376" s="41" t="s">
        <v>15838</v>
      </c>
      <c r="D5376" s="4" t="s">
        <v>15839</v>
      </c>
      <c r="E5376" s="41" t="s">
        <v>17</v>
      </c>
      <c r="F5376" s="3" t="s">
        <v>15840</v>
      </c>
      <c r="G5376" s="1" t="s">
        <v>18</v>
      </c>
      <c r="H5376" s="4" t="s">
        <v>557</v>
      </c>
      <c r="I5376" s="1" t="s">
        <v>38</v>
      </c>
    </row>
    <row r="5377" spans="2:9">
      <c r="B5377" s="1">
        <v>5375</v>
      </c>
      <c r="C5377" s="41" t="s">
        <v>15841</v>
      </c>
      <c r="D5377" s="4" t="s">
        <v>15842</v>
      </c>
      <c r="E5377" s="41" t="s">
        <v>17</v>
      </c>
      <c r="F5377" s="3" t="s">
        <v>15843</v>
      </c>
      <c r="G5377" s="1" t="s">
        <v>18</v>
      </c>
      <c r="H5377" s="4" t="s">
        <v>678</v>
      </c>
      <c r="I5377" s="1" t="s">
        <v>38</v>
      </c>
    </row>
    <row r="5378" spans="2:9">
      <c r="B5378" s="1">
        <v>5376</v>
      </c>
      <c r="C5378" s="41" t="s">
        <v>15844</v>
      </c>
      <c r="D5378" s="4" t="s">
        <v>15845</v>
      </c>
      <c r="E5378" s="41" t="s">
        <v>17</v>
      </c>
      <c r="F5378" s="3" t="s">
        <v>15303</v>
      </c>
      <c r="G5378" s="1" t="s">
        <v>18</v>
      </c>
      <c r="H5378" s="4" t="s">
        <v>557</v>
      </c>
      <c r="I5378" s="1" t="s">
        <v>38</v>
      </c>
    </row>
    <row r="5379" spans="2:9">
      <c r="B5379" s="1">
        <v>5377</v>
      </c>
      <c r="C5379" s="41" t="s">
        <v>15846</v>
      </c>
      <c r="D5379" s="4" t="s">
        <v>9986</v>
      </c>
      <c r="E5379" s="41" t="s">
        <v>17</v>
      </c>
      <c r="F5379" s="3" t="s">
        <v>15847</v>
      </c>
      <c r="G5379" s="1" t="s">
        <v>18</v>
      </c>
      <c r="H5379" s="4" t="s">
        <v>675</v>
      </c>
      <c r="I5379" s="1" t="s">
        <v>38</v>
      </c>
    </row>
    <row r="5380" spans="2:9">
      <c r="B5380" s="1">
        <v>5378</v>
      </c>
      <c r="C5380" s="41" t="s">
        <v>15848</v>
      </c>
      <c r="D5380" s="4" t="s">
        <v>15849</v>
      </c>
      <c r="E5380" s="41" t="s">
        <v>17</v>
      </c>
      <c r="F5380" s="3" t="s">
        <v>15850</v>
      </c>
      <c r="G5380" s="1" t="s">
        <v>18</v>
      </c>
      <c r="H5380" s="4" t="s">
        <v>436</v>
      </c>
      <c r="I5380" s="1" t="s">
        <v>38</v>
      </c>
    </row>
    <row r="5381" spans="2:9">
      <c r="B5381" s="1">
        <v>5379</v>
      </c>
      <c r="C5381" s="41" t="s">
        <v>15851</v>
      </c>
      <c r="D5381" s="4" t="s">
        <v>15852</v>
      </c>
      <c r="E5381" s="41" t="s">
        <v>17</v>
      </c>
      <c r="F5381" s="3" t="s">
        <v>15853</v>
      </c>
      <c r="G5381" s="1" t="s">
        <v>18</v>
      </c>
      <c r="H5381" s="4" t="s">
        <v>678</v>
      </c>
      <c r="I5381" s="1" t="s">
        <v>38</v>
      </c>
    </row>
    <row r="5382" spans="2:9">
      <c r="B5382" s="1">
        <v>5380</v>
      </c>
      <c r="C5382" s="41" t="s">
        <v>15854</v>
      </c>
      <c r="D5382" s="4" t="s">
        <v>15855</v>
      </c>
      <c r="E5382" s="41" t="s">
        <v>17</v>
      </c>
      <c r="F5382" s="3" t="s">
        <v>15856</v>
      </c>
      <c r="G5382" s="1" t="s">
        <v>18</v>
      </c>
      <c r="H5382" s="4" t="s">
        <v>680</v>
      </c>
      <c r="I5382" s="1" t="s">
        <v>38</v>
      </c>
    </row>
    <row r="5383" spans="2:9">
      <c r="B5383" s="1">
        <v>5381</v>
      </c>
      <c r="C5383" s="41" t="s">
        <v>15857</v>
      </c>
      <c r="D5383" s="4" t="s">
        <v>15858</v>
      </c>
      <c r="E5383" s="41" t="s">
        <v>17</v>
      </c>
      <c r="F5383" s="3" t="s">
        <v>15859</v>
      </c>
      <c r="G5383" s="1" t="s">
        <v>18</v>
      </c>
      <c r="H5383" s="4" t="s">
        <v>244</v>
      </c>
      <c r="I5383" s="1" t="s">
        <v>38</v>
      </c>
    </row>
    <row r="5384" spans="2:9">
      <c r="B5384" s="1">
        <v>5382</v>
      </c>
      <c r="C5384" s="41" t="s">
        <v>15860</v>
      </c>
      <c r="D5384" s="4" t="s">
        <v>15861</v>
      </c>
      <c r="E5384" s="41" t="s">
        <v>17</v>
      </c>
      <c r="F5384" s="3" t="s">
        <v>15862</v>
      </c>
      <c r="G5384" s="1" t="s">
        <v>18</v>
      </c>
      <c r="H5384" s="4" t="s">
        <v>557</v>
      </c>
      <c r="I5384" s="1" t="s">
        <v>38</v>
      </c>
    </row>
    <row r="5385" spans="2:9">
      <c r="B5385" s="1">
        <v>5383</v>
      </c>
      <c r="C5385" s="41" t="s">
        <v>15863</v>
      </c>
      <c r="D5385" s="4" t="s">
        <v>15864</v>
      </c>
      <c r="E5385" s="41" t="s">
        <v>17</v>
      </c>
      <c r="F5385" s="3" t="s">
        <v>13087</v>
      </c>
      <c r="G5385" s="1" t="s">
        <v>18</v>
      </c>
      <c r="H5385" s="4" t="s">
        <v>680</v>
      </c>
      <c r="I5385" s="1" t="s">
        <v>38</v>
      </c>
    </row>
    <row r="5386" spans="2:9">
      <c r="B5386" s="1">
        <v>5384</v>
      </c>
      <c r="C5386" s="41" t="s">
        <v>15865</v>
      </c>
      <c r="D5386" s="4" t="s">
        <v>15866</v>
      </c>
      <c r="E5386" s="41" t="s">
        <v>17</v>
      </c>
      <c r="F5386" s="3" t="s">
        <v>15867</v>
      </c>
      <c r="G5386" s="1" t="s">
        <v>18</v>
      </c>
      <c r="H5386" s="4" t="s">
        <v>198</v>
      </c>
      <c r="I5386" s="1" t="s">
        <v>38</v>
      </c>
    </row>
    <row r="5387" spans="2:9">
      <c r="B5387" s="1">
        <v>5385</v>
      </c>
      <c r="C5387" s="41" t="s">
        <v>15868</v>
      </c>
      <c r="D5387" s="4" t="s">
        <v>15869</v>
      </c>
      <c r="E5387" s="41" t="s">
        <v>17</v>
      </c>
      <c r="F5387" s="3" t="s">
        <v>15870</v>
      </c>
      <c r="G5387" s="1" t="s">
        <v>18</v>
      </c>
      <c r="H5387" s="4" t="s">
        <v>680</v>
      </c>
      <c r="I5387" s="1" t="s">
        <v>38</v>
      </c>
    </row>
    <row r="5388" spans="2:9">
      <c r="B5388" s="1">
        <v>5386</v>
      </c>
      <c r="C5388" s="41" t="s">
        <v>15871</v>
      </c>
      <c r="D5388" s="4" t="s">
        <v>15872</v>
      </c>
      <c r="E5388" s="41" t="s">
        <v>17</v>
      </c>
      <c r="F5388" s="3" t="s">
        <v>15873</v>
      </c>
      <c r="G5388" s="1" t="s">
        <v>18</v>
      </c>
      <c r="H5388" s="4" t="s">
        <v>478</v>
      </c>
      <c r="I5388" s="1" t="s">
        <v>38</v>
      </c>
    </row>
    <row r="5389" spans="2:9">
      <c r="B5389" s="1">
        <v>5387</v>
      </c>
      <c r="C5389" s="41" t="s">
        <v>15874</v>
      </c>
      <c r="D5389" s="4" t="s">
        <v>15875</v>
      </c>
      <c r="E5389" s="41" t="s">
        <v>17</v>
      </c>
      <c r="F5389" s="3" t="s">
        <v>15876</v>
      </c>
      <c r="G5389" s="1" t="s">
        <v>18</v>
      </c>
      <c r="H5389" s="4" t="s">
        <v>387</v>
      </c>
      <c r="I5389" s="1" t="s">
        <v>38</v>
      </c>
    </row>
    <row r="5390" spans="2:9">
      <c r="B5390" s="1">
        <v>5388</v>
      </c>
      <c r="C5390" s="41" t="s">
        <v>15877</v>
      </c>
      <c r="D5390" s="4" t="s">
        <v>15878</v>
      </c>
      <c r="E5390" s="41" t="s">
        <v>17</v>
      </c>
      <c r="F5390" s="3" t="s">
        <v>15879</v>
      </c>
      <c r="G5390" s="1" t="s">
        <v>18</v>
      </c>
      <c r="H5390" s="4" t="s">
        <v>680</v>
      </c>
      <c r="I5390" s="1" t="s">
        <v>38</v>
      </c>
    </row>
    <row r="5391" spans="2:9">
      <c r="B5391" s="1">
        <v>5389</v>
      </c>
      <c r="C5391" s="41" t="s">
        <v>15880</v>
      </c>
      <c r="D5391" s="4" t="s">
        <v>15881</v>
      </c>
      <c r="E5391" s="41" t="s">
        <v>17</v>
      </c>
      <c r="F5391" s="3" t="s">
        <v>15882</v>
      </c>
      <c r="G5391" s="1" t="s">
        <v>18</v>
      </c>
      <c r="H5391" s="4" t="s">
        <v>387</v>
      </c>
      <c r="I5391" s="1" t="s">
        <v>38</v>
      </c>
    </row>
    <row r="5392" spans="2:9">
      <c r="B5392" s="1">
        <v>5390</v>
      </c>
      <c r="C5392" s="41" t="s">
        <v>15883</v>
      </c>
      <c r="D5392" s="4" t="s">
        <v>15884</v>
      </c>
      <c r="E5392" s="41" t="s">
        <v>17</v>
      </c>
      <c r="F5392" s="3" t="s">
        <v>15885</v>
      </c>
      <c r="G5392" s="1" t="s">
        <v>18</v>
      </c>
      <c r="H5392" s="4" t="s">
        <v>182</v>
      </c>
      <c r="I5392" s="1" t="s">
        <v>38</v>
      </c>
    </row>
    <row r="5393" spans="2:9">
      <c r="B5393" s="1">
        <v>5391</v>
      </c>
      <c r="C5393" s="41" t="s">
        <v>15886</v>
      </c>
      <c r="D5393" s="4" t="s">
        <v>7043</v>
      </c>
      <c r="E5393" s="41" t="s">
        <v>17</v>
      </c>
      <c r="F5393" s="3" t="s">
        <v>15887</v>
      </c>
      <c r="G5393" s="1" t="s">
        <v>18</v>
      </c>
      <c r="H5393" s="4" t="s">
        <v>478</v>
      </c>
      <c r="I5393" s="1" t="s">
        <v>38</v>
      </c>
    </row>
    <row r="5394" spans="2:9">
      <c r="B5394" s="1">
        <v>5392</v>
      </c>
      <c r="C5394" s="41" t="s">
        <v>15888</v>
      </c>
      <c r="D5394" s="4" t="s">
        <v>15889</v>
      </c>
      <c r="E5394" s="41" t="s">
        <v>17</v>
      </c>
      <c r="F5394" s="3" t="s">
        <v>15890</v>
      </c>
      <c r="G5394" s="1" t="s">
        <v>18</v>
      </c>
      <c r="H5394" s="4" t="s">
        <v>679</v>
      </c>
      <c r="I5394" s="1" t="s">
        <v>38</v>
      </c>
    </row>
    <row r="5395" spans="2:9">
      <c r="B5395" s="1">
        <v>5393</v>
      </c>
      <c r="C5395" s="41" t="s">
        <v>15891</v>
      </c>
      <c r="D5395" s="4" t="s">
        <v>15892</v>
      </c>
      <c r="E5395" s="41" t="s">
        <v>17</v>
      </c>
      <c r="F5395" s="3" t="s">
        <v>15893</v>
      </c>
      <c r="G5395" s="1" t="s">
        <v>18</v>
      </c>
      <c r="H5395" s="4" t="s">
        <v>679</v>
      </c>
      <c r="I5395" s="1" t="s">
        <v>38</v>
      </c>
    </row>
    <row r="5396" spans="2:9">
      <c r="B5396" s="1">
        <v>5394</v>
      </c>
      <c r="C5396" s="41" t="s">
        <v>15894</v>
      </c>
      <c r="D5396" s="4" t="s">
        <v>15895</v>
      </c>
      <c r="E5396" s="41" t="s">
        <v>17</v>
      </c>
      <c r="F5396" s="3" t="s">
        <v>15896</v>
      </c>
      <c r="G5396" s="1" t="s">
        <v>18</v>
      </c>
      <c r="H5396" s="4" t="s">
        <v>675</v>
      </c>
      <c r="I5396" s="1" t="s">
        <v>38</v>
      </c>
    </row>
    <row r="5397" spans="2:9">
      <c r="B5397" s="1">
        <v>5395</v>
      </c>
      <c r="C5397" s="41" t="s">
        <v>15897</v>
      </c>
      <c r="D5397" s="4" t="s">
        <v>15898</v>
      </c>
      <c r="E5397" s="41" t="s">
        <v>17</v>
      </c>
      <c r="F5397" s="3" t="s">
        <v>15899</v>
      </c>
      <c r="G5397" s="1" t="s">
        <v>18</v>
      </c>
      <c r="H5397" s="4" t="s">
        <v>244</v>
      </c>
      <c r="I5397" s="1" t="s">
        <v>38</v>
      </c>
    </row>
    <row r="5398" spans="2:9">
      <c r="B5398" s="1">
        <v>5396</v>
      </c>
      <c r="C5398" s="41" t="s">
        <v>15900</v>
      </c>
      <c r="D5398" s="4" t="s">
        <v>15901</v>
      </c>
      <c r="E5398" s="41" t="s">
        <v>17</v>
      </c>
      <c r="F5398" s="3" t="s">
        <v>15902</v>
      </c>
      <c r="G5398" s="1" t="s">
        <v>18</v>
      </c>
      <c r="H5398" s="4" t="s">
        <v>194</v>
      </c>
      <c r="I5398" s="1" t="s">
        <v>38</v>
      </c>
    </row>
    <row r="5399" spans="2:9">
      <c r="B5399" s="1">
        <v>5397</v>
      </c>
      <c r="C5399" s="41" t="s">
        <v>15903</v>
      </c>
      <c r="D5399" s="4" t="s">
        <v>15904</v>
      </c>
      <c r="E5399" s="41" t="s">
        <v>17</v>
      </c>
      <c r="F5399" s="3" t="s">
        <v>15905</v>
      </c>
      <c r="G5399" s="1" t="s">
        <v>18</v>
      </c>
      <c r="H5399" s="4" t="s">
        <v>557</v>
      </c>
      <c r="I5399" s="1" t="s">
        <v>38</v>
      </c>
    </row>
    <row r="5400" spans="2:9">
      <c r="B5400" s="1">
        <v>5398</v>
      </c>
      <c r="C5400" s="41" t="s">
        <v>15906</v>
      </c>
      <c r="D5400" s="4" t="s">
        <v>15907</v>
      </c>
      <c r="E5400" s="41" t="s">
        <v>17</v>
      </c>
      <c r="F5400" s="3" t="s">
        <v>15908</v>
      </c>
      <c r="G5400" s="1" t="s">
        <v>18</v>
      </c>
      <c r="H5400" s="4" t="s">
        <v>436</v>
      </c>
      <c r="I5400" s="1" t="s">
        <v>38</v>
      </c>
    </row>
    <row r="5401" spans="2:9">
      <c r="B5401" s="1">
        <v>5399</v>
      </c>
      <c r="C5401" s="41" t="s">
        <v>15909</v>
      </c>
      <c r="D5401" s="4" t="s">
        <v>15910</v>
      </c>
      <c r="E5401" s="41" t="s">
        <v>17</v>
      </c>
      <c r="F5401" s="3" t="s">
        <v>15911</v>
      </c>
      <c r="G5401" s="1" t="s">
        <v>18</v>
      </c>
      <c r="H5401" s="4" t="s">
        <v>182</v>
      </c>
      <c r="I5401" s="1" t="s">
        <v>38</v>
      </c>
    </row>
    <row r="5402" spans="2:9">
      <c r="B5402" s="1">
        <v>5400</v>
      </c>
      <c r="C5402" s="41" t="s">
        <v>15912</v>
      </c>
      <c r="D5402" s="4" t="s">
        <v>15913</v>
      </c>
      <c r="E5402" s="41" t="s">
        <v>17</v>
      </c>
      <c r="F5402" s="3" t="s">
        <v>15914</v>
      </c>
      <c r="G5402" s="1" t="s">
        <v>18</v>
      </c>
      <c r="H5402" s="4" t="s">
        <v>462</v>
      </c>
      <c r="I5402" s="1" t="s">
        <v>38</v>
      </c>
    </row>
    <row r="5403" spans="2:9">
      <c r="B5403" s="1">
        <v>5401</v>
      </c>
      <c r="C5403" s="41" t="s">
        <v>15915</v>
      </c>
      <c r="D5403" s="4" t="s">
        <v>15916</v>
      </c>
      <c r="E5403" s="41" t="s">
        <v>17</v>
      </c>
      <c r="F5403" s="3" t="s">
        <v>15917</v>
      </c>
      <c r="G5403" s="1" t="s">
        <v>18</v>
      </c>
      <c r="H5403" s="4" t="s">
        <v>182</v>
      </c>
      <c r="I5403" s="1" t="s">
        <v>38</v>
      </c>
    </row>
    <row r="5404" spans="2:9">
      <c r="B5404" s="1">
        <v>5402</v>
      </c>
      <c r="C5404" s="41" t="s">
        <v>15918</v>
      </c>
      <c r="D5404" s="4" t="s">
        <v>15919</v>
      </c>
      <c r="E5404" s="41" t="s">
        <v>17</v>
      </c>
      <c r="F5404" s="3" t="s">
        <v>15920</v>
      </c>
      <c r="G5404" s="1" t="s">
        <v>18</v>
      </c>
      <c r="H5404" s="4" t="s">
        <v>436</v>
      </c>
      <c r="I5404" s="1" t="s">
        <v>38</v>
      </c>
    </row>
    <row r="5405" spans="2:9">
      <c r="B5405" s="1">
        <v>5403</v>
      </c>
      <c r="C5405" s="41" t="s">
        <v>15921</v>
      </c>
      <c r="D5405" s="4" t="s">
        <v>15922</v>
      </c>
      <c r="E5405" s="41" t="s">
        <v>17</v>
      </c>
      <c r="F5405" s="3" t="s">
        <v>15923</v>
      </c>
      <c r="G5405" s="1" t="s">
        <v>18</v>
      </c>
      <c r="H5405" s="4" t="s">
        <v>681</v>
      </c>
      <c r="I5405" s="1" t="s">
        <v>38</v>
      </c>
    </row>
    <row r="5406" spans="2:9">
      <c r="B5406" s="1">
        <v>5404</v>
      </c>
      <c r="C5406" s="41" t="s">
        <v>15924</v>
      </c>
      <c r="D5406" s="4" t="s">
        <v>15925</v>
      </c>
      <c r="E5406" s="41" t="s">
        <v>17</v>
      </c>
      <c r="F5406" s="3" t="s">
        <v>15926</v>
      </c>
      <c r="G5406" s="1" t="s">
        <v>18</v>
      </c>
      <c r="H5406" s="4" t="s">
        <v>557</v>
      </c>
      <c r="I5406" s="1" t="s">
        <v>38</v>
      </c>
    </row>
    <row r="5407" spans="2:9">
      <c r="B5407" s="1">
        <v>5405</v>
      </c>
      <c r="C5407" s="41" t="s">
        <v>15927</v>
      </c>
      <c r="D5407" s="4" t="s">
        <v>15928</v>
      </c>
      <c r="E5407" s="41" t="s">
        <v>17</v>
      </c>
      <c r="F5407" s="3" t="s">
        <v>15929</v>
      </c>
      <c r="G5407" s="1" t="s">
        <v>18</v>
      </c>
      <c r="H5407" s="4" t="s">
        <v>387</v>
      </c>
      <c r="I5407" s="1" t="s">
        <v>38</v>
      </c>
    </row>
    <row r="5408" spans="2:9">
      <c r="B5408" s="1">
        <v>5406</v>
      </c>
      <c r="C5408" s="41" t="s">
        <v>15930</v>
      </c>
      <c r="D5408" s="4" t="s">
        <v>15931</v>
      </c>
      <c r="E5408" s="41" t="s">
        <v>17</v>
      </c>
      <c r="F5408" s="3" t="s">
        <v>15932</v>
      </c>
      <c r="G5408" s="1" t="s">
        <v>18</v>
      </c>
      <c r="H5408" s="4" t="s">
        <v>436</v>
      </c>
      <c r="I5408" s="1" t="s">
        <v>38</v>
      </c>
    </row>
    <row r="5409" spans="2:9">
      <c r="B5409" s="1">
        <v>5407</v>
      </c>
      <c r="C5409" s="41" t="s">
        <v>15933</v>
      </c>
      <c r="D5409" s="4" t="s">
        <v>15934</v>
      </c>
      <c r="E5409" s="41" t="s">
        <v>17</v>
      </c>
      <c r="F5409" s="3" t="s">
        <v>13255</v>
      </c>
      <c r="G5409" s="1" t="s">
        <v>18</v>
      </c>
      <c r="H5409" s="4" t="s">
        <v>387</v>
      </c>
      <c r="I5409" s="1" t="s">
        <v>38</v>
      </c>
    </row>
    <row r="5410" spans="2:9">
      <c r="B5410" s="1">
        <v>5408</v>
      </c>
      <c r="C5410" s="41" t="s">
        <v>15935</v>
      </c>
      <c r="D5410" s="4" t="s">
        <v>15936</v>
      </c>
      <c r="E5410" s="41" t="s">
        <v>17</v>
      </c>
      <c r="F5410" s="3" t="s">
        <v>15937</v>
      </c>
      <c r="G5410" s="1" t="s">
        <v>18</v>
      </c>
      <c r="H5410" s="4" t="s">
        <v>478</v>
      </c>
      <c r="I5410" s="1" t="s">
        <v>38</v>
      </c>
    </row>
    <row r="5411" spans="2:9">
      <c r="B5411" s="1">
        <v>5409</v>
      </c>
      <c r="C5411" s="41" t="s">
        <v>15938</v>
      </c>
      <c r="D5411" s="4" t="s">
        <v>15939</v>
      </c>
      <c r="E5411" s="41" t="s">
        <v>17</v>
      </c>
      <c r="F5411" s="3" t="s">
        <v>15940</v>
      </c>
      <c r="G5411" s="1" t="s">
        <v>18</v>
      </c>
      <c r="H5411" s="4" t="s">
        <v>478</v>
      </c>
      <c r="I5411" s="1" t="s">
        <v>38</v>
      </c>
    </row>
    <row r="5412" spans="2:9">
      <c r="B5412" s="1">
        <v>5410</v>
      </c>
      <c r="C5412" s="41" t="s">
        <v>15941</v>
      </c>
      <c r="D5412" s="4" t="s">
        <v>15942</v>
      </c>
      <c r="E5412" s="41" t="s">
        <v>17</v>
      </c>
      <c r="F5412" s="3" t="s">
        <v>15943</v>
      </c>
      <c r="G5412" s="1" t="s">
        <v>18</v>
      </c>
      <c r="H5412" s="4" t="s">
        <v>387</v>
      </c>
      <c r="I5412" s="1" t="s">
        <v>38</v>
      </c>
    </row>
    <row r="5413" spans="2:9">
      <c r="B5413" s="1">
        <v>5411</v>
      </c>
      <c r="C5413" s="41" t="s">
        <v>15944</v>
      </c>
      <c r="D5413" s="4" t="s">
        <v>15945</v>
      </c>
      <c r="E5413" s="41" t="s">
        <v>17</v>
      </c>
      <c r="F5413" s="3" t="s">
        <v>15946</v>
      </c>
      <c r="G5413" s="1" t="s">
        <v>18</v>
      </c>
      <c r="H5413" s="4" t="s">
        <v>478</v>
      </c>
      <c r="I5413" s="1" t="s">
        <v>38</v>
      </c>
    </row>
    <row r="5414" spans="2:9">
      <c r="B5414" s="1">
        <v>5412</v>
      </c>
      <c r="C5414" s="41" t="s">
        <v>15947</v>
      </c>
      <c r="D5414" s="4" t="s">
        <v>15948</v>
      </c>
      <c r="E5414" s="41" t="s">
        <v>17</v>
      </c>
      <c r="F5414" s="3" t="s">
        <v>15949</v>
      </c>
      <c r="G5414" s="1" t="s">
        <v>18</v>
      </c>
      <c r="H5414" s="4" t="s">
        <v>387</v>
      </c>
      <c r="I5414" s="1" t="s">
        <v>38</v>
      </c>
    </row>
    <row r="5415" spans="2:9">
      <c r="B5415" s="1">
        <v>5413</v>
      </c>
      <c r="C5415" s="41" t="s">
        <v>15950</v>
      </c>
      <c r="D5415" s="4" t="s">
        <v>15951</v>
      </c>
      <c r="E5415" s="41" t="s">
        <v>17</v>
      </c>
      <c r="F5415" s="3" t="s">
        <v>15952</v>
      </c>
      <c r="G5415" s="1" t="s">
        <v>18</v>
      </c>
      <c r="H5415" s="4" t="s">
        <v>387</v>
      </c>
      <c r="I5415" s="1" t="s">
        <v>38</v>
      </c>
    </row>
    <row r="5416" spans="2:9">
      <c r="B5416" s="1">
        <v>5414</v>
      </c>
      <c r="C5416" s="41" t="s">
        <v>15953</v>
      </c>
      <c r="D5416" s="4" t="s">
        <v>15954</v>
      </c>
      <c r="E5416" s="41" t="s">
        <v>17</v>
      </c>
      <c r="F5416" s="3" t="s">
        <v>15955</v>
      </c>
      <c r="G5416" s="1" t="s">
        <v>18</v>
      </c>
      <c r="H5416" s="4" t="s">
        <v>478</v>
      </c>
      <c r="I5416" s="1" t="s">
        <v>38</v>
      </c>
    </row>
    <row r="5417" spans="2:9">
      <c r="B5417" s="1">
        <v>5415</v>
      </c>
      <c r="C5417" s="41" t="s">
        <v>15956</v>
      </c>
      <c r="D5417" s="4" t="s">
        <v>15957</v>
      </c>
      <c r="E5417" s="41" t="s">
        <v>17</v>
      </c>
      <c r="F5417" s="3" t="s">
        <v>6309</v>
      </c>
      <c r="G5417" s="1" t="s">
        <v>18</v>
      </c>
      <c r="H5417" s="4" t="s">
        <v>680</v>
      </c>
      <c r="I5417" s="1" t="s">
        <v>38</v>
      </c>
    </row>
    <row r="5418" spans="2:9">
      <c r="B5418" s="1">
        <v>5416</v>
      </c>
      <c r="C5418" s="41" t="s">
        <v>15958</v>
      </c>
      <c r="D5418" s="4" t="s">
        <v>15959</v>
      </c>
      <c r="E5418" s="41" t="s">
        <v>17</v>
      </c>
      <c r="F5418" s="3" t="s">
        <v>15960</v>
      </c>
      <c r="G5418" s="1" t="s">
        <v>18</v>
      </c>
      <c r="H5418" s="4" t="s">
        <v>478</v>
      </c>
      <c r="I5418" s="1" t="s">
        <v>38</v>
      </c>
    </row>
    <row r="5419" spans="2:9">
      <c r="B5419" s="1">
        <v>5417</v>
      </c>
      <c r="C5419" s="41" t="s">
        <v>15961</v>
      </c>
      <c r="D5419" s="4" t="s">
        <v>15962</v>
      </c>
      <c r="E5419" s="41" t="s">
        <v>17</v>
      </c>
      <c r="F5419" s="3" t="s">
        <v>15963</v>
      </c>
      <c r="G5419" s="1" t="s">
        <v>18</v>
      </c>
      <c r="H5419" s="4" t="s">
        <v>387</v>
      </c>
      <c r="I5419" s="1" t="s">
        <v>38</v>
      </c>
    </row>
    <row r="5420" spans="2:9">
      <c r="B5420" s="1">
        <v>5418</v>
      </c>
      <c r="C5420" s="41" t="s">
        <v>15964</v>
      </c>
      <c r="D5420" s="4" t="s">
        <v>15965</v>
      </c>
      <c r="E5420" s="41" t="s">
        <v>17</v>
      </c>
      <c r="F5420" s="3" t="s">
        <v>15966</v>
      </c>
      <c r="G5420" s="1" t="s">
        <v>18</v>
      </c>
      <c r="H5420" s="4" t="s">
        <v>182</v>
      </c>
      <c r="I5420" s="1" t="s">
        <v>38</v>
      </c>
    </row>
    <row r="5421" spans="2:9">
      <c r="B5421" s="1">
        <v>5419</v>
      </c>
      <c r="C5421" s="41" t="s">
        <v>15967</v>
      </c>
      <c r="D5421" s="4" t="s">
        <v>15968</v>
      </c>
      <c r="E5421" s="41" t="s">
        <v>17</v>
      </c>
      <c r="F5421" s="3" t="s">
        <v>15969</v>
      </c>
      <c r="G5421" s="1" t="s">
        <v>18</v>
      </c>
      <c r="H5421" s="4" t="s">
        <v>484</v>
      </c>
      <c r="I5421" s="1" t="s">
        <v>38</v>
      </c>
    </row>
    <row r="5422" spans="2:9">
      <c r="B5422" s="1">
        <v>5420</v>
      </c>
      <c r="C5422" s="41" t="s">
        <v>15970</v>
      </c>
      <c r="D5422" s="4" t="s">
        <v>15971</v>
      </c>
      <c r="E5422" s="41" t="s">
        <v>17</v>
      </c>
      <c r="F5422" s="3" t="s">
        <v>15972</v>
      </c>
      <c r="G5422" s="1" t="s">
        <v>18</v>
      </c>
      <c r="H5422" s="4" t="s">
        <v>557</v>
      </c>
      <c r="I5422" s="1" t="s">
        <v>38</v>
      </c>
    </row>
    <row r="5423" spans="2:9">
      <c r="B5423" s="1">
        <v>5421</v>
      </c>
      <c r="C5423" s="41" t="s">
        <v>15973</v>
      </c>
      <c r="D5423" s="4" t="s">
        <v>15974</v>
      </c>
      <c r="E5423" s="41" t="s">
        <v>17</v>
      </c>
      <c r="F5423" s="3" t="s">
        <v>15975</v>
      </c>
      <c r="G5423" s="1" t="s">
        <v>18</v>
      </c>
      <c r="H5423" s="4" t="s">
        <v>436</v>
      </c>
      <c r="I5423" s="1" t="s">
        <v>38</v>
      </c>
    </row>
    <row r="5424" spans="2:9">
      <c r="B5424" s="1">
        <v>5422</v>
      </c>
      <c r="C5424" s="41" t="s">
        <v>15976</v>
      </c>
      <c r="D5424" s="4" t="s">
        <v>15977</v>
      </c>
      <c r="E5424" s="41" t="s">
        <v>17</v>
      </c>
      <c r="F5424" s="3" t="s">
        <v>15978</v>
      </c>
      <c r="G5424" s="1" t="s">
        <v>18</v>
      </c>
      <c r="H5424" s="4" t="s">
        <v>174</v>
      </c>
      <c r="I5424" s="1" t="s">
        <v>38</v>
      </c>
    </row>
    <row r="5425" spans="2:9">
      <c r="B5425" s="1">
        <v>5423</v>
      </c>
      <c r="C5425" s="41" t="s">
        <v>15979</v>
      </c>
      <c r="D5425" s="4" t="s">
        <v>15980</v>
      </c>
      <c r="E5425" s="41" t="s">
        <v>17</v>
      </c>
      <c r="F5425" s="3" t="s">
        <v>15981</v>
      </c>
      <c r="G5425" s="1" t="s">
        <v>18</v>
      </c>
      <c r="H5425" s="4" t="s">
        <v>462</v>
      </c>
      <c r="I5425" s="1" t="s">
        <v>38</v>
      </c>
    </row>
    <row r="5426" spans="2:9">
      <c r="B5426" s="1">
        <v>5424</v>
      </c>
      <c r="C5426" s="41" t="s">
        <v>15982</v>
      </c>
      <c r="D5426" s="4" t="s">
        <v>15983</v>
      </c>
      <c r="E5426" s="41" t="s">
        <v>17</v>
      </c>
      <c r="F5426" s="3" t="s">
        <v>15984</v>
      </c>
      <c r="G5426" s="1" t="s">
        <v>18</v>
      </c>
      <c r="H5426" s="4" t="s">
        <v>557</v>
      </c>
      <c r="I5426" s="1" t="s">
        <v>38</v>
      </c>
    </row>
    <row r="5427" spans="2:9">
      <c r="B5427" s="1">
        <v>5425</v>
      </c>
      <c r="C5427" s="41" t="s">
        <v>15985</v>
      </c>
      <c r="D5427" s="4" t="s">
        <v>15986</v>
      </c>
      <c r="E5427" s="41" t="s">
        <v>17</v>
      </c>
      <c r="F5427" s="3" t="s">
        <v>15987</v>
      </c>
      <c r="G5427" s="1" t="s">
        <v>18</v>
      </c>
      <c r="H5427" s="4" t="s">
        <v>678</v>
      </c>
      <c r="I5427" s="1" t="s">
        <v>38</v>
      </c>
    </row>
    <row r="5428" spans="2:9">
      <c r="B5428" s="1">
        <v>5426</v>
      </c>
      <c r="C5428" s="41" t="s">
        <v>15988</v>
      </c>
      <c r="D5428" s="4" t="s">
        <v>15989</v>
      </c>
      <c r="E5428" s="41" t="s">
        <v>17</v>
      </c>
      <c r="F5428" s="3" t="s">
        <v>15990</v>
      </c>
      <c r="G5428" s="1" t="s">
        <v>18</v>
      </c>
      <c r="H5428" s="4" t="s">
        <v>174</v>
      </c>
      <c r="I5428" s="1" t="s">
        <v>38</v>
      </c>
    </row>
    <row r="5429" spans="2:9">
      <c r="B5429" s="1">
        <v>5427</v>
      </c>
      <c r="C5429" s="41" t="s">
        <v>15991</v>
      </c>
      <c r="D5429" s="4" t="s">
        <v>15992</v>
      </c>
      <c r="E5429" s="41" t="s">
        <v>17</v>
      </c>
      <c r="F5429" s="3" t="s">
        <v>15993</v>
      </c>
      <c r="G5429" s="1" t="s">
        <v>18</v>
      </c>
      <c r="H5429" s="4" t="s">
        <v>680</v>
      </c>
      <c r="I5429" s="1" t="s">
        <v>38</v>
      </c>
    </row>
    <row r="5430" spans="2:9">
      <c r="B5430" s="1">
        <v>5428</v>
      </c>
      <c r="C5430" s="41" t="s">
        <v>15994</v>
      </c>
      <c r="D5430" s="4" t="s">
        <v>15995</v>
      </c>
      <c r="E5430" s="41" t="s">
        <v>17</v>
      </c>
      <c r="F5430" s="3" t="s">
        <v>5359</v>
      </c>
      <c r="G5430" s="1" t="s">
        <v>18</v>
      </c>
      <c r="H5430" s="4" t="s">
        <v>387</v>
      </c>
      <c r="I5430" s="1" t="s">
        <v>38</v>
      </c>
    </row>
    <row r="5431" spans="2:9">
      <c r="B5431" s="1">
        <v>5429</v>
      </c>
      <c r="C5431" s="41" t="s">
        <v>15996</v>
      </c>
      <c r="D5431" s="4" t="s">
        <v>15997</v>
      </c>
      <c r="E5431" s="41" t="s">
        <v>17</v>
      </c>
      <c r="F5431" s="3" t="s">
        <v>15998</v>
      </c>
      <c r="G5431" s="1" t="s">
        <v>18</v>
      </c>
      <c r="H5431" s="4" t="s">
        <v>174</v>
      </c>
      <c r="I5431" s="1" t="s">
        <v>38</v>
      </c>
    </row>
    <row r="5432" spans="2:9">
      <c r="B5432" s="1">
        <v>5430</v>
      </c>
      <c r="C5432" s="41" t="s">
        <v>15999</v>
      </c>
      <c r="D5432" s="4" t="s">
        <v>16000</v>
      </c>
      <c r="E5432" s="41" t="s">
        <v>17</v>
      </c>
      <c r="F5432" s="3" t="s">
        <v>14674</v>
      </c>
      <c r="G5432" s="1" t="s">
        <v>18</v>
      </c>
      <c r="H5432" s="4" t="s">
        <v>478</v>
      </c>
      <c r="I5432" s="1" t="s">
        <v>38</v>
      </c>
    </row>
    <row r="5433" spans="2:9">
      <c r="B5433" s="1">
        <v>5431</v>
      </c>
      <c r="C5433" s="41" t="s">
        <v>16001</v>
      </c>
      <c r="D5433" s="4" t="s">
        <v>16002</v>
      </c>
      <c r="E5433" s="41" t="s">
        <v>17</v>
      </c>
      <c r="F5433" s="3" t="s">
        <v>13595</v>
      </c>
      <c r="G5433" s="1" t="s">
        <v>18</v>
      </c>
      <c r="H5433" s="4" t="s">
        <v>387</v>
      </c>
      <c r="I5433" s="1" t="s">
        <v>38</v>
      </c>
    </row>
    <row r="5434" spans="2:9">
      <c r="B5434" s="1">
        <v>5432</v>
      </c>
      <c r="C5434" s="41" t="s">
        <v>16003</v>
      </c>
      <c r="D5434" s="4" t="s">
        <v>16004</v>
      </c>
      <c r="E5434" s="41" t="s">
        <v>17</v>
      </c>
      <c r="F5434" s="3" t="s">
        <v>16005</v>
      </c>
      <c r="G5434" s="1" t="s">
        <v>18</v>
      </c>
      <c r="H5434" s="4" t="s">
        <v>478</v>
      </c>
      <c r="I5434" s="1" t="s">
        <v>38</v>
      </c>
    </row>
    <row r="5435" spans="2:9">
      <c r="B5435" s="1">
        <v>5433</v>
      </c>
      <c r="C5435" s="41" t="s">
        <v>16006</v>
      </c>
      <c r="D5435" s="4" t="s">
        <v>16007</v>
      </c>
      <c r="E5435" s="41" t="s">
        <v>17</v>
      </c>
      <c r="F5435" s="3" t="s">
        <v>12049</v>
      </c>
      <c r="G5435" s="1" t="s">
        <v>18</v>
      </c>
      <c r="H5435" s="4" t="s">
        <v>387</v>
      </c>
      <c r="I5435" s="1" t="s">
        <v>38</v>
      </c>
    </row>
    <row r="5436" spans="2:9">
      <c r="B5436" s="1">
        <v>5434</v>
      </c>
      <c r="C5436" s="41" t="s">
        <v>16008</v>
      </c>
      <c r="D5436" s="4" t="s">
        <v>16009</v>
      </c>
      <c r="E5436" s="41" t="s">
        <v>17</v>
      </c>
      <c r="F5436" s="3" t="s">
        <v>16010</v>
      </c>
      <c r="G5436" s="1" t="s">
        <v>18</v>
      </c>
      <c r="H5436" s="4" t="s">
        <v>182</v>
      </c>
      <c r="I5436" s="1" t="s">
        <v>38</v>
      </c>
    </row>
    <row r="5437" spans="2:9">
      <c r="B5437" s="1">
        <v>5435</v>
      </c>
      <c r="C5437" s="41" t="s">
        <v>16011</v>
      </c>
      <c r="D5437" s="4" t="s">
        <v>16012</v>
      </c>
      <c r="E5437" s="41" t="s">
        <v>17</v>
      </c>
      <c r="F5437" s="3" t="s">
        <v>16013</v>
      </c>
      <c r="G5437" s="1" t="s">
        <v>18</v>
      </c>
      <c r="H5437" s="4" t="s">
        <v>680</v>
      </c>
      <c r="I5437" s="1" t="s">
        <v>38</v>
      </c>
    </row>
    <row r="5438" spans="2:9">
      <c r="B5438" s="1">
        <v>5436</v>
      </c>
      <c r="C5438" s="41" t="s">
        <v>16014</v>
      </c>
      <c r="D5438" s="4" t="s">
        <v>16015</v>
      </c>
      <c r="E5438" s="41" t="s">
        <v>17</v>
      </c>
      <c r="F5438" s="3" t="s">
        <v>16016</v>
      </c>
      <c r="G5438" s="1" t="s">
        <v>18</v>
      </c>
      <c r="H5438" s="4" t="s">
        <v>675</v>
      </c>
      <c r="I5438" s="1" t="s">
        <v>38</v>
      </c>
    </row>
    <row r="5439" spans="2:9">
      <c r="B5439" s="1">
        <v>5437</v>
      </c>
      <c r="C5439" s="41" t="s">
        <v>16017</v>
      </c>
      <c r="D5439" s="4" t="s">
        <v>16018</v>
      </c>
      <c r="E5439" s="41" t="s">
        <v>17</v>
      </c>
      <c r="F5439" s="3" t="s">
        <v>15085</v>
      </c>
      <c r="G5439" s="1" t="s">
        <v>18</v>
      </c>
      <c r="H5439" s="4" t="s">
        <v>174</v>
      </c>
      <c r="I5439" s="1" t="s">
        <v>38</v>
      </c>
    </row>
    <row r="5440" spans="2:9">
      <c r="B5440" s="1">
        <v>5438</v>
      </c>
      <c r="C5440" s="41" t="s">
        <v>16019</v>
      </c>
      <c r="D5440" s="4" t="s">
        <v>16020</v>
      </c>
      <c r="E5440" s="41" t="s">
        <v>17</v>
      </c>
      <c r="F5440" s="3" t="s">
        <v>16021</v>
      </c>
      <c r="G5440" s="1" t="s">
        <v>18</v>
      </c>
      <c r="H5440" s="4" t="s">
        <v>174</v>
      </c>
      <c r="I5440" s="1" t="s">
        <v>38</v>
      </c>
    </row>
    <row r="5441" spans="2:9">
      <c r="B5441" s="1">
        <v>5439</v>
      </c>
      <c r="C5441" s="41" t="s">
        <v>16022</v>
      </c>
      <c r="D5441" s="4" t="s">
        <v>16023</v>
      </c>
      <c r="E5441" s="41" t="s">
        <v>17</v>
      </c>
      <c r="F5441" s="3" t="s">
        <v>16024</v>
      </c>
      <c r="G5441" s="1" t="s">
        <v>18</v>
      </c>
      <c r="H5441" s="4" t="s">
        <v>678</v>
      </c>
      <c r="I5441" s="1" t="s">
        <v>38</v>
      </c>
    </row>
    <row r="5442" spans="2:9">
      <c r="B5442" s="1">
        <v>5440</v>
      </c>
      <c r="C5442" s="41" t="s">
        <v>16025</v>
      </c>
      <c r="D5442" s="4" t="s">
        <v>16026</v>
      </c>
      <c r="E5442" s="41" t="s">
        <v>17</v>
      </c>
      <c r="F5442" s="3" t="s">
        <v>16027</v>
      </c>
      <c r="G5442" s="1" t="s">
        <v>18</v>
      </c>
      <c r="H5442" s="4" t="s">
        <v>680</v>
      </c>
      <c r="I5442" s="1" t="s">
        <v>38</v>
      </c>
    </row>
    <row r="5443" spans="2:9">
      <c r="B5443" s="1">
        <v>5441</v>
      </c>
      <c r="C5443" s="41" t="s">
        <v>16028</v>
      </c>
      <c r="D5443" s="4" t="s">
        <v>16029</v>
      </c>
      <c r="E5443" s="41" t="s">
        <v>17</v>
      </c>
      <c r="F5443" s="3" t="s">
        <v>16030</v>
      </c>
      <c r="G5443" s="1" t="s">
        <v>18</v>
      </c>
      <c r="H5443" s="4" t="s">
        <v>174</v>
      </c>
      <c r="I5443" s="1" t="s">
        <v>38</v>
      </c>
    </row>
    <row r="5444" spans="2:9">
      <c r="B5444" s="1">
        <v>5442</v>
      </c>
      <c r="C5444" s="41" t="s">
        <v>16031</v>
      </c>
      <c r="D5444" s="4" t="s">
        <v>16032</v>
      </c>
      <c r="E5444" s="41" t="s">
        <v>17</v>
      </c>
      <c r="F5444" s="3" t="s">
        <v>16033</v>
      </c>
      <c r="G5444" s="1" t="s">
        <v>18</v>
      </c>
      <c r="H5444" s="4" t="s">
        <v>436</v>
      </c>
      <c r="I5444" s="1" t="s">
        <v>38</v>
      </c>
    </row>
    <row r="5445" spans="2:9">
      <c r="B5445" s="1">
        <v>5443</v>
      </c>
      <c r="C5445" s="41" t="s">
        <v>16034</v>
      </c>
      <c r="D5445" s="4" t="s">
        <v>16035</v>
      </c>
      <c r="E5445" s="41" t="s">
        <v>17</v>
      </c>
      <c r="F5445" s="3" t="s">
        <v>12527</v>
      </c>
      <c r="G5445" s="1" t="s">
        <v>18</v>
      </c>
      <c r="H5445" s="4" t="s">
        <v>557</v>
      </c>
      <c r="I5445" s="1" t="s">
        <v>38</v>
      </c>
    </row>
    <row r="5446" spans="2:9">
      <c r="B5446" s="1">
        <v>5444</v>
      </c>
      <c r="C5446" s="41" t="s">
        <v>16036</v>
      </c>
      <c r="D5446" s="4" t="s">
        <v>16037</v>
      </c>
      <c r="E5446" s="41" t="s">
        <v>17</v>
      </c>
      <c r="F5446" s="3" t="s">
        <v>16038</v>
      </c>
      <c r="G5446" s="1" t="s">
        <v>18</v>
      </c>
      <c r="H5446" s="4" t="s">
        <v>387</v>
      </c>
      <c r="I5446" s="1" t="s">
        <v>38</v>
      </c>
    </row>
    <row r="5447" spans="2:9">
      <c r="B5447" s="1">
        <v>5445</v>
      </c>
      <c r="C5447" s="41" t="s">
        <v>16039</v>
      </c>
      <c r="D5447" s="4" t="s">
        <v>16040</v>
      </c>
      <c r="E5447" s="41" t="s">
        <v>17</v>
      </c>
      <c r="F5447" s="3" t="s">
        <v>16041</v>
      </c>
      <c r="G5447" s="1" t="s">
        <v>18</v>
      </c>
      <c r="H5447" s="4" t="s">
        <v>680</v>
      </c>
      <c r="I5447" s="1" t="s">
        <v>38</v>
      </c>
    </row>
    <row r="5448" spans="2:9">
      <c r="B5448" s="1">
        <v>5446</v>
      </c>
      <c r="C5448" s="41" t="s">
        <v>16042</v>
      </c>
      <c r="D5448" s="4" t="s">
        <v>16043</v>
      </c>
      <c r="E5448" s="41" t="s">
        <v>17</v>
      </c>
      <c r="F5448" s="3" t="s">
        <v>16044</v>
      </c>
      <c r="G5448" s="1" t="s">
        <v>18</v>
      </c>
      <c r="H5448" s="4" t="s">
        <v>681</v>
      </c>
      <c r="I5448" s="1" t="s">
        <v>38</v>
      </c>
    </row>
    <row r="5449" spans="2:9">
      <c r="B5449" s="1">
        <v>5447</v>
      </c>
      <c r="C5449" s="41" t="s">
        <v>16045</v>
      </c>
      <c r="D5449" s="4" t="s">
        <v>16046</v>
      </c>
      <c r="E5449" s="41" t="s">
        <v>17</v>
      </c>
      <c r="F5449" s="3" t="s">
        <v>16047</v>
      </c>
      <c r="G5449" s="1" t="s">
        <v>18</v>
      </c>
      <c r="H5449" s="4" t="s">
        <v>387</v>
      </c>
      <c r="I5449" s="1" t="s">
        <v>38</v>
      </c>
    </row>
    <row r="5450" spans="2:9">
      <c r="B5450" s="1">
        <v>5448</v>
      </c>
      <c r="C5450" s="41" t="s">
        <v>16048</v>
      </c>
      <c r="D5450" s="4" t="s">
        <v>16049</v>
      </c>
      <c r="E5450" s="41" t="s">
        <v>17</v>
      </c>
      <c r="F5450" s="3" t="s">
        <v>6567</v>
      </c>
      <c r="G5450" s="1" t="s">
        <v>18</v>
      </c>
      <c r="H5450" s="4" t="s">
        <v>29551</v>
      </c>
      <c r="I5450" s="1" t="s">
        <v>38</v>
      </c>
    </row>
    <row r="5451" spans="2:9">
      <c r="B5451" s="1">
        <v>5449</v>
      </c>
      <c r="C5451" s="41" t="s">
        <v>16050</v>
      </c>
      <c r="D5451" s="4" t="s">
        <v>16051</v>
      </c>
      <c r="E5451" s="41" t="s">
        <v>17</v>
      </c>
      <c r="F5451" s="3" t="s">
        <v>16052</v>
      </c>
      <c r="G5451" s="1" t="s">
        <v>18</v>
      </c>
      <c r="H5451" s="4" t="s">
        <v>681</v>
      </c>
      <c r="I5451" s="1" t="s">
        <v>38</v>
      </c>
    </row>
    <row r="5452" spans="2:9">
      <c r="B5452" s="1">
        <v>5450</v>
      </c>
      <c r="C5452" s="41" t="s">
        <v>16053</v>
      </c>
      <c r="D5452" s="4" t="s">
        <v>16054</v>
      </c>
      <c r="E5452" s="41" t="s">
        <v>17</v>
      </c>
      <c r="F5452" s="3" t="s">
        <v>16055</v>
      </c>
      <c r="G5452" s="1" t="s">
        <v>18</v>
      </c>
      <c r="H5452" s="4" t="s">
        <v>557</v>
      </c>
      <c r="I5452" s="1" t="s">
        <v>38</v>
      </c>
    </row>
    <row r="5453" spans="2:9">
      <c r="B5453" s="1">
        <v>5451</v>
      </c>
      <c r="C5453" s="41" t="s">
        <v>16056</v>
      </c>
      <c r="D5453" s="4" t="s">
        <v>16057</v>
      </c>
      <c r="E5453" s="41" t="s">
        <v>17</v>
      </c>
      <c r="F5453" s="3" t="s">
        <v>16058</v>
      </c>
      <c r="G5453" s="1" t="s">
        <v>18</v>
      </c>
      <c r="H5453" s="4" t="s">
        <v>681</v>
      </c>
      <c r="I5453" s="1" t="s">
        <v>38</v>
      </c>
    </row>
    <row r="5454" spans="2:9">
      <c r="B5454" s="1">
        <v>5452</v>
      </c>
      <c r="C5454" s="41" t="s">
        <v>16059</v>
      </c>
      <c r="D5454" s="4" t="s">
        <v>16060</v>
      </c>
      <c r="E5454" s="41" t="s">
        <v>17</v>
      </c>
      <c r="F5454" s="3" t="s">
        <v>6567</v>
      </c>
      <c r="G5454" s="1" t="s">
        <v>18</v>
      </c>
      <c r="H5454" s="4" t="s">
        <v>29551</v>
      </c>
      <c r="I5454" s="1" t="s">
        <v>38</v>
      </c>
    </row>
    <row r="5455" spans="2:9">
      <c r="B5455" s="1">
        <v>5453</v>
      </c>
      <c r="C5455" s="41" t="s">
        <v>16061</v>
      </c>
      <c r="D5455" s="4" t="s">
        <v>4303</v>
      </c>
      <c r="E5455" s="41" t="s">
        <v>17</v>
      </c>
      <c r="F5455" s="3" t="s">
        <v>14366</v>
      </c>
      <c r="G5455" s="1" t="s">
        <v>18</v>
      </c>
      <c r="H5455" s="4" t="s">
        <v>680</v>
      </c>
      <c r="I5455" s="1" t="s">
        <v>38</v>
      </c>
    </row>
    <row r="5456" spans="2:9">
      <c r="B5456" s="1">
        <v>5454</v>
      </c>
      <c r="C5456" s="41" t="s">
        <v>16062</v>
      </c>
      <c r="D5456" s="4" t="s">
        <v>16063</v>
      </c>
      <c r="E5456" s="41" t="s">
        <v>17</v>
      </c>
      <c r="F5456" s="3" t="s">
        <v>16064</v>
      </c>
      <c r="G5456" s="1" t="s">
        <v>18</v>
      </c>
      <c r="H5456" s="4" t="s">
        <v>678</v>
      </c>
      <c r="I5456" s="1" t="s">
        <v>38</v>
      </c>
    </row>
    <row r="5457" spans="2:9">
      <c r="B5457" s="1">
        <v>5455</v>
      </c>
      <c r="C5457" s="41" t="s">
        <v>16065</v>
      </c>
      <c r="D5457" s="4" t="s">
        <v>16066</v>
      </c>
      <c r="E5457" s="41" t="s">
        <v>17</v>
      </c>
      <c r="F5457" s="3" t="s">
        <v>16067</v>
      </c>
      <c r="G5457" s="1" t="s">
        <v>18</v>
      </c>
      <c r="H5457" s="4" t="s">
        <v>478</v>
      </c>
      <c r="I5457" s="1" t="s">
        <v>38</v>
      </c>
    </row>
    <row r="5458" spans="2:9">
      <c r="B5458" s="1">
        <v>5456</v>
      </c>
      <c r="C5458" s="41" t="s">
        <v>16068</v>
      </c>
      <c r="D5458" s="4" t="s">
        <v>16069</v>
      </c>
      <c r="E5458" s="41" t="s">
        <v>17</v>
      </c>
      <c r="F5458" s="3" t="s">
        <v>16070</v>
      </c>
      <c r="G5458" s="1" t="s">
        <v>18</v>
      </c>
      <c r="H5458" s="4" t="s">
        <v>436</v>
      </c>
      <c r="I5458" s="1" t="s">
        <v>38</v>
      </c>
    </row>
    <row r="5459" spans="2:9">
      <c r="B5459" s="1">
        <v>5457</v>
      </c>
      <c r="C5459" s="41" t="s">
        <v>16071</v>
      </c>
      <c r="D5459" s="4" t="s">
        <v>16072</v>
      </c>
      <c r="E5459" s="41" t="s">
        <v>17</v>
      </c>
      <c r="F5459" s="3" t="s">
        <v>16073</v>
      </c>
      <c r="G5459" s="1" t="s">
        <v>18</v>
      </c>
      <c r="H5459" s="4" t="s">
        <v>174</v>
      </c>
      <c r="I5459" s="1" t="s">
        <v>38</v>
      </c>
    </row>
    <row r="5460" spans="2:9">
      <c r="B5460" s="1">
        <v>5458</v>
      </c>
      <c r="C5460" s="41" t="s">
        <v>16074</v>
      </c>
      <c r="D5460" s="4" t="s">
        <v>16075</v>
      </c>
      <c r="E5460" s="41" t="s">
        <v>17</v>
      </c>
      <c r="F5460" s="3" t="s">
        <v>16076</v>
      </c>
      <c r="G5460" s="1" t="s">
        <v>18</v>
      </c>
      <c r="H5460" s="4" t="s">
        <v>478</v>
      </c>
      <c r="I5460" s="1" t="s">
        <v>38</v>
      </c>
    </row>
    <row r="5461" spans="2:9">
      <c r="B5461" s="1">
        <v>5459</v>
      </c>
      <c r="C5461" s="41" t="s">
        <v>16077</v>
      </c>
      <c r="D5461" s="4" t="s">
        <v>16078</v>
      </c>
      <c r="E5461" s="41" t="s">
        <v>17</v>
      </c>
      <c r="F5461" s="3" t="s">
        <v>16079</v>
      </c>
      <c r="G5461" s="1" t="s">
        <v>18</v>
      </c>
      <c r="H5461" s="4" t="s">
        <v>478</v>
      </c>
      <c r="I5461" s="1" t="s">
        <v>38</v>
      </c>
    </row>
    <row r="5462" spans="2:9">
      <c r="B5462" s="1">
        <v>5460</v>
      </c>
      <c r="C5462" s="41" t="s">
        <v>16080</v>
      </c>
      <c r="D5462" s="4" t="s">
        <v>16081</v>
      </c>
      <c r="E5462" s="41" t="s">
        <v>17</v>
      </c>
      <c r="F5462" s="3" t="s">
        <v>16082</v>
      </c>
      <c r="G5462" s="1" t="s">
        <v>18</v>
      </c>
      <c r="H5462" s="4" t="s">
        <v>478</v>
      </c>
      <c r="I5462" s="1" t="s">
        <v>38</v>
      </c>
    </row>
    <row r="5463" spans="2:9">
      <c r="B5463" s="1">
        <v>5461</v>
      </c>
      <c r="C5463" s="41" t="s">
        <v>16083</v>
      </c>
      <c r="D5463" s="4" t="s">
        <v>16084</v>
      </c>
      <c r="E5463" s="41" t="s">
        <v>17</v>
      </c>
      <c r="F5463" s="3" t="s">
        <v>16085</v>
      </c>
      <c r="G5463" s="1" t="s">
        <v>18</v>
      </c>
      <c r="H5463" s="4" t="s">
        <v>436</v>
      </c>
      <c r="I5463" s="1" t="s">
        <v>38</v>
      </c>
    </row>
    <row r="5464" spans="2:9">
      <c r="B5464" s="1">
        <v>5462</v>
      </c>
      <c r="C5464" s="41" t="s">
        <v>16086</v>
      </c>
      <c r="D5464" s="4" t="s">
        <v>16087</v>
      </c>
      <c r="E5464" s="41" t="s">
        <v>17</v>
      </c>
      <c r="F5464" s="3" t="s">
        <v>16088</v>
      </c>
      <c r="G5464" s="1" t="s">
        <v>18</v>
      </c>
      <c r="H5464" s="4" t="s">
        <v>484</v>
      </c>
      <c r="I5464" s="1" t="s">
        <v>38</v>
      </c>
    </row>
    <row r="5465" spans="2:9">
      <c r="B5465" s="1">
        <v>5463</v>
      </c>
      <c r="C5465" s="41" t="s">
        <v>16089</v>
      </c>
      <c r="D5465" s="4" t="s">
        <v>16090</v>
      </c>
      <c r="E5465" s="41" t="s">
        <v>17</v>
      </c>
      <c r="F5465" s="3" t="s">
        <v>16091</v>
      </c>
      <c r="G5465" s="1" t="s">
        <v>18</v>
      </c>
      <c r="H5465" s="4" t="s">
        <v>678</v>
      </c>
      <c r="I5465" s="1" t="s">
        <v>38</v>
      </c>
    </row>
    <row r="5466" spans="2:9">
      <c r="B5466" s="1">
        <v>5464</v>
      </c>
      <c r="C5466" s="41" t="s">
        <v>16092</v>
      </c>
      <c r="D5466" s="4" t="s">
        <v>16093</v>
      </c>
      <c r="E5466" s="41" t="s">
        <v>17</v>
      </c>
      <c r="F5466" s="3" t="s">
        <v>12993</v>
      </c>
      <c r="G5466" s="1" t="s">
        <v>18</v>
      </c>
      <c r="H5466" s="4" t="s">
        <v>31</v>
      </c>
      <c r="I5466" s="1" t="s">
        <v>38</v>
      </c>
    </row>
    <row r="5467" spans="2:9">
      <c r="B5467" s="1">
        <v>5465</v>
      </c>
      <c r="C5467" s="41" t="s">
        <v>16094</v>
      </c>
      <c r="D5467" s="4" t="s">
        <v>16095</v>
      </c>
      <c r="E5467" s="41" t="s">
        <v>17</v>
      </c>
      <c r="F5467" s="3" t="s">
        <v>16096</v>
      </c>
      <c r="G5467" s="1" t="s">
        <v>18</v>
      </c>
      <c r="H5467" s="4" t="s">
        <v>387</v>
      </c>
      <c r="I5467" s="1" t="s">
        <v>38</v>
      </c>
    </row>
    <row r="5468" spans="2:9">
      <c r="B5468" s="1">
        <v>5466</v>
      </c>
      <c r="C5468" s="41" t="s">
        <v>16097</v>
      </c>
      <c r="D5468" s="4" t="s">
        <v>16098</v>
      </c>
      <c r="E5468" s="41" t="s">
        <v>17</v>
      </c>
      <c r="F5468" s="3" t="s">
        <v>12049</v>
      </c>
      <c r="G5468" s="1" t="s">
        <v>18</v>
      </c>
      <c r="H5468" s="4" t="s">
        <v>387</v>
      </c>
      <c r="I5468" s="1" t="s">
        <v>38</v>
      </c>
    </row>
    <row r="5469" spans="2:9">
      <c r="B5469" s="1">
        <v>5467</v>
      </c>
      <c r="C5469" s="41" t="s">
        <v>16099</v>
      </c>
      <c r="D5469" s="4" t="s">
        <v>16100</v>
      </c>
      <c r="E5469" s="41" t="s">
        <v>17</v>
      </c>
      <c r="F5469" s="3" t="s">
        <v>16101</v>
      </c>
      <c r="G5469" s="1" t="s">
        <v>18</v>
      </c>
      <c r="H5469" s="4" t="s">
        <v>322</v>
      </c>
      <c r="I5469" s="1" t="s">
        <v>38</v>
      </c>
    </row>
    <row r="5470" spans="2:9">
      <c r="B5470" s="1">
        <v>5468</v>
      </c>
      <c r="C5470" s="41" t="s">
        <v>16102</v>
      </c>
      <c r="D5470" s="4" t="s">
        <v>16103</v>
      </c>
      <c r="E5470" s="41" t="s">
        <v>17</v>
      </c>
      <c r="F5470" s="3" t="s">
        <v>16104</v>
      </c>
      <c r="G5470" s="1" t="s">
        <v>18</v>
      </c>
      <c r="H5470" s="4" t="s">
        <v>436</v>
      </c>
      <c r="I5470" s="1" t="s">
        <v>38</v>
      </c>
    </row>
    <row r="5471" spans="2:9">
      <c r="B5471" s="1">
        <v>5469</v>
      </c>
      <c r="C5471" s="41" t="s">
        <v>16105</v>
      </c>
      <c r="D5471" s="4" t="s">
        <v>16106</v>
      </c>
      <c r="E5471" s="41" t="s">
        <v>17</v>
      </c>
      <c r="F5471" s="3" t="s">
        <v>16107</v>
      </c>
      <c r="G5471" s="1" t="s">
        <v>18</v>
      </c>
      <c r="H5471" s="4" t="s">
        <v>478</v>
      </c>
      <c r="I5471" s="1" t="s">
        <v>38</v>
      </c>
    </row>
    <row r="5472" spans="2:9">
      <c r="B5472" s="1">
        <v>5470</v>
      </c>
      <c r="C5472" s="41" t="s">
        <v>16108</v>
      </c>
      <c r="D5472" s="4" t="s">
        <v>16109</v>
      </c>
      <c r="E5472" s="41" t="s">
        <v>17</v>
      </c>
      <c r="F5472" s="3" t="s">
        <v>7805</v>
      </c>
      <c r="G5472" s="1" t="s">
        <v>18</v>
      </c>
      <c r="H5472" s="4" t="s">
        <v>387</v>
      </c>
      <c r="I5472" s="1" t="s">
        <v>38</v>
      </c>
    </row>
    <row r="5473" spans="2:9">
      <c r="B5473" s="1">
        <v>5471</v>
      </c>
      <c r="C5473" s="41" t="s">
        <v>16110</v>
      </c>
      <c r="D5473" s="4" t="s">
        <v>16111</v>
      </c>
      <c r="E5473" s="41" t="s">
        <v>17</v>
      </c>
      <c r="F5473" s="3" t="s">
        <v>16112</v>
      </c>
      <c r="G5473" s="1" t="s">
        <v>18</v>
      </c>
      <c r="H5473" s="4" t="s">
        <v>478</v>
      </c>
      <c r="I5473" s="1" t="s">
        <v>38</v>
      </c>
    </row>
    <row r="5474" spans="2:9">
      <c r="B5474" s="1">
        <v>5472</v>
      </c>
      <c r="C5474" s="41" t="s">
        <v>16113</v>
      </c>
      <c r="D5474" s="4" t="s">
        <v>16114</v>
      </c>
      <c r="E5474" s="41" t="s">
        <v>17</v>
      </c>
      <c r="F5474" s="3" t="s">
        <v>16115</v>
      </c>
      <c r="G5474" s="1" t="s">
        <v>18</v>
      </c>
      <c r="H5474" s="4" t="s">
        <v>478</v>
      </c>
      <c r="I5474" s="1" t="s">
        <v>38</v>
      </c>
    </row>
    <row r="5475" spans="2:9">
      <c r="B5475" s="1">
        <v>5473</v>
      </c>
      <c r="C5475" s="41" t="s">
        <v>16116</v>
      </c>
      <c r="D5475" s="4" t="s">
        <v>16117</v>
      </c>
      <c r="E5475" s="41" t="s">
        <v>17</v>
      </c>
      <c r="F5475" s="3" t="s">
        <v>16118</v>
      </c>
      <c r="G5475" s="1" t="s">
        <v>18</v>
      </c>
      <c r="H5475" s="4" t="s">
        <v>310</v>
      </c>
      <c r="I5475" s="1" t="s">
        <v>38</v>
      </c>
    </row>
    <row r="5476" spans="2:9">
      <c r="B5476" s="1">
        <v>5474</v>
      </c>
      <c r="C5476" s="41" t="s">
        <v>16119</v>
      </c>
      <c r="D5476" s="4" t="s">
        <v>16120</v>
      </c>
      <c r="E5476" s="41" t="s">
        <v>17</v>
      </c>
      <c r="F5476" s="3" t="s">
        <v>16121</v>
      </c>
      <c r="G5476" s="1" t="s">
        <v>18</v>
      </c>
      <c r="H5476" s="4" t="s">
        <v>675</v>
      </c>
      <c r="I5476" s="1" t="s">
        <v>38</v>
      </c>
    </row>
    <row r="5477" spans="2:9">
      <c r="B5477" s="1">
        <v>5475</v>
      </c>
      <c r="C5477" s="41" t="s">
        <v>16122</v>
      </c>
      <c r="D5477" s="4" t="s">
        <v>16123</v>
      </c>
      <c r="E5477" s="41" t="s">
        <v>17</v>
      </c>
      <c r="F5477" s="3" t="s">
        <v>12049</v>
      </c>
      <c r="G5477" s="1" t="s">
        <v>18</v>
      </c>
      <c r="H5477" s="4" t="s">
        <v>387</v>
      </c>
      <c r="I5477" s="1" t="s">
        <v>38</v>
      </c>
    </row>
    <row r="5478" spans="2:9">
      <c r="B5478" s="1">
        <v>5476</v>
      </c>
      <c r="C5478" s="41" t="s">
        <v>16124</v>
      </c>
      <c r="D5478" s="4" t="s">
        <v>16125</v>
      </c>
      <c r="E5478" s="41" t="s">
        <v>17</v>
      </c>
      <c r="F5478" s="3" t="s">
        <v>16126</v>
      </c>
      <c r="G5478" s="1" t="s">
        <v>18</v>
      </c>
      <c r="H5478" s="4" t="s">
        <v>296</v>
      </c>
      <c r="I5478" s="1" t="s">
        <v>38</v>
      </c>
    </row>
    <row r="5479" spans="2:9">
      <c r="B5479" s="1">
        <v>5477</v>
      </c>
      <c r="C5479" s="41" t="s">
        <v>16127</v>
      </c>
      <c r="D5479" s="4" t="s">
        <v>16128</v>
      </c>
      <c r="E5479" s="41" t="s">
        <v>17</v>
      </c>
      <c r="F5479" s="3" t="s">
        <v>16129</v>
      </c>
      <c r="G5479" s="1" t="s">
        <v>18</v>
      </c>
      <c r="H5479" s="4" t="s">
        <v>174</v>
      </c>
      <c r="I5479" s="1" t="s">
        <v>38</v>
      </c>
    </row>
    <row r="5480" spans="2:9">
      <c r="B5480" s="1">
        <v>5478</v>
      </c>
      <c r="C5480" s="41" t="s">
        <v>16130</v>
      </c>
      <c r="D5480" s="4" t="s">
        <v>16131</v>
      </c>
      <c r="E5480" s="41" t="s">
        <v>17</v>
      </c>
      <c r="F5480" s="3" t="s">
        <v>16132</v>
      </c>
      <c r="G5480" s="1" t="s">
        <v>18</v>
      </c>
      <c r="H5480" s="4" t="s">
        <v>436</v>
      </c>
      <c r="I5480" s="1" t="s">
        <v>38</v>
      </c>
    </row>
    <row r="5481" spans="2:9">
      <c r="B5481" s="1">
        <v>5479</v>
      </c>
      <c r="C5481" s="41" t="s">
        <v>16133</v>
      </c>
      <c r="D5481" s="4" t="s">
        <v>16134</v>
      </c>
      <c r="E5481" s="41" t="s">
        <v>17</v>
      </c>
      <c r="F5481" s="3" t="s">
        <v>16135</v>
      </c>
      <c r="G5481" s="1" t="s">
        <v>18</v>
      </c>
      <c r="H5481" s="4" t="s">
        <v>557</v>
      </c>
      <c r="I5481" s="1" t="s">
        <v>38</v>
      </c>
    </row>
    <row r="5482" spans="2:9">
      <c r="B5482" s="1">
        <v>5480</v>
      </c>
      <c r="C5482" s="41" t="s">
        <v>16136</v>
      </c>
      <c r="D5482" s="4" t="s">
        <v>16137</v>
      </c>
      <c r="E5482" s="41" t="s">
        <v>17</v>
      </c>
      <c r="F5482" s="3" t="s">
        <v>16138</v>
      </c>
      <c r="G5482" s="1" t="s">
        <v>18</v>
      </c>
      <c r="H5482" s="4" t="s">
        <v>478</v>
      </c>
      <c r="I5482" s="1" t="s">
        <v>38</v>
      </c>
    </row>
    <row r="5483" spans="2:9">
      <c r="B5483" s="1">
        <v>5481</v>
      </c>
      <c r="C5483" s="41" t="s">
        <v>16139</v>
      </c>
      <c r="D5483" s="4" t="s">
        <v>16140</v>
      </c>
      <c r="E5483" s="41" t="s">
        <v>17</v>
      </c>
      <c r="F5483" s="3" t="s">
        <v>16141</v>
      </c>
      <c r="G5483" s="1" t="s">
        <v>18</v>
      </c>
      <c r="H5483" s="4" t="s">
        <v>478</v>
      </c>
      <c r="I5483" s="1" t="s">
        <v>38</v>
      </c>
    </row>
    <row r="5484" spans="2:9">
      <c r="B5484" s="1">
        <v>5482</v>
      </c>
      <c r="C5484" s="41" t="s">
        <v>16142</v>
      </c>
      <c r="D5484" s="4" t="s">
        <v>16143</v>
      </c>
      <c r="E5484" s="41" t="s">
        <v>17</v>
      </c>
      <c r="F5484" s="3" t="s">
        <v>16144</v>
      </c>
      <c r="G5484" s="1" t="s">
        <v>18</v>
      </c>
      <c r="H5484" s="4" t="s">
        <v>478</v>
      </c>
      <c r="I5484" s="1" t="s">
        <v>38</v>
      </c>
    </row>
    <row r="5485" spans="2:9">
      <c r="B5485" s="1">
        <v>5483</v>
      </c>
      <c r="C5485" s="41" t="s">
        <v>16145</v>
      </c>
      <c r="D5485" s="4" t="s">
        <v>16146</v>
      </c>
      <c r="E5485" s="41" t="s">
        <v>17</v>
      </c>
      <c r="F5485" s="3" t="s">
        <v>16147</v>
      </c>
      <c r="G5485" s="1" t="s">
        <v>18</v>
      </c>
      <c r="H5485" s="4" t="s">
        <v>478</v>
      </c>
      <c r="I5485" s="1" t="s">
        <v>38</v>
      </c>
    </row>
    <row r="5486" spans="2:9">
      <c r="B5486" s="1">
        <v>5484</v>
      </c>
      <c r="C5486" s="41" t="s">
        <v>16148</v>
      </c>
      <c r="D5486" s="4" t="s">
        <v>16149</v>
      </c>
      <c r="E5486" s="41" t="s">
        <v>17</v>
      </c>
      <c r="F5486" s="3" t="s">
        <v>6567</v>
      </c>
      <c r="G5486" s="1" t="s">
        <v>18</v>
      </c>
      <c r="H5486" s="4" t="s">
        <v>29551</v>
      </c>
      <c r="I5486" s="1" t="s">
        <v>38</v>
      </c>
    </row>
    <row r="5487" spans="2:9">
      <c r="B5487" s="1">
        <v>5485</v>
      </c>
      <c r="C5487" s="41" t="s">
        <v>16150</v>
      </c>
      <c r="D5487" s="4" t="s">
        <v>16151</v>
      </c>
      <c r="E5487" s="41" t="s">
        <v>17</v>
      </c>
      <c r="F5487" s="3" t="s">
        <v>6567</v>
      </c>
      <c r="G5487" s="1" t="s">
        <v>18</v>
      </c>
      <c r="H5487" s="4" t="s">
        <v>29551</v>
      </c>
      <c r="I5487" s="1" t="s">
        <v>38</v>
      </c>
    </row>
    <row r="5488" spans="2:9">
      <c r="B5488" s="1">
        <v>5486</v>
      </c>
      <c r="C5488" s="41" t="s">
        <v>16152</v>
      </c>
      <c r="D5488" s="4" t="s">
        <v>16153</v>
      </c>
      <c r="E5488" s="41" t="s">
        <v>17</v>
      </c>
      <c r="F5488" s="3" t="s">
        <v>16154</v>
      </c>
      <c r="G5488" s="1" t="s">
        <v>18</v>
      </c>
      <c r="H5488" s="4" t="s">
        <v>557</v>
      </c>
      <c r="I5488" s="1" t="s">
        <v>38</v>
      </c>
    </row>
    <row r="5489" spans="2:9">
      <c r="B5489" s="1">
        <v>5487</v>
      </c>
      <c r="C5489" s="41" t="s">
        <v>16155</v>
      </c>
      <c r="D5489" s="4" t="s">
        <v>16156</v>
      </c>
      <c r="E5489" s="41" t="s">
        <v>17</v>
      </c>
      <c r="F5489" s="3" t="s">
        <v>15634</v>
      </c>
      <c r="G5489" s="1" t="s">
        <v>18</v>
      </c>
      <c r="H5489" s="4" t="s">
        <v>244</v>
      </c>
      <c r="I5489" s="1" t="s">
        <v>38</v>
      </c>
    </row>
    <row r="5490" spans="2:9">
      <c r="B5490" s="1">
        <v>5488</v>
      </c>
      <c r="C5490" s="41" t="s">
        <v>16157</v>
      </c>
      <c r="D5490" s="4" t="s">
        <v>16158</v>
      </c>
      <c r="E5490" s="41" t="s">
        <v>17</v>
      </c>
      <c r="F5490" s="3" t="s">
        <v>5168</v>
      </c>
      <c r="G5490" s="1" t="s">
        <v>18</v>
      </c>
      <c r="H5490" s="4" t="s">
        <v>252</v>
      </c>
      <c r="I5490" s="1" t="s">
        <v>38</v>
      </c>
    </row>
    <row r="5491" spans="2:9">
      <c r="B5491" s="1">
        <v>5489</v>
      </c>
      <c r="C5491" s="41" t="s">
        <v>16159</v>
      </c>
      <c r="D5491" s="4" t="s">
        <v>16160</v>
      </c>
      <c r="E5491" s="41" t="s">
        <v>17</v>
      </c>
      <c r="F5491" s="3" t="s">
        <v>16161</v>
      </c>
      <c r="G5491" s="1" t="s">
        <v>18</v>
      </c>
      <c r="H5491" s="4" t="s">
        <v>436</v>
      </c>
      <c r="I5491" s="1" t="s">
        <v>38</v>
      </c>
    </row>
    <row r="5492" spans="2:9">
      <c r="B5492" s="1">
        <v>5490</v>
      </c>
      <c r="C5492" s="41" t="s">
        <v>16162</v>
      </c>
      <c r="D5492" s="4" t="s">
        <v>16163</v>
      </c>
      <c r="E5492" s="41" t="s">
        <v>17</v>
      </c>
      <c r="F5492" s="3" t="s">
        <v>16164</v>
      </c>
      <c r="G5492" s="1" t="s">
        <v>18</v>
      </c>
      <c r="H5492" s="4" t="s">
        <v>478</v>
      </c>
      <c r="I5492" s="1" t="s">
        <v>38</v>
      </c>
    </row>
    <row r="5493" spans="2:9">
      <c r="B5493" s="1">
        <v>5491</v>
      </c>
      <c r="C5493" s="41" t="s">
        <v>16165</v>
      </c>
      <c r="D5493" s="4" t="s">
        <v>16166</v>
      </c>
      <c r="E5493" s="41" t="s">
        <v>17</v>
      </c>
      <c r="F5493" s="3" t="s">
        <v>16167</v>
      </c>
      <c r="G5493" s="1" t="s">
        <v>18</v>
      </c>
      <c r="H5493" s="4" t="s">
        <v>678</v>
      </c>
      <c r="I5493" s="1" t="s">
        <v>38</v>
      </c>
    </row>
    <row r="5494" spans="2:9">
      <c r="B5494" s="1">
        <v>5492</v>
      </c>
      <c r="C5494" s="41" t="s">
        <v>16168</v>
      </c>
      <c r="D5494" s="4" t="s">
        <v>16169</v>
      </c>
      <c r="E5494" s="41" t="s">
        <v>17</v>
      </c>
      <c r="F5494" s="3" t="s">
        <v>16170</v>
      </c>
      <c r="G5494" s="1" t="s">
        <v>18</v>
      </c>
      <c r="H5494" s="4" t="s">
        <v>387</v>
      </c>
      <c r="I5494" s="1" t="s">
        <v>38</v>
      </c>
    </row>
    <row r="5495" spans="2:9">
      <c r="B5495" s="1">
        <v>5493</v>
      </c>
      <c r="C5495" s="41" t="s">
        <v>16171</v>
      </c>
      <c r="D5495" s="4" t="s">
        <v>16172</v>
      </c>
      <c r="E5495" s="41" t="s">
        <v>17</v>
      </c>
      <c r="F5495" s="3" t="s">
        <v>16173</v>
      </c>
      <c r="G5495" s="1" t="s">
        <v>18</v>
      </c>
      <c r="H5495" s="4" t="s">
        <v>681</v>
      </c>
      <c r="I5495" s="1" t="s">
        <v>38</v>
      </c>
    </row>
    <row r="5496" spans="2:9">
      <c r="B5496" s="1">
        <v>5494</v>
      </c>
      <c r="C5496" s="41" t="s">
        <v>16174</v>
      </c>
      <c r="D5496" s="4" t="s">
        <v>16175</v>
      </c>
      <c r="E5496" s="41" t="s">
        <v>17</v>
      </c>
      <c r="F5496" s="3" t="s">
        <v>16176</v>
      </c>
      <c r="G5496" s="1" t="s">
        <v>18</v>
      </c>
      <c r="H5496" s="4" t="s">
        <v>681</v>
      </c>
      <c r="I5496" s="1" t="s">
        <v>38</v>
      </c>
    </row>
    <row r="5497" spans="2:9">
      <c r="B5497" s="1">
        <v>5495</v>
      </c>
      <c r="C5497" s="41" t="s">
        <v>16177</v>
      </c>
      <c r="D5497" s="4" t="s">
        <v>16178</v>
      </c>
      <c r="E5497" s="41" t="s">
        <v>17</v>
      </c>
      <c r="F5497" s="3" t="s">
        <v>16179</v>
      </c>
      <c r="G5497" s="1" t="s">
        <v>18</v>
      </c>
      <c r="H5497" s="4" t="s">
        <v>478</v>
      </c>
      <c r="I5497" s="1" t="s">
        <v>38</v>
      </c>
    </row>
    <row r="5498" spans="2:9">
      <c r="B5498" s="1">
        <v>5496</v>
      </c>
      <c r="C5498" s="41" t="s">
        <v>16180</v>
      </c>
      <c r="D5498" s="4" t="s">
        <v>16181</v>
      </c>
      <c r="E5498" s="41" t="s">
        <v>17</v>
      </c>
      <c r="F5498" s="3" t="s">
        <v>16182</v>
      </c>
      <c r="G5498" s="1" t="s">
        <v>18</v>
      </c>
      <c r="H5498" s="4" t="s">
        <v>310</v>
      </c>
      <c r="I5498" s="1" t="s">
        <v>38</v>
      </c>
    </row>
    <row r="5499" spans="2:9">
      <c r="B5499" s="1">
        <v>5497</v>
      </c>
      <c r="C5499" s="41" t="s">
        <v>16183</v>
      </c>
      <c r="D5499" s="4" t="s">
        <v>16184</v>
      </c>
      <c r="E5499" s="41" t="s">
        <v>17</v>
      </c>
      <c r="F5499" s="3" t="s">
        <v>16185</v>
      </c>
      <c r="G5499" s="1" t="s">
        <v>18</v>
      </c>
      <c r="H5499" s="4" t="s">
        <v>436</v>
      </c>
      <c r="I5499" s="1" t="s">
        <v>38</v>
      </c>
    </row>
    <row r="5500" spans="2:9">
      <c r="B5500" s="1">
        <v>5498</v>
      </c>
      <c r="C5500" s="41" t="s">
        <v>16186</v>
      </c>
      <c r="D5500" s="4" t="s">
        <v>16187</v>
      </c>
      <c r="E5500" s="41" t="s">
        <v>17</v>
      </c>
      <c r="F5500" s="3" t="s">
        <v>16188</v>
      </c>
      <c r="G5500" s="1" t="s">
        <v>18</v>
      </c>
      <c r="H5500" s="4" t="s">
        <v>680</v>
      </c>
      <c r="I5500" s="1" t="s">
        <v>38</v>
      </c>
    </row>
    <row r="5501" spans="2:9">
      <c r="B5501" s="1">
        <v>5499</v>
      </c>
      <c r="C5501" s="41" t="s">
        <v>16189</v>
      </c>
      <c r="D5501" s="4" t="s">
        <v>16190</v>
      </c>
      <c r="E5501" s="41" t="s">
        <v>17</v>
      </c>
      <c r="F5501" s="3" t="s">
        <v>16191</v>
      </c>
      <c r="G5501" s="1" t="s">
        <v>18</v>
      </c>
      <c r="H5501" s="4" t="s">
        <v>318</v>
      </c>
      <c r="I5501" s="1" t="s">
        <v>38</v>
      </c>
    </row>
    <row r="5502" spans="2:9">
      <c r="B5502" s="1">
        <v>5500</v>
      </c>
      <c r="C5502" s="41" t="s">
        <v>16192</v>
      </c>
      <c r="D5502" s="4" t="s">
        <v>16193</v>
      </c>
      <c r="E5502" s="41" t="s">
        <v>17</v>
      </c>
      <c r="F5502" s="3" t="s">
        <v>16194</v>
      </c>
      <c r="G5502" s="1" t="s">
        <v>18</v>
      </c>
      <c r="H5502" s="4" t="s">
        <v>387</v>
      </c>
      <c r="I5502" s="1" t="s">
        <v>38</v>
      </c>
    </row>
    <row r="5503" spans="2:9">
      <c r="B5503" s="1">
        <v>5501</v>
      </c>
      <c r="C5503" s="41" t="s">
        <v>16195</v>
      </c>
      <c r="D5503" s="4" t="s">
        <v>16196</v>
      </c>
      <c r="E5503" s="41" t="s">
        <v>17</v>
      </c>
      <c r="F5503" s="3" t="s">
        <v>16197</v>
      </c>
      <c r="G5503" s="1" t="s">
        <v>18</v>
      </c>
      <c r="H5503" s="4" t="s">
        <v>675</v>
      </c>
      <c r="I5503" s="1" t="s">
        <v>38</v>
      </c>
    </row>
    <row r="5504" spans="2:9">
      <c r="B5504" s="1">
        <v>5502</v>
      </c>
      <c r="C5504" s="41" t="s">
        <v>16198</v>
      </c>
      <c r="D5504" s="4" t="s">
        <v>16199</v>
      </c>
      <c r="E5504" s="41" t="s">
        <v>17</v>
      </c>
      <c r="F5504" s="3" t="s">
        <v>16200</v>
      </c>
      <c r="G5504" s="1" t="s">
        <v>18</v>
      </c>
      <c r="H5504" s="4" t="s">
        <v>478</v>
      </c>
      <c r="I5504" s="1" t="s">
        <v>38</v>
      </c>
    </row>
    <row r="5505" spans="2:9">
      <c r="B5505" s="1">
        <v>5503</v>
      </c>
      <c r="C5505" s="41" t="s">
        <v>16201</v>
      </c>
      <c r="D5505" s="4" t="s">
        <v>16202</v>
      </c>
      <c r="E5505" s="41" t="s">
        <v>17</v>
      </c>
      <c r="F5505" s="3" t="s">
        <v>16203</v>
      </c>
      <c r="G5505" s="1" t="s">
        <v>18</v>
      </c>
      <c r="H5505" s="4" t="s">
        <v>436</v>
      </c>
      <c r="I5505" s="1" t="s">
        <v>38</v>
      </c>
    </row>
    <row r="5506" spans="2:9">
      <c r="B5506" s="1">
        <v>5504</v>
      </c>
      <c r="C5506" s="41" t="s">
        <v>16204</v>
      </c>
      <c r="D5506" s="4" t="s">
        <v>16205</v>
      </c>
      <c r="E5506" s="41" t="s">
        <v>17</v>
      </c>
      <c r="F5506" s="3" t="s">
        <v>16206</v>
      </c>
      <c r="G5506" s="1" t="s">
        <v>18</v>
      </c>
      <c r="H5506" s="4" t="s">
        <v>557</v>
      </c>
      <c r="I5506" s="1" t="s">
        <v>38</v>
      </c>
    </row>
    <row r="5507" spans="2:9">
      <c r="B5507" s="1">
        <v>5505</v>
      </c>
      <c r="C5507" s="41" t="s">
        <v>16207</v>
      </c>
      <c r="D5507" s="4" t="s">
        <v>16208</v>
      </c>
      <c r="E5507" s="41" t="s">
        <v>17</v>
      </c>
      <c r="F5507" s="3" t="s">
        <v>16209</v>
      </c>
      <c r="G5507" s="1" t="s">
        <v>18</v>
      </c>
      <c r="H5507" s="4" t="s">
        <v>478</v>
      </c>
      <c r="I5507" s="1" t="s">
        <v>38</v>
      </c>
    </row>
    <row r="5508" spans="2:9">
      <c r="B5508" s="1">
        <v>5506</v>
      </c>
      <c r="C5508" s="41" t="s">
        <v>16210</v>
      </c>
      <c r="D5508" s="4" t="s">
        <v>16211</v>
      </c>
      <c r="E5508" s="41" t="s">
        <v>17</v>
      </c>
      <c r="F5508" s="3" t="s">
        <v>16212</v>
      </c>
      <c r="G5508" s="1" t="s">
        <v>18</v>
      </c>
      <c r="H5508" s="4" t="s">
        <v>387</v>
      </c>
      <c r="I5508" s="1" t="s">
        <v>38</v>
      </c>
    </row>
    <row r="5509" spans="2:9">
      <c r="B5509" s="1">
        <v>5507</v>
      </c>
      <c r="C5509" s="41" t="s">
        <v>16213</v>
      </c>
      <c r="D5509" s="4" t="s">
        <v>16214</v>
      </c>
      <c r="E5509" s="41" t="s">
        <v>17</v>
      </c>
      <c r="F5509" s="3" t="s">
        <v>16215</v>
      </c>
      <c r="G5509" s="1" t="s">
        <v>18</v>
      </c>
      <c r="H5509" s="4" t="s">
        <v>174</v>
      </c>
      <c r="I5509" s="1" t="s">
        <v>38</v>
      </c>
    </row>
    <row r="5510" spans="2:9">
      <c r="B5510" s="1">
        <v>5508</v>
      </c>
      <c r="C5510" s="41" t="s">
        <v>16216</v>
      </c>
      <c r="D5510" s="4" t="s">
        <v>16217</v>
      </c>
      <c r="E5510" s="41" t="s">
        <v>17</v>
      </c>
      <c r="F5510" s="3" t="s">
        <v>16218</v>
      </c>
      <c r="G5510" s="1" t="s">
        <v>18</v>
      </c>
      <c r="H5510" s="4" t="s">
        <v>679</v>
      </c>
      <c r="I5510" s="1" t="s">
        <v>38</v>
      </c>
    </row>
    <row r="5511" spans="2:9">
      <c r="B5511" s="1">
        <v>5509</v>
      </c>
      <c r="C5511" s="41" t="s">
        <v>16219</v>
      </c>
      <c r="D5511" s="4" t="s">
        <v>16220</v>
      </c>
      <c r="E5511" s="41" t="s">
        <v>17</v>
      </c>
      <c r="F5511" s="3" t="s">
        <v>16221</v>
      </c>
      <c r="G5511" s="1" t="s">
        <v>18</v>
      </c>
      <c r="H5511" s="4" t="s">
        <v>478</v>
      </c>
      <c r="I5511" s="1" t="s">
        <v>38</v>
      </c>
    </row>
    <row r="5512" spans="2:9">
      <c r="B5512" s="1">
        <v>5510</v>
      </c>
      <c r="C5512" s="41" t="s">
        <v>16222</v>
      </c>
      <c r="D5512" s="4" t="s">
        <v>16223</v>
      </c>
      <c r="E5512" s="41" t="s">
        <v>17</v>
      </c>
      <c r="F5512" s="3" t="s">
        <v>16224</v>
      </c>
      <c r="G5512" s="1" t="s">
        <v>18</v>
      </c>
      <c r="H5512" s="4" t="s">
        <v>478</v>
      </c>
      <c r="I5512" s="1" t="s">
        <v>38</v>
      </c>
    </row>
    <row r="5513" spans="2:9">
      <c r="B5513" s="1">
        <v>5511</v>
      </c>
      <c r="C5513" s="41" t="s">
        <v>16225</v>
      </c>
      <c r="D5513" s="4" t="s">
        <v>16226</v>
      </c>
      <c r="E5513" s="41" t="s">
        <v>17</v>
      </c>
      <c r="F5513" s="3" t="s">
        <v>16227</v>
      </c>
      <c r="G5513" s="1" t="s">
        <v>18</v>
      </c>
      <c r="H5513" s="4" t="s">
        <v>387</v>
      </c>
      <c r="I5513" s="1" t="s">
        <v>38</v>
      </c>
    </row>
    <row r="5514" spans="2:9">
      <c r="B5514" s="1">
        <v>5512</v>
      </c>
      <c r="C5514" s="41" t="s">
        <v>16228</v>
      </c>
      <c r="D5514" s="4" t="s">
        <v>16229</v>
      </c>
      <c r="E5514" s="41" t="s">
        <v>17</v>
      </c>
      <c r="F5514" s="3" t="s">
        <v>16230</v>
      </c>
      <c r="G5514" s="1" t="s">
        <v>18</v>
      </c>
      <c r="H5514" s="4" t="s">
        <v>387</v>
      </c>
      <c r="I5514" s="1" t="s">
        <v>38</v>
      </c>
    </row>
    <row r="5515" spans="2:9">
      <c r="B5515" s="1">
        <v>5513</v>
      </c>
      <c r="C5515" s="41" t="s">
        <v>16231</v>
      </c>
      <c r="D5515" s="4" t="s">
        <v>16232</v>
      </c>
      <c r="E5515" s="41" t="s">
        <v>17</v>
      </c>
      <c r="F5515" s="3" t="s">
        <v>16233</v>
      </c>
      <c r="G5515" s="1" t="s">
        <v>18</v>
      </c>
      <c r="H5515" s="4" t="s">
        <v>310</v>
      </c>
      <c r="I5515" s="1" t="s">
        <v>38</v>
      </c>
    </row>
    <row r="5516" spans="2:9">
      <c r="B5516" s="1">
        <v>5514</v>
      </c>
      <c r="C5516" s="41" t="s">
        <v>16234</v>
      </c>
      <c r="D5516" s="4" t="s">
        <v>16235</v>
      </c>
      <c r="E5516" s="41" t="s">
        <v>17</v>
      </c>
      <c r="F5516" s="3" t="s">
        <v>16236</v>
      </c>
      <c r="G5516" s="1" t="s">
        <v>18</v>
      </c>
      <c r="H5516" s="4" t="s">
        <v>681</v>
      </c>
      <c r="I5516" s="1" t="s">
        <v>38</v>
      </c>
    </row>
    <row r="5517" spans="2:9">
      <c r="B5517" s="1">
        <v>5515</v>
      </c>
      <c r="C5517" s="41" t="s">
        <v>16237</v>
      </c>
      <c r="D5517" s="4" t="s">
        <v>16238</v>
      </c>
      <c r="E5517" s="41" t="s">
        <v>17</v>
      </c>
      <c r="F5517" s="3" t="s">
        <v>443</v>
      </c>
      <c r="G5517" s="1" t="s">
        <v>18</v>
      </c>
      <c r="H5517" s="4" t="s">
        <v>182</v>
      </c>
      <c r="I5517" s="1" t="s">
        <v>38</v>
      </c>
    </row>
    <row r="5518" spans="2:9">
      <c r="B5518" s="1">
        <v>5516</v>
      </c>
      <c r="C5518" s="41" t="s">
        <v>16240</v>
      </c>
      <c r="D5518" s="4" t="s">
        <v>16241</v>
      </c>
      <c r="E5518" s="41" t="s">
        <v>19</v>
      </c>
      <c r="F5518" s="3" t="s">
        <v>16242</v>
      </c>
      <c r="G5518" s="1" t="s">
        <v>20</v>
      </c>
      <c r="H5518" s="4" t="s">
        <v>29551</v>
      </c>
      <c r="I5518" s="1" t="s">
        <v>38</v>
      </c>
    </row>
    <row r="5519" spans="2:9">
      <c r="B5519" s="1">
        <v>5517</v>
      </c>
      <c r="C5519" s="41" t="s">
        <v>16243</v>
      </c>
      <c r="D5519" s="4" t="s">
        <v>16244</v>
      </c>
      <c r="E5519" s="41" t="s">
        <v>19</v>
      </c>
      <c r="F5519" s="3" t="s">
        <v>16245</v>
      </c>
      <c r="G5519" s="1" t="s">
        <v>20</v>
      </c>
      <c r="H5519" s="4" t="s">
        <v>387</v>
      </c>
      <c r="I5519" s="1" t="s">
        <v>38</v>
      </c>
    </row>
    <row r="5520" spans="2:9">
      <c r="B5520" s="1">
        <v>5518</v>
      </c>
      <c r="C5520" s="41" t="s">
        <v>16246</v>
      </c>
      <c r="D5520" s="4" t="s">
        <v>16247</v>
      </c>
      <c r="E5520" s="41" t="s">
        <v>19</v>
      </c>
      <c r="F5520" s="3" t="s">
        <v>16248</v>
      </c>
      <c r="G5520" s="1" t="s">
        <v>20</v>
      </c>
      <c r="H5520" s="4" t="s">
        <v>182</v>
      </c>
      <c r="I5520" s="1" t="s">
        <v>38</v>
      </c>
    </row>
    <row r="5521" spans="2:9">
      <c r="B5521" s="1">
        <v>5519</v>
      </c>
      <c r="C5521" s="41" t="s">
        <v>16249</v>
      </c>
      <c r="D5521" s="4" t="s">
        <v>16250</v>
      </c>
      <c r="E5521" s="41" t="s">
        <v>19</v>
      </c>
      <c r="F5521" s="3" t="s">
        <v>16251</v>
      </c>
      <c r="G5521" s="1" t="s">
        <v>20</v>
      </c>
      <c r="H5521" s="4" t="s">
        <v>387</v>
      </c>
      <c r="I5521" s="1" t="s">
        <v>38</v>
      </c>
    </row>
    <row r="5522" spans="2:9">
      <c r="B5522" s="1">
        <v>5520</v>
      </c>
      <c r="C5522" s="41" t="s">
        <v>16252</v>
      </c>
      <c r="D5522" s="4" t="s">
        <v>16253</v>
      </c>
      <c r="E5522" s="41" t="s">
        <v>19</v>
      </c>
      <c r="F5522" s="3" t="s">
        <v>16254</v>
      </c>
      <c r="G5522" s="1" t="s">
        <v>20</v>
      </c>
      <c r="H5522" s="4" t="s">
        <v>679</v>
      </c>
      <c r="I5522" s="1" t="s">
        <v>38</v>
      </c>
    </row>
    <row r="5523" spans="2:9">
      <c r="B5523" s="1">
        <v>5521</v>
      </c>
      <c r="C5523" s="41" t="s">
        <v>16255</v>
      </c>
      <c r="D5523" s="4" t="s">
        <v>16256</v>
      </c>
      <c r="E5523" s="41" t="s">
        <v>19</v>
      </c>
      <c r="F5523" s="3" t="s">
        <v>16257</v>
      </c>
      <c r="G5523" s="1" t="s">
        <v>20</v>
      </c>
      <c r="H5523" s="4" t="s">
        <v>478</v>
      </c>
      <c r="I5523" s="1" t="s">
        <v>38</v>
      </c>
    </row>
    <row r="5524" spans="2:9">
      <c r="B5524" s="1">
        <v>5522</v>
      </c>
      <c r="C5524" s="41" t="s">
        <v>16258</v>
      </c>
      <c r="D5524" s="4" t="s">
        <v>16259</v>
      </c>
      <c r="E5524" s="41" t="s">
        <v>19</v>
      </c>
      <c r="F5524" s="3" t="s">
        <v>16260</v>
      </c>
      <c r="G5524" s="1" t="s">
        <v>20</v>
      </c>
      <c r="H5524" s="4" t="s">
        <v>29551</v>
      </c>
      <c r="I5524" s="1" t="s">
        <v>38</v>
      </c>
    </row>
    <row r="5525" spans="2:9">
      <c r="B5525" s="1">
        <v>5523</v>
      </c>
      <c r="C5525" s="41" t="s">
        <v>16261</v>
      </c>
      <c r="D5525" s="4" t="s">
        <v>16262</v>
      </c>
      <c r="E5525" s="41" t="s">
        <v>19</v>
      </c>
      <c r="F5525" s="3" t="s">
        <v>16263</v>
      </c>
      <c r="G5525" s="1" t="s">
        <v>20</v>
      </c>
      <c r="H5525" s="4" t="s">
        <v>182</v>
      </c>
      <c r="I5525" s="1" t="s">
        <v>38</v>
      </c>
    </row>
    <row r="5526" spans="2:9">
      <c r="B5526" s="1">
        <v>5524</v>
      </c>
      <c r="C5526" s="41" t="s">
        <v>16264</v>
      </c>
      <c r="D5526" s="4" t="s">
        <v>2487</v>
      </c>
      <c r="E5526" s="41" t="s">
        <v>19</v>
      </c>
      <c r="F5526" s="3" t="s">
        <v>6567</v>
      </c>
      <c r="G5526" s="1" t="s">
        <v>20</v>
      </c>
      <c r="H5526" s="4" t="s">
        <v>29551</v>
      </c>
      <c r="I5526" s="1" t="s">
        <v>38</v>
      </c>
    </row>
    <row r="5527" spans="2:9">
      <c r="B5527" s="1">
        <v>5525</v>
      </c>
      <c r="C5527" s="41" t="s">
        <v>16265</v>
      </c>
      <c r="D5527" s="4" t="s">
        <v>16266</v>
      </c>
      <c r="E5527" s="41" t="s">
        <v>19</v>
      </c>
      <c r="F5527" s="3" t="s">
        <v>16267</v>
      </c>
      <c r="G5527" s="1" t="s">
        <v>20</v>
      </c>
      <c r="H5527" s="4" t="s">
        <v>182</v>
      </c>
      <c r="I5527" s="1" t="s">
        <v>38</v>
      </c>
    </row>
    <row r="5528" spans="2:9">
      <c r="B5528" s="1">
        <v>5526</v>
      </c>
      <c r="C5528" s="41" t="s">
        <v>16268</v>
      </c>
      <c r="D5528" s="4" t="s">
        <v>16269</v>
      </c>
      <c r="E5528" s="41" t="s">
        <v>19</v>
      </c>
      <c r="F5528" s="3" t="s">
        <v>16270</v>
      </c>
      <c r="G5528" s="1" t="s">
        <v>20</v>
      </c>
      <c r="H5528" s="4" t="s">
        <v>174</v>
      </c>
      <c r="I5528" s="1" t="s">
        <v>38</v>
      </c>
    </row>
    <row r="5529" spans="2:9">
      <c r="B5529" s="1">
        <v>5527</v>
      </c>
      <c r="C5529" s="41" t="s">
        <v>16271</v>
      </c>
      <c r="D5529" s="4" t="s">
        <v>8162</v>
      </c>
      <c r="E5529" s="41" t="s">
        <v>19</v>
      </c>
      <c r="F5529" s="3" t="s">
        <v>16272</v>
      </c>
      <c r="G5529" s="1" t="s">
        <v>20</v>
      </c>
      <c r="H5529" s="4" t="s">
        <v>675</v>
      </c>
      <c r="I5529" s="1" t="s">
        <v>38</v>
      </c>
    </row>
    <row r="5530" spans="2:9">
      <c r="B5530" s="1">
        <v>5528</v>
      </c>
      <c r="C5530" s="41" t="s">
        <v>16273</v>
      </c>
      <c r="D5530" s="4" t="s">
        <v>16274</v>
      </c>
      <c r="E5530" s="41" t="s">
        <v>19</v>
      </c>
      <c r="F5530" s="3" t="s">
        <v>16275</v>
      </c>
      <c r="G5530" s="1" t="s">
        <v>20</v>
      </c>
      <c r="H5530" s="4" t="s">
        <v>462</v>
      </c>
      <c r="I5530" s="1" t="s">
        <v>38</v>
      </c>
    </row>
    <row r="5531" spans="2:9">
      <c r="B5531" s="1">
        <v>5529</v>
      </c>
      <c r="C5531" s="41" t="s">
        <v>16276</v>
      </c>
      <c r="D5531" s="4" t="s">
        <v>16277</v>
      </c>
      <c r="E5531" s="41" t="s">
        <v>19</v>
      </c>
      <c r="F5531" s="3" t="s">
        <v>16278</v>
      </c>
      <c r="G5531" s="1" t="s">
        <v>20</v>
      </c>
      <c r="H5531" s="4" t="s">
        <v>174</v>
      </c>
      <c r="I5531" s="1" t="s">
        <v>38</v>
      </c>
    </row>
    <row r="5532" spans="2:9">
      <c r="B5532" s="1">
        <v>5530</v>
      </c>
      <c r="C5532" s="41" t="s">
        <v>16279</v>
      </c>
      <c r="D5532" s="4" t="s">
        <v>16280</v>
      </c>
      <c r="E5532" s="41" t="s">
        <v>19</v>
      </c>
      <c r="F5532" s="3" t="s">
        <v>16281</v>
      </c>
      <c r="G5532" s="1" t="s">
        <v>20</v>
      </c>
      <c r="H5532" s="4" t="s">
        <v>182</v>
      </c>
      <c r="I5532" s="1" t="s">
        <v>38</v>
      </c>
    </row>
    <row r="5533" spans="2:9">
      <c r="B5533" s="1">
        <v>5531</v>
      </c>
      <c r="C5533" s="41" t="s">
        <v>16282</v>
      </c>
      <c r="D5533" s="4" t="s">
        <v>16283</v>
      </c>
      <c r="E5533" s="41" t="s">
        <v>19</v>
      </c>
      <c r="F5533" s="3" t="s">
        <v>16284</v>
      </c>
      <c r="G5533" s="1" t="s">
        <v>20</v>
      </c>
      <c r="H5533" s="4" t="s">
        <v>484</v>
      </c>
      <c r="I5533" s="1" t="s">
        <v>38</v>
      </c>
    </row>
    <row r="5534" spans="2:9">
      <c r="B5534" s="1">
        <v>5532</v>
      </c>
      <c r="C5534" s="41" t="s">
        <v>16285</v>
      </c>
      <c r="D5534" s="4" t="s">
        <v>16286</v>
      </c>
      <c r="E5534" s="41" t="s">
        <v>19</v>
      </c>
      <c r="F5534" s="3" t="s">
        <v>16287</v>
      </c>
      <c r="G5534" s="1" t="s">
        <v>20</v>
      </c>
      <c r="H5534" s="4" t="s">
        <v>182</v>
      </c>
      <c r="I5534" s="1" t="s">
        <v>38</v>
      </c>
    </row>
    <row r="5535" spans="2:9">
      <c r="B5535" s="1">
        <v>5533</v>
      </c>
      <c r="C5535" s="41" t="s">
        <v>16288</v>
      </c>
      <c r="D5535" s="4" t="s">
        <v>16289</v>
      </c>
      <c r="E5535" s="41" t="s">
        <v>19</v>
      </c>
      <c r="F5535" s="3" t="s">
        <v>5178</v>
      </c>
      <c r="G5535" s="1" t="s">
        <v>20</v>
      </c>
      <c r="H5535" s="4" t="s">
        <v>387</v>
      </c>
      <c r="I5535" s="1" t="s">
        <v>38</v>
      </c>
    </row>
    <row r="5536" spans="2:9">
      <c r="B5536" s="1">
        <v>5534</v>
      </c>
      <c r="C5536" s="41" t="s">
        <v>16290</v>
      </c>
      <c r="D5536" s="4" t="s">
        <v>16291</v>
      </c>
      <c r="E5536" s="41" t="s">
        <v>19</v>
      </c>
      <c r="F5536" s="3" t="s">
        <v>16292</v>
      </c>
      <c r="G5536" s="1" t="s">
        <v>20</v>
      </c>
      <c r="H5536" s="4" t="s">
        <v>478</v>
      </c>
      <c r="I5536" s="1" t="s">
        <v>38</v>
      </c>
    </row>
    <row r="5537" spans="2:9">
      <c r="B5537" s="1">
        <v>5535</v>
      </c>
      <c r="C5537" s="41" t="s">
        <v>16293</v>
      </c>
      <c r="D5537" s="4" t="s">
        <v>13775</v>
      </c>
      <c r="E5537" s="41" t="s">
        <v>19</v>
      </c>
      <c r="F5537" s="3" t="s">
        <v>6567</v>
      </c>
      <c r="G5537" s="1" t="s">
        <v>20</v>
      </c>
      <c r="H5537" s="4" t="s">
        <v>29551</v>
      </c>
      <c r="I5537" s="1" t="s">
        <v>38</v>
      </c>
    </row>
    <row r="5538" spans="2:9">
      <c r="B5538" s="1">
        <v>5536</v>
      </c>
      <c r="C5538" s="41" t="s">
        <v>16294</v>
      </c>
      <c r="D5538" s="4" t="s">
        <v>16295</v>
      </c>
      <c r="E5538" s="41" t="s">
        <v>19</v>
      </c>
      <c r="F5538" s="3" t="s">
        <v>16296</v>
      </c>
      <c r="G5538" s="1" t="s">
        <v>20</v>
      </c>
      <c r="H5538" s="4" t="s">
        <v>436</v>
      </c>
      <c r="I5538" s="1" t="s">
        <v>38</v>
      </c>
    </row>
    <row r="5539" spans="2:9">
      <c r="B5539" s="1">
        <v>5537</v>
      </c>
      <c r="C5539" s="41" t="s">
        <v>16297</v>
      </c>
      <c r="D5539" s="4" t="s">
        <v>16298</v>
      </c>
      <c r="E5539" s="41" t="s">
        <v>19</v>
      </c>
      <c r="F5539" s="3" t="s">
        <v>16299</v>
      </c>
      <c r="G5539" s="1" t="s">
        <v>20</v>
      </c>
      <c r="H5539" s="4" t="s">
        <v>322</v>
      </c>
      <c r="I5539" s="1" t="s">
        <v>38</v>
      </c>
    </row>
    <row r="5540" spans="2:9">
      <c r="B5540" s="1">
        <v>5538</v>
      </c>
      <c r="C5540" s="41" t="s">
        <v>16300</v>
      </c>
      <c r="D5540" s="4" t="s">
        <v>16301</v>
      </c>
      <c r="E5540" s="41" t="s">
        <v>19</v>
      </c>
      <c r="F5540" s="3" t="s">
        <v>16302</v>
      </c>
      <c r="G5540" s="1" t="s">
        <v>20</v>
      </c>
      <c r="H5540" s="4" t="s">
        <v>478</v>
      </c>
      <c r="I5540" s="1" t="s">
        <v>38</v>
      </c>
    </row>
    <row r="5541" spans="2:9">
      <c r="B5541" s="1">
        <v>5539</v>
      </c>
      <c r="C5541" s="41" t="s">
        <v>16303</v>
      </c>
      <c r="D5541" s="4" t="s">
        <v>16304</v>
      </c>
      <c r="E5541" s="41" t="s">
        <v>19</v>
      </c>
      <c r="F5541" s="3" t="s">
        <v>16305</v>
      </c>
      <c r="G5541" s="1" t="s">
        <v>20</v>
      </c>
      <c r="H5541" s="4" t="s">
        <v>478</v>
      </c>
      <c r="I5541" s="1" t="s">
        <v>38</v>
      </c>
    </row>
    <row r="5542" spans="2:9">
      <c r="B5542" s="1">
        <v>5540</v>
      </c>
      <c r="C5542" s="41" t="s">
        <v>16306</v>
      </c>
      <c r="D5542" s="4" t="s">
        <v>16307</v>
      </c>
      <c r="E5542" s="41" t="s">
        <v>19</v>
      </c>
      <c r="F5542" s="3" t="s">
        <v>6567</v>
      </c>
      <c r="G5542" s="1" t="s">
        <v>20</v>
      </c>
      <c r="H5542" s="4" t="s">
        <v>29551</v>
      </c>
      <c r="I5542" s="1" t="s">
        <v>38</v>
      </c>
    </row>
    <row r="5543" spans="2:9">
      <c r="B5543" s="1">
        <v>5541</v>
      </c>
      <c r="C5543" s="41" t="s">
        <v>16308</v>
      </c>
      <c r="D5543" s="4" t="s">
        <v>16309</v>
      </c>
      <c r="E5543" s="41" t="s">
        <v>19</v>
      </c>
      <c r="F5543" s="3" t="s">
        <v>16310</v>
      </c>
      <c r="G5543" s="1" t="s">
        <v>20</v>
      </c>
      <c r="H5543" s="4" t="s">
        <v>174</v>
      </c>
      <c r="I5543" s="1" t="s">
        <v>38</v>
      </c>
    </row>
    <row r="5544" spans="2:9">
      <c r="B5544" s="1">
        <v>5542</v>
      </c>
      <c r="C5544" s="41" t="s">
        <v>16311</v>
      </c>
      <c r="D5544" s="4" t="s">
        <v>16312</v>
      </c>
      <c r="E5544" s="41" t="s">
        <v>19</v>
      </c>
      <c r="F5544" s="3" t="s">
        <v>16313</v>
      </c>
      <c r="G5544" s="1" t="s">
        <v>20</v>
      </c>
      <c r="H5544" s="4" t="s">
        <v>182</v>
      </c>
      <c r="I5544" s="1" t="s">
        <v>38</v>
      </c>
    </row>
    <row r="5545" spans="2:9">
      <c r="B5545" s="1">
        <v>5543</v>
      </c>
      <c r="C5545" s="41" t="s">
        <v>16314</v>
      </c>
      <c r="D5545" s="4" t="s">
        <v>13710</v>
      </c>
      <c r="E5545" s="41" t="s">
        <v>19</v>
      </c>
      <c r="F5545" s="3" t="s">
        <v>16315</v>
      </c>
      <c r="G5545" s="1" t="s">
        <v>20</v>
      </c>
      <c r="H5545" s="4" t="s">
        <v>678</v>
      </c>
      <c r="I5545" s="1" t="s">
        <v>38</v>
      </c>
    </row>
    <row r="5546" spans="2:9">
      <c r="B5546" s="1">
        <v>5544</v>
      </c>
      <c r="C5546" s="41" t="s">
        <v>16316</v>
      </c>
      <c r="D5546" s="4" t="s">
        <v>16317</v>
      </c>
      <c r="E5546" s="41" t="s">
        <v>19</v>
      </c>
      <c r="F5546" s="3" t="s">
        <v>16318</v>
      </c>
      <c r="G5546" s="1" t="s">
        <v>20</v>
      </c>
      <c r="H5546" s="4" t="s">
        <v>436</v>
      </c>
      <c r="I5546" s="1" t="s">
        <v>38</v>
      </c>
    </row>
    <row r="5547" spans="2:9">
      <c r="B5547" s="1">
        <v>5545</v>
      </c>
      <c r="C5547" s="41" t="s">
        <v>16319</v>
      </c>
      <c r="D5547" s="4" t="s">
        <v>16320</v>
      </c>
      <c r="E5547" s="41" t="s">
        <v>19</v>
      </c>
      <c r="F5547" s="3" t="s">
        <v>16321</v>
      </c>
      <c r="G5547" s="1" t="s">
        <v>20</v>
      </c>
      <c r="H5547" s="4" t="s">
        <v>182</v>
      </c>
      <c r="I5547" s="1" t="s">
        <v>38</v>
      </c>
    </row>
    <row r="5548" spans="2:9">
      <c r="B5548" s="1">
        <v>5546</v>
      </c>
      <c r="C5548" s="41" t="s">
        <v>16322</v>
      </c>
      <c r="D5548" s="4" t="s">
        <v>13439</v>
      </c>
      <c r="E5548" s="41" t="s">
        <v>19</v>
      </c>
      <c r="F5548" s="3" t="s">
        <v>16323</v>
      </c>
      <c r="G5548" s="1" t="s">
        <v>20</v>
      </c>
      <c r="H5548" s="4" t="s">
        <v>387</v>
      </c>
      <c r="I5548" s="1" t="s">
        <v>38</v>
      </c>
    </row>
    <row r="5549" spans="2:9">
      <c r="B5549" s="1">
        <v>5547</v>
      </c>
      <c r="C5549" s="41" t="s">
        <v>16324</v>
      </c>
      <c r="D5549" s="4" t="s">
        <v>16325</v>
      </c>
      <c r="E5549" s="41" t="s">
        <v>19</v>
      </c>
      <c r="F5549" s="3" t="s">
        <v>16326</v>
      </c>
      <c r="G5549" s="1" t="s">
        <v>20</v>
      </c>
      <c r="H5549" s="4" t="s">
        <v>182</v>
      </c>
      <c r="I5549" s="1" t="s">
        <v>38</v>
      </c>
    </row>
    <row r="5550" spans="2:9">
      <c r="B5550" s="1">
        <v>5548</v>
      </c>
      <c r="C5550" s="41" t="s">
        <v>16327</v>
      </c>
      <c r="D5550" s="4" t="s">
        <v>3368</v>
      </c>
      <c r="E5550" s="41" t="s">
        <v>19</v>
      </c>
      <c r="F5550" s="3" t="s">
        <v>6567</v>
      </c>
      <c r="G5550" s="1" t="s">
        <v>20</v>
      </c>
      <c r="H5550" s="4" t="s">
        <v>29551</v>
      </c>
      <c r="I5550" s="1" t="s">
        <v>38</v>
      </c>
    </row>
    <row r="5551" spans="2:9">
      <c r="B5551" s="1">
        <v>5549</v>
      </c>
      <c r="C5551" s="41" t="s">
        <v>16328</v>
      </c>
      <c r="D5551" s="4" t="s">
        <v>16329</v>
      </c>
      <c r="E5551" s="41" t="s">
        <v>19</v>
      </c>
      <c r="F5551" s="3" t="s">
        <v>16330</v>
      </c>
      <c r="G5551" s="1" t="s">
        <v>20</v>
      </c>
      <c r="H5551" s="4" t="s">
        <v>387</v>
      </c>
      <c r="I5551" s="1" t="s">
        <v>38</v>
      </c>
    </row>
    <row r="5552" spans="2:9">
      <c r="B5552" s="1">
        <v>5550</v>
      </c>
      <c r="C5552" s="41" t="s">
        <v>16331</v>
      </c>
      <c r="D5552" s="4" t="s">
        <v>16332</v>
      </c>
      <c r="E5552" s="41" t="s">
        <v>19</v>
      </c>
      <c r="F5552" s="3" t="s">
        <v>15473</v>
      </c>
      <c r="G5552" s="1" t="s">
        <v>20</v>
      </c>
      <c r="H5552" s="4" t="s">
        <v>675</v>
      </c>
      <c r="I5552" s="1" t="s">
        <v>38</v>
      </c>
    </row>
    <row r="5553" spans="2:9">
      <c r="B5553" s="1">
        <v>5551</v>
      </c>
      <c r="C5553" s="41" t="s">
        <v>16333</v>
      </c>
      <c r="D5553" s="4" t="s">
        <v>16334</v>
      </c>
      <c r="E5553" s="41" t="s">
        <v>19</v>
      </c>
      <c r="F5553" s="3" t="s">
        <v>16335</v>
      </c>
      <c r="G5553" s="1" t="s">
        <v>20</v>
      </c>
      <c r="H5553" s="4" t="s">
        <v>679</v>
      </c>
      <c r="I5553" s="1" t="s">
        <v>38</v>
      </c>
    </row>
    <row r="5554" spans="2:9">
      <c r="B5554" s="1">
        <v>5552</v>
      </c>
      <c r="C5554" s="41" t="s">
        <v>16336</v>
      </c>
      <c r="D5554" s="4" t="s">
        <v>16337</v>
      </c>
      <c r="E5554" s="41" t="s">
        <v>19</v>
      </c>
      <c r="F5554" s="3" t="s">
        <v>16338</v>
      </c>
      <c r="G5554" s="1" t="s">
        <v>20</v>
      </c>
      <c r="H5554" s="4" t="s">
        <v>680</v>
      </c>
      <c r="I5554" s="1" t="s">
        <v>38</v>
      </c>
    </row>
    <row r="5555" spans="2:9">
      <c r="B5555" s="1">
        <v>5553</v>
      </c>
      <c r="C5555" s="41" t="s">
        <v>16339</v>
      </c>
      <c r="D5555" s="4" t="s">
        <v>16340</v>
      </c>
      <c r="E5555" s="41" t="s">
        <v>19</v>
      </c>
      <c r="F5555" s="3" t="s">
        <v>16341</v>
      </c>
      <c r="G5555" s="1" t="s">
        <v>20</v>
      </c>
      <c r="H5555" s="4" t="s">
        <v>387</v>
      </c>
      <c r="I5555" s="1" t="s">
        <v>38</v>
      </c>
    </row>
    <row r="5556" spans="2:9">
      <c r="B5556" s="1">
        <v>5554</v>
      </c>
      <c r="C5556" s="41" t="s">
        <v>16342</v>
      </c>
      <c r="D5556" s="4" t="s">
        <v>8967</v>
      </c>
      <c r="E5556" s="41" t="s">
        <v>19</v>
      </c>
      <c r="F5556" s="3" t="s">
        <v>16343</v>
      </c>
      <c r="G5556" s="1" t="s">
        <v>20</v>
      </c>
      <c r="H5556" s="4" t="s">
        <v>671</v>
      </c>
      <c r="I5556" s="1" t="s">
        <v>38</v>
      </c>
    </row>
    <row r="5557" spans="2:9">
      <c r="B5557" s="1">
        <v>5555</v>
      </c>
      <c r="C5557" s="41" t="s">
        <v>16344</v>
      </c>
      <c r="D5557" s="4" t="s">
        <v>16345</v>
      </c>
      <c r="E5557" s="41" t="s">
        <v>19</v>
      </c>
      <c r="F5557" s="3" t="s">
        <v>16346</v>
      </c>
      <c r="G5557" s="1" t="s">
        <v>20</v>
      </c>
      <c r="H5557" s="4" t="s">
        <v>182</v>
      </c>
      <c r="I5557" s="1" t="s">
        <v>38</v>
      </c>
    </row>
    <row r="5558" spans="2:9">
      <c r="B5558" s="1">
        <v>5556</v>
      </c>
      <c r="C5558" s="41" t="s">
        <v>16347</v>
      </c>
      <c r="D5558" s="4" t="s">
        <v>16348</v>
      </c>
      <c r="E5558" s="41" t="s">
        <v>19</v>
      </c>
      <c r="F5558" s="3" t="s">
        <v>16349</v>
      </c>
      <c r="G5558" s="1" t="s">
        <v>20</v>
      </c>
      <c r="H5558" s="4" t="s">
        <v>675</v>
      </c>
      <c r="I5558" s="1" t="s">
        <v>38</v>
      </c>
    </row>
    <row r="5559" spans="2:9">
      <c r="B5559" s="1">
        <v>5557</v>
      </c>
      <c r="C5559" s="41" t="s">
        <v>16350</v>
      </c>
      <c r="D5559" s="4" t="s">
        <v>16351</v>
      </c>
      <c r="E5559" s="41" t="s">
        <v>19</v>
      </c>
      <c r="F5559" s="3" t="s">
        <v>16352</v>
      </c>
      <c r="G5559" s="1" t="s">
        <v>20</v>
      </c>
      <c r="H5559" s="4" t="s">
        <v>478</v>
      </c>
      <c r="I5559" s="1" t="s">
        <v>38</v>
      </c>
    </row>
    <row r="5560" spans="2:9">
      <c r="B5560" s="1">
        <v>5558</v>
      </c>
      <c r="C5560" s="41" t="s">
        <v>16353</v>
      </c>
      <c r="D5560" s="4" t="s">
        <v>16354</v>
      </c>
      <c r="E5560" s="41" t="s">
        <v>19</v>
      </c>
      <c r="F5560" s="3" t="s">
        <v>16355</v>
      </c>
      <c r="G5560" s="1" t="s">
        <v>20</v>
      </c>
      <c r="H5560" s="4" t="s">
        <v>182</v>
      </c>
      <c r="I5560" s="1" t="s">
        <v>38</v>
      </c>
    </row>
    <row r="5561" spans="2:9">
      <c r="B5561" s="1">
        <v>5559</v>
      </c>
      <c r="C5561" s="41" t="s">
        <v>16356</v>
      </c>
      <c r="D5561" s="4" t="s">
        <v>16357</v>
      </c>
      <c r="E5561" s="41" t="s">
        <v>19</v>
      </c>
      <c r="F5561" s="3" t="s">
        <v>16358</v>
      </c>
      <c r="G5561" s="1" t="s">
        <v>20</v>
      </c>
      <c r="H5561" s="4" t="s">
        <v>679</v>
      </c>
      <c r="I5561" s="1" t="s">
        <v>38</v>
      </c>
    </row>
    <row r="5562" spans="2:9">
      <c r="B5562" s="1">
        <v>5560</v>
      </c>
      <c r="C5562" s="41" t="s">
        <v>16359</v>
      </c>
      <c r="D5562" s="4" t="s">
        <v>16360</v>
      </c>
      <c r="E5562" s="41" t="s">
        <v>19</v>
      </c>
      <c r="F5562" s="3" t="s">
        <v>16361</v>
      </c>
      <c r="G5562" s="1" t="s">
        <v>20</v>
      </c>
      <c r="H5562" s="4" t="s">
        <v>675</v>
      </c>
      <c r="I5562" s="1" t="s">
        <v>38</v>
      </c>
    </row>
    <row r="5563" spans="2:9">
      <c r="B5563" s="1">
        <v>5561</v>
      </c>
      <c r="C5563" s="41" t="s">
        <v>16362</v>
      </c>
      <c r="D5563" s="4" t="s">
        <v>16363</v>
      </c>
      <c r="E5563" s="41" t="s">
        <v>19</v>
      </c>
      <c r="F5563" s="3" t="s">
        <v>6567</v>
      </c>
      <c r="G5563" s="1" t="s">
        <v>20</v>
      </c>
      <c r="H5563" s="4" t="s">
        <v>29551</v>
      </c>
      <c r="I5563" s="1" t="s">
        <v>38</v>
      </c>
    </row>
    <row r="5564" spans="2:9">
      <c r="B5564" s="1">
        <v>5562</v>
      </c>
      <c r="C5564" s="41" t="s">
        <v>16364</v>
      </c>
      <c r="D5564" s="4" t="s">
        <v>8247</v>
      </c>
      <c r="E5564" s="41" t="s">
        <v>19</v>
      </c>
      <c r="F5564" s="3" t="s">
        <v>16365</v>
      </c>
      <c r="G5564" s="1" t="s">
        <v>20</v>
      </c>
      <c r="H5564" s="4" t="s">
        <v>436</v>
      </c>
      <c r="I5564" s="1" t="s">
        <v>38</v>
      </c>
    </row>
    <row r="5565" spans="2:9">
      <c r="B5565" s="1">
        <v>5563</v>
      </c>
      <c r="C5565" s="41" t="s">
        <v>16366</v>
      </c>
      <c r="D5565" s="4" t="s">
        <v>5169</v>
      </c>
      <c r="E5565" s="41" t="s">
        <v>19</v>
      </c>
      <c r="F5565" s="3" t="s">
        <v>16367</v>
      </c>
      <c r="G5565" s="1" t="s">
        <v>20</v>
      </c>
      <c r="H5565" s="4" t="s">
        <v>322</v>
      </c>
      <c r="I5565" s="1" t="s">
        <v>38</v>
      </c>
    </row>
    <row r="5566" spans="2:9">
      <c r="B5566" s="1">
        <v>5564</v>
      </c>
      <c r="C5566" s="41" t="s">
        <v>16368</v>
      </c>
      <c r="D5566" s="4" t="s">
        <v>9921</v>
      </c>
      <c r="E5566" s="41" t="s">
        <v>19</v>
      </c>
      <c r="F5566" s="3" t="s">
        <v>16369</v>
      </c>
      <c r="G5566" s="1" t="s">
        <v>20</v>
      </c>
      <c r="H5566" s="4" t="s">
        <v>462</v>
      </c>
      <c r="I5566" s="1" t="s">
        <v>38</v>
      </c>
    </row>
    <row r="5567" spans="2:9">
      <c r="B5567" s="1">
        <v>5565</v>
      </c>
      <c r="C5567" s="41" t="s">
        <v>16370</v>
      </c>
      <c r="D5567" s="4" t="s">
        <v>2702</v>
      </c>
      <c r="E5567" s="41" t="s">
        <v>19</v>
      </c>
      <c r="F5567" s="3" t="s">
        <v>15467</v>
      </c>
      <c r="G5567" s="1" t="s">
        <v>20</v>
      </c>
      <c r="H5567" s="4" t="s">
        <v>680</v>
      </c>
      <c r="I5567" s="1" t="s">
        <v>38</v>
      </c>
    </row>
    <row r="5568" spans="2:9">
      <c r="B5568" s="1">
        <v>5566</v>
      </c>
      <c r="C5568" s="41" t="s">
        <v>16371</v>
      </c>
      <c r="D5568" s="4" t="s">
        <v>16372</v>
      </c>
      <c r="E5568" s="41" t="s">
        <v>19</v>
      </c>
      <c r="F5568" s="3" t="s">
        <v>16373</v>
      </c>
      <c r="G5568" s="1" t="s">
        <v>20</v>
      </c>
      <c r="H5568" s="4" t="s">
        <v>387</v>
      </c>
      <c r="I5568" s="1" t="s">
        <v>38</v>
      </c>
    </row>
    <row r="5569" spans="2:9">
      <c r="B5569" s="1">
        <v>5567</v>
      </c>
      <c r="C5569" s="41" t="s">
        <v>16374</v>
      </c>
      <c r="D5569" s="4" t="s">
        <v>15722</v>
      </c>
      <c r="E5569" s="41" t="s">
        <v>19</v>
      </c>
      <c r="F5569" s="3" t="s">
        <v>16375</v>
      </c>
      <c r="G5569" s="1" t="s">
        <v>20</v>
      </c>
      <c r="H5569" s="4" t="s">
        <v>680</v>
      </c>
      <c r="I5569" s="1" t="s">
        <v>38</v>
      </c>
    </row>
    <row r="5570" spans="2:9">
      <c r="B5570" s="1">
        <v>5568</v>
      </c>
      <c r="C5570" s="41" t="s">
        <v>16376</v>
      </c>
      <c r="D5570" s="4" t="s">
        <v>16377</v>
      </c>
      <c r="E5570" s="41" t="s">
        <v>19</v>
      </c>
      <c r="F5570" s="3" t="s">
        <v>16378</v>
      </c>
      <c r="G5570" s="1" t="s">
        <v>20</v>
      </c>
      <c r="H5570" s="4" t="s">
        <v>436</v>
      </c>
      <c r="I5570" s="1" t="s">
        <v>38</v>
      </c>
    </row>
    <row r="5571" spans="2:9">
      <c r="B5571" s="1">
        <v>5569</v>
      </c>
      <c r="C5571" s="41" t="s">
        <v>16379</v>
      </c>
      <c r="D5571" s="4" t="s">
        <v>16380</v>
      </c>
      <c r="E5571" s="41" t="s">
        <v>19</v>
      </c>
      <c r="F5571" s="3" t="s">
        <v>16381</v>
      </c>
      <c r="G5571" s="1" t="s">
        <v>20</v>
      </c>
      <c r="H5571" s="4" t="s">
        <v>296</v>
      </c>
      <c r="I5571" s="1" t="s">
        <v>38</v>
      </c>
    </row>
    <row r="5572" spans="2:9">
      <c r="B5572" s="1">
        <v>5570</v>
      </c>
      <c r="C5572" s="41" t="s">
        <v>16382</v>
      </c>
      <c r="D5572" s="4" t="s">
        <v>6158</v>
      </c>
      <c r="E5572" s="41" t="s">
        <v>19</v>
      </c>
      <c r="F5572" s="3" t="s">
        <v>16383</v>
      </c>
      <c r="G5572" s="1" t="s">
        <v>20</v>
      </c>
      <c r="H5572" s="4" t="s">
        <v>182</v>
      </c>
      <c r="I5572" s="1" t="s">
        <v>38</v>
      </c>
    </row>
    <row r="5573" spans="2:9">
      <c r="B5573" s="1">
        <v>5571</v>
      </c>
      <c r="C5573" s="41" t="s">
        <v>16384</v>
      </c>
      <c r="D5573" s="4" t="s">
        <v>6734</v>
      </c>
      <c r="E5573" s="41" t="s">
        <v>19</v>
      </c>
      <c r="F5573" s="3" t="s">
        <v>15393</v>
      </c>
      <c r="G5573" s="1" t="s">
        <v>20</v>
      </c>
      <c r="H5573" s="4" t="s">
        <v>244</v>
      </c>
      <c r="I5573" s="1" t="s">
        <v>38</v>
      </c>
    </row>
    <row r="5574" spans="2:9">
      <c r="B5574" s="1">
        <v>5572</v>
      </c>
      <c r="C5574" s="41" t="s">
        <v>16385</v>
      </c>
      <c r="D5574" s="4" t="s">
        <v>16386</v>
      </c>
      <c r="E5574" s="41" t="s">
        <v>19</v>
      </c>
      <c r="F5574" s="3" t="s">
        <v>15473</v>
      </c>
      <c r="G5574" s="1" t="s">
        <v>20</v>
      </c>
      <c r="H5574" s="4" t="s">
        <v>675</v>
      </c>
      <c r="I5574" s="1" t="s">
        <v>38</v>
      </c>
    </row>
    <row r="5575" spans="2:9">
      <c r="B5575" s="1">
        <v>5573</v>
      </c>
      <c r="C5575" s="41" t="s">
        <v>16387</v>
      </c>
      <c r="D5575" s="4" t="s">
        <v>6201</v>
      </c>
      <c r="E5575" s="41" t="s">
        <v>19</v>
      </c>
      <c r="F5575" s="3" t="s">
        <v>16388</v>
      </c>
      <c r="G5575" s="1" t="s">
        <v>20</v>
      </c>
      <c r="H5575" s="4" t="s">
        <v>252</v>
      </c>
      <c r="I5575" s="1" t="s">
        <v>38</v>
      </c>
    </row>
    <row r="5576" spans="2:9">
      <c r="B5576" s="1">
        <v>5574</v>
      </c>
      <c r="C5576" s="41" t="s">
        <v>16389</v>
      </c>
      <c r="D5576" s="4" t="s">
        <v>16390</v>
      </c>
      <c r="E5576" s="41" t="s">
        <v>19</v>
      </c>
      <c r="F5576" s="3" t="s">
        <v>16391</v>
      </c>
      <c r="G5576" s="1" t="s">
        <v>20</v>
      </c>
      <c r="H5576" s="4" t="s">
        <v>387</v>
      </c>
      <c r="I5576" s="1" t="s">
        <v>38</v>
      </c>
    </row>
    <row r="5577" spans="2:9">
      <c r="B5577" s="1">
        <v>5575</v>
      </c>
      <c r="C5577" s="41" t="s">
        <v>16392</v>
      </c>
      <c r="D5577" s="4" t="s">
        <v>8352</v>
      </c>
      <c r="E5577" s="41" t="s">
        <v>19</v>
      </c>
      <c r="F5577" s="3" t="s">
        <v>16393</v>
      </c>
      <c r="G5577" s="1" t="s">
        <v>20</v>
      </c>
      <c r="H5577" s="4" t="s">
        <v>174</v>
      </c>
      <c r="I5577" s="1" t="s">
        <v>38</v>
      </c>
    </row>
    <row r="5578" spans="2:9">
      <c r="B5578" s="1">
        <v>5576</v>
      </c>
      <c r="C5578" s="41" t="s">
        <v>16394</v>
      </c>
      <c r="D5578" s="4" t="s">
        <v>16395</v>
      </c>
      <c r="E5578" s="41" t="s">
        <v>19</v>
      </c>
      <c r="F5578" s="3" t="s">
        <v>16396</v>
      </c>
      <c r="G5578" s="1" t="s">
        <v>20</v>
      </c>
      <c r="H5578" s="4" t="s">
        <v>174</v>
      </c>
      <c r="I5578" s="1" t="s">
        <v>38</v>
      </c>
    </row>
    <row r="5579" spans="2:9">
      <c r="B5579" s="1">
        <v>5577</v>
      </c>
      <c r="C5579" s="41" t="s">
        <v>16397</v>
      </c>
      <c r="D5579" s="4" t="s">
        <v>16398</v>
      </c>
      <c r="E5579" s="41" t="s">
        <v>19</v>
      </c>
      <c r="F5579" s="3" t="s">
        <v>16399</v>
      </c>
      <c r="G5579" s="1" t="s">
        <v>20</v>
      </c>
      <c r="H5579" s="4" t="s">
        <v>182</v>
      </c>
      <c r="I5579" s="1" t="s">
        <v>38</v>
      </c>
    </row>
    <row r="5580" spans="2:9">
      <c r="B5580" s="1">
        <v>5578</v>
      </c>
      <c r="C5580" s="41" t="s">
        <v>16400</v>
      </c>
      <c r="D5580" s="4" t="s">
        <v>16401</v>
      </c>
      <c r="E5580" s="41" t="s">
        <v>19</v>
      </c>
      <c r="F5580" s="3" t="s">
        <v>16402</v>
      </c>
      <c r="G5580" s="1" t="s">
        <v>20</v>
      </c>
      <c r="H5580" s="4" t="s">
        <v>478</v>
      </c>
      <c r="I5580" s="1" t="s">
        <v>38</v>
      </c>
    </row>
    <row r="5581" spans="2:9">
      <c r="B5581" s="1">
        <v>5579</v>
      </c>
      <c r="C5581" s="41" t="s">
        <v>16403</v>
      </c>
      <c r="D5581" s="4" t="s">
        <v>16404</v>
      </c>
      <c r="E5581" s="41" t="s">
        <v>19</v>
      </c>
      <c r="F5581" s="3" t="s">
        <v>16405</v>
      </c>
      <c r="G5581" s="1" t="s">
        <v>20</v>
      </c>
      <c r="H5581" s="4" t="s">
        <v>478</v>
      </c>
      <c r="I5581" s="1" t="s">
        <v>38</v>
      </c>
    </row>
    <row r="5582" spans="2:9">
      <c r="B5582" s="1">
        <v>5580</v>
      </c>
      <c r="C5582" s="41" t="s">
        <v>16406</v>
      </c>
      <c r="D5582" s="4" t="s">
        <v>2958</v>
      </c>
      <c r="E5582" s="41" t="s">
        <v>19</v>
      </c>
      <c r="F5582" s="3" t="s">
        <v>6567</v>
      </c>
      <c r="G5582" s="1" t="s">
        <v>20</v>
      </c>
      <c r="H5582" s="4" t="s">
        <v>29551</v>
      </c>
      <c r="I5582" s="1" t="s">
        <v>38</v>
      </c>
    </row>
    <row r="5583" spans="2:9">
      <c r="B5583" s="1">
        <v>5581</v>
      </c>
      <c r="C5583" s="41" t="s">
        <v>16407</v>
      </c>
      <c r="D5583" s="4" t="s">
        <v>16408</v>
      </c>
      <c r="E5583" s="41" t="s">
        <v>19</v>
      </c>
      <c r="F5583" s="3" t="s">
        <v>5168</v>
      </c>
      <c r="G5583" s="1" t="s">
        <v>20</v>
      </c>
      <c r="H5583" s="4" t="s">
        <v>252</v>
      </c>
      <c r="I5583" s="1" t="s">
        <v>38</v>
      </c>
    </row>
    <row r="5584" spans="2:9">
      <c r="B5584" s="1">
        <v>5582</v>
      </c>
      <c r="C5584" s="41" t="s">
        <v>16409</v>
      </c>
      <c r="D5584" s="4" t="s">
        <v>16410</v>
      </c>
      <c r="E5584" s="41" t="s">
        <v>19</v>
      </c>
      <c r="F5584" s="3" t="s">
        <v>13838</v>
      </c>
      <c r="G5584" s="1" t="s">
        <v>20</v>
      </c>
      <c r="H5584" s="4" t="s">
        <v>387</v>
      </c>
      <c r="I5584" s="1" t="s">
        <v>38</v>
      </c>
    </row>
    <row r="5585" spans="2:9">
      <c r="B5585" s="1">
        <v>5583</v>
      </c>
      <c r="C5585" s="41" t="s">
        <v>16411</v>
      </c>
      <c r="D5585" s="4" t="s">
        <v>16412</v>
      </c>
      <c r="E5585" s="41" t="s">
        <v>19</v>
      </c>
      <c r="F5585" s="3" t="s">
        <v>16413</v>
      </c>
      <c r="G5585" s="1" t="s">
        <v>20</v>
      </c>
      <c r="H5585" s="4" t="s">
        <v>387</v>
      </c>
      <c r="I5585" s="1" t="s">
        <v>38</v>
      </c>
    </row>
    <row r="5586" spans="2:9">
      <c r="B5586" s="1">
        <v>5584</v>
      </c>
      <c r="C5586" s="41" t="s">
        <v>16414</v>
      </c>
      <c r="D5586" s="4" t="s">
        <v>2508</v>
      </c>
      <c r="E5586" s="41" t="s">
        <v>19</v>
      </c>
      <c r="F5586" s="3" t="s">
        <v>16415</v>
      </c>
      <c r="G5586" s="1" t="s">
        <v>20</v>
      </c>
      <c r="H5586" s="4" t="s">
        <v>678</v>
      </c>
      <c r="I5586" s="1" t="s">
        <v>38</v>
      </c>
    </row>
    <row r="5587" spans="2:9">
      <c r="B5587" s="1">
        <v>5585</v>
      </c>
      <c r="C5587" s="41" t="s">
        <v>16416</v>
      </c>
      <c r="D5587" s="4" t="s">
        <v>16417</v>
      </c>
      <c r="E5587" s="41" t="s">
        <v>19</v>
      </c>
      <c r="F5587" s="3" t="s">
        <v>5390</v>
      </c>
      <c r="G5587" s="1" t="s">
        <v>20</v>
      </c>
      <c r="H5587" s="4" t="s">
        <v>360</v>
      </c>
      <c r="I5587" s="1" t="s">
        <v>38</v>
      </c>
    </row>
    <row r="5588" spans="2:9">
      <c r="B5588" s="1">
        <v>5586</v>
      </c>
      <c r="C5588" s="41" t="s">
        <v>16418</v>
      </c>
      <c r="D5588" s="4" t="s">
        <v>16419</v>
      </c>
      <c r="E5588" s="41" t="s">
        <v>19</v>
      </c>
      <c r="F5588" s="3" t="s">
        <v>16420</v>
      </c>
      <c r="G5588" s="1" t="s">
        <v>20</v>
      </c>
      <c r="H5588" s="4" t="s">
        <v>557</v>
      </c>
      <c r="I5588" s="1" t="s">
        <v>38</v>
      </c>
    </row>
    <row r="5589" spans="2:9">
      <c r="B5589" s="1">
        <v>5587</v>
      </c>
      <c r="C5589" s="41" t="s">
        <v>16421</v>
      </c>
      <c r="D5589" s="4" t="s">
        <v>58</v>
      </c>
      <c r="E5589" s="41" t="s">
        <v>19</v>
      </c>
      <c r="F5589" s="3" t="s">
        <v>16422</v>
      </c>
      <c r="G5589" s="1" t="s">
        <v>20</v>
      </c>
      <c r="H5589" s="4" t="s">
        <v>478</v>
      </c>
      <c r="I5589" s="1" t="s">
        <v>38</v>
      </c>
    </row>
    <row r="5590" spans="2:9">
      <c r="B5590" s="1">
        <v>5588</v>
      </c>
      <c r="C5590" s="41" t="s">
        <v>16423</v>
      </c>
      <c r="D5590" s="4" t="s">
        <v>16424</v>
      </c>
      <c r="E5590" s="41" t="s">
        <v>19</v>
      </c>
      <c r="F5590" s="3" t="s">
        <v>16425</v>
      </c>
      <c r="G5590" s="1" t="s">
        <v>20</v>
      </c>
      <c r="H5590" s="4" t="s">
        <v>436</v>
      </c>
      <c r="I5590" s="1" t="s">
        <v>38</v>
      </c>
    </row>
    <row r="5591" spans="2:9">
      <c r="B5591" s="1">
        <v>5589</v>
      </c>
      <c r="C5591" s="41" t="s">
        <v>16426</v>
      </c>
      <c r="D5591" s="4" t="s">
        <v>16427</v>
      </c>
      <c r="E5591" s="41" t="s">
        <v>19</v>
      </c>
      <c r="F5591" s="3" t="s">
        <v>5918</v>
      </c>
      <c r="G5591" s="1" t="s">
        <v>20</v>
      </c>
      <c r="H5591" s="4" t="s">
        <v>680</v>
      </c>
      <c r="I5591" s="1" t="s">
        <v>38</v>
      </c>
    </row>
    <row r="5592" spans="2:9">
      <c r="B5592" s="1">
        <v>5590</v>
      </c>
      <c r="C5592" s="41" t="s">
        <v>16428</v>
      </c>
      <c r="D5592" s="4" t="s">
        <v>7083</v>
      </c>
      <c r="E5592" s="41" t="s">
        <v>19</v>
      </c>
      <c r="F5592" s="3" t="s">
        <v>16429</v>
      </c>
      <c r="G5592" s="1" t="s">
        <v>20</v>
      </c>
      <c r="H5592" s="4" t="s">
        <v>680</v>
      </c>
      <c r="I5592" s="1" t="s">
        <v>38</v>
      </c>
    </row>
    <row r="5593" spans="2:9">
      <c r="B5593" s="1">
        <v>5591</v>
      </c>
      <c r="C5593" s="41" t="s">
        <v>16430</v>
      </c>
      <c r="D5593" s="4" t="s">
        <v>16431</v>
      </c>
      <c r="E5593" s="41" t="s">
        <v>19</v>
      </c>
      <c r="F5593" s="3" t="s">
        <v>16432</v>
      </c>
      <c r="G5593" s="1" t="s">
        <v>20</v>
      </c>
      <c r="H5593" s="4" t="s">
        <v>182</v>
      </c>
      <c r="I5593" s="1" t="s">
        <v>38</v>
      </c>
    </row>
    <row r="5594" spans="2:9">
      <c r="B5594" s="1">
        <v>5592</v>
      </c>
      <c r="C5594" s="41" t="s">
        <v>16433</v>
      </c>
      <c r="D5594" s="4" t="s">
        <v>7001</v>
      </c>
      <c r="E5594" s="41" t="s">
        <v>19</v>
      </c>
      <c r="F5594" s="3" t="s">
        <v>16434</v>
      </c>
      <c r="G5594" s="1" t="s">
        <v>20</v>
      </c>
      <c r="H5594" s="4" t="s">
        <v>182</v>
      </c>
      <c r="I5594" s="1" t="s">
        <v>38</v>
      </c>
    </row>
    <row r="5595" spans="2:9">
      <c r="B5595" s="1">
        <v>5593</v>
      </c>
      <c r="C5595" s="41" t="s">
        <v>16435</v>
      </c>
      <c r="D5595" s="4" t="s">
        <v>1684</v>
      </c>
      <c r="E5595" s="41" t="s">
        <v>19</v>
      </c>
      <c r="F5595" s="3" t="s">
        <v>16436</v>
      </c>
      <c r="G5595" s="1" t="s">
        <v>20</v>
      </c>
      <c r="H5595" s="4" t="s">
        <v>387</v>
      </c>
      <c r="I5595" s="1" t="s">
        <v>38</v>
      </c>
    </row>
    <row r="5596" spans="2:9">
      <c r="B5596" s="1">
        <v>5594</v>
      </c>
      <c r="C5596" s="41" t="s">
        <v>16437</v>
      </c>
      <c r="D5596" s="4" t="s">
        <v>16438</v>
      </c>
      <c r="E5596" s="41" t="s">
        <v>19</v>
      </c>
      <c r="F5596" s="3" t="s">
        <v>16439</v>
      </c>
      <c r="G5596" s="1" t="s">
        <v>20</v>
      </c>
      <c r="H5596" s="4" t="s">
        <v>438</v>
      </c>
      <c r="I5596" s="1" t="s">
        <v>38</v>
      </c>
    </row>
    <row r="5597" spans="2:9">
      <c r="B5597" s="1">
        <v>5595</v>
      </c>
      <c r="C5597" s="41" t="s">
        <v>16440</v>
      </c>
      <c r="D5597" s="4" t="s">
        <v>16441</v>
      </c>
      <c r="E5597" s="41" t="s">
        <v>19</v>
      </c>
      <c r="F5597" s="3" t="s">
        <v>16442</v>
      </c>
      <c r="G5597" s="1" t="s">
        <v>20</v>
      </c>
      <c r="H5597" s="4" t="s">
        <v>557</v>
      </c>
      <c r="I5597" s="1" t="s">
        <v>38</v>
      </c>
    </row>
    <row r="5598" spans="2:9">
      <c r="B5598" s="1">
        <v>5596</v>
      </c>
      <c r="C5598" s="41" t="s">
        <v>16443</v>
      </c>
      <c r="D5598" s="4" t="s">
        <v>16444</v>
      </c>
      <c r="E5598" s="41" t="s">
        <v>19</v>
      </c>
      <c r="F5598" s="3" t="s">
        <v>16445</v>
      </c>
      <c r="G5598" s="1" t="s">
        <v>20</v>
      </c>
      <c r="H5598" s="4" t="s">
        <v>182</v>
      </c>
      <c r="I5598" s="1" t="s">
        <v>38</v>
      </c>
    </row>
    <row r="5599" spans="2:9">
      <c r="B5599" s="1">
        <v>5597</v>
      </c>
      <c r="C5599" s="41" t="s">
        <v>16446</v>
      </c>
      <c r="D5599" s="4" t="s">
        <v>16447</v>
      </c>
      <c r="E5599" s="41" t="s">
        <v>19</v>
      </c>
      <c r="F5599" s="3" t="s">
        <v>6661</v>
      </c>
      <c r="G5599" s="1" t="s">
        <v>20</v>
      </c>
      <c r="H5599" s="4" t="s">
        <v>29551</v>
      </c>
      <c r="I5599" s="1" t="s">
        <v>38</v>
      </c>
    </row>
    <row r="5600" spans="2:9">
      <c r="B5600" s="1">
        <v>5598</v>
      </c>
      <c r="C5600" s="41" t="s">
        <v>16448</v>
      </c>
      <c r="D5600" s="4" t="s">
        <v>16449</v>
      </c>
      <c r="E5600" s="41" t="s">
        <v>19</v>
      </c>
      <c r="F5600" s="3" t="s">
        <v>6567</v>
      </c>
      <c r="G5600" s="1" t="s">
        <v>20</v>
      </c>
      <c r="H5600" s="4" t="s">
        <v>29551</v>
      </c>
      <c r="I5600" s="1" t="s">
        <v>38</v>
      </c>
    </row>
    <row r="5601" spans="2:9">
      <c r="B5601" s="1">
        <v>5599</v>
      </c>
      <c r="C5601" s="41" t="s">
        <v>16450</v>
      </c>
      <c r="D5601" s="4" t="s">
        <v>16451</v>
      </c>
      <c r="E5601" s="41" t="s">
        <v>19</v>
      </c>
      <c r="F5601" s="3" t="s">
        <v>16452</v>
      </c>
      <c r="G5601" s="1" t="s">
        <v>20</v>
      </c>
      <c r="H5601" s="4" t="s">
        <v>182</v>
      </c>
      <c r="I5601" s="1" t="s">
        <v>38</v>
      </c>
    </row>
    <row r="5602" spans="2:9">
      <c r="B5602" s="1">
        <v>5600</v>
      </c>
      <c r="C5602" s="41" t="s">
        <v>16453</v>
      </c>
      <c r="D5602" s="4" t="s">
        <v>16454</v>
      </c>
      <c r="E5602" s="41" t="s">
        <v>19</v>
      </c>
      <c r="F5602" s="3" t="s">
        <v>16455</v>
      </c>
      <c r="G5602" s="1" t="s">
        <v>20</v>
      </c>
      <c r="H5602" s="4" t="s">
        <v>387</v>
      </c>
      <c r="I5602" s="1" t="s">
        <v>38</v>
      </c>
    </row>
    <row r="5603" spans="2:9">
      <c r="B5603" s="1">
        <v>5601</v>
      </c>
      <c r="C5603" s="41" t="s">
        <v>16456</v>
      </c>
      <c r="D5603" s="4" t="s">
        <v>16457</v>
      </c>
      <c r="E5603" s="41" t="s">
        <v>19</v>
      </c>
      <c r="F5603" s="3" t="s">
        <v>16458</v>
      </c>
      <c r="G5603" s="1" t="s">
        <v>20</v>
      </c>
      <c r="H5603" s="4" t="s">
        <v>671</v>
      </c>
      <c r="I5603" s="1" t="s">
        <v>38</v>
      </c>
    </row>
    <row r="5604" spans="2:9">
      <c r="B5604" s="1">
        <v>5602</v>
      </c>
      <c r="C5604" s="41" t="s">
        <v>16459</v>
      </c>
      <c r="D5604" s="4" t="s">
        <v>16460</v>
      </c>
      <c r="E5604" s="41" t="s">
        <v>19</v>
      </c>
      <c r="F5604" s="3" t="s">
        <v>16461</v>
      </c>
      <c r="G5604" s="1" t="s">
        <v>20</v>
      </c>
      <c r="H5604" s="4" t="s">
        <v>29551</v>
      </c>
      <c r="I5604" s="1" t="s">
        <v>38</v>
      </c>
    </row>
    <row r="5605" spans="2:9">
      <c r="B5605" s="1">
        <v>5603</v>
      </c>
      <c r="C5605" s="41" t="s">
        <v>16462</v>
      </c>
      <c r="D5605" s="4" t="s">
        <v>16463</v>
      </c>
      <c r="E5605" s="41" t="s">
        <v>19</v>
      </c>
      <c r="F5605" s="3" t="s">
        <v>16464</v>
      </c>
      <c r="G5605" s="1" t="s">
        <v>20</v>
      </c>
      <c r="H5605" s="4" t="s">
        <v>679</v>
      </c>
      <c r="I5605" s="1" t="s">
        <v>38</v>
      </c>
    </row>
    <row r="5606" spans="2:9">
      <c r="B5606" s="1">
        <v>5604</v>
      </c>
      <c r="C5606" s="41" t="s">
        <v>16465</v>
      </c>
      <c r="D5606" s="4" t="s">
        <v>16466</v>
      </c>
      <c r="E5606" s="41" t="s">
        <v>19</v>
      </c>
      <c r="F5606" s="3" t="s">
        <v>16467</v>
      </c>
      <c r="G5606" s="1" t="s">
        <v>20</v>
      </c>
      <c r="H5606" s="4" t="s">
        <v>478</v>
      </c>
      <c r="I5606" s="1" t="s">
        <v>38</v>
      </c>
    </row>
    <row r="5607" spans="2:9">
      <c r="B5607" s="1">
        <v>5605</v>
      </c>
      <c r="C5607" s="41" t="s">
        <v>16468</v>
      </c>
      <c r="D5607" s="4" t="s">
        <v>16469</v>
      </c>
      <c r="E5607" s="41" t="s">
        <v>19</v>
      </c>
      <c r="F5607" s="3" t="s">
        <v>5390</v>
      </c>
      <c r="G5607" s="1" t="s">
        <v>20</v>
      </c>
      <c r="H5607" s="4" t="s">
        <v>360</v>
      </c>
      <c r="I5607" s="1" t="s">
        <v>38</v>
      </c>
    </row>
    <row r="5608" spans="2:9">
      <c r="B5608" s="1">
        <v>5606</v>
      </c>
      <c r="C5608" s="41" t="s">
        <v>16470</v>
      </c>
      <c r="D5608" s="4" t="s">
        <v>2322</v>
      </c>
      <c r="E5608" s="41" t="s">
        <v>19</v>
      </c>
      <c r="F5608" s="3" t="s">
        <v>16471</v>
      </c>
      <c r="G5608" s="1" t="s">
        <v>20</v>
      </c>
      <c r="H5608" s="4" t="s">
        <v>680</v>
      </c>
      <c r="I5608" s="1" t="s">
        <v>38</v>
      </c>
    </row>
    <row r="5609" spans="2:9">
      <c r="B5609" s="1">
        <v>5607</v>
      </c>
      <c r="C5609" s="41" t="s">
        <v>16472</v>
      </c>
      <c r="D5609" s="4" t="s">
        <v>16473</v>
      </c>
      <c r="E5609" s="41" t="s">
        <v>19</v>
      </c>
      <c r="F5609" s="3" t="s">
        <v>16474</v>
      </c>
      <c r="G5609" s="1" t="s">
        <v>20</v>
      </c>
      <c r="H5609" s="4" t="s">
        <v>557</v>
      </c>
      <c r="I5609" s="1" t="s">
        <v>38</v>
      </c>
    </row>
    <row r="5610" spans="2:9">
      <c r="B5610" s="1">
        <v>5608</v>
      </c>
      <c r="C5610" s="41" t="s">
        <v>16475</v>
      </c>
      <c r="D5610" s="4" t="s">
        <v>9888</v>
      </c>
      <c r="E5610" s="41" t="s">
        <v>19</v>
      </c>
      <c r="F5610" s="3" t="s">
        <v>16476</v>
      </c>
      <c r="G5610" s="1" t="s">
        <v>20</v>
      </c>
      <c r="H5610" s="4" t="s">
        <v>675</v>
      </c>
      <c r="I5610" s="1" t="s">
        <v>38</v>
      </c>
    </row>
    <row r="5611" spans="2:9">
      <c r="B5611" s="1">
        <v>5609</v>
      </c>
      <c r="C5611" s="41" t="s">
        <v>16477</v>
      </c>
      <c r="D5611" s="4" t="s">
        <v>7324</v>
      </c>
      <c r="E5611" s="41" t="s">
        <v>19</v>
      </c>
      <c r="F5611" s="3" t="s">
        <v>16478</v>
      </c>
      <c r="G5611" s="1" t="s">
        <v>20</v>
      </c>
      <c r="H5611" s="4" t="s">
        <v>182</v>
      </c>
      <c r="I5611" s="1" t="s">
        <v>38</v>
      </c>
    </row>
    <row r="5612" spans="2:9">
      <c r="B5612" s="1">
        <v>5610</v>
      </c>
      <c r="C5612" s="41" t="s">
        <v>16479</v>
      </c>
      <c r="D5612" s="4" t="s">
        <v>16480</v>
      </c>
      <c r="E5612" s="41" t="s">
        <v>19</v>
      </c>
      <c r="F5612" s="3" t="s">
        <v>16481</v>
      </c>
      <c r="G5612" s="1" t="s">
        <v>20</v>
      </c>
      <c r="H5612" s="4" t="s">
        <v>387</v>
      </c>
      <c r="I5612" s="1" t="s">
        <v>38</v>
      </c>
    </row>
    <row r="5613" spans="2:9">
      <c r="B5613" s="1">
        <v>5611</v>
      </c>
      <c r="C5613" s="41" t="s">
        <v>16482</v>
      </c>
      <c r="D5613" s="4" t="s">
        <v>16483</v>
      </c>
      <c r="E5613" s="41" t="s">
        <v>19</v>
      </c>
      <c r="F5613" s="3" t="s">
        <v>16484</v>
      </c>
      <c r="G5613" s="1" t="s">
        <v>20</v>
      </c>
      <c r="H5613" s="4" t="s">
        <v>678</v>
      </c>
      <c r="I5613" s="1" t="s">
        <v>38</v>
      </c>
    </row>
    <row r="5614" spans="2:9">
      <c r="B5614" s="1">
        <v>5612</v>
      </c>
      <c r="C5614" s="41" t="s">
        <v>16485</v>
      </c>
      <c r="D5614" s="4" t="s">
        <v>16486</v>
      </c>
      <c r="E5614" s="41" t="s">
        <v>19</v>
      </c>
      <c r="F5614" s="3" t="s">
        <v>16487</v>
      </c>
      <c r="G5614" s="1" t="s">
        <v>20</v>
      </c>
      <c r="H5614" s="4" t="s">
        <v>557</v>
      </c>
      <c r="I5614" s="1" t="s">
        <v>38</v>
      </c>
    </row>
    <row r="5615" spans="2:9">
      <c r="B5615" s="1">
        <v>5613</v>
      </c>
      <c r="C5615" s="41" t="s">
        <v>16488</v>
      </c>
      <c r="D5615" s="4" t="s">
        <v>16489</v>
      </c>
      <c r="E5615" s="41" t="s">
        <v>19</v>
      </c>
      <c r="F5615" s="3" t="s">
        <v>13324</v>
      </c>
      <c r="G5615" s="1" t="s">
        <v>20</v>
      </c>
      <c r="H5615" s="4" t="s">
        <v>680</v>
      </c>
      <c r="I5615" s="1" t="s">
        <v>38</v>
      </c>
    </row>
    <row r="5616" spans="2:9">
      <c r="B5616" s="1">
        <v>5614</v>
      </c>
      <c r="C5616" s="41" t="s">
        <v>16490</v>
      </c>
      <c r="D5616" s="4" t="s">
        <v>16491</v>
      </c>
      <c r="E5616" s="41" t="s">
        <v>19</v>
      </c>
      <c r="F5616" s="3" t="s">
        <v>16492</v>
      </c>
      <c r="G5616" s="1" t="s">
        <v>20</v>
      </c>
      <c r="H5616" s="4" t="s">
        <v>182</v>
      </c>
      <c r="I5616" s="1" t="s">
        <v>38</v>
      </c>
    </row>
    <row r="5617" spans="2:9">
      <c r="B5617" s="1">
        <v>5615</v>
      </c>
      <c r="C5617" s="41" t="s">
        <v>16493</v>
      </c>
      <c r="D5617" s="4" t="s">
        <v>16494</v>
      </c>
      <c r="E5617" s="41" t="s">
        <v>19</v>
      </c>
      <c r="F5617" s="3" t="s">
        <v>16495</v>
      </c>
      <c r="G5617" s="1" t="s">
        <v>20</v>
      </c>
      <c r="H5617" s="4" t="s">
        <v>174</v>
      </c>
      <c r="I5617" s="1" t="s">
        <v>38</v>
      </c>
    </row>
    <row r="5618" spans="2:9">
      <c r="B5618" s="1">
        <v>5616</v>
      </c>
      <c r="C5618" s="41" t="s">
        <v>16496</v>
      </c>
      <c r="D5618" s="4" t="s">
        <v>16497</v>
      </c>
      <c r="E5618" s="41" t="s">
        <v>19</v>
      </c>
      <c r="F5618" s="3" t="s">
        <v>16498</v>
      </c>
      <c r="G5618" s="1" t="s">
        <v>20</v>
      </c>
      <c r="H5618" s="4" t="s">
        <v>387</v>
      </c>
      <c r="I5618" s="1" t="s">
        <v>38</v>
      </c>
    </row>
    <row r="5619" spans="2:9">
      <c r="B5619" s="1">
        <v>5617</v>
      </c>
      <c r="C5619" s="41" t="s">
        <v>16499</v>
      </c>
      <c r="D5619" s="4" t="s">
        <v>7880</v>
      </c>
      <c r="E5619" s="41" t="s">
        <v>19</v>
      </c>
      <c r="F5619" s="3" t="s">
        <v>16500</v>
      </c>
      <c r="G5619" s="1" t="s">
        <v>20</v>
      </c>
      <c r="H5619" s="4" t="s">
        <v>679</v>
      </c>
      <c r="I5619" s="1" t="s">
        <v>38</v>
      </c>
    </row>
    <row r="5620" spans="2:9">
      <c r="B5620" s="1">
        <v>5618</v>
      </c>
      <c r="C5620" s="41" t="s">
        <v>16501</v>
      </c>
      <c r="D5620" s="4" t="s">
        <v>3815</v>
      </c>
      <c r="E5620" s="41" t="s">
        <v>19</v>
      </c>
      <c r="F5620" s="3" t="s">
        <v>16502</v>
      </c>
      <c r="G5620" s="1" t="s">
        <v>20</v>
      </c>
      <c r="H5620" s="4" t="s">
        <v>557</v>
      </c>
      <c r="I5620" s="1" t="s">
        <v>38</v>
      </c>
    </row>
    <row r="5621" spans="2:9">
      <c r="B5621" s="1">
        <v>5619</v>
      </c>
      <c r="C5621" s="41" t="s">
        <v>16503</v>
      </c>
      <c r="D5621" s="4" t="s">
        <v>7144</v>
      </c>
      <c r="E5621" s="41" t="s">
        <v>19</v>
      </c>
      <c r="F5621" s="3" t="s">
        <v>16504</v>
      </c>
      <c r="G5621" s="1" t="s">
        <v>20</v>
      </c>
      <c r="H5621" s="4" t="s">
        <v>557</v>
      </c>
      <c r="I5621" s="1" t="s">
        <v>38</v>
      </c>
    </row>
    <row r="5622" spans="2:9">
      <c r="B5622" s="1">
        <v>5620</v>
      </c>
      <c r="C5622" s="41" t="s">
        <v>16505</v>
      </c>
      <c r="D5622" s="4" t="s">
        <v>10209</v>
      </c>
      <c r="E5622" s="41" t="s">
        <v>19</v>
      </c>
      <c r="F5622" s="3" t="s">
        <v>16506</v>
      </c>
      <c r="G5622" s="1" t="s">
        <v>20</v>
      </c>
      <c r="H5622" s="4" t="s">
        <v>675</v>
      </c>
      <c r="I5622" s="1" t="s">
        <v>38</v>
      </c>
    </row>
    <row r="5623" spans="2:9">
      <c r="B5623" s="1">
        <v>5621</v>
      </c>
      <c r="C5623" s="41" t="s">
        <v>16507</v>
      </c>
      <c r="D5623" s="4" t="s">
        <v>16508</v>
      </c>
      <c r="E5623" s="41" t="s">
        <v>19</v>
      </c>
      <c r="F5623" s="3" t="s">
        <v>16509</v>
      </c>
      <c r="G5623" s="1" t="s">
        <v>20</v>
      </c>
      <c r="H5623" s="4" t="s">
        <v>318</v>
      </c>
      <c r="I5623" s="1" t="s">
        <v>38</v>
      </c>
    </row>
    <row r="5624" spans="2:9">
      <c r="B5624" s="1">
        <v>5622</v>
      </c>
      <c r="C5624" s="41" t="s">
        <v>16510</v>
      </c>
      <c r="D5624" s="4" t="s">
        <v>2343</v>
      </c>
      <c r="E5624" s="41" t="s">
        <v>19</v>
      </c>
      <c r="F5624" s="3" t="s">
        <v>16511</v>
      </c>
      <c r="G5624" s="1" t="s">
        <v>20</v>
      </c>
      <c r="H5624" s="4" t="s">
        <v>387</v>
      </c>
      <c r="I5624" s="1" t="s">
        <v>38</v>
      </c>
    </row>
    <row r="5625" spans="2:9">
      <c r="B5625" s="1">
        <v>5623</v>
      </c>
      <c r="C5625" s="41" t="s">
        <v>16512</v>
      </c>
      <c r="D5625" s="4" t="s">
        <v>16513</v>
      </c>
      <c r="E5625" s="41" t="s">
        <v>19</v>
      </c>
      <c r="F5625" s="3" t="s">
        <v>16514</v>
      </c>
      <c r="G5625" s="1" t="s">
        <v>20</v>
      </c>
      <c r="H5625" s="4" t="s">
        <v>557</v>
      </c>
      <c r="I5625" s="1" t="s">
        <v>38</v>
      </c>
    </row>
    <row r="5626" spans="2:9">
      <c r="B5626" s="1">
        <v>5624</v>
      </c>
      <c r="C5626" s="41" t="s">
        <v>16515</v>
      </c>
      <c r="D5626" s="4" t="s">
        <v>16516</v>
      </c>
      <c r="E5626" s="41" t="s">
        <v>19</v>
      </c>
      <c r="F5626" s="3" t="s">
        <v>16517</v>
      </c>
      <c r="G5626" s="1" t="s">
        <v>20</v>
      </c>
      <c r="H5626" s="4" t="s">
        <v>557</v>
      </c>
      <c r="I5626" s="1" t="s">
        <v>38</v>
      </c>
    </row>
    <row r="5627" spans="2:9">
      <c r="B5627" s="1">
        <v>5625</v>
      </c>
      <c r="C5627" s="41" t="s">
        <v>16518</v>
      </c>
      <c r="D5627" s="4" t="s">
        <v>16519</v>
      </c>
      <c r="E5627" s="41" t="s">
        <v>19</v>
      </c>
      <c r="F5627" s="3" t="s">
        <v>16520</v>
      </c>
      <c r="G5627" s="1" t="s">
        <v>20</v>
      </c>
      <c r="H5627" s="4" t="s">
        <v>182</v>
      </c>
      <c r="I5627" s="1" t="s">
        <v>38</v>
      </c>
    </row>
    <row r="5628" spans="2:9">
      <c r="B5628" s="1">
        <v>5626</v>
      </c>
      <c r="C5628" s="41" t="s">
        <v>16521</v>
      </c>
      <c r="D5628" s="4" t="s">
        <v>2854</v>
      </c>
      <c r="E5628" s="41" t="s">
        <v>19</v>
      </c>
      <c r="F5628" s="3" t="s">
        <v>16522</v>
      </c>
      <c r="G5628" s="1" t="s">
        <v>20</v>
      </c>
      <c r="H5628" s="4" t="s">
        <v>679</v>
      </c>
      <c r="I5628" s="1" t="s">
        <v>38</v>
      </c>
    </row>
    <row r="5629" spans="2:9">
      <c r="B5629" s="1">
        <v>5627</v>
      </c>
      <c r="C5629" s="41" t="s">
        <v>16523</v>
      </c>
      <c r="D5629" s="4" t="s">
        <v>16524</v>
      </c>
      <c r="E5629" s="41" t="s">
        <v>19</v>
      </c>
      <c r="F5629" s="3" t="s">
        <v>16525</v>
      </c>
      <c r="G5629" s="1" t="s">
        <v>20</v>
      </c>
      <c r="H5629" s="4" t="s">
        <v>671</v>
      </c>
      <c r="I5629" s="1" t="s">
        <v>38</v>
      </c>
    </row>
    <row r="5630" spans="2:9">
      <c r="B5630" s="1">
        <v>5628</v>
      </c>
      <c r="C5630" s="41" t="s">
        <v>16526</v>
      </c>
      <c r="D5630" s="4" t="s">
        <v>6788</v>
      </c>
      <c r="E5630" s="41" t="s">
        <v>19</v>
      </c>
      <c r="F5630" s="3" t="s">
        <v>16527</v>
      </c>
      <c r="G5630" s="1" t="s">
        <v>20</v>
      </c>
      <c r="H5630" s="4" t="s">
        <v>436</v>
      </c>
      <c r="I5630" s="1" t="s">
        <v>38</v>
      </c>
    </row>
    <row r="5631" spans="2:9">
      <c r="B5631" s="1">
        <v>5629</v>
      </c>
      <c r="C5631" s="41" t="s">
        <v>16528</v>
      </c>
      <c r="D5631" s="4" t="s">
        <v>16529</v>
      </c>
      <c r="E5631" s="41" t="s">
        <v>19</v>
      </c>
      <c r="F5631" s="3" t="s">
        <v>16530</v>
      </c>
      <c r="G5631" s="1" t="s">
        <v>20</v>
      </c>
      <c r="H5631" s="4" t="s">
        <v>322</v>
      </c>
      <c r="I5631" s="1" t="s">
        <v>38</v>
      </c>
    </row>
    <row r="5632" spans="2:9">
      <c r="B5632" s="1">
        <v>5630</v>
      </c>
      <c r="C5632" s="41" t="s">
        <v>16531</v>
      </c>
      <c r="D5632" s="4" t="s">
        <v>16532</v>
      </c>
      <c r="E5632" s="41" t="s">
        <v>19</v>
      </c>
      <c r="F5632" s="3" t="s">
        <v>16533</v>
      </c>
      <c r="G5632" s="1" t="s">
        <v>20</v>
      </c>
      <c r="H5632" s="4" t="s">
        <v>478</v>
      </c>
      <c r="I5632" s="1" t="s">
        <v>38</v>
      </c>
    </row>
    <row r="5633" spans="2:9">
      <c r="B5633" s="1">
        <v>5631</v>
      </c>
      <c r="C5633" s="41" t="s">
        <v>16534</v>
      </c>
      <c r="D5633" s="4" t="s">
        <v>16535</v>
      </c>
      <c r="E5633" s="41" t="s">
        <v>19</v>
      </c>
      <c r="F5633" s="3" t="s">
        <v>16536</v>
      </c>
      <c r="G5633" s="1" t="s">
        <v>20</v>
      </c>
      <c r="H5633" s="4" t="s">
        <v>671</v>
      </c>
      <c r="I5633" s="1" t="s">
        <v>38</v>
      </c>
    </row>
    <row r="5634" spans="2:9">
      <c r="B5634" s="1">
        <v>5632</v>
      </c>
      <c r="C5634" s="41" t="s">
        <v>16537</v>
      </c>
      <c r="D5634" s="4" t="s">
        <v>16538</v>
      </c>
      <c r="E5634" s="41" t="s">
        <v>19</v>
      </c>
      <c r="F5634" s="3" t="s">
        <v>16539</v>
      </c>
      <c r="G5634" s="1" t="s">
        <v>20</v>
      </c>
      <c r="H5634" s="4" t="s">
        <v>462</v>
      </c>
      <c r="I5634" s="1" t="s">
        <v>38</v>
      </c>
    </row>
    <row r="5635" spans="2:9">
      <c r="B5635" s="1">
        <v>5633</v>
      </c>
      <c r="C5635" s="41" t="s">
        <v>16540</v>
      </c>
      <c r="D5635" s="4" t="s">
        <v>16541</v>
      </c>
      <c r="E5635" s="41" t="s">
        <v>19</v>
      </c>
      <c r="F5635" s="3" t="s">
        <v>16542</v>
      </c>
      <c r="G5635" s="1" t="s">
        <v>20</v>
      </c>
      <c r="H5635" s="4" t="s">
        <v>478</v>
      </c>
      <c r="I5635" s="1" t="s">
        <v>38</v>
      </c>
    </row>
    <row r="5636" spans="2:9">
      <c r="B5636" s="1">
        <v>5634</v>
      </c>
      <c r="C5636" s="41" t="s">
        <v>16543</v>
      </c>
      <c r="D5636" s="4" t="s">
        <v>16544</v>
      </c>
      <c r="E5636" s="41" t="s">
        <v>19</v>
      </c>
      <c r="F5636" s="3" t="s">
        <v>16545</v>
      </c>
      <c r="G5636" s="1" t="s">
        <v>20</v>
      </c>
      <c r="H5636" s="4" t="s">
        <v>675</v>
      </c>
      <c r="I5636" s="1" t="s">
        <v>38</v>
      </c>
    </row>
    <row r="5637" spans="2:9">
      <c r="B5637" s="1">
        <v>5635</v>
      </c>
      <c r="C5637" s="41" t="s">
        <v>16546</v>
      </c>
      <c r="D5637" s="4" t="s">
        <v>16547</v>
      </c>
      <c r="E5637" s="41" t="s">
        <v>19</v>
      </c>
      <c r="F5637" s="3" t="s">
        <v>16548</v>
      </c>
      <c r="G5637" s="1" t="s">
        <v>20</v>
      </c>
      <c r="H5637" s="4" t="s">
        <v>679</v>
      </c>
      <c r="I5637" s="1" t="s">
        <v>38</v>
      </c>
    </row>
    <row r="5638" spans="2:9">
      <c r="B5638" s="1">
        <v>5636</v>
      </c>
      <c r="C5638" s="41" t="s">
        <v>16549</v>
      </c>
      <c r="D5638" s="4" t="s">
        <v>16550</v>
      </c>
      <c r="E5638" s="41" t="s">
        <v>19</v>
      </c>
      <c r="F5638" s="3" t="s">
        <v>6567</v>
      </c>
      <c r="G5638" s="1" t="s">
        <v>20</v>
      </c>
      <c r="H5638" s="4" t="s">
        <v>29551</v>
      </c>
      <c r="I5638" s="1" t="s">
        <v>38</v>
      </c>
    </row>
    <row r="5639" spans="2:9">
      <c r="B5639" s="1">
        <v>5637</v>
      </c>
      <c r="C5639" s="41" t="s">
        <v>16551</v>
      </c>
      <c r="D5639" s="4" t="s">
        <v>16552</v>
      </c>
      <c r="E5639" s="41" t="s">
        <v>19</v>
      </c>
      <c r="F5639" s="3" t="s">
        <v>16553</v>
      </c>
      <c r="G5639" s="1" t="s">
        <v>20</v>
      </c>
      <c r="H5639" s="4" t="s">
        <v>557</v>
      </c>
      <c r="I5639" s="1" t="s">
        <v>38</v>
      </c>
    </row>
    <row r="5640" spans="2:9">
      <c r="B5640" s="1">
        <v>5638</v>
      </c>
      <c r="C5640" s="41" t="s">
        <v>16554</v>
      </c>
      <c r="D5640" s="4" t="s">
        <v>16555</v>
      </c>
      <c r="E5640" s="41" t="s">
        <v>19</v>
      </c>
      <c r="F5640" s="3" t="s">
        <v>6567</v>
      </c>
      <c r="G5640" s="1" t="s">
        <v>20</v>
      </c>
      <c r="H5640" s="4" t="s">
        <v>29551</v>
      </c>
      <c r="I5640" s="1" t="s">
        <v>38</v>
      </c>
    </row>
    <row r="5641" spans="2:9">
      <c r="B5641" s="1">
        <v>5639</v>
      </c>
      <c r="C5641" s="41" t="s">
        <v>16556</v>
      </c>
      <c r="D5641" s="4" t="s">
        <v>6575</v>
      </c>
      <c r="E5641" s="41" t="s">
        <v>19</v>
      </c>
      <c r="F5641" s="3" t="s">
        <v>16557</v>
      </c>
      <c r="G5641" s="1" t="s">
        <v>20</v>
      </c>
      <c r="H5641" s="4" t="s">
        <v>478</v>
      </c>
      <c r="I5641" s="1" t="s">
        <v>38</v>
      </c>
    </row>
    <row r="5642" spans="2:9">
      <c r="B5642" s="1">
        <v>5640</v>
      </c>
      <c r="C5642" s="41" t="s">
        <v>16558</v>
      </c>
      <c r="D5642" s="4" t="s">
        <v>16559</v>
      </c>
      <c r="E5642" s="41" t="s">
        <v>19</v>
      </c>
      <c r="F5642" s="3" t="s">
        <v>16560</v>
      </c>
      <c r="G5642" s="1" t="s">
        <v>20</v>
      </c>
      <c r="H5642" s="4" t="s">
        <v>672</v>
      </c>
      <c r="I5642" s="1" t="s">
        <v>38</v>
      </c>
    </row>
    <row r="5643" spans="2:9">
      <c r="B5643" s="1">
        <v>5641</v>
      </c>
      <c r="C5643" s="41" t="s">
        <v>16561</v>
      </c>
      <c r="D5643" s="4" t="s">
        <v>3791</v>
      </c>
      <c r="E5643" s="41" t="s">
        <v>19</v>
      </c>
      <c r="F5643" s="3" t="s">
        <v>16562</v>
      </c>
      <c r="G5643" s="1" t="s">
        <v>20</v>
      </c>
      <c r="H5643" s="4" t="s">
        <v>182</v>
      </c>
      <c r="I5643" s="1" t="s">
        <v>38</v>
      </c>
    </row>
    <row r="5644" spans="2:9">
      <c r="B5644" s="1">
        <v>5642</v>
      </c>
      <c r="C5644" s="41" t="s">
        <v>16563</v>
      </c>
      <c r="D5644" s="4" t="s">
        <v>16564</v>
      </c>
      <c r="E5644" s="41" t="s">
        <v>19</v>
      </c>
      <c r="F5644" s="3" t="s">
        <v>16565</v>
      </c>
      <c r="G5644" s="1" t="s">
        <v>20</v>
      </c>
      <c r="H5644" s="4" t="s">
        <v>194</v>
      </c>
      <c r="I5644" s="1" t="s">
        <v>38</v>
      </c>
    </row>
    <row r="5645" spans="2:9">
      <c r="B5645" s="1">
        <v>5643</v>
      </c>
      <c r="C5645" s="41" t="s">
        <v>16566</v>
      </c>
      <c r="D5645" s="4" t="s">
        <v>16567</v>
      </c>
      <c r="E5645" s="41" t="s">
        <v>19</v>
      </c>
      <c r="F5645" s="3" t="s">
        <v>16568</v>
      </c>
      <c r="G5645" s="1" t="s">
        <v>20</v>
      </c>
      <c r="H5645" s="4" t="s">
        <v>182</v>
      </c>
      <c r="I5645" s="1" t="s">
        <v>38</v>
      </c>
    </row>
    <row r="5646" spans="2:9">
      <c r="B5646" s="1">
        <v>5644</v>
      </c>
      <c r="C5646" s="41" t="s">
        <v>16569</v>
      </c>
      <c r="D5646" s="4" t="s">
        <v>16570</v>
      </c>
      <c r="E5646" s="41" t="s">
        <v>19</v>
      </c>
      <c r="F5646" s="3" t="s">
        <v>16571</v>
      </c>
      <c r="G5646" s="1" t="s">
        <v>20</v>
      </c>
      <c r="H5646" s="4" t="s">
        <v>681</v>
      </c>
      <c r="I5646" s="1" t="s">
        <v>38</v>
      </c>
    </row>
    <row r="5647" spans="2:9">
      <c r="B5647" s="1">
        <v>5645</v>
      </c>
      <c r="C5647" s="41" t="s">
        <v>16572</v>
      </c>
      <c r="D5647" s="4" t="s">
        <v>16573</v>
      </c>
      <c r="E5647" s="41" t="s">
        <v>19</v>
      </c>
      <c r="F5647" s="3" t="s">
        <v>16574</v>
      </c>
      <c r="G5647" s="1" t="s">
        <v>20</v>
      </c>
      <c r="H5647" s="4" t="s">
        <v>318</v>
      </c>
      <c r="I5647" s="1" t="s">
        <v>38</v>
      </c>
    </row>
    <row r="5648" spans="2:9">
      <c r="B5648" s="1">
        <v>5646</v>
      </c>
      <c r="C5648" s="41" t="s">
        <v>16575</v>
      </c>
      <c r="D5648" s="4" t="s">
        <v>16576</v>
      </c>
      <c r="E5648" s="41" t="s">
        <v>19</v>
      </c>
      <c r="F5648" s="3" t="s">
        <v>6567</v>
      </c>
      <c r="G5648" s="1" t="s">
        <v>20</v>
      </c>
      <c r="H5648" s="4" t="s">
        <v>29551</v>
      </c>
      <c r="I5648" s="1" t="s">
        <v>38</v>
      </c>
    </row>
    <row r="5649" spans="2:9">
      <c r="B5649" s="1">
        <v>5647</v>
      </c>
      <c r="C5649" s="41" t="s">
        <v>16577</v>
      </c>
      <c r="D5649" s="4" t="s">
        <v>16578</v>
      </c>
      <c r="E5649" s="41" t="s">
        <v>19</v>
      </c>
      <c r="F5649" s="3" t="s">
        <v>16579</v>
      </c>
      <c r="G5649" s="1" t="s">
        <v>20</v>
      </c>
      <c r="H5649" s="4" t="s">
        <v>478</v>
      </c>
      <c r="I5649" s="1" t="s">
        <v>38</v>
      </c>
    </row>
    <row r="5650" spans="2:9">
      <c r="B5650" s="1">
        <v>5648</v>
      </c>
      <c r="C5650" s="41" t="s">
        <v>16580</v>
      </c>
      <c r="D5650" s="4" t="s">
        <v>16581</v>
      </c>
      <c r="E5650" s="41" t="s">
        <v>19</v>
      </c>
      <c r="F5650" s="3" t="s">
        <v>16582</v>
      </c>
      <c r="G5650" s="1" t="s">
        <v>20</v>
      </c>
      <c r="H5650" s="4" t="s">
        <v>29551</v>
      </c>
      <c r="I5650" s="1" t="s">
        <v>38</v>
      </c>
    </row>
    <row r="5651" spans="2:9">
      <c r="B5651" s="1">
        <v>5649</v>
      </c>
      <c r="C5651" s="41" t="s">
        <v>16583</v>
      </c>
      <c r="D5651" s="4" t="s">
        <v>13083</v>
      </c>
      <c r="E5651" s="41" t="s">
        <v>19</v>
      </c>
      <c r="F5651" s="3" t="s">
        <v>16584</v>
      </c>
      <c r="G5651" s="1" t="s">
        <v>20</v>
      </c>
      <c r="H5651" s="4" t="s">
        <v>326</v>
      </c>
      <c r="I5651" s="1" t="s">
        <v>38</v>
      </c>
    </row>
    <row r="5652" spans="2:9">
      <c r="B5652" s="1">
        <v>5650</v>
      </c>
      <c r="C5652" s="41" t="s">
        <v>16585</v>
      </c>
      <c r="D5652" s="4" t="s">
        <v>16586</v>
      </c>
      <c r="E5652" s="41" t="s">
        <v>19</v>
      </c>
      <c r="F5652" s="3" t="s">
        <v>6567</v>
      </c>
      <c r="G5652" s="1" t="s">
        <v>20</v>
      </c>
      <c r="H5652" s="4" t="s">
        <v>29551</v>
      </c>
      <c r="I5652" s="1" t="s">
        <v>38</v>
      </c>
    </row>
    <row r="5653" spans="2:9">
      <c r="B5653" s="1">
        <v>5651</v>
      </c>
      <c r="C5653" s="41" t="s">
        <v>16587</v>
      </c>
      <c r="D5653" s="4" t="s">
        <v>16588</v>
      </c>
      <c r="E5653" s="41" t="s">
        <v>19</v>
      </c>
      <c r="F5653" s="3" t="s">
        <v>16589</v>
      </c>
      <c r="G5653" s="1" t="s">
        <v>20</v>
      </c>
      <c r="H5653" s="4" t="s">
        <v>679</v>
      </c>
      <c r="I5653" s="1" t="s">
        <v>38</v>
      </c>
    </row>
    <row r="5654" spans="2:9">
      <c r="B5654" s="1">
        <v>5652</v>
      </c>
      <c r="C5654" s="41" t="s">
        <v>16590</v>
      </c>
      <c r="D5654" s="4" t="s">
        <v>16591</v>
      </c>
      <c r="E5654" s="41" t="s">
        <v>19</v>
      </c>
      <c r="F5654" s="3" t="s">
        <v>16592</v>
      </c>
      <c r="G5654" s="1" t="s">
        <v>20</v>
      </c>
      <c r="H5654" s="4" t="s">
        <v>318</v>
      </c>
      <c r="I5654" s="1" t="s">
        <v>38</v>
      </c>
    </row>
    <row r="5655" spans="2:9">
      <c r="B5655" s="1">
        <v>5653</v>
      </c>
      <c r="C5655" s="41" t="s">
        <v>16593</v>
      </c>
      <c r="D5655" s="4" t="s">
        <v>16594</v>
      </c>
      <c r="E5655" s="41" t="s">
        <v>19</v>
      </c>
      <c r="F5655" s="3" t="s">
        <v>16595</v>
      </c>
      <c r="G5655" s="1" t="s">
        <v>20</v>
      </c>
      <c r="H5655" s="4" t="s">
        <v>478</v>
      </c>
      <c r="I5655" s="1" t="s">
        <v>38</v>
      </c>
    </row>
    <row r="5656" spans="2:9">
      <c r="B5656" s="1">
        <v>5654</v>
      </c>
      <c r="C5656" s="41" t="s">
        <v>16596</v>
      </c>
      <c r="D5656" s="4" t="s">
        <v>10913</v>
      </c>
      <c r="E5656" s="41" t="s">
        <v>19</v>
      </c>
      <c r="F5656" s="3" t="s">
        <v>16597</v>
      </c>
      <c r="G5656" s="1" t="s">
        <v>20</v>
      </c>
      <c r="H5656" s="4" t="s">
        <v>678</v>
      </c>
      <c r="I5656" s="1" t="s">
        <v>38</v>
      </c>
    </row>
    <row r="5657" spans="2:9">
      <c r="B5657" s="1">
        <v>5655</v>
      </c>
      <c r="C5657" s="41" t="s">
        <v>16598</v>
      </c>
      <c r="D5657" s="4" t="s">
        <v>55</v>
      </c>
      <c r="E5657" s="41" t="s">
        <v>19</v>
      </c>
      <c r="F5657" s="3" t="s">
        <v>15473</v>
      </c>
      <c r="G5657" s="1" t="s">
        <v>20</v>
      </c>
      <c r="H5657" s="4" t="s">
        <v>675</v>
      </c>
      <c r="I5657" s="1" t="s">
        <v>38</v>
      </c>
    </row>
    <row r="5658" spans="2:9">
      <c r="B5658" s="1">
        <v>5656</v>
      </c>
      <c r="C5658" s="41" t="s">
        <v>16599</v>
      </c>
      <c r="D5658" s="4" t="s">
        <v>16600</v>
      </c>
      <c r="E5658" s="41" t="s">
        <v>19</v>
      </c>
      <c r="F5658" s="3" t="s">
        <v>6567</v>
      </c>
      <c r="G5658" s="1" t="s">
        <v>20</v>
      </c>
      <c r="H5658" s="4" t="s">
        <v>29551</v>
      </c>
      <c r="I5658" s="1" t="s">
        <v>38</v>
      </c>
    </row>
    <row r="5659" spans="2:9">
      <c r="B5659" s="1">
        <v>5657</v>
      </c>
      <c r="C5659" s="41" t="s">
        <v>16601</v>
      </c>
      <c r="D5659" s="4" t="s">
        <v>16602</v>
      </c>
      <c r="E5659" s="41" t="s">
        <v>19</v>
      </c>
      <c r="F5659" s="3" t="s">
        <v>16603</v>
      </c>
      <c r="G5659" s="1" t="s">
        <v>20</v>
      </c>
      <c r="H5659" s="4" t="s">
        <v>557</v>
      </c>
      <c r="I5659" s="1" t="s">
        <v>38</v>
      </c>
    </row>
    <row r="5660" spans="2:9">
      <c r="B5660" s="1">
        <v>5658</v>
      </c>
      <c r="C5660" s="41" t="s">
        <v>16604</v>
      </c>
      <c r="D5660" s="4" t="s">
        <v>13578</v>
      </c>
      <c r="E5660" s="41" t="s">
        <v>19</v>
      </c>
      <c r="F5660" s="3" t="s">
        <v>16605</v>
      </c>
      <c r="G5660" s="1" t="s">
        <v>20</v>
      </c>
      <c r="H5660" s="4" t="s">
        <v>680</v>
      </c>
      <c r="I5660" s="1" t="s">
        <v>38</v>
      </c>
    </row>
    <row r="5661" spans="2:9">
      <c r="B5661" s="1">
        <v>5659</v>
      </c>
      <c r="C5661" s="41" t="s">
        <v>16606</v>
      </c>
      <c r="D5661" s="4" t="s">
        <v>16607</v>
      </c>
      <c r="E5661" s="41" t="s">
        <v>19</v>
      </c>
      <c r="F5661" s="3" t="s">
        <v>16608</v>
      </c>
      <c r="G5661" s="1" t="s">
        <v>20</v>
      </c>
      <c r="H5661" s="4" t="s">
        <v>678</v>
      </c>
      <c r="I5661" s="1" t="s">
        <v>38</v>
      </c>
    </row>
    <row r="5662" spans="2:9">
      <c r="B5662" s="1">
        <v>5660</v>
      </c>
      <c r="C5662" s="41" t="s">
        <v>16609</v>
      </c>
      <c r="D5662" s="4" t="s">
        <v>16610</v>
      </c>
      <c r="E5662" s="41" t="s">
        <v>19</v>
      </c>
      <c r="F5662" s="3" t="s">
        <v>16611</v>
      </c>
      <c r="G5662" s="1" t="s">
        <v>20</v>
      </c>
      <c r="H5662" s="4" t="s">
        <v>182</v>
      </c>
      <c r="I5662" s="1" t="s">
        <v>38</v>
      </c>
    </row>
    <row r="5663" spans="2:9">
      <c r="B5663" s="1">
        <v>5661</v>
      </c>
      <c r="C5663" s="41" t="s">
        <v>16612</v>
      </c>
      <c r="D5663" s="4" t="s">
        <v>16613</v>
      </c>
      <c r="E5663" s="41" t="s">
        <v>19</v>
      </c>
      <c r="F5663" s="3" t="s">
        <v>16614</v>
      </c>
      <c r="G5663" s="1" t="s">
        <v>20</v>
      </c>
      <c r="H5663" s="4" t="s">
        <v>675</v>
      </c>
      <c r="I5663" s="1" t="s">
        <v>38</v>
      </c>
    </row>
    <row r="5664" spans="2:9">
      <c r="B5664" s="1">
        <v>5662</v>
      </c>
      <c r="C5664" s="41" t="s">
        <v>16615</v>
      </c>
      <c r="D5664" s="4" t="s">
        <v>16616</v>
      </c>
      <c r="E5664" s="41" t="s">
        <v>19</v>
      </c>
      <c r="F5664" s="3" t="s">
        <v>16617</v>
      </c>
      <c r="G5664" s="1" t="s">
        <v>20</v>
      </c>
      <c r="H5664" s="4" t="s">
        <v>29551</v>
      </c>
      <c r="I5664" s="1" t="s">
        <v>38</v>
      </c>
    </row>
    <row r="5665" spans="2:9">
      <c r="B5665" s="1">
        <v>5663</v>
      </c>
      <c r="C5665" s="41" t="s">
        <v>16618</v>
      </c>
      <c r="D5665" s="4" t="s">
        <v>16619</v>
      </c>
      <c r="E5665" s="41" t="s">
        <v>19</v>
      </c>
      <c r="F5665" s="3" t="s">
        <v>16620</v>
      </c>
      <c r="G5665" s="1" t="s">
        <v>20</v>
      </c>
      <c r="H5665" s="4" t="s">
        <v>678</v>
      </c>
      <c r="I5665" s="1" t="s">
        <v>38</v>
      </c>
    </row>
    <row r="5666" spans="2:9">
      <c r="B5666" s="1">
        <v>5664</v>
      </c>
      <c r="C5666" s="41" t="s">
        <v>16621</v>
      </c>
      <c r="D5666" s="4" t="s">
        <v>16622</v>
      </c>
      <c r="E5666" s="41" t="s">
        <v>19</v>
      </c>
      <c r="F5666" s="3" t="s">
        <v>16623</v>
      </c>
      <c r="G5666" s="1" t="s">
        <v>20</v>
      </c>
      <c r="H5666" s="4" t="s">
        <v>174</v>
      </c>
      <c r="I5666" s="1" t="s">
        <v>38</v>
      </c>
    </row>
    <row r="5667" spans="2:9">
      <c r="B5667" s="1">
        <v>5665</v>
      </c>
      <c r="C5667" s="41" t="s">
        <v>16624</v>
      </c>
      <c r="D5667" s="4" t="s">
        <v>16625</v>
      </c>
      <c r="E5667" s="41" t="s">
        <v>19</v>
      </c>
      <c r="F5667" s="3" t="s">
        <v>16626</v>
      </c>
      <c r="G5667" s="1" t="s">
        <v>20</v>
      </c>
      <c r="H5667" s="4" t="s">
        <v>478</v>
      </c>
      <c r="I5667" s="1" t="s">
        <v>38</v>
      </c>
    </row>
    <row r="5668" spans="2:9">
      <c r="B5668" s="1">
        <v>5666</v>
      </c>
      <c r="C5668" s="41" t="s">
        <v>16627</v>
      </c>
      <c r="D5668" s="4" t="s">
        <v>14718</v>
      </c>
      <c r="E5668" s="41" t="s">
        <v>19</v>
      </c>
      <c r="F5668" s="3" t="s">
        <v>16628</v>
      </c>
      <c r="G5668" s="1" t="s">
        <v>20</v>
      </c>
      <c r="H5668" s="4" t="s">
        <v>182</v>
      </c>
      <c r="I5668" s="1" t="s">
        <v>38</v>
      </c>
    </row>
    <row r="5669" spans="2:9">
      <c r="B5669" s="1">
        <v>5667</v>
      </c>
      <c r="C5669" s="41" t="s">
        <v>16629</v>
      </c>
      <c r="D5669" s="4" t="s">
        <v>16630</v>
      </c>
      <c r="E5669" s="41" t="s">
        <v>19</v>
      </c>
      <c r="F5669" s="3" t="s">
        <v>16631</v>
      </c>
      <c r="G5669" s="1" t="s">
        <v>20</v>
      </c>
      <c r="H5669" s="4" t="s">
        <v>679</v>
      </c>
      <c r="I5669" s="1" t="s">
        <v>38</v>
      </c>
    </row>
    <row r="5670" spans="2:9">
      <c r="B5670" s="1">
        <v>5668</v>
      </c>
      <c r="C5670" s="41" t="s">
        <v>16632</v>
      </c>
      <c r="D5670" s="4" t="s">
        <v>16633</v>
      </c>
      <c r="E5670" s="41" t="s">
        <v>19</v>
      </c>
      <c r="F5670" s="3" t="s">
        <v>16634</v>
      </c>
      <c r="G5670" s="1" t="s">
        <v>20</v>
      </c>
      <c r="H5670" s="4" t="s">
        <v>478</v>
      </c>
      <c r="I5670" s="1" t="s">
        <v>38</v>
      </c>
    </row>
    <row r="5671" spans="2:9">
      <c r="B5671" s="1">
        <v>5669</v>
      </c>
      <c r="C5671" s="41" t="s">
        <v>16635</v>
      </c>
      <c r="D5671" s="4" t="s">
        <v>16636</v>
      </c>
      <c r="E5671" s="41" t="s">
        <v>19</v>
      </c>
      <c r="F5671" s="3" t="s">
        <v>16637</v>
      </c>
      <c r="G5671" s="1" t="s">
        <v>20</v>
      </c>
      <c r="H5671" s="4" t="s">
        <v>679</v>
      </c>
      <c r="I5671" s="1" t="s">
        <v>38</v>
      </c>
    </row>
    <row r="5672" spans="2:9">
      <c r="B5672" s="1">
        <v>5670</v>
      </c>
      <c r="C5672" s="41" t="s">
        <v>16638</v>
      </c>
      <c r="D5672" s="4" t="s">
        <v>16639</v>
      </c>
      <c r="E5672" s="41" t="s">
        <v>19</v>
      </c>
      <c r="F5672" s="3" t="s">
        <v>16640</v>
      </c>
      <c r="G5672" s="1" t="s">
        <v>20</v>
      </c>
      <c r="H5672" s="4" t="s">
        <v>29551</v>
      </c>
      <c r="I5672" s="1" t="s">
        <v>38</v>
      </c>
    </row>
    <row r="5673" spans="2:9">
      <c r="B5673" s="1">
        <v>5671</v>
      </c>
      <c r="C5673" s="41" t="s">
        <v>16641</v>
      </c>
      <c r="D5673" s="4" t="s">
        <v>16642</v>
      </c>
      <c r="E5673" s="41" t="s">
        <v>19</v>
      </c>
      <c r="F5673" s="3" t="s">
        <v>16643</v>
      </c>
      <c r="G5673" s="1" t="s">
        <v>20</v>
      </c>
      <c r="H5673" s="4" t="s">
        <v>182</v>
      </c>
      <c r="I5673" s="1" t="s">
        <v>38</v>
      </c>
    </row>
    <row r="5674" spans="2:9">
      <c r="B5674" s="1">
        <v>5672</v>
      </c>
      <c r="C5674" s="41" t="s">
        <v>16644</v>
      </c>
      <c r="D5674" s="4" t="s">
        <v>16645</v>
      </c>
      <c r="E5674" s="41" t="s">
        <v>19</v>
      </c>
      <c r="F5674" s="3" t="s">
        <v>16646</v>
      </c>
      <c r="G5674" s="1" t="s">
        <v>20</v>
      </c>
      <c r="H5674" s="4" t="s">
        <v>675</v>
      </c>
      <c r="I5674" s="1" t="s">
        <v>38</v>
      </c>
    </row>
    <row r="5675" spans="2:9">
      <c r="B5675" s="1">
        <v>5673</v>
      </c>
      <c r="C5675" s="41" t="s">
        <v>16647</v>
      </c>
      <c r="D5675" s="4" t="s">
        <v>16648</v>
      </c>
      <c r="E5675" s="41" t="s">
        <v>19</v>
      </c>
      <c r="F5675" s="3" t="s">
        <v>16649</v>
      </c>
      <c r="G5675" s="1" t="s">
        <v>20</v>
      </c>
      <c r="H5675" s="4" t="s">
        <v>182</v>
      </c>
      <c r="I5675" s="1" t="s">
        <v>38</v>
      </c>
    </row>
    <row r="5676" spans="2:9">
      <c r="B5676" s="1">
        <v>5674</v>
      </c>
      <c r="C5676" s="41" t="s">
        <v>16650</v>
      </c>
      <c r="D5676" s="4" t="s">
        <v>16651</v>
      </c>
      <c r="E5676" s="41" t="s">
        <v>19</v>
      </c>
      <c r="F5676" s="3" t="s">
        <v>16652</v>
      </c>
      <c r="G5676" s="1" t="s">
        <v>20</v>
      </c>
      <c r="H5676" s="4" t="s">
        <v>244</v>
      </c>
      <c r="I5676" s="1" t="s">
        <v>38</v>
      </c>
    </row>
    <row r="5677" spans="2:9">
      <c r="B5677" s="1">
        <v>5675</v>
      </c>
      <c r="C5677" s="41" t="s">
        <v>16653</v>
      </c>
      <c r="D5677" s="4" t="s">
        <v>16654</v>
      </c>
      <c r="E5677" s="41" t="s">
        <v>19</v>
      </c>
      <c r="F5677" s="3" t="s">
        <v>16655</v>
      </c>
      <c r="G5677" s="1" t="s">
        <v>20</v>
      </c>
      <c r="H5677" s="4" t="s">
        <v>174</v>
      </c>
      <c r="I5677" s="1" t="s">
        <v>38</v>
      </c>
    </row>
    <row r="5678" spans="2:9">
      <c r="B5678" s="1">
        <v>5676</v>
      </c>
      <c r="C5678" s="41" t="s">
        <v>16656</v>
      </c>
      <c r="D5678" s="4" t="s">
        <v>16657</v>
      </c>
      <c r="E5678" s="41" t="s">
        <v>19</v>
      </c>
      <c r="F5678" s="3" t="s">
        <v>16658</v>
      </c>
      <c r="G5678" s="1" t="s">
        <v>20</v>
      </c>
      <c r="H5678" s="4" t="s">
        <v>182</v>
      </c>
      <c r="I5678" s="1" t="s">
        <v>38</v>
      </c>
    </row>
    <row r="5679" spans="2:9">
      <c r="B5679" s="1">
        <v>5677</v>
      </c>
      <c r="C5679" s="41" t="s">
        <v>16659</v>
      </c>
      <c r="D5679" s="4" t="s">
        <v>16660</v>
      </c>
      <c r="E5679" s="41" t="s">
        <v>19</v>
      </c>
      <c r="F5679" s="3" t="s">
        <v>15473</v>
      </c>
      <c r="G5679" s="1" t="s">
        <v>20</v>
      </c>
      <c r="H5679" s="4" t="s">
        <v>675</v>
      </c>
      <c r="I5679" s="1" t="s">
        <v>38</v>
      </c>
    </row>
    <row r="5680" spans="2:9">
      <c r="B5680" s="1">
        <v>5678</v>
      </c>
      <c r="C5680" s="41" t="s">
        <v>16661</v>
      </c>
      <c r="D5680" s="4" t="s">
        <v>16662</v>
      </c>
      <c r="E5680" s="41" t="s">
        <v>19</v>
      </c>
      <c r="F5680" s="3" t="s">
        <v>16663</v>
      </c>
      <c r="G5680" s="1" t="s">
        <v>20</v>
      </c>
      <c r="H5680" s="4" t="s">
        <v>387</v>
      </c>
      <c r="I5680" s="1" t="s">
        <v>38</v>
      </c>
    </row>
    <row r="5681" spans="2:9">
      <c r="B5681" s="1">
        <v>5679</v>
      </c>
      <c r="C5681" s="41" t="s">
        <v>16664</v>
      </c>
      <c r="D5681" s="4" t="s">
        <v>13062</v>
      </c>
      <c r="E5681" s="41" t="s">
        <v>19</v>
      </c>
      <c r="F5681" s="3" t="s">
        <v>16665</v>
      </c>
      <c r="G5681" s="1" t="s">
        <v>20</v>
      </c>
      <c r="H5681" s="4" t="s">
        <v>29551</v>
      </c>
      <c r="I5681" s="1" t="s">
        <v>38</v>
      </c>
    </row>
    <row r="5682" spans="2:9">
      <c r="B5682" s="1">
        <v>5680</v>
      </c>
      <c r="C5682" s="41" t="s">
        <v>16666</v>
      </c>
      <c r="D5682" s="4" t="s">
        <v>5727</v>
      </c>
      <c r="E5682" s="41" t="s">
        <v>19</v>
      </c>
      <c r="F5682" s="3" t="s">
        <v>16667</v>
      </c>
      <c r="G5682" s="1" t="s">
        <v>20</v>
      </c>
      <c r="H5682" s="4" t="s">
        <v>174</v>
      </c>
      <c r="I5682" s="1" t="s">
        <v>38</v>
      </c>
    </row>
    <row r="5683" spans="2:9">
      <c r="B5683" s="1">
        <v>5681</v>
      </c>
      <c r="C5683" s="41" t="s">
        <v>16668</v>
      </c>
      <c r="D5683" s="4" t="s">
        <v>16669</v>
      </c>
      <c r="E5683" s="41" t="s">
        <v>19</v>
      </c>
      <c r="F5683" s="3" t="s">
        <v>13838</v>
      </c>
      <c r="G5683" s="1" t="s">
        <v>20</v>
      </c>
      <c r="H5683" s="4" t="s">
        <v>387</v>
      </c>
      <c r="I5683" s="1" t="s">
        <v>38</v>
      </c>
    </row>
    <row r="5684" spans="2:9">
      <c r="B5684" s="1">
        <v>5682</v>
      </c>
      <c r="C5684" s="41" t="s">
        <v>16670</v>
      </c>
      <c r="D5684" s="4" t="s">
        <v>16671</v>
      </c>
      <c r="E5684" s="41" t="s">
        <v>19</v>
      </c>
      <c r="F5684" s="3" t="s">
        <v>16672</v>
      </c>
      <c r="G5684" s="1" t="s">
        <v>20</v>
      </c>
      <c r="H5684" s="4" t="s">
        <v>182</v>
      </c>
      <c r="I5684" s="1" t="s">
        <v>38</v>
      </c>
    </row>
    <row r="5685" spans="2:9">
      <c r="B5685" s="1">
        <v>5683</v>
      </c>
      <c r="C5685" s="41" t="s">
        <v>16673</v>
      </c>
      <c r="D5685" s="4" t="s">
        <v>16674</v>
      </c>
      <c r="E5685" s="41" t="s">
        <v>19</v>
      </c>
      <c r="F5685" s="3" t="s">
        <v>15473</v>
      </c>
      <c r="G5685" s="1" t="s">
        <v>20</v>
      </c>
      <c r="H5685" s="4" t="s">
        <v>675</v>
      </c>
      <c r="I5685" s="1" t="s">
        <v>38</v>
      </c>
    </row>
    <row r="5686" spans="2:9">
      <c r="B5686" s="1">
        <v>5684</v>
      </c>
      <c r="C5686" s="41" t="s">
        <v>16675</v>
      </c>
      <c r="D5686" s="4" t="s">
        <v>16676</v>
      </c>
      <c r="E5686" s="41" t="s">
        <v>19</v>
      </c>
      <c r="F5686" s="3" t="s">
        <v>16677</v>
      </c>
      <c r="G5686" s="1" t="s">
        <v>20</v>
      </c>
      <c r="H5686" s="4" t="s">
        <v>557</v>
      </c>
      <c r="I5686" s="1" t="s">
        <v>38</v>
      </c>
    </row>
    <row r="5687" spans="2:9">
      <c r="B5687" s="1">
        <v>5685</v>
      </c>
      <c r="C5687" s="41" t="s">
        <v>16678</v>
      </c>
      <c r="D5687" s="4" t="s">
        <v>16679</v>
      </c>
      <c r="E5687" s="41" t="s">
        <v>19</v>
      </c>
      <c r="F5687" s="3" t="s">
        <v>16680</v>
      </c>
      <c r="G5687" s="1" t="s">
        <v>20</v>
      </c>
      <c r="H5687" s="4" t="s">
        <v>478</v>
      </c>
      <c r="I5687" s="1" t="s">
        <v>38</v>
      </c>
    </row>
    <row r="5688" spans="2:9">
      <c r="B5688" s="1">
        <v>5686</v>
      </c>
      <c r="C5688" s="41" t="s">
        <v>16681</v>
      </c>
      <c r="D5688" s="4" t="s">
        <v>16682</v>
      </c>
      <c r="E5688" s="41" t="s">
        <v>19</v>
      </c>
      <c r="F5688" s="3" t="s">
        <v>16683</v>
      </c>
      <c r="G5688" s="1" t="s">
        <v>20</v>
      </c>
      <c r="H5688" s="4" t="s">
        <v>436</v>
      </c>
      <c r="I5688" s="1" t="s">
        <v>38</v>
      </c>
    </row>
    <row r="5689" spans="2:9">
      <c r="B5689" s="1">
        <v>5687</v>
      </c>
      <c r="C5689" s="41" t="s">
        <v>16684</v>
      </c>
      <c r="D5689" s="4" t="s">
        <v>16685</v>
      </c>
      <c r="E5689" s="41" t="s">
        <v>19</v>
      </c>
      <c r="F5689" s="3" t="s">
        <v>16686</v>
      </c>
      <c r="G5689" s="1" t="s">
        <v>20</v>
      </c>
      <c r="H5689" s="4" t="s">
        <v>182</v>
      </c>
      <c r="I5689" s="1" t="s">
        <v>38</v>
      </c>
    </row>
    <row r="5690" spans="2:9">
      <c r="B5690" s="1">
        <v>5688</v>
      </c>
      <c r="C5690" s="41" t="s">
        <v>16687</v>
      </c>
      <c r="D5690" s="4" t="s">
        <v>16688</v>
      </c>
      <c r="E5690" s="41" t="s">
        <v>19</v>
      </c>
      <c r="F5690" s="3" t="s">
        <v>16689</v>
      </c>
      <c r="G5690" s="1" t="s">
        <v>20</v>
      </c>
      <c r="H5690" s="4" t="s">
        <v>182</v>
      </c>
      <c r="I5690" s="1" t="s">
        <v>38</v>
      </c>
    </row>
    <row r="5691" spans="2:9">
      <c r="B5691" s="1">
        <v>5689</v>
      </c>
      <c r="C5691" s="41" t="s">
        <v>16690</v>
      </c>
      <c r="D5691" s="4" t="s">
        <v>16691</v>
      </c>
      <c r="E5691" s="41" t="s">
        <v>19</v>
      </c>
      <c r="F5691" s="3" t="s">
        <v>5109</v>
      </c>
      <c r="G5691" s="1" t="s">
        <v>20</v>
      </c>
      <c r="H5691" s="4" t="s">
        <v>182</v>
      </c>
      <c r="I5691" s="1" t="s">
        <v>38</v>
      </c>
    </row>
    <row r="5692" spans="2:9">
      <c r="B5692" s="1">
        <v>5690</v>
      </c>
      <c r="C5692" s="41" t="s">
        <v>16692</v>
      </c>
      <c r="D5692" s="4" t="s">
        <v>16693</v>
      </c>
      <c r="E5692" s="41" t="s">
        <v>19</v>
      </c>
      <c r="F5692" s="3" t="s">
        <v>16694</v>
      </c>
      <c r="G5692" s="1" t="s">
        <v>20</v>
      </c>
      <c r="H5692" s="4" t="s">
        <v>675</v>
      </c>
      <c r="I5692" s="1" t="s">
        <v>38</v>
      </c>
    </row>
    <row r="5693" spans="2:9">
      <c r="B5693" s="1">
        <v>5691</v>
      </c>
      <c r="C5693" s="41" t="s">
        <v>16695</v>
      </c>
      <c r="D5693" s="4" t="s">
        <v>16696</v>
      </c>
      <c r="E5693" s="41" t="s">
        <v>19</v>
      </c>
      <c r="F5693" s="3" t="s">
        <v>16697</v>
      </c>
      <c r="G5693" s="1" t="s">
        <v>20</v>
      </c>
      <c r="H5693" s="4" t="s">
        <v>310</v>
      </c>
      <c r="I5693" s="1" t="s">
        <v>38</v>
      </c>
    </row>
    <row r="5694" spans="2:9">
      <c r="B5694" s="1">
        <v>5692</v>
      </c>
      <c r="C5694" s="41" t="s">
        <v>16698</v>
      </c>
      <c r="D5694" s="4" t="s">
        <v>16699</v>
      </c>
      <c r="E5694" s="41" t="s">
        <v>19</v>
      </c>
      <c r="F5694" s="3" t="s">
        <v>16700</v>
      </c>
      <c r="G5694" s="1" t="s">
        <v>20</v>
      </c>
      <c r="H5694" s="4" t="s">
        <v>182</v>
      </c>
      <c r="I5694" s="1" t="s">
        <v>38</v>
      </c>
    </row>
    <row r="5695" spans="2:9">
      <c r="B5695" s="1">
        <v>5693</v>
      </c>
      <c r="C5695" s="41" t="s">
        <v>16701</v>
      </c>
      <c r="D5695" s="4" t="s">
        <v>16702</v>
      </c>
      <c r="E5695" s="41" t="s">
        <v>19</v>
      </c>
      <c r="F5695" s="3" t="s">
        <v>6852</v>
      </c>
      <c r="G5695" s="1" t="s">
        <v>20</v>
      </c>
      <c r="H5695" s="4" t="s">
        <v>387</v>
      </c>
      <c r="I5695" s="1" t="s">
        <v>38</v>
      </c>
    </row>
    <row r="5696" spans="2:9">
      <c r="B5696" s="1">
        <v>5694</v>
      </c>
      <c r="C5696" s="41" t="s">
        <v>16703</v>
      </c>
      <c r="D5696" s="4" t="s">
        <v>16704</v>
      </c>
      <c r="E5696" s="41" t="s">
        <v>19</v>
      </c>
      <c r="F5696" s="3" t="s">
        <v>16705</v>
      </c>
      <c r="G5696" s="1" t="s">
        <v>20</v>
      </c>
      <c r="H5696" s="4" t="s">
        <v>678</v>
      </c>
      <c r="I5696" s="1" t="s">
        <v>38</v>
      </c>
    </row>
    <row r="5697" spans="2:9">
      <c r="B5697" s="1">
        <v>5695</v>
      </c>
      <c r="C5697" s="41" t="s">
        <v>16706</v>
      </c>
      <c r="D5697" s="4" t="s">
        <v>9645</v>
      </c>
      <c r="E5697" s="41" t="s">
        <v>19</v>
      </c>
      <c r="F5697" s="3" t="s">
        <v>16707</v>
      </c>
      <c r="G5697" s="1" t="s">
        <v>20</v>
      </c>
      <c r="H5697" s="4" t="s">
        <v>182</v>
      </c>
      <c r="I5697" s="1" t="s">
        <v>38</v>
      </c>
    </row>
    <row r="5698" spans="2:9">
      <c r="B5698" s="1">
        <v>5696</v>
      </c>
      <c r="C5698" s="41" t="s">
        <v>16708</v>
      </c>
      <c r="D5698" s="4" t="s">
        <v>16709</v>
      </c>
      <c r="E5698" s="41" t="s">
        <v>19</v>
      </c>
      <c r="F5698" s="3" t="s">
        <v>16710</v>
      </c>
      <c r="G5698" s="1" t="s">
        <v>20</v>
      </c>
      <c r="H5698" s="4" t="s">
        <v>174</v>
      </c>
      <c r="I5698" s="1" t="s">
        <v>38</v>
      </c>
    </row>
    <row r="5699" spans="2:9">
      <c r="B5699" s="1">
        <v>5697</v>
      </c>
      <c r="C5699" s="41" t="s">
        <v>16711</v>
      </c>
      <c r="D5699" s="4" t="s">
        <v>16712</v>
      </c>
      <c r="E5699" s="41" t="s">
        <v>19</v>
      </c>
      <c r="F5699" s="3" t="s">
        <v>16713</v>
      </c>
      <c r="G5699" s="1" t="s">
        <v>20</v>
      </c>
      <c r="H5699" s="4" t="s">
        <v>182</v>
      </c>
      <c r="I5699" s="1" t="s">
        <v>38</v>
      </c>
    </row>
    <row r="5700" spans="2:9">
      <c r="B5700" s="1">
        <v>5698</v>
      </c>
      <c r="C5700" s="41" t="s">
        <v>16714</v>
      </c>
      <c r="D5700" s="4" t="s">
        <v>16715</v>
      </c>
      <c r="E5700" s="41" t="s">
        <v>19</v>
      </c>
      <c r="F5700" s="3" t="s">
        <v>16716</v>
      </c>
      <c r="G5700" s="1" t="s">
        <v>20</v>
      </c>
      <c r="H5700" s="4" t="s">
        <v>182</v>
      </c>
      <c r="I5700" s="1" t="s">
        <v>38</v>
      </c>
    </row>
    <row r="5701" spans="2:9">
      <c r="B5701" s="1">
        <v>5699</v>
      </c>
      <c r="C5701" s="41" t="s">
        <v>16717</v>
      </c>
      <c r="D5701" s="4" t="s">
        <v>16718</v>
      </c>
      <c r="E5701" s="41" t="s">
        <v>19</v>
      </c>
      <c r="F5701" s="3" t="s">
        <v>16719</v>
      </c>
      <c r="G5701" s="1" t="s">
        <v>20</v>
      </c>
      <c r="H5701" s="4" t="s">
        <v>182</v>
      </c>
      <c r="I5701" s="1" t="s">
        <v>38</v>
      </c>
    </row>
    <row r="5702" spans="2:9">
      <c r="B5702" s="1">
        <v>5700</v>
      </c>
      <c r="C5702" s="41" t="s">
        <v>16720</v>
      </c>
      <c r="D5702" s="4" t="s">
        <v>16721</v>
      </c>
      <c r="E5702" s="41" t="s">
        <v>19</v>
      </c>
      <c r="F5702" s="3" t="s">
        <v>13838</v>
      </c>
      <c r="G5702" s="1" t="s">
        <v>20</v>
      </c>
      <c r="H5702" s="4" t="s">
        <v>387</v>
      </c>
      <c r="I5702" s="1" t="s">
        <v>38</v>
      </c>
    </row>
    <row r="5703" spans="2:9">
      <c r="B5703" s="1">
        <v>5701</v>
      </c>
      <c r="C5703" s="41" t="s">
        <v>16722</v>
      </c>
      <c r="D5703" s="4" t="s">
        <v>16723</v>
      </c>
      <c r="E5703" s="41" t="s">
        <v>19</v>
      </c>
      <c r="F5703" s="3" t="s">
        <v>16724</v>
      </c>
      <c r="G5703" s="1" t="s">
        <v>20</v>
      </c>
      <c r="H5703" s="4" t="s">
        <v>680</v>
      </c>
      <c r="I5703" s="1" t="s">
        <v>38</v>
      </c>
    </row>
    <row r="5704" spans="2:9">
      <c r="B5704" s="1">
        <v>5702</v>
      </c>
      <c r="C5704" s="41" t="s">
        <v>16725</v>
      </c>
      <c r="D5704" s="4" t="s">
        <v>16726</v>
      </c>
      <c r="E5704" s="41" t="s">
        <v>19</v>
      </c>
      <c r="F5704" s="3" t="s">
        <v>16727</v>
      </c>
      <c r="G5704" s="1" t="s">
        <v>20</v>
      </c>
      <c r="H5704" s="4" t="s">
        <v>680</v>
      </c>
      <c r="I5704" s="1" t="s">
        <v>38</v>
      </c>
    </row>
    <row r="5705" spans="2:9">
      <c r="B5705" s="1">
        <v>5703</v>
      </c>
      <c r="C5705" s="41" t="s">
        <v>16728</v>
      </c>
      <c r="D5705" s="4" t="s">
        <v>16729</v>
      </c>
      <c r="E5705" s="41" t="s">
        <v>19</v>
      </c>
      <c r="F5705" s="3" t="s">
        <v>16730</v>
      </c>
      <c r="G5705" s="1" t="s">
        <v>20</v>
      </c>
      <c r="H5705" s="4" t="s">
        <v>387</v>
      </c>
      <c r="I5705" s="1" t="s">
        <v>38</v>
      </c>
    </row>
    <row r="5706" spans="2:9">
      <c r="B5706" s="1">
        <v>5704</v>
      </c>
      <c r="C5706" s="41" t="s">
        <v>16731</v>
      </c>
      <c r="D5706" s="4" t="s">
        <v>16732</v>
      </c>
      <c r="E5706" s="41" t="s">
        <v>19</v>
      </c>
      <c r="F5706" s="3" t="s">
        <v>16733</v>
      </c>
      <c r="G5706" s="1" t="s">
        <v>20</v>
      </c>
      <c r="H5706" s="4" t="s">
        <v>182</v>
      </c>
      <c r="I5706" s="1" t="s">
        <v>38</v>
      </c>
    </row>
    <row r="5707" spans="2:9">
      <c r="B5707" s="1">
        <v>5705</v>
      </c>
      <c r="C5707" s="41" t="s">
        <v>16734</v>
      </c>
      <c r="D5707" s="4" t="s">
        <v>14122</v>
      </c>
      <c r="E5707" s="41" t="s">
        <v>19</v>
      </c>
      <c r="F5707" s="3" t="s">
        <v>16735</v>
      </c>
      <c r="G5707" s="1" t="s">
        <v>20</v>
      </c>
      <c r="H5707" s="4" t="s">
        <v>387</v>
      </c>
      <c r="I5707" s="1" t="s">
        <v>38</v>
      </c>
    </row>
    <row r="5708" spans="2:9">
      <c r="B5708" s="1">
        <v>5706</v>
      </c>
      <c r="C5708" s="41" t="s">
        <v>16736</v>
      </c>
      <c r="D5708" s="4" t="s">
        <v>16737</v>
      </c>
      <c r="E5708" s="41" t="s">
        <v>19</v>
      </c>
      <c r="F5708" s="3" t="s">
        <v>16738</v>
      </c>
      <c r="G5708" s="1" t="s">
        <v>20</v>
      </c>
      <c r="H5708" s="4" t="s">
        <v>182</v>
      </c>
      <c r="I5708" s="1" t="s">
        <v>38</v>
      </c>
    </row>
    <row r="5709" spans="2:9">
      <c r="B5709" s="1">
        <v>5707</v>
      </c>
      <c r="C5709" s="41" t="s">
        <v>16739</v>
      </c>
      <c r="D5709" s="4" t="s">
        <v>16740</v>
      </c>
      <c r="E5709" s="41" t="s">
        <v>19</v>
      </c>
      <c r="F5709" s="3" t="s">
        <v>13087</v>
      </c>
      <c r="G5709" s="1" t="s">
        <v>20</v>
      </c>
      <c r="H5709" s="4" t="s">
        <v>680</v>
      </c>
      <c r="I5709" s="1" t="s">
        <v>38</v>
      </c>
    </row>
    <row r="5710" spans="2:9">
      <c r="B5710" s="1">
        <v>5708</v>
      </c>
      <c r="C5710" s="41" t="s">
        <v>16741</v>
      </c>
      <c r="D5710" s="4" t="s">
        <v>16742</v>
      </c>
      <c r="E5710" s="41" t="s">
        <v>19</v>
      </c>
      <c r="F5710" s="3" t="s">
        <v>16743</v>
      </c>
      <c r="G5710" s="1" t="s">
        <v>20</v>
      </c>
      <c r="H5710" s="4" t="s">
        <v>678</v>
      </c>
      <c r="I5710" s="1" t="s">
        <v>38</v>
      </c>
    </row>
    <row r="5711" spans="2:9">
      <c r="B5711" s="1">
        <v>5709</v>
      </c>
      <c r="C5711" s="41" t="s">
        <v>16744</v>
      </c>
      <c r="D5711" s="4" t="s">
        <v>16745</v>
      </c>
      <c r="E5711" s="41" t="s">
        <v>19</v>
      </c>
      <c r="F5711" s="3" t="s">
        <v>16746</v>
      </c>
      <c r="G5711" s="1" t="s">
        <v>20</v>
      </c>
      <c r="H5711" s="4" t="s">
        <v>557</v>
      </c>
      <c r="I5711" s="1" t="s">
        <v>38</v>
      </c>
    </row>
    <row r="5712" spans="2:9">
      <c r="B5712" s="1">
        <v>5710</v>
      </c>
      <c r="C5712" s="41" t="s">
        <v>16747</v>
      </c>
      <c r="D5712" s="4" t="s">
        <v>16748</v>
      </c>
      <c r="E5712" s="41" t="s">
        <v>19</v>
      </c>
      <c r="F5712" s="3" t="s">
        <v>16749</v>
      </c>
      <c r="G5712" s="1" t="s">
        <v>20</v>
      </c>
      <c r="H5712" s="4" t="s">
        <v>182</v>
      </c>
      <c r="I5712" s="1" t="s">
        <v>38</v>
      </c>
    </row>
    <row r="5713" spans="2:9">
      <c r="B5713" s="1">
        <v>5711</v>
      </c>
      <c r="C5713" s="41" t="s">
        <v>16750</v>
      </c>
      <c r="D5713" s="4" t="s">
        <v>16751</v>
      </c>
      <c r="E5713" s="41" t="s">
        <v>19</v>
      </c>
      <c r="F5713" s="3" t="s">
        <v>16752</v>
      </c>
      <c r="G5713" s="1" t="s">
        <v>20</v>
      </c>
      <c r="H5713" s="4" t="s">
        <v>182</v>
      </c>
      <c r="I5713" s="1" t="s">
        <v>38</v>
      </c>
    </row>
    <row r="5714" spans="2:9">
      <c r="B5714" s="1">
        <v>5712</v>
      </c>
      <c r="C5714" s="41" t="s">
        <v>16753</v>
      </c>
      <c r="D5714" s="4" t="s">
        <v>16754</v>
      </c>
      <c r="E5714" s="41" t="s">
        <v>19</v>
      </c>
      <c r="F5714" s="3" t="s">
        <v>16755</v>
      </c>
      <c r="G5714" s="1" t="s">
        <v>20</v>
      </c>
      <c r="H5714" s="4" t="s">
        <v>557</v>
      </c>
      <c r="I5714" s="1" t="s">
        <v>38</v>
      </c>
    </row>
    <row r="5715" spans="2:9">
      <c r="B5715" s="1">
        <v>5713</v>
      </c>
      <c r="C5715" s="41" t="s">
        <v>16756</v>
      </c>
      <c r="D5715" s="4" t="s">
        <v>16757</v>
      </c>
      <c r="E5715" s="41" t="s">
        <v>19</v>
      </c>
      <c r="F5715" s="3" t="s">
        <v>16758</v>
      </c>
      <c r="G5715" s="1" t="s">
        <v>20</v>
      </c>
      <c r="H5715" s="4" t="s">
        <v>182</v>
      </c>
      <c r="I5715" s="1" t="s">
        <v>38</v>
      </c>
    </row>
    <row r="5716" spans="2:9">
      <c r="B5716" s="1">
        <v>5714</v>
      </c>
      <c r="C5716" s="41" t="s">
        <v>16759</v>
      </c>
      <c r="D5716" s="4" t="s">
        <v>16760</v>
      </c>
      <c r="E5716" s="41" t="s">
        <v>19</v>
      </c>
      <c r="F5716" s="3" t="s">
        <v>13255</v>
      </c>
      <c r="G5716" s="1" t="s">
        <v>20</v>
      </c>
      <c r="H5716" s="4" t="s">
        <v>387</v>
      </c>
      <c r="I5716" s="1" t="s">
        <v>38</v>
      </c>
    </row>
    <row r="5717" spans="2:9">
      <c r="B5717" s="1">
        <v>5715</v>
      </c>
      <c r="C5717" s="41" t="s">
        <v>16761</v>
      </c>
      <c r="D5717" s="4" t="s">
        <v>16762</v>
      </c>
      <c r="E5717" s="41" t="s">
        <v>19</v>
      </c>
      <c r="F5717" s="3" t="s">
        <v>16763</v>
      </c>
      <c r="G5717" s="1" t="s">
        <v>20</v>
      </c>
      <c r="H5717" s="4" t="s">
        <v>182</v>
      </c>
      <c r="I5717" s="1" t="s">
        <v>38</v>
      </c>
    </row>
    <row r="5718" spans="2:9">
      <c r="B5718" s="1">
        <v>5716</v>
      </c>
      <c r="C5718" s="41" t="s">
        <v>16764</v>
      </c>
      <c r="D5718" s="4" t="s">
        <v>16765</v>
      </c>
      <c r="E5718" s="41" t="s">
        <v>19</v>
      </c>
      <c r="F5718" s="3" t="s">
        <v>16766</v>
      </c>
      <c r="G5718" s="1" t="s">
        <v>20</v>
      </c>
      <c r="H5718" s="4" t="s">
        <v>29551</v>
      </c>
      <c r="I5718" s="1" t="s">
        <v>38</v>
      </c>
    </row>
    <row r="5719" spans="2:9">
      <c r="B5719" s="1">
        <v>5717</v>
      </c>
      <c r="C5719" s="41" t="s">
        <v>16767</v>
      </c>
      <c r="D5719" s="4" t="s">
        <v>16768</v>
      </c>
      <c r="E5719" s="41" t="s">
        <v>19</v>
      </c>
      <c r="F5719" s="3" t="s">
        <v>16769</v>
      </c>
      <c r="G5719" s="1" t="s">
        <v>20</v>
      </c>
      <c r="H5719" s="4" t="s">
        <v>182</v>
      </c>
      <c r="I5719" s="1" t="s">
        <v>38</v>
      </c>
    </row>
    <row r="5720" spans="2:9">
      <c r="B5720" s="1">
        <v>5718</v>
      </c>
      <c r="C5720" s="41" t="s">
        <v>16770</v>
      </c>
      <c r="D5720" s="4" t="s">
        <v>8645</v>
      </c>
      <c r="E5720" s="41" t="s">
        <v>19</v>
      </c>
      <c r="F5720" s="3" t="s">
        <v>16771</v>
      </c>
      <c r="G5720" s="1" t="s">
        <v>20</v>
      </c>
      <c r="H5720" s="4" t="s">
        <v>296</v>
      </c>
      <c r="I5720" s="1" t="s">
        <v>38</v>
      </c>
    </row>
    <row r="5721" spans="2:9">
      <c r="B5721" s="1">
        <v>5719</v>
      </c>
      <c r="C5721" s="41" t="s">
        <v>16772</v>
      </c>
      <c r="D5721" s="4" t="s">
        <v>16773</v>
      </c>
      <c r="E5721" s="41" t="s">
        <v>19</v>
      </c>
      <c r="F5721" s="3" t="s">
        <v>16774</v>
      </c>
      <c r="G5721" s="1" t="s">
        <v>20</v>
      </c>
      <c r="H5721" s="4" t="s">
        <v>478</v>
      </c>
      <c r="I5721" s="1" t="s">
        <v>38</v>
      </c>
    </row>
    <row r="5722" spans="2:9">
      <c r="B5722" s="1">
        <v>5720</v>
      </c>
      <c r="C5722" s="41" t="s">
        <v>16775</v>
      </c>
      <c r="D5722" s="4" t="s">
        <v>16776</v>
      </c>
      <c r="E5722" s="41" t="s">
        <v>19</v>
      </c>
      <c r="F5722" s="3" t="s">
        <v>16777</v>
      </c>
      <c r="G5722" s="1" t="s">
        <v>20</v>
      </c>
      <c r="H5722" s="4" t="s">
        <v>182</v>
      </c>
      <c r="I5722" s="1" t="s">
        <v>38</v>
      </c>
    </row>
    <row r="5723" spans="2:9">
      <c r="B5723" s="1">
        <v>5721</v>
      </c>
      <c r="C5723" s="41" t="s">
        <v>16778</v>
      </c>
      <c r="D5723" s="4" t="s">
        <v>16779</v>
      </c>
      <c r="E5723" s="41" t="s">
        <v>19</v>
      </c>
      <c r="F5723" s="3" t="s">
        <v>16780</v>
      </c>
      <c r="G5723" s="1" t="s">
        <v>20</v>
      </c>
      <c r="H5723" s="4" t="s">
        <v>557</v>
      </c>
      <c r="I5723" s="1" t="s">
        <v>38</v>
      </c>
    </row>
    <row r="5724" spans="2:9">
      <c r="B5724" s="1">
        <v>5722</v>
      </c>
      <c r="C5724" s="41" t="s">
        <v>16781</v>
      </c>
      <c r="D5724" s="4" t="s">
        <v>16782</v>
      </c>
      <c r="E5724" s="41" t="s">
        <v>19</v>
      </c>
      <c r="F5724" s="3" t="s">
        <v>16783</v>
      </c>
      <c r="G5724" s="1" t="s">
        <v>20</v>
      </c>
      <c r="H5724" s="4" t="s">
        <v>29551</v>
      </c>
      <c r="I5724" s="1" t="s">
        <v>38</v>
      </c>
    </row>
    <row r="5725" spans="2:9">
      <c r="B5725" s="1">
        <v>5723</v>
      </c>
      <c r="C5725" s="41" t="s">
        <v>16784</v>
      </c>
      <c r="D5725" s="4" t="s">
        <v>16785</v>
      </c>
      <c r="E5725" s="41" t="s">
        <v>19</v>
      </c>
      <c r="F5725" s="3" t="s">
        <v>16786</v>
      </c>
      <c r="G5725" s="1" t="s">
        <v>20</v>
      </c>
      <c r="H5725" s="4" t="s">
        <v>557</v>
      </c>
      <c r="I5725" s="1" t="s">
        <v>38</v>
      </c>
    </row>
    <row r="5726" spans="2:9">
      <c r="B5726" s="1">
        <v>5724</v>
      </c>
      <c r="C5726" s="41" t="s">
        <v>16787</v>
      </c>
      <c r="D5726" s="4" t="s">
        <v>16788</v>
      </c>
      <c r="E5726" s="41" t="s">
        <v>19</v>
      </c>
      <c r="F5726" s="3" t="s">
        <v>16789</v>
      </c>
      <c r="G5726" s="1" t="s">
        <v>20</v>
      </c>
      <c r="H5726" s="4" t="s">
        <v>681</v>
      </c>
      <c r="I5726" s="1" t="s">
        <v>38</v>
      </c>
    </row>
    <row r="5727" spans="2:9">
      <c r="B5727" s="1">
        <v>5725</v>
      </c>
      <c r="C5727" s="41" t="s">
        <v>16790</v>
      </c>
      <c r="D5727" s="4" t="s">
        <v>16791</v>
      </c>
      <c r="E5727" s="41" t="s">
        <v>19</v>
      </c>
      <c r="F5727" s="3" t="s">
        <v>16792</v>
      </c>
      <c r="G5727" s="1" t="s">
        <v>20</v>
      </c>
      <c r="H5727" s="4" t="s">
        <v>436</v>
      </c>
      <c r="I5727" s="1" t="s">
        <v>38</v>
      </c>
    </row>
    <row r="5728" spans="2:9">
      <c r="B5728" s="1">
        <v>5726</v>
      </c>
      <c r="C5728" s="41" t="s">
        <v>16793</v>
      </c>
      <c r="D5728" s="4" t="s">
        <v>16794</v>
      </c>
      <c r="E5728" s="41" t="s">
        <v>19</v>
      </c>
      <c r="F5728" s="3" t="s">
        <v>16795</v>
      </c>
      <c r="G5728" s="1" t="s">
        <v>20</v>
      </c>
      <c r="H5728" s="4" t="s">
        <v>182</v>
      </c>
      <c r="I5728" s="1" t="s">
        <v>38</v>
      </c>
    </row>
    <row r="5729" spans="2:9">
      <c r="B5729" s="1">
        <v>5727</v>
      </c>
      <c r="C5729" s="41" t="s">
        <v>16796</v>
      </c>
      <c r="D5729" s="4" t="s">
        <v>16797</v>
      </c>
      <c r="E5729" s="41" t="s">
        <v>19</v>
      </c>
      <c r="F5729" s="3" t="s">
        <v>16798</v>
      </c>
      <c r="G5729" s="1" t="s">
        <v>20</v>
      </c>
      <c r="H5729" s="4" t="s">
        <v>182</v>
      </c>
      <c r="I5729" s="1" t="s">
        <v>38</v>
      </c>
    </row>
    <row r="5730" spans="2:9">
      <c r="B5730" s="1">
        <v>5728</v>
      </c>
      <c r="C5730" s="41" t="s">
        <v>16799</v>
      </c>
      <c r="D5730" s="4" t="s">
        <v>16800</v>
      </c>
      <c r="E5730" s="41" t="s">
        <v>19</v>
      </c>
      <c r="F5730" s="3" t="s">
        <v>16801</v>
      </c>
      <c r="G5730" s="1" t="s">
        <v>20</v>
      </c>
      <c r="H5730" s="4" t="s">
        <v>478</v>
      </c>
      <c r="I5730" s="1" t="s">
        <v>38</v>
      </c>
    </row>
    <row r="5731" spans="2:9">
      <c r="B5731" s="1">
        <v>5729</v>
      </c>
      <c r="C5731" s="41" t="s">
        <v>16802</v>
      </c>
      <c r="D5731" s="4" t="s">
        <v>16803</v>
      </c>
      <c r="E5731" s="41" t="s">
        <v>19</v>
      </c>
      <c r="F5731" s="3" t="s">
        <v>16804</v>
      </c>
      <c r="G5731" s="1" t="s">
        <v>20</v>
      </c>
      <c r="H5731" s="4" t="s">
        <v>675</v>
      </c>
      <c r="I5731" s="1" t="s">
        <v>38</v>
      </c>
    </row>
    <row r="5732" spans="2:9">
      <c r="B5732" s="1">
        <v>5730</v>
      </c>
      <c r="C5732" s="41" t="s">
        <v>16805</v>
      </c>
      <c r="D5732" s="4" t="s">
        <v>16806</v>
      </c>
      <c r="E5732" s="41" t="s">
        <v>19</v>
      </c>
      <c r="F5732" s="3" t="s">
        <v>16807</v>
      </c>
      <c r="G5732" s="1" t="s">
        <v>20</v>
      </c>
      <c r="H5732" s="4" t="s">
        <v>326</v>
      </c>
      <c r="I5732" s="1" t="s">
        <v>38</v>
      </c>
    </row>
    <row r="5733" spans="2:9">
      <c r="B5733" s="1">
        <v>5731</v>
      </c>
      <c r="C5733" s="41" t="s">
        <v>16808</v>
      </c>
      <c r="D5733" s="4" t="s">
        <v>16809</v>
      </c>
      <c r="E5733" s="41" t="s">
        <v>19</v>
      </c>
      <c r="F5733" s="3" t="s">
        <v>16810</v>
      </c>
      <c r="G5733" s="1" t="s">
        <v>20</v>
      </c>
      <c r="H5733" s="4" t="s">
        <v>679</v>
      </c>
      <c r="I5733" s="1" t="s">
        <v>38</v>
      </c>
    </row>
    <row r="5734" spans="2:9">
      <c r="B5734" s="1">
        <v>5732</v>
      </c>
      <c r="C5734" s="41" t="s">
        <v>16811</v>
      </c>
      <c r="D5734" s="4" t="s">
        <v>15674</v>
      </c>
      <c r="E5734" s="41" t="s">
        <v>19</v>
      </c>
      <c r="F5734" s="3" t="s">
        <v>16812</v>
      </c>
      <c r="G5734" s="1" t="s">
        <v>20</v>
      </c>
      <c r="H5734" s="4" t="s">
        <v>182</v>
      </c>
      <c r="I5734" s="1" t="s">
        <v>38</v>
      </c>
    </row>
    <row r="5735" spans="2:9">
      <c r="B5735" s="1">
        <v>5733</v>
      </c>
      <c r="C5735" s="41" t="s">
        <v>16813</v>
      </c>
      <c r="D5735" s="4" t="s">
        <v>16814</v>
      </c>
      <c r="E5735" s="41" t="s">
        <v>19</v>
      </c>
      <c r="F5735" s="3" t="s">
        <v>16815</v>
      </c>
      <c r="G5735" s="1" t="s">
        <v>20</v>
      </c>
      <c r="H5735" s="4" t="s">
        <v>680</v>
      </c>
      <c r="I5735" s="1" t="s">
        <v>38</v>
      </c>
    </row>
    <row r="5736" spans="2:9">
      <c r="B5736" s="1">
        <v>5734</v>
      </c>
      <c r="C5736" s="41" t="s">
        <v>16816</v>
      </c>
      <c r="D5736" s="4" t="s">
        <v>16817</v>
      </c>
      <c r="E5736" s="41" t="s">
        <v>19</v>
      </c>
      <c r="F5736" s="3" t="s">
        <v>5390</v>
      </c>
      <c r="G5736" s="1" t="s">
        <v>20</v>
      </c>
      <c r="H5736" s="4" t="s">
        <v>360</v>
      </c>
      <c r="I5736" s="1" t="s">
        <v>38</v>
      </c>
    </row>
    <row r="5737" spans="2:9">
      <c r="B5737" s="1">
        <v>5735</v>
      </c>
      <c r="C5737" s="41" t="s">
        <v>16818</v>
      </c>
      <c r="D5737" s="4" t="s">
        <v>9590</v>
      </c>
      <c r="E5737" s="41" t="s">
        <v>19</v>
      </c>
      <c r="F5737" s="3" t="s">
        <v>16819</v>
      </c>
      <c r="G5737" s="1" t="s">
        <v>20</v>
      </c>
      <c r="H5737" s="4" t="s">
        <v>182</v>
      </c>
      <c r="I5737" s="1" t="s">
        <v>38</v>
      </c>
    </row>
    <row r="5738" spans="2:9">
      <c r="B5738" s="1">
        <v>5736</v>
      </c>
      <c r="C5738" s="41" t="s">
        <v>16820</v>
      </c>
      <c r="D5738" s="4" t="s">
        <v>16821</v>
      </c>
      <c r="E5738" s="41" t="s">
        <v>19</v>
      </c>
      <c r="F5738" s="3" t="s">
        <v>16822</v>
      </c>
      <c r="G5738" s="1" t="s">
        <v>20</v>
      </c>
      <c r="H5738" s="4" t="s">
        <v>182</v>
      </c>
      <c r="I5738" s="1" t="s">
        <v>38</v>
      </c>
    </row>
    <row r="5739" spans="2:9">
      <c r="B5739" s="1">
        <v>5737</v>
      </c>
      <c r="C5739" s="41" t="s">
        <v>16823</v>
      </c>
      <c r="D5739" s="4" t="s">
        <v>58</v>
      </c>
      <c r="E5739" s="41" t="s">
        <v>19</v>
      </c>
      <c r="F5739" s="3" t="s">
        <v>15467</v>
      </c>
      <c r="G5739" s="1" t="s">
        <v>20</v>
      </c>
      <c r="H5739" s="4" t="s">
        <v>680</v>
      </c>
      <c r="I5739" s="1" t="s">
        <v>38</v>
      </c>
    </row>
    <row r="5740" spans="2:9">
      <c r="B5740" s="1">
        <v>5738</v>
      </c>
      <c r="C5740" s="41" t="s">
        <v>16824</v>
      </c>
      <c r="D5740" s="4" t="s">
        <v>16825</v>
      </c>
      <c r="E5740" s="41" t="s">
        <v>19</v>
      </c>
      <c r="F5740" s="3" t="s">
        <v>16826</v>
      </c>
      <c r="G5740" s="1" t="s">
        <v>20</v>
      </c>
      <c r="H5740" s="4" t="s">
        <v>557</v>
      </c>
      <c r="I5740" s="1" t="s">
        <v>38</v>
      </c>
    </row>
    <row r="5741" spans="2:9">
      <c r="B5741" s="1">
        <v>5739</v>
      </c>
      <c r="C5741" s="41" t="s">
        <v>16827</v>
      </c>
      <c r="D5741" s="4" t="s">
        <v>16828</v>
      </c>
      <c r="E5741" s="41" t="s">
        <v>19</v>
      </c>
      <c r="F5741" s="3" t="s">
        <v>16829</v>
      </c>
      <c r="G5741" s="1" t="s">
        <v>20</v>
      </c>
      <c r="H5741" s="4" t="s">
        <v>182</v>
      </c>
      <c r="I5741" s="1" t="s">
        <v>38</v>
      </c>
    </row>
    <row r="5742" spans="2:9">
      <c r="B5742" s="1">
        <v>5740</v>
      </c>
      <c r="C5742" s="41" t="s">
        <v>16830</v>
      </c>
      <c r="D5742" s="4" t="s">
        <v>16831</v>
      </c>
      <c r="E5742" s="41" t="s">
        <v>19</v>
      </c>
      <c r="F5742" s="3" t="s">
        <v>16832</v>
      </c>
      <c r="G5742" s="1" t="s">
        <v>20</v>
      </c>
      <c r="H5742" s="4" t="s">
        <v>680</v>
      </c>
      <c r="I5742" s="1" t="s">
        <v>38</v>
      </c>
    </row>
    <row r="5743" spans="2:9">
      <c r="B5743" s="1">
        <v>5741</v>
      </c>
      <c r="C5743" s="41" t="s">
        <v>16833</v>
      </c>
      <c r="D5743" s="4" t="s">
        <v>16834</v>
      </c>
      <c r="E5743" s="41" t="s">
        <v>19</v>
      </c>
      <c r="F5743" s="3" t="s">
        <v>16835</v>
      </c>
      <c r="G5743" s="1" t="s">
        <v>20</v>
      </c>
      <c r="H5743" s="4" t="s">
        <v>680</v>
      </c>
      <c r="I5743" s="1" t="s">
        <v>38</v>
      </c>
    </row>
    <row r="5744" spans="2:9">
      <c r="B5744" s="1">
        <v>5742</v>
      </c>
      <c r="C5744" s="41" t="s">
        <v>16836</v>
      </c>
      <c r="D5744" s="4" t="s">
        <v>16837</v>
      </c>
      <c r="E5744" s="41" t="s">
        <v>19</v>
      </c>
      <c r="F5744" s="3" t="s">
        <v>6567</v>
      </c>
      <c r="G5744" s="1" t="s">
        <v>20</v>
      </c>
      <c r="H5744" s="4" t="s">
        <v>29551</v>
      </c>
      <c r="I5744" s="1" t="s">
        <v>38</v>
      </c>
    </row>
    <row r="5745" spans="2:9">
      <c r="B5745" s="1">
        <v>5743</v>
      </c>
      <c r="C5745" s="41" t="s">
        <v>16838</v>
      </c>
      <c r="D5745" s="4" t="s">
        <v>16839</v>
      </c>
      <c r="E5745" s="41" t="s">
        <v>19</v>
      </c>
      <c r="F5745" s="3" t="s">
        <v>16840</v>
      </c>
      <c r="G5745" s="1" t="s">
        <v>20</v>
      </c>
      <c r="H5745" s="4" t="s">
        <v>478</v>
      </c>
      <c r="I5745" s="1" t="s">
        <v>38</v>
      </c>
    </row>
    <row r="5746" spans="2:9">
      <c r="B5746" s="1">
        <v>5744</v>
      </c>
      <c r="C5746" s="41" t="s">
        <v>16841</v>
      </c>
      <c r="D5746" s="4" t="s">
        <v>16842</v>
      </c>
      <c r="E5746" s="41" t="s">
        <v>19</v>
      </c>
      <c r="F5746" s="3" t="s">
        <v>16735</v>
      </c>
      <c r="G5746" s="1" t="s">
        <v>20</v>
      </c>
      <c r="H5746" s="4" t="s">
        <v>387</v>
      </c>
      <c r="I5746" s="1" t="s">
        <v>38</v>
      </c>
    </row>
    <row r="5747" spans="2:9">
      <c r="B5747" s="1">
        <v>5745</v>
      </c>
      <c r="C5747" s="41" t="s">
        <v>16843</v>
      </c>
      <c r="D5747" s="4" t="s">
        <v>7154</v>
      </c>
      <c r="E5747" s="41" t="s">
        <v>19</v>
      </c>
      <c r="F5747" s="3" t="s">
        <v>16844</v>
      </c>
      <c r="G5747" s="1" t="s">
        <v>20</v>
      </c>
      <c r="H5747" s="4" t="s">
        <v>671</v>
      </c>
      <c r="I5747" s="1" t="s">
        <v>38</v>
      </c>
    </row>
    <row r="5748" spans="2:9">
      <c r="B5748" s="1">
        <v>5746</v>
      </c>
      <c r="C5748" s="41" t="s">
        <v>16845</v>
      </c>
      <c r="D5748" s="4" t="s">
        <v>16846</v>
      </c>
      <c r="E5748" s="41" t="s">
        <v>19</v>
      </c>
      <c r="F5748" s="3" t="s">
        <v>16847</v>
      </c>
      <c r="G5748" s="1" t="s">
        <v>20</v>
      </c>
      <c r="H5748" s="4" t="s">
        <v>182</v>
      </c>
      <c r="I5748" s="1" t="s">
        <v>38</v>
      </c>
    </row>
    <row r="5749" spans="2:9">
      <c r="B5749" s="1">
        <v>5747</v>
      </c>
      <c r="C5749" s="41" t="s">
        <v>16848</v>
      </c>
      <c r="D5749" s="4" t="s">
        <v>16386</v>
      </c>
      <c r="E5749" s="41" t="s">
        <v>19</v>
      </c>
      <c r="F5749" s="3" t="s">
        <v>16849</v>
      </c>
      <c r="G5749" s="1" t="s">
        <v>20</v>
      </c>
      <c r="H5749" s="4" t="s">
        <v>678</v>
      </c>
      <c r="I5749" s="1" t="s">
        <v>38</v>
      </c>
    </row>
    <row r="5750" spans="2:9">
      <c r="B5750" s="1">
        <v>5748</v>
      </c>
      <c r="C5750" s="41" t="s">
        <v>16850</v>
      </c>
      <c r="D5750" s="4" t="s">
        <v>16851</v>
      </c>
      <c r="E5750" s="41" t="s">
        <v>19</v>
      </c>
      <c r="F5750" s="3" t="s">
        <v>16852</v>
      </c>
      <c r="G5750" s="1" t="s">
        <v>20</v>
      </c>
      <c r="H5750" s="4" t="s">
        <v>182</v>
      </c>
      <c r="I5750" s="1" t="s">
        <v>38</v>
      </c>
    </row>
    <row r="5751" spans="2:9">
      <c r="B5751" s="1">
        <v>5749</v>
      </c>
      <c r="C5751" s="41" t="s">
        <v>16853</v>
      </c>
      <c r="D5751" s="4" t="s">
        <v>16854</v>
      </c>
      <c r="E5751" s="41" t="s">
        <v>19</v>
      </c>
      <c r="F5751" s="3" t="s">
        <v>16855</v>
      </c>
      <c r="G5751" s="1" t="s">
        <v>20</v>
      </c>
      <c r="H5751" s="4" t="s">
        <v>322</v>
      </c>
      <c r="I5751" s="1" t="s">
        <v>38</v>
      </c>
    </row>
    <row r="5752" spans="2:9">
      <c r="B5752" s="1">
        <v>5750</v>
      </c>
      <c r="C5752" s="41" t="s">
        <v>16856</v>
      </c>
      <c r="D5752" s="4" t="s">
        <v>16857</v>
      </c>
      <c r="E5752" s="41" t="s">
        <v>19</v>
      </c>
      <c r="F5752" s="3" t="s">
        <v>15025</v>
      </c>
      <c r="G5752" s="1" t="s">
        <v>20</v>
      </c>
      <c r="H5752" s="4" t="s">
        <v>387</v>
      </c>
      <c r="I5752" s="1" t="s">
        <v>38</v>
      </c>
    </row>
    <row r="5753" spans="2:9">
      <c r="B5753" s="1">
        <v>5751</v>
      </c>
      <c r="C5753" s="41" t="s">
        <v>16858</v>
      </c>
      <c r="D5753" s="4" t="s">
        <v>16859</v>
      </c>
      <c r="E5753" s="41" t="s">
        <v>19</v>
      </c>
      <c r="F5753" s="3" t="s">
        <v>5390</v>
      </c>
      <c r="G5753" s="1" t="s">
        <v>20</v>
      </c>
      <c r="H5753" s="4" t="s">
        <v>360</v>
      </c>
      <c r="I5753" s="1" t="s">
        <v>38</v>
      </c>
    </row>
    <row r="5754" spans="2:9">
      <c r="B5754" s="1">
        <v>5752</v>
      </c>
      <c r="C5754" s="41" t="s">
        <v>16860</v>
      </c>
      <c r="D5754" s="4" t="s">
        <v>16861</v>
      </c>
      <c r="E5754" s="41" t="s">
        <v>19</v>
      </c>
      <c r="F5754" s="3" t="s">
        <v>16862</v>
      </c>
      <c r="G5754" s="1" t="s">
        <v>20</v>
      </c>
      <c r="H5754" s="4" t="s">
        <v>557</v>
      </c>
      <c r="I5754" s="1" t="s">
        <v>38</v>
      </c>
    </row>
    <row r="5755" spans="2:9">
      <c r="B5755" s="1">
        <v>5753</v>
      </c>
      <c r="C5755" s="41" t="s">
        <v>16863</v>
      </c>
      <c r="D5755" s="4" t="s">
        <v>16864</v>
      </c>
      <c r="E5755" s="41" t="s">
        <v>19</v>
      </c>
      <c r="F5755" s="3" t="s">
        <v>16865</v>
      </c>
      <c r="G5755" s="1" t="s">
        <v>20</v>
      </c>
      <c r="H5755" s="4" t="s">
        <v>182</v>
      </c>
      <c r="I5755" s="1" t="s">
        <v>38</v>
      </c>
    </row>
    <row r="5756" spans="2:9">
      <c r="B5756" s="1">
        <v>5754</v>
      </c>
      <c r="C5756" s="41" t="s">
        <v>16866</v>
      </c>
      <c r="D5756" s="4" t="s">
        <v>16867</v>
      </c>
      <c r="E5756" s="41" t="s">
        <v>19</v>
      </c>
      <c r="F5756" s="3" t="s">
        <v>16868</v>
      </c>
      <c r="G5756" s="1" t="s">
        <v>20</v>
      </c>
      <c r="H5756" s="4" t="s">
        <v>182</v>
      </c>
      <c r="I5756" s="1" t="s">
        <v>38</v>
      </c>
    </row>
    <row r="5757" spans="2:9">
      <c r="B5757" s="1">
        <v>5755</v>
      </c>
      <c r="C5757" s="41" t="s">
        <v>16869</v>
      </c>
      <c r="D5757" s="4" t="s">
        <v>16870</v>
      </c>
      <c r="E5757" s="41" t="s">
        <v>19</v>
      </c>
      <c r="F5757" s="3" t="s">
        <v>16871</v>
      </c>
      <c r="G5757" s="1" t="s">
        <v>20</v>
      </c>
      <c r="H5757" s="4" t="s">
        <v>174</v>
      </c>
      <c r="I5757" s="1" t="s">
        <v>38</v>
      </c>
    </row>
    <row r="5758" spans="2:9">
      <c r="B5758" s="1">
        <v>5756</v>
      </c>
      <c r="C5758" s="41" t="s">
        <v>16872</v>
      </c>
      <c r="D5758" s="4" t="s">
        <v>16873</v>
      </c>
      <c r="E5758" s="41" t="s">
        <v>19</v>
      </c>
      <c r="F5758" s="3" t="s">
        <v>16874</v>
      </c>
      <c r="G5758" s="1" t="s">
        <v>20</v>
      </c>
      <c r="H5758" s="4" t="s">
        <v>182</v>
      </c>
      <c r="I5758" s="1" t="s">
        <v>38</v>
      </c>
    </row>
    <row r="5759" spans="2:9">
      <c r="B5759" s="1">
        <v>5757</v>
      </c>
      <c r="C5759" s="41" t="s">
        <v>16875</v>
      </c>
      <c r="D5759" s="4" t="s">
        <v>16876</v>
      </c>
      <c r="E5759" s="41" t="s">
        <v>19</v>
      </c>
      <c r="F5759" s="3" t="s">
        <v>16877</v>
      </c>
      <c r="G5759" s="1" t="s">
        <v>20</v>
      </c>
      <c r="H5759" s="4" t="s">
        <v>182</v>
      </c>
      <c r="I5759" s="1" t="s">
        <v>38</v>
      </c>
    </row>
    <row r="5760" spans="2:9">
      <c r="B5760" s="1">
        <v>5758</v>
      </c>
      <c r="C5760" s="41" t="s">
        <v>16878</v>
      </c>
      <c r="D5760" s="4" t="s">
        <v>16879</v>
      </c>
      <c r="E5760" s="41" t="s">
        <v>19</v>
      </c>
      <c r="F5760" s="3" t="s">
        <v>16880</v>
      </c>
      <c r="G5760" s="1" t="s">
        <v>20</v>
      </c>
      <c r="H5760" s="4" t="s">
        <v>182</v>
      </c>
      <c r="I5760" s="1" t="s">
        <v>38</v>
      </c>
    </row>
    <row r="5761" spans="2:9">
      <c r="B5761" s="1">
        <v>5759</v>
      </c>
      <c r="C5761" s="41" t="s">
        <v>16881</v>
      </c>
      <c r="D5761" s="4" t="s">
        <v>16882</v>
      </c>
      <c r="E5761" s="41" t="s">
        <v>19</v>
      </c>
      <c r="F5761" s="3" t="s">
        <v>16883</v>
      </c>
      <c r="G5761" s="1" t="s">
        <v>20</v>
      </c>
      <c r="H5761" s="4" t="s">
        <v>678</v>
      </c>
      <c r="I5761" s="1" t="s">
        <v>38</v>
      </c>
    </row>
    <row r="5762" spans="2:9">
      <c r="B5762" s="1">
        <v>5760</v>
      </c>
      <c r="C5762" s="41" t="s">
        <v>16884</v>
      </c>
      <c r="D5762" s="4" t="s">
        <v>16885</v>
      </c>
      <c r="E5762" s="41" t="s">
        <v>19</v>
      </c>
      <c r="F5762" s="3" t="s">
        <v>16886</v>
      </c>
      <c r="G5762" s="1" t="s">
        <v>20</v>
      </c>
      <c r="H5762" s="4" t="s">
        <v>296</v>
      </c>
      <c r="I5762" s="1" t="s">
        <v>38</v>
      </c>
    </row>
    <row r="5763" spans="2:9">
      <c r="B5763" s="1">
        <v>5761</v>
      </c>
      <c r="C5763" s="41" t="s">
        <v>16887</v>
      </c>
      <c r="D5763" s="4" t="s">
        <v>4639</v>
      </c>
      <c r="E5763" s="41" t="s">
        <v>19</v>
      </c>
      <c r="F5763" s="3" t="s">
        <v>11316</v>
      </c>
      <c r="G5763" s="1" t="s">
        <v>20</v>
      </c>
      <c r="H5763" s="4" t="s">
        <v>387</v>
      </c>
      <c r="I5763" s="1" t="s">
        <v>38</v>
      </c>
    </row>
    <row r="5764" spans="2:9">
      <c r="B5764" s="1">
        <v>5762</v>
      </c>
      <c r="C5764" s="41" t="s">
        <v>16888</v>
      </c>
      <c r="D5764" s="4" t="s">
        <v>16889</v>
      </c>
      <c r="E5764" s="41" t="s">
        <v>19</v>
      </c>
      <c r="F5764" s="3" t="s">
        <v>16890</v>
      </c>
      <c r="G5764" s="1" t="s">
        <v>20</v>
      </c>
      <c r="H5764" s="4" t="s">
        <v>318</v>
      </c>
      <c r="I5764" s="1" t="s">
        <v>38</v>
      </c>
    </row>
    <row r="5765" spans="2:9">
      <c r="B5765" s="1">
        <v>5763</v>
      </c>
      <c r="C5765" s="41" t="s">
        <v>16891</v>
      </c>
      <c r="D5765" s="4" t="s">
        <v>16892</v>
      </c>
      <c r="E5765" s="41" t="s">
        <v>19</v>
      </c>
      <c r="F5765" s="3" t="s">
        <v>16893</v>
      </c>
      <c r="G5765" s="1" t="s">
        <v>20</v>
      </c>
      <c r="H5765" s="4" t="s">
        <v>182</v>
      </c>
      <c r="I5765" s="1" t="s">
        <v>38</v>
      </c>
    </row>
    <row r="5766" spans="2:9">
      <c r="B5766" s="1">
        <v>5764</v>
      </c>
      <c r="C5766" s="41" t="s">
        <v>16894</v>
      </c>
      <c r="D5766" s="4" t="s">
        <v>16895</v>
      </c>
      <c r="E5766" s="41" t="s">
        <v>19</v>
      </c>
      <c r="F5766" s="3" t="s">
        <v>16896</v>
      </c>
      <c r="G5766" s="1" t="s">
        <v>20</v>
      </c>
      <c r="H5766" s="4" t="s">
        <v>557</v>
      </c>
      <c r="I5766" s="1" t="s">
        <v>38</v>
      </c>
    </row>
    <row r="5767" spans="2:9">
      <c r="B5767" s="1">
        <v>5765</v>
      </c>
      <c r="C5767" s="41" t="s">
        <v>16897</v>
      </c>
      <c r="D5767" s="4" t="s">
        <v>16898</v>
      </c>
      <c r="E5767" s="41" t="s">
        <v>19</v>
      </c>
      <c r="F5767" s="3" t="s">
        <v>6567</v>
      </c>
      <c r="G5767" s="1" t="s">
        <v>20</v>
      </c>
      <c r="H5767" s="4" t="s">
        <v>29551</v>
      </c>
      <c r="I5767" s="1" t="s">
        <v>38</v>
      </c>
    </row>
    <row r="5768" spans="2:9">
      <c r="B5768" s="1">
        <v>5766</v>
      </c>
      <c r="C5768" s="41" t="s">
        <v>16899</v>
      </c>
      <c r="D5768" s="4" t="s">
        <v>16900</v>
      </c>
      <c r="E5768" s="41" t="s">
        <v>19</v>
      </c>
      <c r="F5768" s="3" t="s">
        <v>16901</v>
      </c>
      <c r="G5768" s="1" t="s">
        <v>20</v>
      </c>
      <c r="H5768" s="4" t="s">
        <v>182</v>
      </c>
      <c r="I5768" s="1" t="s">
        <v>38</v>
      </c>
    </row>
    <row r="5769" spans="2:9">
      <c r="B5769" s="1">
        <v>5767</v>
      </c>
      <c r="C5769" s="41" t="s">
        <v>16902</v>
      </c>
      <c r="D5769" s="4" t="s">
        <v>16903</v>
      </c>
      <c r="E5769" s="41" t="s">
        <v>19</v>
      </c>
      <c r="F5769" s="3" t="s">
        <v>15393</v>
      </c>
      <c r="G5769" s="1" t="s">
        <v>20</v>
      </c>
      <c r="H5769" s="4" t="s">
        <v>244</v>
      </c>
      <c r="I5769" s="1" t="s">
        <v>38</v>
      </c>
    </row>
    <row r="5770" spans="2:9">
      <c r="B5770" s="1">
        <v>5768</v>
      </c>
      <c r="C5770" s="41" t="s">
        <v>16904</v>
      </c>
      <c r="D5770" s="4" t="s">
        <v>16905</v>
      </c>
      <c r="E5770" s="41" t="s">
        <v>19</v>
      </c>
      <c r="F5770" s="3" t="s">
        <v>13255</v>
      </c>
      <c r="G5770" s="1" t="s">
        <v>20</v>
      </c>
      <c r="H5770" s="4" t="s">
        <v>387</v>
      </c>
      <c r="I5770" s="1" t="s">
        <v>38</v>
      </c>
    </row>
    <row r="5771" spans="2:9">
      <c r="B5771" s="1">
        <v>5769</v>
      </c>
      <c r="C5771" s="41" t="s">
        <v>16906</v>
      </c>
      <c r="D5771" s="4" t="s">
        <v>16907</v>
      </c>
      <c r="E5771" s="41" t="s">
        <v>19</v>
      </c>
      <c r="F5771" s="3" t="s">
        <v>16908</v>
      </c>
      <c r="G5771" s="1" t="s">
        <v>20</v>
      </c>
      <c r="H5771" s="4" t="s">
        <v>182</v>
      </c>
      <c r="I5771" s="1" t="s">
        <v>38</v>
      </c>
    </row>
    <row r="5772" spans="2:9">
      <c r="B5772" s="1">
        <v>5770</v>
      </c>
      <c r="C5772" s="41" t="s">
        <v>16909</v>
      </c>
      <c r="D5772" s="4" t="s">
        <v>16910</v>
      </c>
      <c r="E5772" s="41" t="s">
        <v>19</v>
      </c>
      <c r="F5772" s="3" t="s">
        <v>16911</v>
      </c>
      <c r="G5772" s="1" t="s">
        <v>20</v>
      </c>
      <c r="H5772" s="4" t="s">
        <v>182</v>
      </c>
      <c r="I5772" s="1" t="s">
        <v>38</v>
      </c>
    </row>
    <row r="5773" spans="2:9">
      <c r="B5773" s="1">
        <v>5771</v>
      </c>
      <c r="C5773" s="41" t="s">
        <v>16912</v>
      </c>
      <c r="D5773" s="4" t="s">
        <v>16913</v>
      </c>
      <c r="E5773" s="41" t="s">
        <v>19</v>
      </c>
      <c r="F5773" s="3" t="s">
        <v>16914</v>
      </c>
      <c r="G5773" s="1" t="s">
        <v>20</v>
      </c>
      <c r="H5773" s="4" t="s">
        <v>182</v>
      </c>
      <c r="I5773" s="1" t="s">
        <v>38</v>
      </c>
    </row>
    <row r="5774" spans="2:9">
      <c r="B5774" s="1">
        <v>5772</v>
      </c>
      <c r="C5774" s="41" t="s">
        <v>16915</v>
      </c>
      <c r="D5774" s="4" t="s">
        <v>16916</v>
      </c>
      <c r="E5774" s="41" t="s">
        <v>19</v>
      </c>
      <c r="F5774" s="3" t="s">
        <v>16917</v>
      </c>
      <c r="G5774" s="1" t="s">
        <v>20</v>
      </c>
      <c r="H5774" s="4" t="s">
        <v>675</v>
      </c>
      <c r="I5774" s="1" t="s">
        <v>38</v>
      </c>
    </row>
    <row r="5775" spans="2:9">
      <c r="B5775" s="1">
        <v>5773</v>
      </c>
      <c r="C5775" s="41" t="s">
        <v>16918</v>
      </c>
      <c r="D5775" s="4" t="s">
        <v>16919</v>
      </c>
      <c r="E5775" s="41" t="s">
        <v>19</v>
      </c>
      <c r="F5775" s="3" t="s">
        <v>6567</v>
      </c>
      <c r="G5775" s="1" t="s">
        <v>20</v>
      </c>
      <c r="H5775" s="4" t="s">
        <v>29551</v>
      </c>
      <c r="I5775" s="1" t="s">
        <v>38</v>
      </c>
    </row>
    <row r="5776" spans="2:9">
      <c r="B5776" s="1">
        <v>5774</v>
      </c>
      <c r="C5776" s="41" t="s">
        <v>16920</v>
      </c>
      <c r="D5776" s="4" t="s">
        <v>14327</v>
      </c>
      <c r="E5776" s="41" t="s">
        <v>19</v>
      </c>
      <c r="F5776" s="3" t="s">
        <v>16921</v>
      </c>
      <c r="G5776" s="1" t="s">
        <v>20</v>
      </c>
      <c r="H5776" s="4" t="s">
        <v>182</v>
      </c>
      <c r="I5776" s="1" t="s">
        <v>38</v>
      </c>
    </row>
    <row r="5777" spans="2:9">
      <c r="B5777" s="1">
        <v>5775</v>
      </c>
      <c r="C5777" s="41" t="s">
        <v>16922</v>
      </c>
      <c r="D5777" s="4" t="s">
        <v>16923</v>
      </c>
      <c r="E5777" s="41" t="s">
        <v>19</v>
      </c>
      <c r="F5777" s="3" t="s">
        <v>16924</v>
      </c>
      <c r="G5777" s="1" t="s">
        <v>20</v>
      </c>
      <c r="H5777" s="4" t="s">
        <v>182</v>
      </c>
      <c r="I5777" s="1" t="s">
        <v>38</v>
      </c>
    </row>
    <row r="5778" spans="2:9">
      <c r="B5778" s="1">
        <v>5776</v>
      </c>
      <c r="C5778" s="41" t="s">
        <v>16925</v>
      </c>
      <c r="D5778" s="4" t="s">
        <v>16926</v>
      </c>
      <c r="E5778" s="41" t="s">
        <v>19</v>
      </c>
      <c r="F5778" s="3" t="s">
        <v>16927</v>
      </c>
      <c r="G5778" s="1" t="s">
        <v>20</v>
      </c>
      <c r="H5778" s="4" t="s">
        <v>557</v>
      </c>
      <c r="I5778" s="1" t="s">
        <v>38</v>
      </c>
    </row>
    <row r="5779" spans="2:9">
      <c r="B5779" s="1">
        <v>5777</v>
      </c>
      <c r="C5779" s="41" t="s">
        <v>16928</v>
      </c>
      <c r="D5779" s="4" t="s">
        <v>16929</v>
      </c>
      <c r="E5779" s="41" t="s">
        <v>19</v>
      </c>
      <c r="F5779" s="3" t="s">
        <v>16930</v>
      </c>
      <c r="G5779" s="1" t="s">
        <v>20</v>
      </c>
      <c r="H5779" s="4" t="s">
        <v>680</v>
      </c>
      <c r="I5779" s="1" t="s">
        <v>38</v>
      </c>
    </row>
    <row r="5780" spans="2:9">
      <c r="B5780" s="1">
        <v>5778</v>
      </c>
      <c r="C5780" s="41" t="s">
        <v>16931</v>
      </c>
      <c r="D5780" s="4" t="s">
        <v>16932</v>
      </c>
      <c r="E5780" s="41" t="s">
        <v>19</v>
      </c>
      <c r="F5780" s="3" t="s">
        <v>16933</v>
      </c>
      <c r="G5780" s="1" t="s">
        <v>20</v>
      </c>
      <c r="H5780" s="4" t="s">
        <v>680</v>
      </c>
      <c r="I5780" s="1" t="s">
        <v>38</v>
      </c>
    </row>
    <row r="5781" spans="2:9">
      <c r="B5781" s="1">
        <v>5779</v>
      </c>
      <c r="C5781" s="41" t="s">
        <v>16934</v>
      </c>
      <c r="D5781" s="4" t="s">
        <v>16935</v>
      </c>
      <c r="E5781" s="41" t="s">
        <v>19</v>
      </c>
      <c r="F5781" s="3" t="s">
        <v>6567</v>
      </c>
      <c r="G5781" s="1" t="s">
        <v>20</v>
      </c>
      <c r="H5781" s="4" t="s">
        <v>29551</v>
      </c>
      <c r="I5781" s="1" t="s">
        <v>38</v>
      </c>
    </row>
    <row r="5782" spans="2:9">
      <c r="B5782" s="1">
        <v>5780</v>
      </c>
      <c r="C5782" s="41" t="s">
        <v>16936</v>
      </c>
      <c r="D5782" s="4" t="s">
        <v>16937</v>
      </c>
      <c r="E5782" s="41" t="s">
        <v>19</v>
      </c>
      <c r="F5782" s="3" t="s">
        <v>16938</v>
      </c>
      <c r="G5782" s="1" t="s">
        <v>20</v>
      </c>
      <c r="H5782" s="4" t="s">
        <v>478</v>
      </c>
      <c r="I5782" s="1" t="s">
        <v>38</v>
      </c>
    </row>
    <row r="5783" spans="2:9">
      <c r="B5783" s="1">
        <v>5781</v>
      </c>
      <c r="C5783" s="41" t="s">
        <v>16939</v>
      </c>
      <c r="D5783" s="4" t="s">
        <v>16940</v>
      </c>
      <c r="E5783" s="41" t="s">
        <v>19</v>
      </c>
      <c r="F5783" s="3" t="s">
        <v>16941</v>
      </c>
      <c r="G5783" s="1" t="s">
        <v>20</v>
      </c>
      <c r="H5783" s="4" t="s">
        <v>557</v>
      </c>
      <c r="I5783" s="1" t="s">
        <v>38</v>
      </c>
    </row>
    <row r="5784" spans="2:9">
      <c r="B5784" s="1">
        <v>5782</v>
      </c>
      <c r="C5784" s="41" t="s">
        <v>16942</v>
      </c>
      <c r="D5784" s="4" t="s">
        <v>16943</v>
      </c>
      <c r="E5784" s="41" t="s">
        <v>19</v>
      </c>
      <c r="F5784" s="3" t="s">
        <v>16944</v>
      </c>
      <c r="G5784" s="1" t="s">
        <v>20</v>
      </c>
      <c r="H5784" s="4" t="s">
        <v>679</v>
      </c>
      <c r="I5784" s="1" t="s">
        <v>38</v>
      </c>
    </row>
    <row r="5785" spans="2:9">
      <c r="B5785" s="1">
        <v>5783</v>
      </c>
      <c r="C5785" s="41" t="s">
        <v>16945</v>
      </c>
      <c r="D5785" s="4" t="s">
        <v>16946</v>
      </c>
      <c r="E5785" s="41" t="s">
        <v>19</v>
      </c>
      <c r="F5785" s="3" t="s">
        <v>16947</v>
      </c>
      <c r="G5785" s="1" t="s">
        <v>20</v>
      </c>
      <c r="H5785" s="4" t="s">
        <v>557</v>
      </c>
      <c r="I5785" s="1" t="s">
        <v>38</v>
      </c>
    </row>
    <row r="5786" spans="2:9">
      <c r="B5786" s="1">
        <v>5784</v>
      </c>
      <c r="C5786" s="41" t="s">
        <v>16948</v>
      </c>
      <c r="D5786" s="4" t="s">
        <v>16949</v>
      </c>
      <c r="E5786" s="41" t="s">
        <v>19</v>
      </c>
      <c r="F5786" s="3" t="s">
        <v>16950</v>
      </c>
      <c r="G5786" s="1" t="s">
        <v>20</v>
      </c>
      <c r="H5786" s="4" t="s">
        <v>675</v>
      </c>
      <c r="I5786" s="1" t="s">
        <v>38</v>
      </c>
    </row>
    <row r="5787" spans="2:9">
      <c r="B5787" s="1">
        <v>5785</v>
      </c>
      <c r="C5787" s="41" t="s">
        <v>16951</v>
      </c>
      <c r="D5787" s="4" t="s">
        <v>16952</v>
      </c>
      <c r="E5787" s="41" t="s">
        <v>19</v>
      </c>
      <c r="F5787" s="3" t="s">
        <v>16953</v>
      </c>
      <c r="G5787" s="1" t="s">
        <v>20</v>
      </c>
      <c r="H5787" s="4" t="s">
        <v>478</v>
      </c>
      <c r="I5787" s="1" t="s">
        <v>38</v>
      </c>
    </row>
    <row r="5788" spans="2:9">
      <c r="B5788" s="1">
        <v>5786</v>
      </c>
      <c r="C5788" s="41" t="s">
        <v>16954</v>
      </c>
      <c r="D5788" s="4" t="s">
        <v>16955</v>
      </c>
      <c r="E5788" s="41" t="s">
        <v>19</v>
      </c>
      <c r="F5788" s="3" t="s">
        <v>16956</v>
      </c>
      <c r="G5788" s="1" t="s">
        <v>20</v>
      </c>
      <c r="H5788" s="4" t="s">
        <v>182</v>
      </c>
      <c r="I5788" s="1" t="s">
        <v>38</v>
      </c>
    </row>
    <row r="5789" spans="2:9">
      <c r="B5789" s="1">
        <v>5787</v>
      </c>
      <c r="C5789" s="41" t="s">
        <v>16957</v>
      </c>
      <c r="D5789" s="4" t="s">
        <v>16958</v>
      </c>
      <c r="E5789" s="41" t="s">
        <v>19</v>
      </c>
      <c r="F5789" s="3" t="s">
        <v>16959</v>
      </c>
      <c r="G5789" s="1" t="s">
        <v>20</v>
      </c>
      <c r="H5789" s="4" t="s">
        <v>182</v>
      </c>
      <c r="I5789" s="1" t="s">
        <v>38</v>
      </c>
    </row>
    <row r="5790" spans="2:9">
      <c r="B5790" s="1">
        <v>5788</v>
      </c>
      <c r="C5790" s="41" t="s">
        <v>16960</v>
      </c>
      <c r="D5790" s="4" t="s">
        <v>16961</v>
      </c>
      <c r="E5790" s="41" t="s">
        <v>19</v>
      </c>
      <c r="F5790" s="3" t="s">
        <v>16962</v>
      </c>
      <c r="G5790" s="1" t="s">
        <v>20</v>
      </c>
      <c r="H5790" s="4" t="s">
        <v>182</v>
      </c>
      <c r="I5790" s="1" t="s">
        <v>38</v>
      </c>
    </row>
    <row r="5791" spans="2:9">
      <c r="B5791" s="1">
        <v>5789</v>
      </c>
      <c r="C5791" s="41" t="s">
        <v>16963</v>
      </c>
      <c r="D5791" s="4" t="s">
        <v>16964</v>
      </c>
      <c r="E5791" s="41" t="s">
        <v>19</v>
      </c>
      <c r="F5791" s="3" t="s">
        <v>16965</v>
      </c>
      <c r="G5791" s="1" t="s">
        <v>20</v>
      </c>
      <c r="H5791" s="4" t="s">
        <v>182</v>
      </c>
      <c r="I5791" s="1" t="s">
        <v>38</v>
      </c>
    </row>
    <row r="5792" spans="2:9">
      <c r="B5792" s="1">
        <v>5790</v>
      </c>
      <c r="C5792" s="41" t="s">
        <v>16966</v>
      </c>
      <c r="D5792" s="4" t="s">
        <v>16967</v>
      </c>
      <c r="E5792" s="41" t="s">
        <v>19</v>
      </c>
      <c r="F5792" s="3" t="s">
        <v>16968</v>
      </c>
      <c r="G5792" s="1" t="s">
        <v>20</v>
      </c>
      <c r="H5792" s="4" t="s">
        <v>182</v>
      </c>
      <c r="I5792" s="1" t="s">
        <v>38</v>
      </c>
    </row>
    <row r="5793" spans="2:9">
      <c r="B5793" s="1">
        <v>5791</v>
      </c>
      <c r="C5793" s="41" t="s">
        <v>16969</v>
      </c>
      <c r="D5793" s="4" t="s">
        <v>16970</v>
      </c>
      <c r="E5793" s="41" t="s">
        <v>19</v>
      </c>
      <c r="F5793" s="3" t="s">
        <v>16971</v>
      </c>
      <c r="G5793" s="1" t="s">
        <v>20</v>
      </c>
      <c r="H5793" s="4" t="s">
        <v>387</v>
      </c>
      <c r="I5793" s="1" t="s">
        <v>38</v>
      </c>
    </row>
    <row r="5794" spans="2:9">
      <c r="B5794" s="1">
        <v>5792</v>
      </c>
      <c r="C5794" s="41" t="s">
        <v>16972</v>
      </c>
      <c r="D5794" s="4" t="s">
        <v>16973</v>
      </c>
      <c r="E5794" s="41" t="s">
        <v>19</v>
      </c>
      <c r="F5794" s="3" t="s">
        <v>16974</v>
      </c>
      <c r="G5794" s="1" t="s">
        <v>20</v>
      </c>
      <c r="H5794" s="4" t="s">
        <v>557</v>
      </c>
      <c r="I5794" s="1" t="s">
        <v>38</v>
      </c>
    </row>
    <row r="5795" spans="2:9">
      <c r="B5795" s="1">
        <v>5793</v>
      </c>
      <c r="C5795" s="41" t="s">
        <v>16975</v>
      </c>
      <c r="D5795" s="4" t="s">
        <v>16976</v>
      </c>
      <c r="E5795" s="41" t="s">
        <v>19</v>
      </c>
      <c r="F5795" s="3" t="s">
        <v>16977</v>
      </c>
      <c r="G5795" s="1" t="s">
        <v>20</v>
      </c>
      <c r="H5795" s="4" t="s">
        <v>680</v>
      </c>
      <c r="I5795" s="1" t="s">
        <v>38</v>
      </c>
    </row>
    <row r="5796" spans="2:9">
      <c r="B5796" s="1">
        <v>5794</v>
      </c>
      <c r="C5796" s="41" t="s">
        <v>16978</v>
      </c>
      <c r="D5796" s="4" t="s">
        <v>16979</v>
      </c>
      <c r="E5796" s="41" t="s">
        <v>19</v>
      </c>
      <c r="F5796" s="3" t="s">
        <v>16980</v>
      </c>
      <c r="G5796" s="1" t="s">
        <v>20</v>
      </c>
      <c r="H5796" s="4" t="s">
        <v>182</v>
      </c>
      <c r="I5796" s="1" t="s">
        <v>38</v>
      </c>
    </row>
    <row r="5797" spans="2:9">
      <c r="B5797" s="1">
        <v>5795</v>
      </c>
      <c r="C5797" s="41" t="s">
        <v>16981</v>
      </c>
      <c r="D5797" s="4" t="s">
        <v>16982</v>
      </c>
      <c r="E5797" s="41" t="s">
        <v>19</v>
      </c>
      <c r="F5797" s="3" t="s">
        <v>16983</v>
      </c>
      <c r="G5797" s="1" t="s">
        <v>20</v>
      </c>
      <c r="H5797" s="4" t="s">
        <v>436</v>
      </c>
      <c r="I5797" s="1" t="s">
        <v>38</v>
      </c>
    </row>
    <row r="5798" spans="2:9">
      <c r="B5798" s="1">
        <v>5796</v>
      </c>
      <c r="C5798" s="41" t="s">
        <v>16984</v>
      </c>
      <c r="D5798" s="4" t="s">
        <v>16985</v>
      </c>
      <c r="E5798" s="41" t="s">
        <v>19</v>
      </c>
      <c r="F5798" s="3" t="s">
        <v>16986</v>
      </c>
      <c r="G5798" s="1" t="s">
        <v>20</v>
      </c>
      <c r="H5798" s="4" t="s">
        <v>680</v>
      </c>
      <c r="I5798" s="1" t="s">
        <v>38</v>
      </c>
    </row>
    <row r="5799" spans="2:9">
      <c r="B5799" s="1">
        <v>5797</v>
      </c>
      <c r="C5799" s="41" t="s">
        <v>16987</v>
      </c>
      <c r="D5799" s="4" t="s">
        <v>16988</v>
      </c>
      <c r="E5799" s="41" t="s">
        <v>19</v>
      </c>
      <c r="F5799" s="3" t="s">
        <v>16989</v>
      </c>
      <c r="G5799" s="1" t="s">
        <v>20</v>
      </c>
      <c r="H5799" s="4" t="s">
        <v>174</v>
      </c>
      <c r="I5799" s="1" t="s">
        <v>38</v>
      </c>
    </row>
    <row r="5800" spans="2:9">
      <c r="B5800" s="1">
        <v>5798</v>
      </c>
      <c r="C5800" s="41" t="s">
        <v>16990</v>
      </c>
      <c r="D5800" s="4" t="s">
        <v>3024</v>
      </c>
      <c r="E5800" s="41" t="s">
        <v>19</v>
      </c>
      <c r="F5800" s="3" t="s">
        <v>6567</v>
      </c>
      <c r="G5800" s="1" t="s">
        <v>20</v>
      </c>
      <c r="H5800" s="4" t="s">
        <v>29551</v>
      </c>
      <c r="I5800" s="1" t="s">
        <v>38</v>
      </c>
    </row>
    <row r="5801" spans="2:9">
      <c r="B5801" s="1">
        <v>5799</v>
      </c>
      <c r="C5801" s="41" t="s">
        <v>16991</v>
      </c>
      <c r="D5801" s="4" t="s">
        <v>16992</v>
      </c>
      <c r="E5801" s="41" t="s">
        <v>19</v>
      </c>
      <c r="F5801" s="3" t="s">
        <v>16993</v>
      </c>
      <c r="G5801" s="1" t="s">
        <v>20</v>
      </c>
      <c r="H5801" s="4" t="s">
        <v>671</v>
      </c>
      <c r="I5801" s="1" t="s">
        <v>38</v>
      </c>
    </row>
    <row r="5802" spans="2:9">
      <c r="B5802" s="1">
        <v>5800</v>
      </c>
      <c r="C5802" s="41" t="s">
        <v>16994</v>
      </c>
      <c r="D5802" s="4" t="s">
        <v>16995</v>
      </c>
      <c r="E5802" s="41" t="s">
        <v>19</v>
      </c>
      <c r="F5802" s="3" t="s">
        <v>14530</v>
      </c>
      <c r="G5802" s="1" t="s">
        <v>20</v>
      </c>
      <c r="H5802" s="4" t="s">
        <v>310</v>
      </c>
      <c r="I5802" s="1" t="s">
        <v>38</v>
      </c>
    </row>
    <row r="5803" spans="2:9">
      <c r="B5803" s="1">
        <v>5801</v>
      </c>
      <c r="C5803" s="41" t="s">
        <v>16996</v>
      </c>
      <c r="D5803" s="4" t="s">
        <v>16997</v>
      </c>
      <c r="E5803" s="41" t="s">
        <v>19</v>
      </c>
      <c r="F5803" s="3" t="s">
        <v>16998</v>
      </c>
      <c r="G5803" s="1" t="s">
        <v>20</v>
      </c>
      <c r="H5803" s="4" t="s">
        <v>478</v>
      </c>
      <c r="I5803" s="1" t="s">
        <v>38</v>
      </c>
    </row>
    <row r="5804" spans="2:9">
      <c r="B5804" s="1">
        <v>5802</v>
      </c>
      <c r="C5804" s="41" t="s">
        <v>16999</v>
      </c>
      <c r="D5804" s="4" t="s">
        <v>3117</v>
      </c>
      <c r="E5804" s="41" t="s">
        <v>19</v>
      </c>
      <c r="F5804" s="3" t="s">
        <v>17000</v>
      </c>
      <c r="G5804" s="1" t="s">
        <v>20</v>
      </c>
      <c r="H5804" s="4" t="s">
        <v>557</v>
      </c>
      <c r="I5804" s="1" t="s">
        <v>38</v>
      </c>
    </row>
    <row r="5805" spans="2:9">
      <c r="B5805" s="1">
        <v>5803</v>
      </c>
      <c r="C5805" s="41" t="s">
        <v>17001</v>
      </c>
      <c r="D5805" s="4" t="s">
        <v>17002</v>
      </c>
      <c r="E5805" s="41" t="s">
        <v>19</v>
      </c>
      <c r="F5805" s="3" t="s">
        <v>17003</v>
      </c>
      <c r="G5805" s="1" t="s">
        <v>20</v>
      </c>
      <c r="H5805" s="4" t="s">
        <v>680</v>
      </c>
      <c r="I5805" s="1" t="s">
        <v>38</v>
      </c>
    </row>
    <row r="5806" spans="2:9">
      <c r="B5806" s="1">
        <v>5804</v>
      </c>
      <c r="C5806" s="41" t="s">
        <v>17004</v>
      </c>
      <c r="D5806" s="4" t="s">
        <v>17005</v>
      </c>
      <c r="E5806" s="41" t="s">
        <v>19</v>
      </c>
      <c r="F5806" s="3" t="s">
        <v>17006</v>
      </c>
      <c r="G5806" s="1" t="s">
        <v>20</v>
      </c>
      <c r="H5806" s="4" t="s">
        <v>478</v>
      </c>
      <c r="I5806" s="1" t="s">
        <v>38</v>
      </c>
    </row>
    <row r="5807" spans="2:9">
      <c r="B5807" s="1">
        <v>5805</v>
      </c>
      <c r="C5807" s="41" t="s">
        <v>17007</v>
      </c>
      <c r="D5807" s="4" t="s">
        <v>17008</v>
      </c>
      <c r="E5807" s="41" t="s">
        <v>19</v>
      </c>
      <c r="F5807" s="3" t="s">
        <v>6567</v>
      </c>
      <c r="G5807" s="1" t="s">
        <v>20</v>
      </c>
      <c r="H5807" s="4" t="s">
        <v>29551</v>
      </c>
      <c r="I5807" s="1" t="s">
        <v>38</v>
      </c>
    </row>
    <row r="5808" spans="2:9">
      <c r="B5808" s="1">
        <v>5806</v>
      </c>
      <c r="C5808" s="41" t="s">
        <v>17009</v>
      </c>
      <c r="D5808" s="4" t="s">
        <v>5173</v>
      </c>
      <c r="E5808" s="41" t="s">
        <v>19</v>
      </c>
      <c r="F5808" s="3" t="s">
        <v>17010</v>
      </c>
      <c r="G5808" s="1" t="s">
        <v>20</v>
      </c>
      <c r="H5808" s="4" t="s">
        <v>680</v>
      </c>
      <c r="I5808" s="1" t="s">
        <v>38</v>
      </c>
    </row>
    <row r="5809" spans="2:9">
      <c r="B5809" s="1">
        <v>5807</v>
      </c>
      <c r="C5809" s="41" t="s">
        <v>17011</v>
      </c>
      <c r="D5809" s="4" t="s">
        <v>17012</v>
      </c>
      <c r="E5809" s="41" t="s">
        <v>19</v>
      </c>
      <c r="F5809" s="3" t="s">
        <v>11316</v>
      </c>
      <c r="G5809" s="1" t="s">
        <v>20</v>
      </c>
      <c r="H5809" s="4" t="s">
        <v>387</v>
      </c>
      <c r="I5809" s="1" t="s">
        <v>38</v>
      </c>
    </row>
    <row r="5810" spans="2:9">
      <c r="B5810" s="1">
        <v>5808</v>
      </c>
      <c r="C5810" s="41" t="s">
        <v>17013</v>
      </c>
      <c r="D5810" s="4" t="s">
        <v>17014</v>
      </c>
      <c r="E5810" s="41" t="s">
        <v>19</v>
      </c>
      <c r="F5810" s="3" t="s">
        <v>17015</v>
      </c>
      <c r="G5810" s="1" t="s">
        <v>20</v>
      </c>
      <c r="H5810" s="4" t="s">
        <v>462</v>
      </c>
      <c r="I5810" s="1" t="s">
        <v>38</v>
      </c>
    </row>
    <row r="5811" spans="2:9">
      <c r="B5811" s="1">
        <v>5809</v>
      </c>
      <c r="C5811" s="41" t="s">
        <v>17016</v>
      </c>
      <c r="D5811" s="4" t="s">
        <v>17017</v>
      </c>
      <c r="E5811" s="41" t="s">
        <v>19</v>
      </c>
      <c r="F5811" s="3" t="s">
        <v>6567</v>
      </c>
      <c r="G5811" s="1" t="s">
        <v>20</v>
      </c>
      <c r="H5811" s="4" t="s">
        <v>29551</v>
      </c>
      <c r="I5811" s="1" t="s">
        <v>38</v>
      </c>
    </row>
    <row r="5812" spans="2:9">
      <c r="B5812" s="1">
        <v>5810</v>
      </c>
      <c r="C5812" s="41" t="s">
        <v>17018</v>
      </c>
      <c r="D5812" s="4" t="s">
        <v>11668</v>
      </c>
      <c r="E5812" s="41" t="s">
        <v>19</v>
      </c>
      <c r="F5812" s="3" t="s">
        <v>17019</v>
      </c>
      <c r="G5812" s="1" t="s">
        <v>20</v>
      </c>
      <c r="H5812" s="4" t="s">
        <v>679</v>
      </c>
      <c r="I5812" s="1" t="s">
        <v>38</v>
      </c>
    </row>
    <row r="5813" spans="2:9">
      <c r="B5813" s="1">
        <v>5811</v>
      </c>
      <c r="C5813" s="41" t="s">
        <v>17020</v>
      </c>
      <c r="D5813" s="4" t="s">
        <v>17021</v>
      </c>
      <c r="E5813" s="41" t="s">
        <v>19</v>
      </c>
      <c r="F5813" s="3" t="s">
        <v>17022</v>
      </c>
      <c r="G5813" s="1" t="s">
        <v>20</v>
      </c>
      <c r="H5813" s="4" t="s">
        <v>671</v>
      </c>
      <c r="I5813" s="1" t="s">
        <v>38</v>
      </c>
    </row>
    <row r="5814" spans="2:9">
      <c r="B5814" s="1">
        <v>5812</v>
      </c>
      <c r="C5814" s="41" t="s">
        <v>17023</v>
      </c>
      <c r="D5814" s="4" t="s">
        <v>17024</v>
      </c>
      <c r="E5814" s="41" t="s">
        <v>19</v>
      </c>
      <c r="F5814" s="3" t="s">
        <v>16115</v>
      </c>
      <c r="G5814" s="1" t="s">
        <v>20</v>
      </c>
      <c r="H5814" s="4" t="s">
        <v>478</v>
      </c>
      <c r="I5814" s="1" t="s">
        <v>38</v>
      </c>
    </row>
    <row r="5815" spans="2:9">
      <c r="B5815" s="1">
        <v>5813</v>
      </c>
      <c r="C5815" s="41" t="s">
        <v>17025</v>
      </c>
      <c r="D5815" s="4" t="s">
        <v>58</v>
      </c>
      <c r="E5815" s="41" t="s">
        <v>19</v>
      </c>
      <c r="F5815" s="3" t="s">
        <v>17026</v>
      </c>
      <c r="G5815" s="1" t="s">
        <v>20</v>
      </c>
      <c r="H5815" s="4" t="s">
        <v>182</v>
      </c>
      <c r="I5815" s="1" t="s">
        <v>38</v>
      </c>
    </row>
    <row r="5816" spans="2:9">
      <c r="B5816" s="1">
        <v>5814</v>
      </c>
      <c r="C5816" s="41" t="s">
        <v>17027</v>
      </c>
      <c r="D5816" s="4" t="s">
        <v>17028</v>
      </c>
      <c r="E5816" s="41" t="s">
        <v>19</v>
      </c>
      <c r="F5816" s="3" t="s">
        <v>17029</v>
      </c>
      <c r="G5816" s="1" t="s">
        <v>20</v>
      </c>
      <c r="H5816" s="4" t="s">
        <v>182</v>
      </c>
      <c r="I5816" s="1" t="s">
        <v>38</v>
      </c>
    </row>
    <row r="5817" spans="2:9">
      <c r="B5817" s="1">
        <v>5815</v>
      </c>
      <c r="C5817" s="41" t="s">
        <v>17030</v>
      </c>
      <c r="D5817" s="4" t="s">
        <v>17031</v>
      </c>
      <c r="E5817" s="41" t="s">
        <v>19</v>
      </c>
      <c r="F5817" s="3" t="s">
        <v>17032</v>
      </c>
      <c r="G5817" s="1" t="s">
        <v>20</v>
      </c>
      <c r="H5817" s="4" t="s">
        <v>679</v>
      </c>
      <c r="I5817" s="1" t="s">
        <v>38</v>
      </c>
    </row>
    <row r="5818" spans="2:9">
      <c r="B5818" s="1">
        <v>5816</v>
      </c>
      <c r="C5818" s="41" t="s">
        <v>17033</v>
      </c>
      <c r="D5818" s="4" t="s">
        <v>17034</v>
      </c>
      <c r="E5818" s="41" t="s">
        <v>19</v>
      </c>
      <c r="F5818" s="3" t="s">
        <v>17035</v>
      </c>
      <c r="G5818" s="1" t="s">
        <v>20</v>
      </c>
      <c r="H5818" s="4" t="s">
        <v>182</v>
      </c>
      <c r="I5818" s="1" t="s">
        <v>38</v>
      </c>
    </row>
    <row r="5819" spans="2:9">
      <c r="B5819" s="1">
        <v>5817</v>
      </c>
      <c r="C5819" s="41" t="s">
        <v>17036</v>
      </c>
      <c r="D5819" s="4" t="s">
        <v>17037</v>
      </c>
      <c r="E5819" s="41" t="s">
        <v>19</v>
      </c>
      <c r="F5819" s="3" t="s">
        <v>17038</v>
      </c>
      <c r="G5819" s="1" t="s">
        <v>20</v>
      </c>
      <c r="H5819" s="4" t="s">
        <v>182</v>
      </c>
      <c r="I5819" s="1" t="s">
        <v>38</v>
      </c>
    </row>
    <row r="5820" spans="2:9">
      <c r="B5820" s="1">
        <v>5818</v>
      </c>
      <c r="C5820" s="41" t="s">
        <v>17039</v>
      </c>
      <c r="D5820" s="4" t="s">
        <v>17040</v>
      </c>
      <c r="E5820" s="41" t="s">
        <v>19</v>
      </c>
      <c r="F5820" s="3" t="s">
        <v>15393</v>
      </c>
      <c r="G5820" s="1" t="s">
        <v>20</v>
      </c>
      <c r="H5820" s="4" t="s">
        <v>244</v>
      </c>
      <c r="I5820" s="1" t="s">
        <v>38</v>
      </c>
    </row>
    <row r="5821" spans="2:9">
      <c r="B5821" s="1">
        <v>5819</v>
      </c>
      <c r="C5821" s="41" t="s">
        <v>17041</v>
      </c>
      <c r="D5821" s="4" t="s">
        <v>17042</v>
      </c>
      <c r="E5821" s="41" t="s">
        <v>19</v>
      </c>
      <c r="F5821" s="3" t="s">
        <v>17043</v>
      </c>
      <c r="G5821" s="1" t="s">
        <v>20</v>
      </c>
      <c r="H5821" s="4" t="s">
        <v>326</v>
      </c>
      <c r="I5821" s="1" t="s">
        <v>38</v>
      </c>
    </row>
    <row r="5822" spans="2:9">
      <c r="B5822" s="1">
        <v>5820</v>
      </c>
      <c r="C5822" s="41" t="s">
        <v>17044</v>
      </c>
      <c r="D5822" s="4" t="s">
        <v>17045</v>
      </c>
      <c r="E5822" s="41" t="s">
        <v>19</v>
      </c>
      <c r="F5822" s="3" t="s">
        <v>17046</v>
      </c>
      <c r="G5822" s="1" t="s">
        <v>20</v>
      </c>
      <c r="H5822" s="4" t="s">
        <v>436</v>
      </c>
      <c r="I5822" s="1" t="s">
        <v>38</v>
      </c>
    </row>
    <row r="5823" spans="2:9">
      <c r="B5823" s="1">
        <v>5821</v>
      </c>
      <c r="C5823" s="41" t="s">
        <v>17047</v>
      </c>
      <c r="D5823" s="4" t="s">
        <v>17048</v>
      </c>
      <c r="E5823" s="41" t="s">
        <v>19</v>
      </c>
      <c r="F5823" s="3" t="s">
        <v>17049</v>
      </c>
      <c r="G5823" s="1" t="s">
        <v>20</v>
      </c>
      <c r="H5823" s="4" t="s">
        <v>387</v>
      </c>
      <c r="I5823" s="1" t="s">
        <v>38</v>
      </c>
    </row>
    <row r="5824" spans="2:9">
      <c r="B5824" s="1">
        <v>5822</v>
      </c>
      <c r="C5824" s="41" t="s">
        <v>17050</v>
      </c>
      <c r="D5824" s="4" t="s">
        <v>17051</v>
      </c>
      <c r="E5824" s="41" t="s">
        <v>19</v>
      </c>
      <c r="F5824" s="3" t="s">
        <v>17052</v>
      </c>
      <c r="G5824" s="1" t="s">
        <v>20</v>
      </c>
      <c r="H5824" s="4" t="s">
        <v>182</v>
      </c>
      <c r="I5824" s="1" t="s">
        <v>38</v>
      </c>
    </row>
    <row r="5825" spans="2:9">
      <c r="B5825" s="1">
        <v>5823</v>
      </c>
      <c r="C5825" s="41" t="s">
        <v>17053</v>
      </c>
      <c r="D5825" s="4" t="s">
        <v>17054</v>
      </c>
      <c r="E5825" s="41" t="s">
        <v>19</v>
      </c>
      <c r="F5825" s="3" t="s">
        <v>17055</v>
      </c>
      <c r="G5825" s="1" t="s">
        <v>20</v>
      </c>
      <c r="H5825" s="4" t="s">
        <v>182</v>
      </c>
      <c r="I5825" s="1" t="s">
        <v>38</v>
      </c>
    </row>
    <row r="5826" spans="2:9">
      <c r="B5826" s="1">
        <v>5824</v>
      </c>
      <c r="C5826" s="41" t="s">
        <v>17056</v>
      </c>
      <c r="D5826" s="4" t="s">
        <v>17057</v>
      </c>
      <c r="E5826" s="41" t="s">
        <v>19</v>
      </c>
      <c r="F5826" s="3" t="s">
        <v>17058</v>
      </c>
      <c r="G5826" s="1" t="s">
        <v>20</v>
      </c>
      <c r="H5826" s="4" t="s">
        <v>182</v>
      </c>
      <c r="I5826" s="1" t="s">
        <v>38</v>
      </c>
    </row>
    <row r="5827" spans="2:9">
      <c r="B5827" s="1">
        <v>5825</v>
      </c>
      <c r="C5827" s="41" t="s">
        <v>17059</v>
      </c>
      <c r="D5827" s="4" t="s">
        <v>17060</v>
      </c>
      <c r="E5827" s="41" t="s">
        <v>19</v>
      </c>
      <c r="F5827" s="3" t="s">
        <v>17061</v>
      </c>
      <c r="G5827" s="1" t="s">
        <v>20</v>
      </c>
      <c r="H5827" s="4" t="s">
        <v>310</v>
      </c>
      <c r="I5827" s="1" t="s">
        <v>38</v>
      </c>
    </row>
    <row r="5828" spans="2:9">
      <c r="B5828" s="1">
        <v>5826</v>
      </c>
      <c r="C5828" s="41" t="s">
        <v>17062</v>
      </c>
      <c r="D5828" s="4" t="s">
        <v>1699</v>
      </c>
      <c r="E5828" s="41" t="s">
        <v>19</v>
      </c>
      <c r="F5828" s="3" t="s">
        <v>17063</v>
      </c>
      <c r="G5828" s="1" t="s">
        <v>20</v>
      </c>
      <c r="H5828" s="4" t="s">
        <v>182</v>
      </c>
      <c r="I5828" s="1" t="s">
        <v>38</v>
      </c>
    </row>
    <row r="5829" spans="2:9">
      <c r="B5829" s="1">
        <v>5827</v>
      </c>
      <c r="C5829" s="41" t="s">
        <v>17064</v>
      </c>
      <c r="D5829" s="4" t="s">
        <v>17065</v>
      </c>
      <c r="E5829" s="41" t="s">
        <v>19</v>
      </c>
      <c r="F5829" s="3" t="s">
        <v>17066</v>
      </c>
      <c r="G5829" s="1" t="s">
        <v>20</v>
      </c>
      <c r="H5829" s="4" t="s">
        <v>436</v>
      </c>
      <c r="I5829" s="1" t="s">
        <v>38</v>
      </c>
    </row>
    <row r="5830" spans="2:9">
      <c r="B5830" s="1">
        <v>5828</v>
      </c>
      <c r="C5830" s="41" t="s">
        <v>17067</v>
      </c>
      <c r="D5830" s="4" t="s">
        <v>17068</v>
      </c>
      <c r="E5830" s="41" t="s">
        <v>19</v>
      </c>
      <c r="F5830" s="3" t="s">
        <v>17069</v>
      </c>
      <c r="G5830" s="1" t="s">
        <v>20</v>
      </c>
      <c r="H5830" s="4" t="s">
        <v>387</v>
      </c>
      <c r="I5830" s="1" t="s">
        <v>38</v>
      </c>
    </row>
    <row r="5831" spans="2:9">
      <c r="B5831" s="1">
        <v>5829</v>
      </c>
      <c r="C5831" s="41" t="s">
        <v>17070</v>
      </c>
      <c r="D5831" s="4" t="s">
        <v>17071</v>
      </c>
      <c r="E5831" s="41" t="s">
        <v>19</v>
      </c>
      <c r="F5831" s="3" t="s">
        <v>5178</v>
      </c>
      <c r="G5831" s="1" t="s">
        <v>20</v>
      </c>
      <c r="H5831" s="4" t="s">
        <v>387</v>
      </c>
      <c r="I5831" s="1" t="s">
        <v>38</v>
      </c>
    </row>
    <row r="5832" spans="2:9">
      <c r="B5832" s="1">
        <v>5830</v>
      </c>
      <c r="C5832" s="41" t="s">
        <v>17072</v>
      </c>
      <c r="D5832" s="4" t="s">
        <v>17073</v>
      </c>
      <c r="E5832" s="41" t="s">
        <v>19</v>
      </c>
      <c r="F5832" s="3" t="s">
        <v>17074</v>
      </c>
      <c r="G5832" s="1" t="s">
        <v>20</v>
      </c>
      <c r="H5832" s="4" t="s">
        <v>182</v>
      </c>
      <c r="I5832" s="1" t="s">
        <v>38</v>
      </c>
    </row>
    <row r="5833" spans="2:9">
      <c r="B5833" s="1">
        <v>5831</v>
      </c>
      <c r="C5833" s="41" t="s">
        <v>17075</v>
      </c>
      <c r="D5833" s="4" t="s">
        <v>17076</v>
      </c>
      <c r="E5833" s="41" t="s">
        <v>19</v>
      </c>
      <c r="F5833" s="3" t="s">
        <v>17077</v>
      </c>
      <c r="G5833" s="1" t="s">
        <v>20</v>
      </c>
      <c r="H5833" s="4" t="s">
        <v>182</v>
      </c>
      <c r="I5833" s="1" t="s">
        <v>38</v>
      </c>
    </row>
    <row r="5834" spans="2:9">
      <c r="B5834" s="1">
        <v>5832</v>
      </c>
      <c r="C5834" s="41" t="s">
        <v>17078</v>
      </c>
      <c r="D5834" s="4" t="s">
        <v>17079</v>
      </c>
      <c r="E5834" s="41" t="s">
        <v>19</v>
      </c>
      <c r="F5834" s="3" t="s">
        <v>17080</v>
      </c>
      <c r="G5834" s="1" t="s">
        <v>20</v>
      </c>
      <c r="H5834" s="4" t="s">
        <v>671</v>
      </c>
      <c r="I5834" s="1" t="s">
        <v>38</v>
      </c>
    </row>
    <row r="5835" spans="2:9">
      <c r="B5835" s="1">
        <v>5833</v>
      </c>
      <c r="C5835" s="41" t="s">
        <v>17081</v>
      </c>
      <c r="D5835" s="4" t="s">
        <v>17082</v>
      </c>
      <c r="E5835" s="41" t="s">
        <v>19</v>
      </c>
      <c r="F5835" s="3" t="s">
        <v>17083</v>
      </c>
      <c r="G5835" s="1" t="s">
        <v>20</v>
      </c>
      <c r="H5835" s="4" t="s">
        <v>310</v>
      </c>
      <c r="I5835" s="1" t="s">
        <v>38</v>
      </c>
    </row>
    <row r="5836" spans="2:9">
      <c r="B5836" s="1">
        <v>5834</v>
      </c>
      <c r="C5836" s="41" t="s">
        <v>17084</v>
      </c>
      <c r="D5836" s="4" t="s">
        <v>17085</v>
      </c>
      <c r="E5836" s="41" t="s">
        <v>19</v>
      </c>
      <c r="F5836" s="3" t="s">
        <v>17086</v>
      </c>
      <c r="G5836" s="1" t="s">
        <v>20</v>
      </c>
      <c r="H5836" s="4" t="s">
        <v>557</v>
      </c>
      <c r="I5836" s="1" t="s">
        <v>38</v>
      </c>
    </row>
    <row r="5837" spans="2:9">
      <c r="B5837" s="1">
        <v>5835</v>
      </c>
      <c r="C5837" s="41" t="s">
        <v>17087</v>
      </c>
      <c r="D5837" s="4" t="s">
        <v>17088</v>
      </c>
      <c r="E5837" s="41" t="s">
        <v>19</v>
      </c>
      <c r="F5837" s="3" t="s">
        <v>17089</v>
      </c>
      <c r="G5837" s="1" t="s">
        <v>20</v>
      </c>
      <c r="H5837" s="4" t="s">
        <v>680</v>
      </c>
      <c r="I5837" s="1" t="s">
        <v>38</v>
      </c>
    </row>
    <row r="5838" spans="2:9">
      <c r="B5838" s="1">
        <v>5836</v>
      </c>
      <c r="C5838" s="41" t="s">
        <v>17090</v>
      </c>
      <c r="D5838" s="4" t="s">
        <v>17091</v>
      </c>
      <c r="E5838" s="41" t="s">
        <v>19</v>
      </c>
      <c r="F5838" s="3" t="s">
        <v>17092</v>
      </c>
      <c r="G5838" s="1" t="s">
        <v>20</v>
      </c>
      <c r="H5838" s="4" t="s">
        <v>182</v>
      </c>
      <c r="I5838" s="1" t="s">
        <v>38</v>
      </c>
    </row>
    <row r="5839" spans="2:9">
      <c r="B5839" s="1">
        <v>5837</v>
      </c>
      <c r="C5839" s="41" t="s">
        <v>17093</v>
      </c>
      <c r="D5839" s="4" t="s">
        <v>17094</v>
      </c>
      <c r="E5839" s="41" t="s">
        <v>19</v>
      </c>
      <c r="F5839" s="3" t="s">
        <v>17095</v>
      </c>
      <c r="G5839" s="1" t="s">
        <v>20</v>
      </c>
      <c r="H5839" s="4" t="s">
        <v>182</v>
      </c>
      <c r="I5839" s="1" t="s">
        <v>38</v>
      </c>
    </row>
    <row r="5840" spans="2:9">
      <c r="B5840" s="1">
        <v>5838</v>
      </c>
      <c r="C5840" s="41" t="s">
        <v>17096</v>
      </c>
      <c r="D5840" s="4" t="s">
        <v>17097</v>
      </c>
      <c r="E5840" s="41" t="s">
        <v>19</v>
      </c>
      <c r="F5840" s="3" t="s">
        <v>17098</v>
      </c>
      <c r="G5840" s="1" t="s">
        <v>20</v>
      </c>
      <c r="H5840" s="4" t="s">
        <v>182</v>
      </c>
      <c r="I5840" s="1" t="s">
        <v>38</v>
      </c>
    </row>
    <row r="5841" spans="2:9">
      <c r="B5841" s="1">
        <v>5839</v>
      </c>
      <c r="C5841" s="41" t="s">
        <v>17099</v>
      </c>
      <c r="D5841" s="4" t="s">
        <v>17100</v>
      </c>
      <c r="E5841" s="41" t="s">
        <v>19</v>
      </c>
      <c r="F5841" s="3" t="s">
        <v>16665</v>
      </c>
      <c r="G5841" s="1" t="s">
        <v>20</v>
      </c>
      <c r="H5841" s="4" t="s">
        <v>29551</v>
      </c>
      <c r="I5841" s="1" t="s">
        <v>38</v>
      </c>
    </row>
    <row r="5842" spans="2:9">
      <c r="B5842" s="1">
        <v>5840</v>
      </c>
      <c r="C5842" s="41" t="s">
        <v>17101</v>
      </c>
      <c r="D5842" s="4" t="s">
        <v>17102</v>
      </c>
      <c r="E5842" s="41" t="s">
        <v>19</v>
      </c>
      <c r="F5842" s="3" t="s">
        <v>17103</v>
      </c>
      <c r="G5842" s="1" t="s">
        <v>20</v>
      </c>
      <c r="H5842" s="4" t="s">
        <v>182</v>
      </c>
      <c r="I5842" s="1" t="s">
        <v>38</v>
      </c>
    </row>
    <row r="5843" spans="2:9">
      <c r="B5843" s="1">
        <v>5841</v>
      </c>
      <c r="C5843" s="41" t="s">
        <v>17104</v>
      </c>
      <c r="D5843" s="4" t="s">
        <v>17105</v>
      </c>
      <c r="E5843" s="41" t="s">
        <v>19</v>
      </c>
      <c r="F5843" s="3" t="s">
        <v>17106</v>
      </c>
      <c r="G5843" s="1" t="s">
        <v>20</v>
      </c>
      <c r="H5843" s="4" t="s">
        <v>436</v>
      </c>
      <c r="I5843" s="1" t="s">
        <v>38</v>
      </c>
    </row>
    <row r="5844" spans="2:9">
      <c r="B5844" s="1">
        <v>5842</v>
      </c>
      <c r="C5844" s="41" t="s">
        <v>17107</v>
      </c>
      <c r="D5844" s="4" t="s">
        <v>17108</v>
      </c>
      <c r="E5844" s="41" t="s">
        <v>19</v>
      </c>
      <c r="F5844" s="3" t="s">
        <v>17109</v>
      </c>
      <c r="G5844" s="1" t="s">
        <v>20</v>
      </c>
      <c r="H5844" s="4" t="s">
        <v>182</v>
      </c>
      <c r="I5844" s="1" t="s">
        <v>38</v>
      </c>
    </row>
    <row r="5845" spans="2:9">
      <c r="B5845" s="1">
        <v>5843</v>
      </c>
      <c r="C5845" s="41" t="s">
        <v>17110</v>
      </c>
      <c r="D5845" s="4" t="s">
        <v>17111</v>
      </c>
      <c r="E5845" s="41" t="s">
        <v>17</v>
      </c>
      <c r="F5845" s="3" t="s">
        <v>30295</v>
      </c>
      <c r="G5845" s="1" t="s">
        <v>18</v>
      </c>
      <c r="H5845" s="4" t="s">
        <v>680</v>
      </c>
      <c r="I5845" s="1" t="s">
        <v>38</v>
      </c>
    </row>
    <row r="5846" spans="2:9">
      <c r="B5846" s="1">
        <v>5844</v>
      </c>
      <c r="C5846" s="41" t="s">
        <v>17112</v>
      </c>
      <c r="D5846" s="4" t="s">
        <v>17113</v>
      </c>
      <c r="E5846" s="41" t="s">
        <v>19</v>
      </c>
      <c r="F5846" s="3" t="s">
        <v>17114</v>
      </c>
      <c r="G5846" s="1" t="s">
        <v>20</v>
      </c>
      <c r="H5846" s="4" t="s">
        <v>310</v>
      </c>
      <c r="I5846" s="1" t="s">
        <v>38</v>
      </c>
    </row>
    <row r="5847" spans="2:9">
      <c r="B5847" s="1">
        <v>5845</v>
      </c>
      <c r="C5847" s="41" t="s">
        <v>17115</v>
      </c>
      <c r="D5847" s="4" t="s">
        <v>17116</v>
      </c>
      <c r="E5847" s="41" t="s">
        <v>19</v>
      </c>
      <c r="F5847" s="3" t="s">
        <v>17117</v>
      </c>
      <c r="G5847" s="1" t="s">
        <v>20</v>
      </c>
      <c r="H5847" s="4" t="s">
        <v>182</v>
      </c>
      <c r="I5847" s="1" t="s">
        <v>38</v>
      </c>
    </row>
    <row r="5848" spans="2:9">
      <c r="B5848" s="1">
        <v>5846</v>
      </c>
      <c r="C5848" s="41" t="s">
        <v>17118</v>
      </c>
      <c r="D5848" s="4" t="s">
        <v>17119</v>
      </c>
      <c r="E5848" s="41" t="s">
        <v>19</v>
      </c>
      <c r="F5848" s="3" t="s">
        <v>17120</v>
      </c>
      <c r="G5848" s="1" t="s">
        <v>20</v>
      </c>
      <c r="H5848" s="4" t="s">
        <v>675</v>
      </c>
      <c r="I5848" s="1" t="s">
        <v>38</v>
      </c>
    </row>
    <row r="5849" spans="2:9">
      <c r="B5849" s="1">
        <v>5847</v>
      </c>
      <c r="C5849" s="41" t="s">
        <v>17121</v>
      </c>
      <c r="D5849" s="4" t="s">
        <v>17122</v>
      </c>
      <c r="E5849" s="41" t="s">
        <v>19</v>
      </c>
      <c r="F5849" s="3" t="s">
        <v>17123</v>
      </c>
      <c r="G5849" s="1" t="s">
        <v>20</v>
      </c>
      <c r="H5849" s="4" t="s">
        <v>29551</v>
      </c>
      <c r="I5849" s="1" t="s">
        <v>38</v>
      </c>
    </row>
    <row r="5850" spans="2:9">
      <c r="B5850" s="1">
        <v>5848</v>
      </c>
      <c r="C5850" s="41" t="s">
        <v>17124</v>
      </c>
      <c r="D5850" s="4" t="s">
        <v>17125</v>
      </c>
      <c r="E5850" s="41" t="s">
        <v>19</v>
      </c>
      <c r="F5850" s="3" t="s">
        <v>17126</v>
      </c>
      <c r="G5850" s="1" t="s">
        <v>20</v>
      </c>
      <c r="H5850" s="4" t="s">
        <v>182</v>
      </c>
      <c r="I5850" s="1" t="s">
        <v>38</v>
      </c>
    </row>
    <row r="5851" spans="2:9">
      <c r="B5851" s="1">
        <v>5849</v>
      </c>
      <c r="C5851" s="41" t="s">
        <v>17127</v>
      </c>
      <c r="D5851" s="4" t="s">
        <v>17128</v>
      </c>
      <c r="E5851" s="41" t="s">
        <v>19</v>
      </c>
      <c r="F5851" s="3" t="s">
        <v>17129</v>
      </c>
      <c r="G5851" s="1" t="s">
        <v>20</v>
      </c>
      <c r="H5851" s="4" t="s">
        <v>182</v>
      </c>
      <c r="I5851" s="1" t="s">
        <v>38</v>
      </c>
    </row>
    <row r="5852" spans="2:9">
      <c r="B5852" s="1">
        <v>5850</v>
      </c>
      <c r="C5852" s="41" t="s">
        <v>17130</v>
      </c>
      <c r="D5852" s="4" t="s">
        <v>4303</v>
      </c>
      <c r="E5852" s="41" t="s">
        <v>19</v>
      </c>
      <c r="F5852" s="3" t="s">
        <v>6852</v>
      </c>
      <c r="G5852" s="1" t="s">
        <v>20</v>
      </c>
      <c r="H5852" s="4" t="s">
        <v>387</v>
      </c>
      <c r="I5852" s="1" t="s">
        <v>38</v>
      </c>
    </row>
    <row r="5853" spans="2:9">
      <c r="B5853" s="1">
        <v>5851</v>
      </c>
      <c r="C5853" s="41" t="s">
        <v>17131</v>
      </c>
      <c r="D5853" s="4" t="s">
        <v>17132</v>
      </c>
      <c r="E5853" s="41" t="s">
        <v>19</v>
      </c>
      <c r="F5853" s="3" t="s">
        <v>17133</v>
      </c>
      <c r="G5853" s="1" t="s">
        <v>20</v>
      </c>
      <c r="H5853" s="4" t="s">
        <v>182</v>
      </c>
      <c r="I5853" s="1" t="s">
        <v>38</v>
      </c>
    </row>
    <row r="5854" spans="2:9">
      <c r="B5854" s="1">
        <v>5852</v>
      </c>
      <c r="C5854" s="41" t="s">
        <v>17134</v>
      </c>
      <c r="D5854" s="4" t="s">
        <v>17135</v>
      </c>
      <c r="E5854" s="41" t="s">
        <v>19</v>
      </c>
      <c r="F5854" s="3" t="s">
        <v>17136</v>
      </c>
      <c r="G5854" s="1" t="s">
        <v>20</v>
      </c>
      <c r="H5854" s="4" t="s">
        <v>182</v>
      </c>
      <c r="I5854" s="1" t="s">
        <v>38</v>
      </c>
    </row>
    <row r="5855" spans="2:9">
      <c r="B5855" s="1">
        <v>5853</v>
      </c>
      <c r="C5855" s="41" t="s">
        <v>17137</v>
      </c>
      <c r="D5855" s="4" t="s">
        <v>17138</v>
      </c>
      <c r="E5855" s="41" t="s">
        <v>19</v>
      </c>
      <c r="F5855" s="3" t="s">
        <v>17139</v>
      </c>
      <c r="G5855" s="1" t="s">
        <v>20</v>
      </c>
      <c r="H5855" s="4" t="s">
        <v>182</v>
      </c>
      <c r="I5855" s="1" t="s">
        <v>38</v>
      </c>
    </row>
    <row r="5856" spans="2:9">
      <c r="B5856" s="1">
        <v>5854</v>
      </c>
      <c r="C5856" s="41" t="s">
        <v>17140</v>
      </c>
      <c r="D5856" s="4" t="s">
        <v>13439</v>
      </c>
      <c r="E5856" s="41" t="s">
        <v>19</v>
      </c>
      <c r="F5856" s="3" t="s">
        <v>17141</v>
      </c>
      <c r="G5856" s="1" t="s">
        <v>20</v>
      </c>
      <c r="H5856" s="4" t="s">
        <v>182</v>
      </c>
      <c r="I5856" s="1" t="s">
        <v>38</v>
      </c>
    </row>
    <row r="5857" spans="2:9">
      <c r="B5857" s="1">
        <v>5855</v>
      </c>
      <c r="C5857" s="41" t="s">
        <v>17142</v>
      </c>
      <c r="D5857" s="4" t="s">
        <v>17143</v>
      </c>
      <c r="E5857" s="41" t="s">
        <v>19</v>
      </c>
      <c r="F5857" s="3" t="s">
        <v>17144</v>
      </c>
      <c r="G5857" s="1" t="s">
        <v>20</v>
      </c>
      <c r="H5857" s="4" t="s">
        <v>557</v>
      </c>
      <c r="I5857" s="1" t="s">
        <v>38</v>
      </c>
    </row>
    <row r="5858" spans="2:9">
      <c r="B5858" s="1">
        <v>5856</v>
      </c>
      <c r="C5858" s="41" t="s">
        <v>17145</v>
      </c>
      <c r="D5858" s="4" t="s">
        <v>6449</v>
      </c>
      <c r="E5858" s="41" t="s">
        <v>19</v>
      </c>
      <c r="F5858" s="3" t="s">
        <v>17146</v>
      </c>
      <c r="G5858" s="1" t="s">
        <v>20</v>
      </c>
      <c r="H5858" s="4" t="s">
        <v>678</v>
      </c>
      <c r="I5858" s="1" t="s">
        <v>38</v>
      </c>
    </row>
    <row r="5859" spans="2:9">
      <c r="B5859" s="1">
        <v>5857</v>
      </c>
      <c r="C5859" s="41" t="s">
        <v>17147</v>
      </c>
      <c r="D5859" s="4" t="s">
        <v>17148</v>
      </c>
      <c r="E5859" s="41" t="s">
        <v>19</v>
      </c>
      <c r="F5859" s="3" t="s">
        <v>17149</v>
      </c>
      <c r="G5859" s="1" t="s">
        <v>20</v>
      </c>
      <c r="H5859" s="4" t="s">
        <v>680</v>
      </c>
      <c r="I5859" s="1" t="s">
        <v>38</v>
      </c>
    </row>
    <row r="5860" spans="2:9">
      <c r="B5860" s="1">
        <v>5858</v>
      </c>
      <c r="C5860" s="41" t="s">
        <v>17150</v>
      </c>
      <c r="D5860" s="4" t="s">
        <v>17151</v>
      </c>
      <c r="E5860" s="41" t="s">
        <v>19</v>
      </c>
      <c r="F5860" s="3" t="s">
        <v>17152</v>
      </c>
      <c r="G5860" s="1" t="s">
        <v>20</v>
      </c>
      <c r="H5860" s="4" t="s">
        <v>557</v>
      </c>
      <c r="I5860" s="1" t="s">
        <v>38</v>
      </c>
    </row>
    <row r="5861" spans="2:9">
      <c r="B5861" s="1">
        <v>5859</v>
      </c>
      <c r="C5861" s="41" t="s">
        <v>17153</v>
      </c>
      <c r="D5861" s="4" t="s">
        <v>17154</v>
      </c>
      <c r="E5861" s="41" t="s">
        <v>19</v>
      </c>
      <c r="F5861" s="3" t="s">
        <v>17155</v>
      </c>
      <c r="G5861" s="1" t="s">
        <v>20</v>
      </c>
      <c r="H5861" s="4" t="s">
        <v>436</v>
      </c>
      <c r="I5861" s="1" t="s">
        <v>38</v>
      </c>
    </row>
    <row r="5862" spans="2:9">
      <c r="B5862" s="1">
        <v>5860</v>
      </c>
      <c r="C5862" s="41" t="s">
        <v>17156</v>
      </c>
      <c r="D5862" s="4" t="s">
        <v>17157</v>
      </c>
      <c r="E5862" s="41" t="s">
        <v>19</v>
      </c>
      <c r="F5862" s="3" t="s">
        <v>17158</v>
      </c>
      <c r="G5862" s="1" t="s">
        <v>20</v>
      </c>
      <c r="H5862" s="4" t="s">
        <v>679</v>
      </c>
      <c r="I5862" s="1" t="s">
        <v>38</v>
      </c>
    </row>
    <row r="5863" spans="2:9">
      <c r="B5863" s="1">
        <v>5861</v>
      </c>
      <c r="C5863" s="41" t="s">
        <v>17159</v>
      </c>
      <c r="D5863" s="4" t="s">
        <v>17160</v>
      </c>
      <c r="E5863" s="41" t="s">
        <v>19</v>
      </c>
      <c r="F5863" s="3" t="s">
        <v>17161</v>
      </c>
      <c r="G5863" s="1" t="s">
        <v>20</v>
      </c>
      <c r="H5863" s="4" t="s">
        <v>182</v>
      </c>
      <c r="I5863" s="1" t="s">
        <v>38</v>
      </c>
    </row>
    <row r="5864" spans="2:9">
      <c r="B5864" s="1">
        <v>5862</v>
      </c>
      <c r="C5864" s="41" t="s">
        <v>17162</v>
      </c>
      <c r="D5864" s="4" t="s">
        <v>17163</v>
      </c>
      <c r="E5864" s="41" t="s">
        <v>19</v>
      </c>
      <c r="F5864" s="3" t="s">
        <v>17164</v>
      </c>
      <c r="G5864" s="1" t="s">
        <v>20</v>
      </c>
      <c r="H5864" s="4" t="s">
        <v>182</v>
      </c>
      <c r="I5864" s="1" t="s">
        <v>38</v>
      </c>
    </row>
    <row r="5865" spans="2:9">
      <c r="B5865" s="1">
        <v>5863</v>
      </c>
      <c r="C5865" s="41" t="s">
        <v>17165</v>
      </c>
      <c r="D5865" s="4" t="s">
        <v>17166</v>
      </c>
      <c r="E5865" s="41" t="s">
        <v>19</v>
      </c>
      <c r="F5865" s="3" t="s">
        <v>17167</v>
      </c>
      <c r="G5865" s="1" t="s">
        <v>20</v>
      </c>
      <c r="H5865" s="4" t="s">
        <v>436</v>
      </c>
      <c r="I5865" s="1" t="s">
        <v>38</v>
      </c>
    </row>
    <row r="5866" spans="2:9">
      <c r="B5866" s="1">
        <v>5864</v>
      </c>
      <c r="C5866" s="41" t="s">
        <v>17168</v>
      </c>
      <c r="D5866" s="4" t="s">
        <v>17169</v>
      </c>
      <c r="E5866" s="41" t="s">
        <v>19</v>
      </c>
      <c r="F5866" s="3" t="s">
        <v>17170</v>
      </c>
      <c r="G5866" s="1" t="s">
        <v>20</v>
      </c>
      <c r="H5866" s="4" t="s">
        <v>182</v>
      </c>
      <c r="I5866" s="1" t="s">
        <v>38</v>
      </c>
    </row>
    <row r="5867" spans="2:9">
      <c r="B5867" s="1">
        <v>5865</v>
      </c>
      <c r="C5867" s="41" t="s">
        <v>17171</v>
      </c>
      <c r="D5867" s="4" t="s">
        <v>17172</v>
      </c>
      <c r="E5867" s="41" t="s">
        <v>19</v>
      </c>
      <c r="F5867" s="3" t="s">
        <v>17173</v>
      </c>
      <c r="G5867" s="1" t="s">
        <v>20</v>
      </c>
      <c r="H5867" s="4" t="s">
        <v>182</v>
      </c>
      <c r="I5867" s="1" t="s">
        <v>38</v>
      </c>
    </row>
    <row r="5868" spans="2:9">
      <c r="B5868" s="1">
        <v>5866</v>
      </c>
      <c r="C5868" s="41" t="s">
        <v>17174</v>
      </c>
      <c r="D5868" s="4" t="s">
        <v>2499</v>
      </c>
      <c r="E5868" s="41" t="s">
        <v>19</v>
      </c>
      <c r="F5868" s="3" t="s">
        <v>17175</v>
      </c>
      <c r="G5868" s="1" t="s">
        <v>20</v>
      </c>
      <c r="H5868" s="4" t="s">
        <v>557</v>
      </c>
      <c r="I5868" s="1" t="s">
        <v>38</v>
      </c>
    </row>
    <row r="5869" spans="2:9">
      <c r="B5869" s="1">
        <v>5867</v>
      </c>
      <c r="C5869" s="41" t="s">
        <v>17176</v>
      </c>
      <c r="D5869" s="4" t="s">
        <v>17177</v>
      </c>
      <c r="E5869" s="41" t="s">
        <v>19</v>
      </c>
      <c r="F5869" s="3" t="s">
        <v>17178</v>
      </c>
      <c r="G5869" s="1" t="s">
        <v>20</v>
      </c>
      <c r="H5869" s="4" t="s">
        <v>182</v>
      </c>
      <c r="I5869" s="1" t="s">
        <v>38</v>
      </c>
    </row>
    <row r="5870" spans="2:9">
      <c r="B5870" s="1">
        <v>5868</v>
      </c>
      <c r="C5870" s="41" t="s">
        <v>17179</v>
      </c>
      <c r="D5870" s="4" t="s">
        <v>17180</v>
      </c>
      <c r="E5870" s="41" t="s">
        <v>19</v>
      </c>
      <c r="F5870" s="3" t="s">
        <v>17181</v>
      </c>
      <c r="G5870" s="1" t="s">
        <v>20</v>
      </c>
      <c r="H5870" s="4" t="s">
        <v>478</v>
      </c>
      <c r="I5870" s="1" t="s">
        <v>38</v>
      </c>
    </row>
    <row r="5871" spans="2:9">
      <c r="B5871" s="1">
        <v>5869</v>
      </c>
      <c r="C5871" s="41" t="s">
        <v>17182</v>
      </c>
      <c r="D5871" s="4" t="s">
        <v>17183</v>
      </c>
      <c r="E5871" s="41" t="s">
        <v>19</v>
      </c>
      <c r="F5871" s="3" t="s">
        <v>17184</v>
      </c>
      <c r="G5871" s="1" t="s">
        <v>20</v>
      </c>
      <c r="H5871" s="4" t="s">
        <v>182</v>
      </c>
      <c r="I5871" s="1" t="s">
        <v>38</v>
      </c>
    </row>
    <row r="5872" spans="2:9">
      <c r="B5872" s="1">
        <v>5870</v>
      </c>
      <c r="C5872" s="41" t="s">
        <v>17185</v>
      </c>
      <c r="D5872" s="4" t="s">
        <v>17186</v>
      </c>
      <c r="E5872" s="41" t="s">
        <v>19</v>
      </c>
      <c r="F5872" s="3" t="s">
        <v>17187</v>
      </c>
      <c r="G5872" s="1" t="s">
        <v>20</v>
      </c>
      <c r="H5872" s="4" t="s">
        <v>182</v>
      </c>
      <c r="I5872" s="1" t="s">
        <v>38</v>
      </c>
    </row>
    <row r="5873" spans="2:9">
      <c r="B5873" s="1">
        <v>5871</v>
      </c>
      <c r="C5873" s="41" t="s">
        <v>17188</v>
      </c>
      <c r="D5873" s="4" t="s">
        <v>2732</v>
      </c>
      <c r="E5873" s="41" t="s">
        <v>19</v>
      </c>
      <c r="F5873" s="3" t="s">
        <v>17189</v>
      </c>
      <c r="G5873" s="1" t="s">
        <v>20</v>
      </c>
      <c r="H5873" s="4" t="s">
        <v>436</v>
      </c>
      <c r="I5873" s="1" t="s">
        <v>38</v>
      </c>
    </row>
    <row r="5874" spans="2:9">
      <c r="B5874" s="1">
        <v>5872</v>
      </c>
      <c r="C5874" s="41" t="s">
        <v>17190</v>
      </c>
      <c r="D5874" s="4" t="s">
        <v>17191</v>
      </c>
      <c r="E5874" s="41" t="s">
        <v>19</v>
      </c>
      <c r="F5874" s="3" t="s">
        <v>17192</v>
      </c>
      <c r="G5874" s="1" t="s">
        <v>20</v>
      </c>
      <c r="H5874" s="4" t="s">
        <v>436</v>
      </c>
      <c r="I5874" s="1" t="s">
        <v>38</v>
      </c>
    </row>
    <row r="5875" spans="2:9">
      <c r="B5875" s="1">
        <v>5873</v>
      </c>
      <c r="C5875" s="41" t="s">
        <v>17193</v>
      </c>
      <c r="D5875" s="4" t="s">
        <v>17194</v>
      </c>
      <c r="E5875" s="41" t="s">
        <v>19</v>
      </c>
      <c r="F5875" s="3" t="s">
        <v>17195</v>
      </c>
      <c r="G5875" s="1" t="s">
        <v>20</v>
      </c>
      <c r="H5875" s="4" t="s">
        <v>310</v>
      </c>
      <c r="I5875" s="1" t="s">
        <v>38</v>
      </c>
    </row>
    <row r="5876" spans="2:9">
      <c r="B5876" s="1">
        <v>5874</v>
      </c>
      <c r="C5876" s="41" t="s">
        <v>17196</v>
      </c>
      <c r="D5876" s="4" t="s">
        <v>17197</v>
      </c>
      <c r="E5876" s="41" t="s">
        <v>19</v>
      </c>
      <c r="F5876" s="3" t="s">
        <v>6567</v>
      </c>
      <c r="G5876" s="1" t="s">
        <v>20</v>
      </c>
      <c r="H5876" s="4" t="s">
        <v>29551</v>
      </c>
      <c r="I5876" s="1" t="s">
        <v>38</v>
      </c>
    </row>
    <row r="5877" spans="2:9">
      <c r="B5877" s="1">
        <v>5875</v>
      </c>
      <c r="C5877" s="41" t="s">
        <v>17198</v>
      </c>
      <c r="D5877" s="4" t="s">
        <v>17199</v>
      </c>
      <c r="E5877" s="41" t="s">
        <v>19</v>
      </c>
      <c r="F5877" s="3" t="s">
        <v>17200</v>
      </c>
      <c r="G5877" s="1" t="s">
        <v>20</v>
      </c>
      <c r="H5877" s="4" t="s">
        <v>182</v>
      </c>
      <c r="I5877" s="1" t="s">
        <v>38</v>
      </c>
    </row>
    <row r="5878" spans="2:9">
      <c r="B5878" s="1">
        <v>5876</v>
      </c>
      <c r="C5878" s="41" t="s">
        <v>17201</v>
      </c>
      <c r="D5878" s="4" t="s">
        <v>17202</v>
      </c>
      <c r="E5878" s="41" t="s">
        <v>19</v>
      </c>
      <c r="F5878" s="3" t="s">
        <v>17203</v>
      </c>
      <c r="G5878" s="1" t="s">
        <v>20</v>
      </c>
      <c r="H5878" s="4" t="s">
        <v>387</v>
      </c>
      <c r="I5878" s="1" t="s">
        <v>38</v>
      </c>
    </row>
    <row r="5879" spans="2:9">
      <c r="B5879" s="1">
        <v>5877</v>
      </c>
      <c r="C5879" s="41" t="s">
        <v>17204</v>
      </c>
      <c r="D5879" s="4" t="s">
        <v>17205</v>
      </c>
      <c r="E5879" s="41" t="s">
        <v>19</v>
      </c>
      <c r="F5879" s="3" t="s">
        <v>17206</v>
      </c>
      <c r="G5879" s="1" t="s">
        <v>20</v>
      </c>
      <c r="H5879" s="4" t="s">
        <v>557</v>
      </c>
      <c r="I5879" s="1" t="s">
        <v>38</v>
      </c>
    </row>
    <row r="5880" spans="2:9">
      <c r="B5880" s="1">
        <v>5878</v>
      </c>
      <c r="C5880" s="41" t="s">
        <v>17207</v>
      </c>
      <c r="D5880" s="4" t="s">
        <v>17208</v>
      </c>
      <c r="E5880" s="41" t="s">
        <v>19</v>
      </c>
      <c r="F5880" s="3" t="s">
        <v>17209</v>
      </c>
      <c r="G5880" s="1" t="s">
        <v>20</v>
      </c>
      <c r="H5880" s="4" t="s">
        <v>557</v>
      </c>
      <c r="I5880" s="1" t="s">
        <v>38</v>
      </c>
    </row>
    <row r="5881" spans="2:9">
      <c r="B5881" s="1">
        <v>5879</v>
      </c>
      <c r="C5881" s="41" t="s">
        <v>17210</v>
      </c>
      <c r="D5881" s="4" t="s">
        <v>6766</v>
      </c>
      <c r="E5881" s="41" t="s">
        <v>19</v>
      </c>
      <c r="F5881" s="3" t="s">
        <v>6567</v>
      </c>
      <c r="G5881" s="1" t="s">
        <v>20</v>
      </c>
      <c r="H5881" s="4" t="s">
        <v>29551</v>
      </c>
      <c r="I5881" s="1" t="s">
        <v>38</v>
      </c>
    </row>
    <row r="5882" spans="2:9">
      <c r="B5882" s="1">
        <v>5880</v>
      </c>
      <c r="C5882" s="41" t="s">
        <v>17211</v>
      </c>
      <c r="D5882" s="4" t="s">
        <v>17212</v>
      </c>
      <c r="E5882" s="41" t="s">
        <v>19</v>
      </c>
      <c r="F5882" s="3" t="s">
        <v>15473</v>
      </c>
      <c r="G5882" s="1" t="s">
        <v>20</v>
      </c>
      <c r="H5882" s="4" t="s">
        <v>675</v>
      </c>
      <c r="I5882" s="1" t="s">
        <v>38</v>
      </c>
    </row>
    <row r="5883" spans="2:9">
      <c r="B5883" s="1">
        <v>5881</v>
      </c>
      <c r="C5883" s="41" t="s">
        <v>17213</v>
      </c>
      <c r="D5883" s="4" t="s">
        <v>17214</v>
      </c>
      <c r="E5883" s="41" t="s">
        <v>19</v>
      </c>
      <c r="F5883" s="3" t="s">
        <v>17215</v>
      </c>
      <c r="G5883" s="1" t="s">
        <v>20</v>
      </c>
      <c r="H5883" s="4" t="s">
        <v>252</v>
      </c>
      <c r="I5883" s="1" t="s">
        <v>38</v>
      </c>
    </row>
    <row r="5884" spans="2:9">
      <c r="B5884" s="1">
        <v>5882</v>
      </c>
      <c r="C5884" s="41" t="s">
        <v>17216</v>
      </c>
      <c r="D5884" s="4" t="s">
        <v>17217</v>
      </c>
      <c r="E5884" s="41" t="s">
        <v>19</v>
      </c>
      <c r="F5884" s="3" t="s">
        <v>17218</v>
      </c>
      <c r="G5884" s="1" t="s">
        <v>20</v>
      </c>
      <c r="H5884" s="4" t="s">
        <v>182</v>
      </c>
      <c r="I5884" s="1" t="s">
        <v>38</v>
      </c>
    </row>
    <row r="5885" spans="2:9">
      <c r="B5885" s="1">
        <v>5883</v>
      </c>
      <c r="C5885" s="41" t="s">
        <v>17219</v>
      </c>
      <c r="D5885" s="4" t="s">
        <v>17220</v>
      </c>
      <c r="E5885" s="41" t="s">
        <v>19</v>
      </c>
      <c r="F5885" s="3" t="s">
        <v>17221</v>
      </c>
      <c r="G5885" s="1" t="s">
        <v>20</v>
      </c>
      <c r="H5885" s="4" t="s">
        <v>557</v>
      </c>
      <c r="I5885" s="1" t="s">
        <v>38</v>
      </c>
    </row>
    <row r="5886" spans="2:9">
      <c r="B5886" s="1">
        <v>5884</v>
      </c>
      <c r="C5886" s="41" t="s">
        <v>17222</v>
      </c>
      <c r="D5886" s="4" t="s">
        <v>17223</v>
      </c>
      <c r="E5886" s="41" t="s">
        <v>19</v>
      </c>
      <c r="F5886" s="3" t="s">
        <v>17224</v>
      </c>
      <c r="G5886" s="1" t="s">
        <v>20</v>
      </c>
      <c r="H5886" s="4" t="s">
        <v>557</v>
      </c>
      <c r="I5886" s="1" t="s">
        <v>38</v>
      </c>
    </row>
    <row r="5887" spans="2:9">
      <c r="B5887" s="1">
        <v>5885</v>
      </c>
      <c r="C5887" s="41" t="s">
        <v>17225</v>
      </c>
      <c r="D5887" s="4" t="s">
        <v>1693</v>
      </c>
      <c r="E5887" s="41" t="s">
        <v>19</v>
      </c>
      <c r="F5887" s="3" t="s">
        <v>16815</v>
      </c>
      <c r="G5887" s="1" t="s">
        <v>20</v>
      </c>
      <c r="H5887" s="4" t="s">
        <v>680</v>
      </c>
      <c r="I5887" s="1" t="s">
        <v>38</v>
      </c>
    </row>
    <row r="5888" spans="2:9">
      <c r="B5888" s="1">
        <v>5886</v>
      </c>
      <c r="C5888" s="41" t="s">
        <v>17226</v>
      </c>
      <c r="D5888" s="4" t="s">
        <v>17227</v>
      </c>
      <c r="E5888" s="41" t="s">
        <v>19</v>
      </c>
      <c r="F5888" s="3" t="s">
        <v>6567</v>
      </c>
      <c r="G5888" s="1" t="s">
        <v>20</v>
      </c>
      <c r="H5888" s="4" t="s">
        <v>29551</v>
      </c>
      <c r="I5888" s="1" t="s">
        <v>38</v>
      </c>
    </row>
    <row r="5889" spans="2:9">
      <c r="B5889" s="1">
        <v>5887</v>
      </c>
      <c r="C5889" s="41" t="s">
        <v>17228</v>
      </c>
      <c r="D5889" s="4" t="s">
        <v>17229</v>
      </c>
      <c r="E5889" s="41" t="s">
        <v>19</v>
      </c>
      <c r="F5889" s="3" t="s">
        <v>17230</v>
      </c>
      <c r="G5889" s="1" t="s">
        <v>20</v>
      </c>
      <c r="H5889" s="4" t="s">
        <v>671</v>
      </c>
      <c r="I5889" s="1" t="s">
        <v>38</v>
      </c>
    </row>
    <row r="5890" spans="2:9">
      <c r="B5890" s="1">
        <v>5888</v>
      </c>
      <c r="C5890" s="41" t="s">
        <v>17231</v>
      </c>
      <c r="D5890" s="4" t="s">
        <v>17232</v>
      </c>
      <c r="E5890" s="41" t="s">
        <v>19</v>
      </c>
      <c r="F5890" s="3" t="s">
        <v>17233</v>
      </c>
      <c r="G5890" s="1" t="s">
        <v>20</v>
      </c>
      <c r="H5890" s="4" t="s">
        <v>182</v>
      </c>
      <c r="I5890" s="1" t="s">
        <v>38</v>
      </c>
    </row>
    <row r="5891" spans="2:9">
      <c r="B5891" s="1">
        <v>5889</v>
      </c>
      <c r="C5891" s="41" t="s">
        <v>17234</v>
      </c>
      <c r="D5891" s="4" t="s">
        <v>17235</v>
      </c>
      <c r="E5891" s="41" t="s">
        <v>19</v>
      </c>
      <c r="F5891" s="3" t="s">
        <v>17236</v>
      </c>
      <c r="G5891" s="1" t="s">
        <v>20</v>
      </c>
      <c r="H5891" s="4" t="s">
        <v>182</v>
      </c>
      <c r="I5891" s="1" t="s">
        <v>38</v>
      </c>
    </row>
    <row r="5892" spans="2:9">
      <c r="B5892" s="1">
        <v>5890</v>
      </c>
      <c r="C5892" s="41" t="s">
        <v>17237</v>
      </c>
      <c r="D5892" s="4" t="s">
        <v>17238</v>
      </c>
      <c r="E5892" s="41" t="s">
        <v>19</v>
      </c>
      <c r="F5892" s="3" t="s">
        <v>17239</v>
      </c>
      <c r="G5892" s="1" t="s">
        <v>20</v>
      </c>
      <c r="H5892" s="4" t="s">
        <v>310</v>
      </c>
      <c r="I5892" s="1" t="s">
        <v>38</v>
      </c>
    </row>
    <row r="5893" spans="2:9">
      <c r="B5893" s="1">
        <v>5891</v>
      </c>
      <c r="C5893" s="41" t="s">
        <v>17240</v>
      </c>
      <c r="D5893" s="4" t="s">
        <v>17241</v>
      </c>
      <c r="E5893" s="41" t="s">
        <v>19</v>
      </c>
      <c r="F5893" s="3" t="s">
        <v>17242</v>
      </c>
      <c r="G5893" s="1" t="s">
        <v>20</v>
      </c>
      <c r="H5893" s="4" t="s">
        <v>387</v>
      </c>
      <c r="I5893" s="1" t="s">
        <v>38</v>
      </c>
    </row>
    <row r="5894" spans="2:9">
      <c r="B5894" s="1">
        <v>5892</v>
      </c>
      <c r="C5894" s="41" t="s">
        <v>17243</v>
      </c>
      <c r="D5894" s="4" t="s">
        <v>17244</v>
      </c>
      <c r="E5894" s="41" t="s">
        <v>19</v>
      </c>
      <c r="F5894" s="3" t="s">
        <v>17245</v>
      </c>
      <c r="G5894" s="1" t="s">
        <v>20</v>
      </c>
      <c r="H5894" s="4" t="s">
        <v>680</v>
      </c>
      <c r="I5894" s="1" t="s">
        <v>38</v>
      </c>
    </row>
    <row r="5895" spans="2:9">
      <c r="B5895" s="1">
        <v>5893</v>
      </c>
      <c r="C5895" s="41" t="s">
        <v>17246</v>
      </c>
      <c r="D5895" s="4" t="s">
        <v>17247</v>
      </c>
      <c r="E5895" s="41" t="s">
        <v>19</v>
      </c>
      <c r="F5895" s="3" t="s">
        <v>17248</v>
      </c>
      <c r="G5895" s="1" t="s">
        <v>20</v>
      </c>
      <c r="H5895" s="4" t="s">
        <v>182</v>
      </c>
      <c r="I5895" s="1" t="s">
        <v>38</v>
      </c>
    </row>
    <row r="5896" spans="2:9">
      <c r="B5896" s="1">
        <v>5894</v>
      </c>
      <c r="C5896" s="41" t="s">
        <v>17249</v>
      </c>
      <c r="D5896" s="4" t="s">
        <v>17250</v>
      </c>
      <c r="E5896" s="41" t="s">
        <v>19</v>
      </c>
      <c r="F5896" s="3" t="s">
        <v>17251</v>
      </c>
      <c r="G5896" s="1" t="s">
        <v>20</v>
      </c>
      <c r="H5896" s="4" t="s">
        <v>182</v>
      </c>
      <c r="I5896" s="1" t="s">
        <v>38</v>
      </c>
    </row>
    <row r="5897" spans="2:9">
      <c r="B5897" s="1">
        <v>5895</v>
      </c>
      <c r="C5897" s="41" t="s">
        <v>17252</v>
      </c>
      <c r="D5897" s="4" t="s">
        <v>17253</v>
      </c>
      <c r="E5897" s="41" t="s">
        <v>19</v>
      </c>
      <c r="F5897" s="3" t="s">
        <v>17254</v>
      </c>
      <c r="G5897" s="1" t="s">
        <v>20</v>
      </c>
      <c r="H5897" s="4" t="s">
        <v>182</v>
      </c>
      <c r="I5897" s="1" t="s">
        <v>38</v>
      </c>
    </row>
    <row r="5898" spans="2:9">
      <c r="B5898" s="1">
        <v>5896</v>
      </c>
      <c r="C5898" s="41" t="s">
        <v>17255</v>
      </c>
      <c r="D5898" s="4" t="s">
        <v>17256</v>
      </c>
      <c r="E5898" s="41" t="s">
        <v>19</v>
      </c>
      <c r="F5898" s="3" t="s">
        <v>14297</v>
      </c>
      <c r="G5898" s="1" t="s">
        <v>20</v>
      </c>
      <c r="H5898" s="4" t="s">
        <v>557</v>
      </c>
      <c r="I5898" s="1" t="s">
        <v>38</v>
      </c>
    </row>
    <row r="5899" spans="2:9">
      <c r="B5899" s="1">
        <v>5897</v>
      </c>
      <c r="C5899" s="41" t="s">
        <v>17257</v>
      </c>
      <c r="D5899" s="4" t="s">
        <v>17258</v>
      </c>
      <c r="E5899" s="41" t="s">
        <v>19</v>
      </c>
      <c r="F5899" s="3" t="s">
        <v>17259</v>
      </c>
      <c r="G5899" s="1" t="s">
        <v>20</v>
      </c>
      <c r="H5899" s="4" t="s">
        <v>182</v>
      </c>
      <c r="I5899" s="1" t="s">
        <v>38</v>
      </c>
    </row>
    <row r="5900" spans="2:9">
      <c r="B5900" s="1">
        <v>5898</v>
      </c>
      <c r="C5900" s="41" t="s">
        <v>17260</v>
      </c>
      <c r="D5900" s="4" t="s">
        <v>17261</v>
      </c>
      <c r="E5900" s="41" t="s">
        <v>19</v>
      </c>
      <c r="F5900" s="3" t="s">
        <v>17262</v>
      </c>
      <c r="G5900" s="1" t="s">
        <v>20</v>
      </c>
      <c r="H5900" s="4" t="s">
        <v>678</v>
      </c>
      <c r="I5900" s="1" t="s">
        <v>38</v>
      </c>
    </row>
    <row r="5901" spans="2:9">
      <c r="B5901" s="1">
        <v>5899</v>
      </c>
      <c r="C5901" s="41" t="s">
        <v>17263</v>
      </c>
      <c r="D5901" s="4" t="s">
        <v>17264</v>
      </c>
      <c r="E5901" s="41" t="s">
        <v>19</v>
      </c>
      <c r="F5901" s="3" t="s">
        <v>17265</v>
      </c>
      <c r="G5901" s="1" t="s">
        <v>20</v>
      </c>
      <c r="H5901" s="4" t="s">
        <v>182</v>
      </c>
      <c r="I5901" s="1" t="s">
        <v>38</v>
      </c>
    </row>
    <row r="5902" spans="2:9">
      <c r="B5902" s="1">
        <v>5900</v>
      </c>
      <c r="C5902" s="41" t="s">
        <v>17266</v>
      </c>
      <c r="D5902" s="4" t="s">
        <v>7880</v>
      </c>
      <c r="E5902" s="41" t="s">
        <v>19</v>
      </c>
      <c r="F5902" s="3" t="s">
        <v>17267</v>
      </c>
      <c r="G5902" s="1" t="s">
        <v>20</v>
      </c>
      <c r="H5902" s="4" t="s">
        <v>182</v>
      </c>
      <c r="I5902" s="1" t="s">
        <v>38</v>
      </c>
    </row>
    <row r="5903" spans="2:9">
      <c r="B5903" s="1">
        <v>5901</v>
      </c>
      <c r="C5903" s="41" t="s">
        <v>17268</v>
      </c>
      <c r="D5903" s="4" t="s">
        <v>17269</v>
      </c>
      <c r="E5903" s="41" t="s">
        <v>19</v>
      </c>
      <c r="F5903" s="3" t="s">
        <v>17270</v>
      </c>
      <c r="G5903" s="1" t="s">
        <v>20</v>
      </c>
      <c r="H5903" s="4" t="s">
        <v>478</v>
      </c>
      <c r="I5903" s="1" t="s">
        <v>38</v>
      </c>
    </row>
    <row r="5904" spans="2:9">
      <c r="B5904" s="1">
        <v>5902</v>
      </c>
      <c r="C5904" s="41" t="s">
        <v>17271</v>
      </c>
      <c r="D5904" s="4" t="s">
        <v>10738</v>
      </c>
      <c r="E5904" s="41" t="s">
        <v>19</v>
      </c>
      <c r="F5904" s="3" t="s">
        <v>17272</v>
      </c>
      <c r="G5904" s="1" t="s">
        <v>20</v>
      </c>
      <c r="H5904" s="4" t="s">
        <v>182</v>
      </c>
      <c r="I5904" s="1" t="s">
        <v>38</v>
      </c>
    </row>
    <row r="5905" spans="2:9">
      <c r="B5905" s="1">
        <v>5903</v>
      </c>
      <c r="C5905" s="41" t="s">
        <v>17273</v>
      </c>
      <c r="D5905" s="4" t="s">
        <v>17274</v>
      </c>
      <c r="E5905" s="41" t="s">
        <v>19</v>
      </c>
      <c r="F5905" s="3" t="s">
        <v>17275</v>
      </c>
      <c r="G5905" s="1" t="s">
        <v>20</v>
      </c>
      <c r="H5905" s="4" t="s">
        <v>182</v>
      </c>
      <c r="I5905" s="1" t="s">
        <v>38</v>
      </c>
    </row>
    <row r="5906" spans="2:9">
      <c r="B5906" s="1">
        <v>5904</v>
      </c>
      <c r="C5906" s="41" t="s">
        <v>17276</v>
      </c>
      <c r="D5906" s="4" t="s">
        <v>17277</v>
      </c>
      <c r="E5906" s="41" t="s">
        <v>19</v>
      </c>
      <c r="F5906" s="3" t="s">
        <v>17278</v>
      </c>
      <c r="G5906" s="1" t="s">
        <v>20</v>
      </c>
      <c r="H5906" s="4" t="s">
        <v>182</v>
      </c>
      <c r="I5906" s="1" t="s">
        <v>38</v>
      </c>
    </row>
    <row r="5907" spans="2:9">
      <c r="B5907" s="1">
        <v>5905</v>
      </c>
      <c r="C5907" s="41" t="s">
        <v>17279</v>
      </c>
      <c r="D5907" s="4" t="s">
        <v>17280</v>
      </c>
      <c r="E5907" s="41" t="s">
        <v>19</v>
      </c>
      <c r="F5907" s="3" t="s">
        <v>17281</v>
      </c>
      <c r="G5907" s="1" t="s">
        <v>20</v>
      </c>
      <c r="H5907" s="4" t="s">
        <v>182</v>
      </c>
      <c r="I5907" s="1" t="s">
        <v>38</v>
      </c>
    </row>
    <row r="5908" spans="2:9">
      <c r="B5908" s="1">
        <v>5906</v>
      </c>
      <c r="C5908" s="41" t="s">
        <v>17282</v>
      </c>
      <c r="D5908" s="4" t="s">
        <v>17283</v>
      </c>
      <c r="E5908" s="41" t="s">
        <v>19</v>
      </c>
      <c r="F5908" s="3" t="s">
        <v>17284</v>
      </c>
      <c r="G5908" s="1" t="s">
        <v>20</v>
      </c>
      <c r="H5908" s="4" t="s">
        <v>182</v>
      </c>
      <c r="I5908" s="1" t="s">
        <v>38</v>
      </c>
    </row>
    <row r="5909" spans="2:9">
      <c r="B5909" s="1">
        <v>5907</v>
      </c>
      <c r="C5909" s="41" t="s">
        <v>17285</v>
      </c>
      <c r="D5909" s="4" t="s">
        <v>17286</v>
      </c>
      <c r="E5909" s="41" t="s">
        <v>19</v>
      </c>
      <c r="F5909" s="3" t="s">
        <v>17287</v>
      </c>
      <c r="G5909" s="1" t="s">
        <v>20</v>
      </c>
      <c r="H5909" s="4" t="s">
        <v>182</v>
      </c>
      <c r="I5909" s="1" t="s">
        <v>38</v>
      </c>
    </row>
    <row r="5910" spans="2:9">
      <c r="B5910" s="1">
        <v>5908</v>
      </c>
      <c r="C5910" s="41" t="s">
        <v>17288</v>
      </c>
      <c r="D5910" s="4" t="s">
        <v>17289</v>
      </c>
      <c r="E5910" s="41" t="s">
        <v>19</v>
      </c>
      <c r="F5910" s="3" t="s">
        <v>17290</v>
      </c>
      <c r="G5910" s="1" t="s">
        <v>20</v>
      </c>
      <c r="H5910" s="4" t="s">
        <v>182</v>
      </c>
      <c r="I5910" s="1" t="s">
        <v>38</v>
      </c>
    </row>
    <row r="5911" spans="2:9">
      <c r="B5911" s="1">
        <v>5909</v>
      </c>
      <c r="C5911" s="41" t="s">
        <v>17291</v>
      </c>
      <c r="D5911" s="4" t="s">
        <v>17292</v>
      </c>
      <c r="E5911" s="41" t="s">
        <v>19</v>
      </c>
      <c r="F5911" s="3" t="s">
        <v>17293</v>
      </c>
      <c r="G5911" s="1" t="s">
        <v>20</v>
      </c>
      <c r="H5911" s="4" t="s">
        <v>182</v>
      </c>
      <c r="I5911" s="1" t="s">
        <v>38</v>
      </c>
    </row>
    <row r="5912" spans="2:9">
      <c r="B5912" s="1">
        <v>5910</v>
      </c>
      <c r="C5912" s="41" t="s">
        <v>17294</v>
      </c>
      <c r="D5912" s="4" t="s">
        <v>3353</v>
      </c>
      <c r="E5912" s="41" t="s">
        <v>19</v>
      </c>
      <c r="F5912" s="3" t="s">
        <v>17295</v>
      </c>
      <c r="G5912" s="1" t="s">
        <v>20</v>
      </c>
      <c r="H5912" s="4" t="s">
        <v>182</v>
      </c>
      <c r="I5912" s="1" t="s">
        <v>38</v>
      </c>
    </row>
    <row r="5913" spans="2:9">
      <c r="B5913" s="1">
        <v>5911</v>
      </c>
      <c r="C5913" s="41" t="s">
        <v>17296</v>
      </c>
      <c r="D5913" s="4" t="s">
        <v>17297</v>
      </c>
      <c r="E5913" s="41" t="s">
        <v>19</v>
      </c>
      <c r="F5913" s="3" t="s">
        <v>15473</v>
      </c>
      <c r="G5913" s="1" t="s">
        <v>20</v>
      </c>
      <c r="H5913" s="4" t="s">
        <v>675</v>
      </c>
      <c r="I5913" s="1" t="s">
        <v>38</v>
      </c>
    </row>
    <row r="5914" spans="2:9">
      <c r="B5914" s="1">
        <v>5912</v>
      </c>
      <c r="C5914" s="41" t="s">
        <v>17298</v>
      </c>
      <c r="D5914" s="4" t="s">
        <v>17299</v>
      </c>
      <c r="E5914" s="41" t="s">
        <v>19</v>
      </c>
      <c r="F5914" s="3" t="s">
        <v>17300</v>
      </c>
      <c r="G5914" s="1" t="s">
        <v>20</v>
      </c>
      <c r="H5914" s="4" t="s">
        <v>182</v>
      </c>
      <c r="I5914" s="1" t="s">
        <v>38</v>
      </c>
    </row>
    <row r="5915" spans="2:9">
      <c r="B5915" s="1">
        <v>5913</v>
      </c>
      <c r="C5915" s="41" t="s">
        <v>17301</v>
      </c>
      <c r="D5915" s="4" t="s">
        <v>17302</v>
      </c>
      <c r="E5915" s="41" t="s">
        <v>19</v>
      </c>
      <c r="F5915" s="3" t="s">
        <v>30249</v>
      </c>
      <c r="G5915" s="1" t="s">
        <v>20</v>
      </c>
      <c r="H5915" s="4" t="s">
        <v>658</v>
      </c>
      <c r="I5915" s="1" t="s">
        <v>38</v>
      </c>
    </row>
    <row r="5916" spans="2:9">
      <c r="B5916" s="1">
        <v>5914</v>
      </c>
      <c r="C5916" s="41" t="s">
        <v>17303</v>
      </c>
      <c r="D5916" s="4" t="s">
        <v>17304</v>
      </c>
      <c r="E5916" s="41" t="s">
        <v>19</v>
      </c>
      <c r="F5916" s="3" t="s">
        <v>17305</v>
      </c>
      <c r="G5916" s="1" t="s">
        <v>20</v>
      </c>
      <c r="H5916" s="4" t="s">
        <v>182</v>
      </c>
      <c r="I5916" s="1" t="s">
        <v>38</v>
      </c>
    </row>
    <row r="5917" spans="2:9">
      <c r="B5917" s="1">
        <v>5915</v>
      </c>
      <c r="C5917" s="41" t="s">
        <v>17306</v>
      </c>
      <c r="D5917" s="4" t="s">
        <v>17307</v>
      </c>
      <c r="E5917" s="41" t="s">
        <v>19</v>
      </c>
      <c r="F5917" s="3" t="s">
        <v>17308</v>
      </c>
      <c r="G5917" s="1" t="s">
        <v>20</v>
      </c>
      <c r="H5917" s="4" t="s">
        <v>182</v>
      </c>
      <c r="I5917" s="1" t="s">
        <v>38</v>
      </c>
    </row>
    <row r="5918" spans="2:9">
      <c r="B5918" s="1">
        <v>5916</v>
      </c>
      <c r="C5918" s="41" t="s">
        <v>17309</v>
      </c>
      <c r="D5918" s="4" t="s">
        <v>17310</v>
      </c>
      <c r="E5918" s="41" t="s">
        <v>19</v>
      </c>
      <c r="F5918" s="3" t="s">
        <v>17311</v>
      </c>
      <c r="G5918" s="1" t="s">
        <v>20</v>
      </c>
      <c r="H5918" s="4" t="s">
        <v>182</v>
      </c>
      <c r="I5918" s="1" t="s">
        <v>38</v>
      </c>
    </row>
    <row r="5919" spans="2:9">
      <c r="B5919" s="1">
        <v>5917</v>
      </c>
      <c r="C5919" s="41" t="s">
        <v>17312</v>
      </c>
      <c r="D5919" s="4" t="s">
        <v>17313</v>
      </c>
      <c r="E5919" s="41" t="s">
        <v>19</v>
      </c>
      <c r="F5919" s="3" t="s">
        <v>17314</v>
      </c>
      <c r="G5919" s="1" t="s">
        <v>20</v>
      </c>
      <c r="H5919" s="4" t="s">
        <v>182</v>
      </c>
      <c r="I5919" s="1" t="s">
        <v>38</v>
      </c>
    </row>
    <row r="5920" spans="2:9">
      <c r="B5920" s="1">
        <v>5918</v>
      </c>
      <c r="C5920" s="41" t="s">
        <v>17315</v>
      </c>
      <c r="D5920" s="4" t="s">
        <v>17316</v>
      </c>
      <c r="E5920" s="41" t="s">
        <v>19</v>
      </c>
      <c r="F5920" s="3" t="s">
        <v>5179</v>
      </c>
      <c r="G5920" s="1" t="s">
        <v>20</v>
      </c>
      <c r="H5920" s="4" t="s">
        <v>387</v>
      </c>
      <c r="I5920" s="1" t="s">
        <v>38</v>
      </c>
    </row>
    <row r="5921" spans="2:9">
      <c r="B5921" s="1">
        <v>5919</v>
      </c>
      <c r="C5921" s="41" t="s">
        <v>17317</v>
      </c>
      <c r="D5921" s="4" t="s">
        <v>17318</v>
      </c>
      <c r="E5921" s="41" t="s">
        <v>19</v>
      </c>
      <c r="F5921" s="3" t="s">
        <v>17319</v>
      </c>
      <c r="G5921" s="1" t="s">
        <v>20</v>
      </c>
      <c r="H5921" s="4" t="s">
        <v>680</v>
      </c>
      <c r="I5921" s="1" t="s">
        <v>38</v>
      </c>
    </row>
    <row r="5922" spans="2:9">
      <c r="B5922" s="1">
        <v>5920</v>
      </c>
      <c r="C5922" s="41" t="s">
        <v>17320</v>
      </c>
      <c r="D5922" s="4" t="s">
        <v>9511</v>
      </c>
      <c r="E5922" s="41" t="s">
        <v>19</v>
      </c>
      <c r="F5922" s="3" t="s">
        <v>17321</v>
      </c>
      <c r="G5922" s="1" t="s">
        <v>20</v>
      </c>
      <c r="H5922" s="4" t="s">
        <v>182</v>
      </c>
      <c r="I5922" s="1" t="s">
        <v>38</v>
      </c>
    </row>
    <row r="5923" spans="2:9">
      <c r="B5923" s="1">
        <v>5921</v>
      </c>
      <c r="C5923" s="41" t="s">
        <v>17322</v>
      </c>
      <c r="D5923" s="4" t="s">
        <v>17323</v>
      </c>
      <c r="E5923" s="41" t="s">
        <v>19</v>
      </c>
      <c r="F5923" s="3" t="s">
        <v>17324</v>
      </c>
      <c r="G5923" s="1" t="s">
        <v>20</v>
      </c>
      <c r="H5923" s="4" t="s">
        <v>436</v>
      </c>
      <c r="I5923" s="1" t="s">
        <v>38</v>
      </c>
    </row>
    <row r="5924" spans="2:9">
      <c r="B5924" s="1">
        <v>5922</v>
      </c>
      <c r="C5924" s="41" t="s">
        <v>17325</v>
      </c>
      <c r="D5924" s="4" t="s">
        <v>4303</v>
      </c>
      <c r="E5924" s="41" t="s">
        <v>19</v>
      </c>
      <c r="F5924" s="3" t="s">
        <v>17326</v>
      </c>
      <c r="G5924" s="1" t="s">
        <v>20</v>
      </c>
      <c r="H5924" s="4" t="s">
        <v>182</v>
      </c>
      <c r="I5924" s="1" t="s">
        <v>38</v>
      </c>
    </row>
    <row r="5925" spans="2:9">
      <c r="B5925" s="1">
        <v>5923</v>
      </c>
      <c r="C5925" s="41" t="s">
        <v>17327</v>
      </c>
      <c r="D5925" s="4" t="s">
        <v>17328</v>
      </c>
      <c r="E5925" s="41" t="s">
        <v>19</v>
      </c>
      <c r="F5925" s="3" t="s">
        <v>17329</v>
      </c>
      <c r="G5925" s="1" t="s">
        <v>20</v>
      </c>
      <c r="H5925" s="4" t="s">
        <v>174</v>
      </c>
      <c r="I5925" s="1" t="s">
        <v>38</v>
      </c>
    </row>
    <row r="5926" spans="2:9">
      <c r="B5926" s="1">
        <v>5924</v>
      </c>
      <c r="C5926" s="41" t="s">
        <v>17330</v>
      </c>
      <c r="D5926" s="4" t="s">
        <v>17331</v>
      </c>
      <c r="E5926" s="41" t="s">
        <v>19</v>
      </c>
      <c r="F5926" s="3" t="s">
        <v>17332</v>
      </c>
      <c r="G5926" s="1" t="s">
        <v>20</v>
      </c>
      <c r="H5926" s="4" t="s">
        <v>182</v>
      </c>
      <c r="I5926" s="1" t="s">
        <v>38</v>
      </c>
    </row>
    <row r="5927" spans="2:9">
      <c r="B5927" s="1">
        <v>5925</v>
      </c>
      <c r="C5927" s="41" t="s">
        <v>17333</v>
      </c>
      <c r="D5927" s="4" t="s">
        <v>17334</v>
      </c>
      <c r="E5927" s="41" t="s">
        <v>19</v>
      </c>
      <c r="F5927" s="3" t="s">
        <v>17335</v>
      </c>
      <c r="G5927" s="1" t="s">
        <v>20</v>
      </c>
      <c r="H5927" s="4" t="s">
        <v>182</v>
      </c>
      <c r="I5927" s="1" t="s">
        <v>38</v>
      </c>
    </row>
    <row r="5928" spans="2:9">
      <c r="B5928" s="1">
        <v>5926</v>
      </c>
      <c r="C5928" s="41" t="s">
        <v>17336</v>
      </c>
      <c r="D5928" s="4" t="s">
        <v>17337</v>
      </c>
      <c r="E5928" s="41" t="s">
        <v>19</v>
      </c>
      <c r="F5928" s="3" t="s">
        <v>17338</v>
      </c>
      <c r="G5928" s="1" t="s">
        <v>20</v>
      </c>
      <c r="H5928" s="4" t="s">
        <v>182</v>
      </c>
      <c r="I5928" s="1" t="s">
        <v>38</v>
      </c>
    </row>
    <row r="5929" spans="2:9">
      <c r="B5929" s="1">
        <v>5927</v>
      </c>
      <c r="C5929" s="41" t="s">
        <v>17339</v>
      </c>
      <c r="D5929" s="4" t="s">
        <v>17340</v>
      </c>
      <c r="E5929" s="41" t="s">
        <v>19</v>
      </c>
      <c r="F5929" s="3" t="s">
        <v>17341</v>
      </c>
      <c r="G5929" s="1" t="s">
        <v>20</v>
      </c>
      <c r="H5929" s="4" t="s">
        <v>436</v>
      </c>
      <c r="I5929" s="1" t="s">
        <v>38</v>
      </c>
    </row>
    <row r="5930" spans="2:9">
      <c r="B5930" s="1">
        <v>5928</v>
      </c>
      <c r="C5930" s="41" t="s">
        <v>17342</v>
      </c>
      <c r="D5930" s="4" t="s">
        <v>17343</v>
      </c>
      <c r="E5930" s="41" t="s">
        <v>19</v>
      </c>
      <c r="F5930" s="3" t="s">
        <v>17344</v>
      </c>
      <c r="G5930" s="1" t="s">
        <v>20</v>
      </c>
      <c r="H5930" s="4" t="s">
        <v>436</v>
      </c>
      <c r="I5930" s="1" t="s">
        <v>38</v>
      </c>
    </row>
    <row r="5931" spans="2:9">
      <c r="B5931" s="1">
        <v>5929</v>
      </c>
      <c r="C5931" s="41" t="s">
        <v>17345</v>
      </c>
      <c r="D5931" s="4" t="s">
        <v>17346</v>
      </c>
      <c r="E5931" s="41" t="s">
        <v>19</v>
      </c>
      <c r="F5931" s="3" t="s">
        <v>17347</v>
      </c>
      <c r="G5931" s="1" t="s">
        <v>20</v>
      </c>
      <c r="H5931" s="4" t="s">
        <v>679</v>
      </c>
      <c r="I5931" s="1" t="s">
        <v>38</v>
      </c>
    </row>
    <row r="5932" spans="2:9">
      <c r="B5932" s="1">
        <v>5930</v>
      </c>
      <c r="C5932" s="41" t="s">
        <v>17348</v>
      </c>
      <c r="D5932" s="4" t="s">
        <v>17349</v>
      </c>
      <c r="E5932" s="41" t="s">
        <v>19</v>
      </c>
      <c r="F5932" s="3" t="s">
        <v>17350</v>
      </c>
      <c r="G5932" s="1" t="s">
        <v>20</v>
      </c>
      <c r="H5932" s="4" t="s">
        <v>436</v>
      </c>
      <c r="I5932" s="1" t="s">
        <v>38</v>
      </c>
    </row>
    <row r="5933" spans="2:9">
      <c r="B5933" s="1">
        <v>5931</v>
      </c>
      <c r="C5933" s="41" t="s">
        <v>17351</v>
      </c>
      <c r="D5933" s="4" t="s">
        <v>17352</v>
      </c>
      <c r="E5933" s="41" t="s">
        <v>19</v>
      </c>
      <c r="F5933" s="3" t="s">
        <v>17353</v>
      </c>
      <c r="G5933" s="1" t="s">
        <v>20</v>
      </c>
      <c r="H5933" s="4" t="s">
        <v>182</v>
      </c>
      <c r="I5933" s="1" t="s">
        <v>38</v>
      </c>
    </row>
    <row r="5934" spans="2:9">
      <c r="B5934" s="1">
        <v>5932</v>
      </c>
      <c r="C5934" s="41" t="s">
        <v>17354</v>
      </c>
      <c r="D5934" s="4" t="s">
        <v>17355</v>
      </c>
      <c r="E5934" s="41" t="s">
        <v>19</v>
      </c>
      <c r="F5934" s="3" t="s">
        <v>17356</v>
      </c>
      <c r="G5934" s="1" t="s">
        <v>20</v>
      </c>
      <c r="H5934" s="4" t="s">
        <v>182</v>
      </c>
      <c r="I5934" s="1" t="s">
        <v>38</v>
      </c>
    </row>
    <row r="5935" spans="2:9">
      <c r="B5935" s="1">
        <v>5933</v>
      </c>
      <c r="C5935" s="41" t="s">
        <v>17357</v>
      </c>
      <c r="D5935" s="4" t="s">
        <v>17358</v>
      </c>
      <c r="E5935" s="41" t="s">
        <v>19</v>
      </c>
      <c r="F5935" s="3" t="s">
        <v>17359</v>
      </c>
      <c r="G5935" s="1" t="s">
        <v>20</v>
      </c>
      <c r="H5935" s="4" t="s">
        <v>557</v>
      </c>
      <c r="I5935" s="1" t="s">
        <v>38</v>
      </c>
    </row>
    <row r="5936" spans="2:9">
      <c r="B5936" s="1">
        <v>5934</v>
      </c>
      <c r="C5936" s="41" t="s">
        <v>17360</v>
      </c>
      <c r="D5936" s="4" t="s">
        <v>17361</v>
      </c>
      <c r="E5936" s="41" t="s">
        <v>19</v>
      </c>
      <c r="F5936" s="3" t="s">
        <v>17362</v>
      </c>
      <c r="G5936" s="1" t="s">
        <v>20</v>
      </c>
      <c r="H5936" s="4" t="s">
        <v>182</v>
      </c>
      <c r="I5936" s="1" t="s">
        <v>38</v>
      </c>
    </row>
    <row r="5937" spans="2:9">
      <c r="B5937" s="1">
        <v>5935</v>
      </c>
      <c r="C5937" s="41" t="s">
        <v>17363</v>
      </c>
      <c r="D5937" s="4" t="s">
        <v>17364</v>
      </c>
      <c r="E5937" s="41" t="s">
        <v>19</v>
      </c>
      <c r="F5937" s="3" t="s">
        <v>17365</v>
      </c>
      <c r="G5937" s="1" t="s">
        <v>20</v>
      </c>
      <c r="H5937" s="4" t="s">
        <v>182</v>
      </c>
      <c r="I5937" s="1" t="s">
        <v>38</v>
      </c>
    </row>
    <row r="5938" spans="2:9">
      <c r="B5938" s="1">
        <v>5936</v>
      </c>
      <c r="C5938" s="41" t="s">
        <v>17366</v>
      </c>
      <c r="D5938" s="4" t="s">
        <v>17367</v>
      </c>
      <c r="E5938" s="41" t="s">
        <v>19</v>
      </c>
      <c r="F5938" s="3" t="s">
        <v>17368</v>
      </c>
      <c r="G5938" s="1" t="s">
        <v>20</v>
      </c>
      <c r="H5938" s="4" t="s">
        <v>557</v>
      </c>
      <c r="I5938" s="1" t="s">
        <v>38</v>
      </c>
    </row>
    <row r="5939" spans="2:9">
      <c r="B5939" s="1">
        <v>5937</v>
      </c>
      <c r="C5939" s="41" t="s">
        <v>17369</v>
      </c>
      <c r="D5939" s="4" t="s">
        <v>17370</v>
      </c>
      <c r="E5939" s="41" t="s">
        <v>19</v>
      </c>
      <c r="F5939" s="3" t="s">
        <v>17371</v>
      </c>
      <c r="G5939" s="1" t="s">
        <v>20</v>
      </c>
      <c r="H5939" s="4" t="s">
        <v>182</v>
      </c>
      <c r="I5939" s="1" t="s">
        <v>38</v>
      </c>
    </row>
    <row r="5940" spans="2:9">
      <c r="B5940" s="1">
        <v>5938</v>
      </c>
      <c r="C5940" s="41" t="s">
        <v>17372</v>
      </c>
      <c r="D5940" s="4" t="s">
        <v>17373</v>
      </c>
      <c r="E5940" s="41" t="s">
        <v>19</v>
      </c>
      <c r="F5940" s="3" t="s">
        <v>17374</v>
      </c>
      <c r="G5940" s="1" t="s">
        <v>20</v>
      </c>
      <c r="H5940" s="4" t="s">
        <v>675</v>
      </c>
      <c r="I5940" s="1" t="s">
        <v>38</v>
      </c>
    </row>
    <row r="5941" spans="2:9">
      <c r="B5941" s="1">
        <v>5939</v>
      </c>
      <c r="C5941" s="41" t="s">
        <v>17375</v>
      </c>
      <c r="D5941" s="4" t="s">
        <v>17376</v>
      </c>
      <c r="E5941" s="41" t="s">
        <v>19</v>
      </c>
      <c r="F5941" s="3" t="s">
        <v>17377</v>
      </c>
      <c r="G5941" s="1" t="s">
        <v>20</v>
      </c>
      <c r="H5941" s="4" t="s">
        <v>182</v>
      </c>
      <c r="I5941" s="1" t="s">
        <v>38</v>
      </c>
    </row>
    <row r="5942" spans="2:9">
      <c r="B5942" s="1">
        <v>5940</v>
      </c>
      <c r="C5942" s="41" t="s">
        <v>17378</v>
      </c>
      <c r="D5942" s="4" t="s">
        <v>17379</v>
      </c>
      <c r="E5942" s="41" t="s">
        <v>19</v>
      </c>
      <c r="F5942" s="3" t="s">
        <v>15726</v>
      </c>
      <c r="G5942" s="1" t="s">
        <v>20</v>
      </c>
      <c r="H5942" s="4" t="s">
        <v>680</v>
      </c>
      <c r="I5942" s="1" t="s">
        <v>38</v>
      </c>
    </row>
    <row r="5943" spans="2:9">
      <c r="B5943" s="1">
        <v>5941</v>
      </c>
      <c r="C5943" s="41" t="s">
        <v>17380</v>
      </c>
      <c r="D5943" s="4" t="s">
        <v>17381</v>
      </c>
      <c r="E5943" s="41" t="s">
        <v>19</v>
      </c>
      <c r="F5943" s="3" t="s">
        <v>17382</v>
      </c>
      <c r="G5943" s="1" t="s">
        <v>20</v>
      </c>
      <c r="H5943" s="4" t="s">
        <v>680</v>
      </c>
      <c r="I5943" s="1" t="s">
        <v>38</v>
      </c>
    </row>
    <row r="5944" spans="2:9">
      <c r="B5944" s="1">
        <v>5942</v>
      </c>
      <c r="C5944" s="41" t="s">
        <v>17383</v>
      </c>
      <c r="D5944" s="4" t="s">
        <v>17384</v>
      </c>
      <c r="E5944" s="41" t="s">
        <v>19</v>
      </c>
      <c r="F5944" s="3" t="s">
        <v>17385</v>
      </c>
      <c r="G5944" s="1" t="s">
        <v>20</v>
      </c>
      <c r="H5944" s="4" t="s">
        <v>679</v>
      </c>
      <c r="I5944" s="1" t="s">
        <v>38</v>
      </c>
    </row>
    <row r="5945" spans="2:9">
      <c r="B5945" s="1">
        <v>5943</v>
      </c>
      <c r="C5945" s="41" t="s">
        <v>17386</v>
      </c>
      <c r="D5945" s="4" t="s">
        <v>17387</v>
      </c>
      <c r="E5945" s="41" t="s">
        <v>19</v>
      </c>
      <c r="F5945" s="3" t="s">
        <v>17388</v>
      </c>
      <c r="G5945" s="1" t="s">
        <v>20</v>
      </c>
      <c r="H5945" s="4" t="s">
        <v>436</v>
      </c>
      <c r="I5945" s="1" t="s">
        <v>38</v>
      </c>
    </row>
    <row r="5946" spans="2:9">
      <c r="B5946" s="1">
        <v>5944</v>
      </c>
      <c r="C5946" s="41" t="s">
        <v>17389</v>
      </c>
      <c r="D5946" s="4" t="s">
        <v>17390</v>
      </c>
      <c r="E5946" s="41" t="s">
        <v>19</v>
      </c>
      <c r="F5946" s="3" t="s">
        <v>17391</v>
      </c>
      <c r="G5946" s="1" t="s">
        <v>20</v>
      </c>
      <c r="H5946" s="4" t="s">
        <v>322</v>
      </c>
      <c r="I5946" s="1" t="s">
        <v>38</v>
      </c>
    </row>
    <row r="5947" spans="2:9">
      <c r="B5947" s="1">
        <v>5945</v>
      </c>
      <c r="C5947" s="41" t="s">
        <v>17392</v>
      </c>
      <c r="D5947" s="4" t="s">
        <v>17393</v>
      </c>
      <c r="E5947" s="41" t="s">
        <v>19</v>
      </c>
      <c r="F5947" s="3" t="s">
        <v>17394</v>
      </c>
      <c r="G5947" s="1" t="s">
        <v>20</v>
      </c>
      <c r="H5947" s="4" t="s">
        <v>557</v>
      </c>
      <c r="I5947" s="1" t="s">
        <v>38</v>
      </c>
    </row>
    <row r="5948" spans="2:9">
      <c r="B5948" s="1">
        <v>5946</v>
      </c>
      <c r="C5948" s="41" t="s">
        <v>17395</v>
      </c>
      <c r="D5948" s="4" t="s">
        <v>10744</v>
      </c>
      <c r="E5948" s="41" t="s">
        <v>19</v>
      </c>
      <c r="F5948" s="3" t="s">
        <v>17396</v>
      </c>
      <c r="G5948" s="1" t="s">
        <v>20</v>
      </c>
      <c r="H5948" s="4" t="s">
        <v>182</v>
      </c>
      <c r="I5948" s="1" t="s">
        <v>38</v>
      </c>
    </row>
    <row r="5949" spans="2:9">
      <c r="B5949" s="1">
        <v>5947</v>
      </c>
      <c r="C5949" s="41" t="s">
        <v>17397</v>
      </c>
      <c r="D5949" s="4" t="s">
        <v>17398</v>
      </c>
      <c r="E5949" s="41" t="s">
        <v>19</v>
      </c>
      <c r="F5949" s="3" t="s">
        <v>17399</v>
      </c>
      <c r="G5949" s="1" t="s">
        <v>20</v>
      </c>
      <c r="H5949" s="4" t="s">
        <v>678</v>
      </c>
      <c r="I5949" s="1" t="s">
        <v>38</v>
      </c>
    </row>
    <row r="5950" spans="2:9">
      <c r="B5950" s="1">
        <v>5948</v>
      </c>
      <c r="C5950" s="41" t="s">
        <v>17400</v>
      </c>
      <c r="D5950" s="4" t="s">
        <v>17401</v>
      </c>
      <c r="E5950" s="41" t="s">
        <v>19</v>
      </c>
      <c r="F5950" s="3" t="s">
        <v>17402</v>
      </c>
      <c r="G5950" s="1" t="s">
        <v>20</v>
      </c>
      <c r="H5950" s="4" t="s">
        <v>182</v>
      </c>
      <c r="I5950" s="1" t="s">
        <v>38</v>
      </c>
    </row>
    <row r="5951" spans="2:9">
      <c r="B5951" s="1">
        <v>5949</v>
      </c>
      <c r="C5951" s="41" t="s">
        <v>17403</v>
      </c>
      <c r="D5951" s="4" t="s">
        <v>17404</v>
      </c>
      <c r="E5951" s="41" t="s">
        <v>19</v>
      </c>
      <c r="F5951" s="3" t="s">
        <v>17405</v>
      </c>
      <c r="G5951" s="1" t="s">
        <v>20</v>
      </c>
      <c r="H5951" s="4" t="s">
        <v>182</v>
      </c>
      <c r="I5951" s="1" t="s">
        <v>38</v>
      </c>
    </row>
    <row r="5952" spans="2:9">
      <c r="B5952" s="1">
        <v>5950</v>
      </c>
      <c r="C5952" s="41" t="s">
        <v>17406</v>
      </c>
      <c r="D5952" s="4" t="s">
        <v>17407</v>
      </c>
      <c r="E5952" s="41" t="s">
        <v>19</v>
      </c>
      <c r="F5952" s="3" t="s">
        <v>17408</v>
      </c>
      <c r="G5952" s="1" t="s">
        <v>20</v>
      </c>
      <c r="H5952" s="4" t="s">
        <v>675</v>
      </c>
      <c r="I5952" s="1" t="s">
        <v>38</v>
      </c>
    </row>
    <row r="5953" spans="2:9">
      <c r="B5953" s="1">
        <v>5951</v>
      </c>
      <c r="C5953" s="41" t="s">
        <v>17409</v>
      </c>
      <c r="D5953" s="4" t="s">
        <v>17410</v>
      </c>
      <c r="E5953" s="41" t="s">
        <v>19</v>
      </c>
      <c r="F5953" s="3" t="s">
        <v>17411</v>
      </c>
      <c r="G5953" s="1" t="s">
        <v>20</v>
      </c>
      <c r="H5953" s="4" t="s">
        <v>557</v>
      </c>
      <c r="I5953" s="1" t="s">
        <v>38</v>
      </c>
    </row>
    <row r="5954" spans="2:9">
      <c r="B5954" s="1">
        <v>5952</v>
      </c>
      <c r="C5954" s="41" t="s">
        <v>17412</v>
      </c>
      <c r="D5954" s="4" t="s">
        <v>17413</v>
      </c>
      <c r="E5954" s="41" t="s">
        <v>19</v>
      </c>
      <c r="F5954" s="3" t="s">
        <v>17414</v>
      </c>
      <c r="G5954" s="1" t="s">
        <v>20</v>
      </c>
      <c r="H5954" s="4" t="s">
        <v>671</v>
      </c>
      <c r="I5954" s="1" t="s">
        <v>38</v>
      </c>
    </row>
    <row r="5955" spans="2:9">
      <c r="B5955" s="1">
        <v>5953</v>
      </c>
      <c r="C5955" s="41" t="s">
        <v>17415</v>
      </c>
      <c r="D5955" s="4" t="s">
        <v>17416</v>
      </c>
      <c r="E5955" s="41" t="s">
        <v>19</v>
      </c>
      <c r="F5955" s="3" t="s">
        <v>17417</v>
      </c>
      <c r="G5955" s="1" t="s">
        <v>20</v>
      </c>
      <c r="H5955" s="4" t="s">
        <v>557</v>
      </c>
      <c r="I5955" s="1" t="s">
        <v>38</v>
      </c>
    </row>
    <row r="5956" spans="2:9">
      <c r="B5956" s="1">
        <v>5954</v>
      </c>
      <c r="C5956" s="41" t="s">
        <v>17418</v>
      </c>
      <c r="D5956" s="4" t="s">
        <v>17419</v>
      </c>
      <c r="E5956" s="41" t="s">
        <v>19</v>
      </c>
      <c r="F5956" s="3" t="s">
        <v>13970</v>
      </c>
      <c r="G5956" s="1" t="s">
        <v>20</v>
      </c>
      <c r="H5956" s="4" t="s">
        <v>557</v>
      </c>
      <c r="I5956" s="1" t="s">
        <v>38</v>
      </c>
    </row>
    <row r="5957" spans="2:9">
      <c r="B5957" s="1">
        <v>5955</v>
      </c>
      <c r="C5957" s="41" t="s">
        <v>17420</v>
      </c>
      <c r="D5957" s="4" t="s">
        <v>14205</v>
      </c>
      <c r="E5957" s="41" t="s">
        <v>19</v>
      </c>
      <c r="F5957" s="3" t="s">
        <v>17421</v>
      </c>
      <c r="G5957" s="1" t="s">
        <v>20</v>
      </c>
      <c r="H5957" s="4" t="s">
        <v>671</v>
      </c>
      <c r="I5957" s="1" t="s">
        <v>38</v>
      </c>
    </row>
    <row r="5958" spans="2:9">
      <c r="B5958" s="1">
        <v>5956</v>
      </c>
      <c r="C5958" s="41" t="s">
        <v>17422</v>
      </c>
      <c r="D5958" s="4" t="s">
        <v>17423</v>
      </c>
      <c r="E5958" s="41" t="s">
        <v>19</v>
      </c>
      <c r="F5958" s="3" t="s">
        <v>17424</v>
      </c>
      <c r="G5958" s="1" t="s">
        <v>20</v>
      </c>
      <c r="H5958" s="4" t="s">
        <v>182</v>
      </c>
      <c r="I5958" s="1" t="s">
        <v>38</v>
      </c>
    </row>
    <row r="5959" spans="2:9">
      <c r="B5959" s="1">
        <v>5957</v>
      </c>
      <c r="C5959" s="41" t="s">
        <v>17425</v>
      </c>
      <c r="D5959" s="4" t="s">
        <v>17426</v>
      </c>
      <c r="E5959" s="41" t="s">
        <v>19</v>
      </c>
      <c r="F5959" s="3" t="s">
        <v>17427</v>
      </c>
      <c r="G5959" s="1" t="s">
        <v>20</v>
      </c>
      <c r="H5959" s="4" t="s">
        <v>174</v>
      </c>
      <c r="I5959" s="1" t="s">
        <v>38</v>
      </c>
    </row>
    <row r="5960" spans="2:9">
      <c r="B5960" s="1">
        <v>5958</v>
      </c>
      <c r="C5960" s="41" t="s">
        <v>17428</v>
      </c>
      <c r="D5960" s="4" t="s">
        <v>17429</v>
      </c>
      <c r="E5960" s="41" t="s">
        <v>19</v>
      </c>
      <c r="F5960" s="3" t="s">
        <v>17430</v>
      </c>
      <c r="G5960" s="1" t="s">
        <v>20</v>
      </c>
      <c r="H5960" s="4" t="s">
        <v>182</v>
      </c>
      <c r="I5960" s="1" t="s">
        <v>38</v>
      </c>
    </row>
    <row r="5961" spans="2:9">
      <c r="B5961" s="1">
        <v>5959</v>
      </c>
      <c r="C5961" s="41" t="s">
        <v>17431</v>
      </c>
      <c r="D5961" s="4" t="s">
        <v>17432</v>
      </c>
      <c r="E5961" s="41" t="s">
        <v>19</v>
      </c>
      <c r="F5961" s="3" t="s">
        <v>17433</v>
      </c>
      <c r="G5961" s="1" t="s">
        <v>20</v>
      </c>
      <c r="H5961" s="4" t="s">
        <v>675</v>
      </c>
      <c r="I5961" s="1" t="s">
        <v>38</v>
      </c>
    </row>
    <row r="5962" spans="2:9">
      <c r="B5962" s="1">
        <v>5960</v>
      </c>
      <c r="C5962" s="41" t="s">
        <v>17434</v>
      </c>
      <c r="D5962" s="4" t="s">
        <v>17435</v>
      </c>
      <c r="E5962" s="41" t="s">
        <v>19</v>
      </c>
      <c r="F5962" s="3" t="s">
        <v>17436</v>
      </c>
      <c r="G5962" s="1" t="s">
        <v>20</v>
      </c>
      <c r="H5962" s="4" t="s">
        <v>182</v>
      </c>
      <c r="I5962" s="1" t="s">
        <v>38</v>
      </c>
    </row>
    <row r="5963" spans="2:9">
      <c r="B5963" s="1">
        <v>5961</v>
      </c>
      <c r="C5963" s="41" t="s">
        <v>17437</v>
      </c>
      <c r="D5963" s="4" t="s">
        <v>17438</v>
      </c>
      <c r="E5963" s="41" t="s">
        <v>19</v>
      </c>
      <c r="F5963" s="3" t="s">
        <v>17439</v>
      </c>
      <c r="G5963" s="1" t="s">
        <v>20</v>
      </c>
      <c r="H5963" s="4" t="s">
        <v>182</v>
      </c>
      <c r="I5963" s="1" t="s">
        <v>38</v>
      </c>
    </row>
    <row r="5964" spans="2:9">
      <c r="B5964" s="1">
        <v>5962</v>
      </c>
      <c r="C5964" s="41" t="s">
        <v>17440</v>
      </c>
      <c r="D5964" s="4" t="s">
        <v>17441</v>
      </c>
      <c r="E5964" s="41" t="s">
        <v>19</v>
      </c>
      <c r="F5964" s="3" t="s">
        <v>17442</v>
      </c>
      <c r="G5964" s="1" t="s">
        <v>20</v>
      </c>
      <c r="H5964" s="4" t="s">
        <v>182</v>
      </c>
      <c r="I5964" s="1" t="s">
        <v>38</v>
      </c>
    </row>
    <row r="5965" spans="2:9">
      <c r="B5965" s="1">
        <v>5963</v>
      </c>
      <c r="C5965" s="41" t="s">
        <v>17443</v>
      </c>
      <c r="D5965" s="4" t="s">
        <v>17444</v>
      </c>
      <c r="E5965" s="41" t="s">
        <v>19</v>
      </c>
      <c r="F5965" s="3" t="s">
        <v>17445</v>
      </c>
      <c r="G5965" s="1" t="s">
        <v>20</v>
      </c>
      <c r="H5965" s="4" t="s">
        <v>557</v>
      </c>
      <c r="I5965" s="1" t="s">
        <v>38</v>
      </c>
    </row>
    <row r="5966" spans="2:9">
      <c r="B5966" s="1">
        <v>5964</v>
      </c>
      <c r="C5966" s="41" t="s">
        <v>17446</v>
      </c>
      <c r="D5966" s="4" t="s">
        <v>17447</v>
      </c>
      <c r="E5966" s="41" t="s">
        <v>19</v>
      </c>
      <c r="F5966" s="3" t="s">
        <v>17448</v>
      </c>
      <c r="G5966" s="1" t="s">
        <v>20</v>
      </c>
      <c r="H5966" s="4" t="s">
        <v>675</v>
      </c>
      <c r="I5966" s="1" t="s">
        <v>38</v>
      </c>
    </row>
    <row r="5967" spans="2:9">
      <c r="B5967" s="1">
        <v>5965</v>
      </c>
      <c r="C5967" s="41" t="s">
        <v>17449</v>
      </c>
      <c r="D5967" s="4" t="s">
        <v>17450</v>
      </c>
      <c r="E5967" s="41" t="s">
        <v>19</v>
      </c>
      <c r="F5967" s="3" t="s">
        <v>17451</v>
      </c>
      <c r="G5967" s="1" t="s">
        <v>20</v>
      </c>
      <c r="H5967" s="4" t="s">
        <v>182</v>
      </c>
      <c r="I5967" s="1" t="s">
        <v>38</v>
      </c>
    </row>
    <row r="5968" spans="2:9">
      <c r="B5968" s="1">
        <v>5966</v>
      </c>
      <c r="C5968" s="41" t="s">
        <v>17452</v>
      </c>
      <c r="D5968" s="4" t="s">
        <v>17453</v>
      </c>
      <c r="E5968" s="41" t="s">
        <v>19</v>
      </c>
      <c r="F5968" s="3" t="s">
        <v>6567</v>
      </c>
      <c r="G5968" s="1" t="s">
        <v>20</v>
      </c>
      <c r="H5968" s="4" t="s">
        <v>29551</v>
      </c>
      <c r="I5968" s="1" t="s">
        <v>38</v>
      </c>
    </row>
    <row r="5969" spans="2:9">
      <c r="B5969" s="1">
        <v>5967</v>
      </c>
      <c r="C5969" s="41" t="s">
        <v>17454</v>
      </c>
      <c r="D5969" s="4" t="s">
        <v>17455</v>
      </c>
      <c r="E5969" s="41" t="s">
        <v>19</v>
      </c>
      <c r="F5969" s="3" t="s">
        <v>17456</v>
      </c>
      <c r="G5969" s="1" t="s">
        <v>20</v>
      </c>
      <c r="H5969" s="4" t="s">
        <v>182</v>
      </c>
      <c r="I5969" s="1" t="s">
        <v>38</v>
      </c>
    </row>
    <row r="5970" spans="2:9">
      <c r="B5970" s="1">
        <v>5968</v>
      </c>
      <c r="C5970" s="41" t="s">
        <v>17457</v>
      </c>
      <c r="D5970" s="4" t="s">
        <v>17458</v>
      </c>
      <c r="E5970" s="41" t="s">
        <v>19</v>
      </c>
      <c r="F5970" s="3" t="s">
        <v>17459</v>
      </c>
      <c r="G5970" s="1" t="s">
        <v>20</v>
      </c>
      <c r="H5970" s="4" t="s">
        <v>182</v>
      </c>
      <c r="I5970" s="1" t="s">
        <v>38</v>
      </c>
    </row>
    <row r="5971" spans="2:9">
      <c r="B5971" s="1">
        <v>5969</v>
      </c>
      <c r="C5971" s="41" t="s">
        <v>17460</v>
      </c>
      <c r="D5971" s="4" t="s">
        <v>17461</v>
      </c>
      <c r="E5971" s="41" t="s">
        <v>19</v>
      </c>
      <c r="F5971" s="3" t="s">
        <v>15473</v>
      </c>
      <c r="G5971" s="1" t="s">
        <v>20</v>
      </c>
      <c r="H5971" s="4" t="s">
        <v>675</v>
      </c>
      <c r="I5971" s="1" t="s">
        <v>38</v>
      </c>
    </row>
    <row r="5972" spans="2:9">
      <c r="B5972" s="1">
        <v>5970</v>
      </c>
      <c r="C5972" s="41" t="s">
        <v>17462</v>
      </c>
      <c r="D5972" s="4" t="s">
        <v>17463</v>
      </c>
      <c r="E5972" s="41" t="s">
        <v>19</v>
      </c>
      <c r="F5972" s="3" t="s">
        <v>17464</v>
      </c>
      <c r="G5972" s="1" t="s">
        <v>20</v>
      </c>
      <c r="H5972" s="4" t="s">
        <v>182</v>
      </c>
      <c r="I5972" s="1" t="s">
        <v>38</v>
      </c>
    </row>
    <row r="5973" spans="2:9">
      <c r="B5973" s="1">
        <v>5971</v>
      </c>
      <c r="C5973" s="41" t="s">
        <v>17465</v>
      </c>
      <c r="D5973" s="4" t="s">
        <v>17466</v>
      </c>
      <c r="E5973" s="41" t="s">
        <v>19</v>
      </c>
      <c r="F5973" s="3" t="s">
        <v>17467</v>
      </c>
      <c r="G5973" s="1" t="s">
        <v>20</v>
      </c>
      <c r="H5973" s="4" t="s">
        <v>182</v>
      </c>
      <c r="I5973" s="1" t="s">
        <v>38</v>
      </c>
    </row>
    <row r="5974" spans="2:9">
      <c r="B5974" s="1">
        <v>5972</v>
      </c>
      <c r="C5974" s="41" t="s">
        <v>17468</v>
      </c>
      <c r="D5974" s="4" t="s">
        <v>17469</v>
      </c>
      <c r="E5974" s="41" t="s">
        <v>19</v>
      </c>
      <c r="F5974" s="3" t="s">
        <v>17470</v>
      </c>
      <c r="G5974" s="1" t="s">
        <v>20</v>
      </c>
      <c r="H5974" s="4" t="s">
        <v>182</v>
      </c>
      <c r="I5974" s="1" t="s">
        <v>38</v>
      </c>
    </row>
    <row r="5975" spans="2:9">
      <c r="B5975" s="1">
        <v>5973</v>
      </c>
      <c r="C5975" s="41" t="s">
        <v>17471</v>
      </c>
      <c r="D5975" s="4" t="s">
        <v>17472</v>
      </c>
      <c r="E5975" s="41" t="s">
        <v>19</v>
      </c>
      <c r="F5975" s="3" t="s">
        <v>17473</v>
      </c>
      <c r="G5975" s="1" t="s">
        <v>20</v>
      </c>
      <c r="H5975" s="4" t="s">
        <v>182</v>
      </c>
      <c r="I5975" s="1" t="s">
        <v>38</v>
      </c>
    </row>
    <row r="5976" spans="2:9">
      <c r="B5976" s="1">
        <v>5974</v>
      </c>
      <c r="C5976" s="41" t="s">
        <v>17474</v>
      </c>
      <c r="D5976" s="4" t="s">
        <v>17475</v>
      </c>
      <c r="E5976" s="41" t="s">
        <v>19</v>
      </c>
      <c r="F5976" s="3" t="s">
        <v>17476</v>
      </c>
      <c r="G5976" s="1" t="s">
        <v>20</v>
      </c>
      <c r="H5976" s="4" t="s">
        <v>182</v>
      </c>
      <c r="I5976" s="1" t="s">
        <v>38</v>
      </c>
    </row>
    <row r="5977" spans="2:9">
      <c r="B5977" s="1">
        <v>5975</v>
      </c>
      <c r="C5977" s="41" t="s">
        <v>17477</v>
      </c>
      <c r="D5977" s="4" t="s">
        <v>17478</v>
      </c>
      <c r="E5977" s="41" t="s">
        <v>19</v>
      </c>
      <c r="F5977" s="3" t="s">
        <v>17479</v>
      </c>
      <c r="G5977" s="1" t="s">
        <v>20</v>
      </c>
      <c r="H5977" s="4" t="s">
        <v>182</v>
      </c>
      <c r="I5977" s="1" t="s">
        <v>38</v>
      </c>
    </row>
    <row r="5978" spans="2:9">
      <c r="B5978" s="1">
        <v>5976</v>
      </c>
      <c r="C5978" s="41" t="s">
        <v>17480</v>
      </c>
      <c r="D5978" s="4" t="s">
        <v>17481</v>
      </c>
      <c r="E5978" s="41" t="s">
        <v>19</v>
      </c>
      <c r="F5978" s="3" t="s">
        <v>17482</v>
      </c>
      <c r="G5978" s="1" t="s">
        <v>20</v>
      </c>
      <c r="H5978" s="4" t="s">
        <v>387</v>
      </c>
      <c r="I5978" s="1" t="s">
        <v>38</v>
      </c>
    </row>
    <row r="5979" spans="2:9">
      <c r="B5979" s="1">
        <v>5977</v>
      </c>
      <c r="C5979" s="41" t="s">
        <v>17483</v>
      </c>
      <c r="D5979" s="4" t="s">
        <v>17484</v>
      </c>
      <c r="E5979" s="41" t="s">
        <v>19</v>
      </c>
      <c r="F5979" s="3" t="s">
        <v>17485</v>
      </c>
      <c r="G5979" s="1" t="s">
        <v>20</v>
      </c>
      <c r="H5979" s="4" t="s">
        <v>671</v>
      </c>
      <c r="I5979" s="1" t="s">
        <v>38</v>
      </c>
    </row>
    <row r="5980" spans="2:9">
      <c r="B5980" s="1">
        <v>5978</v>
      </c>
      <c r="C5980" s="41" t="s">
        <v>17486</v>
      </c>
      <c r="D5980" s="4" t="s">
        <v>17487</v>
      </c>
      <c r="E5980" s="41" t="s">
        <v>19</v>
      </c>
      <c r="F5980" s="3" t="s">
        <v>17488</v>
      </c>
      <c r="G5980" s="1" t="s">
        <v>20</v>
      </c>
      <c r="H5980" s="4" t="s">
        <v>478</v>
      </c>
      <c r="I5980" s="1" t="s">
        <v>38</v>
      </c>
    </row>
    <row r="5981" spans="2:9">
      <c r="B5981" s="1">
        <v>5979</v>
      </c>
      <c r="C5981" s="41" t="s">
        <v>17489</v>
      </c>
      <c r="D5981" s="4" t="s">
        <v>17490</v>
      </c>
      <c r="E5981" s="41" t="s">
        <v>19</v>
      </c>
      <c r="F5981" s="3" t="s">
        <v>17491</v>
      </c>
      <c r="G5981" s="1" t="s">
        <v>20</v>
      </c>
      <c r="H5981" s="4" t="s">
        <v>182</v>
      </c>
      <c r="I5981" s="1" t="s">
        <v>38</v>
      </c>
    </row>
    <row r="5982" spans="2:9">
      <c r="B5982" s="1">
        <v>5980</v>
      </c>
      <c r="C5982" s="41" t="s">
        <v>17492</v>
      </c>
      <c r="D5982" s="4" t="s">
        <v>17493</v>
      </c>
      <c r="E5982" s="41" t="s">
        <v>19</v>
      </c>
      <c r="F5982" s="3" t="s">
        <v>17494</v>
      </c>
      <c r="G5982" s="1" t="s">
        <v>20</v>
      </c>
      <c r="H5982" s="4" t="s">
        <v>182</v>
      </c>
      <c r="I5982" s="1" t="s">
        <v>38</v>
      </c>
    </row>
    <row r="5983" spans="2:9">
      <c r="B5983" s="1">
        <v>5981</v>
      </c>
      <c r="C5983" s="41" t="s">
        <v>17495</v>
      </c>
      <c r="D5983" s="4" t="s">
        <v>17496</v>
      </c>
      <c r="E5983" s="41" t="s">
        <v>19</v>
      </c>
      <c r="F5983" s="3" t="s">
        <v>17497</v>
      </c>
      <c r="G5983" s="1" t="s">
        <v>20</v>
      </c>
      <c r="H5983" s="4" t="s">
        <v>678</v>
      </c>
      <c r="I5983" s="1" t="s">
        <v>38</v>
      </c>
    </row>
    <row r="5984" spans="2:9">
      <c r="B5984" s="1">
        <v>5982</v>
      </c>
      <c r="C5984" s="41" t="s">
        <v>17498</v>
      </c>
      <c r="D5984" s="4" t="s">
        <v>17499</v>
      </c>
      <c r="E5984" s="41" t="s">
        <v>19</v>
      </c>
      <c r="F5984" s="3" t="s">
        <v>17500</v>
      </c>
      <c r="G5984" s="1" t="s">
        <v>20</v>
      </c>
      <c r="H5984" s="4" t="s">
        <v>678</v>
      </c>
      <c r="I5984" s="1" t="s">
        <v>38</v>
      </c>
    </row>
    <row r="5985" spans="2:9">
      <c r="B5985" s="1">
        <v>5983</v>
      </c>
      <c r="C5985" s="41" t="s">
        <v>17501</v>
      </c>
      <c r="D5985" s="4" t="s">
        <v>17502</v>
      </c>
      <c r="E5985" s="41" t="s">
        <v>19</v>
      </c>
      <c r="F5985" s="3" t="s">
        <v>17503</v>
      </c>
      <c r="G5985" s="1" t="s">
        <v>20</v>
      </c>
      <c r="H5985" s="4" t="s">
        <v>678</v>
      </c>
      <c r="I5985" s="1" t="s">
        <v>38</v>
      </c>
    </row>
    <row r="5986" spans="2:9">
      <c r="B5986" s="1">
        <v>5984</v>
      </c>
      <c r="C5986" s="41" t="s">
        <v>17504</v>
      </c>
      <c r="D5986" s="4" t="s">
        <v>17505</v>
      </c>
      <c r="E5986" s="41" t="s">
        <v>19</v>
      </c>
      <c r="F5986" s="3" t="s">
        <v>17506</v>
      </c>
      <c r="G5986" s="1" t="s">
        <v>20</v>
      </c>
      <c r="H5986" s="4" t="s">
        <v>557</v>
      </c>
      <c r="I5986" s="1" t="s">
        <v>38</v>
      </c>
    </row>
    <row r="5987" spans="2:9">
      <c r="B5987" s="1">
        <v>5985</v>
      </c>
      <c r="C5987" s="41" t="s">
        <v>17507</v>
      </c>
      <c r="D5987" s="4" t="s">
        <v>17508</v>
      </c>
      <c r="E5987" s="41" t="s">
        <v>19</v>
      </c>
      <c r="F5987" s="3" t="s">
        <v>17509</v>
      </c>
      <c r="G5987" s="1" t="s">
        <v>20</v>
      </c>
      <c r="H5987" s="4" t="s">
        <v>182</v>
      </c>
      <c r="I5987" s="1" t="s">
        <v>38</v>
      </c>
    </row>
    <row r="5988" spans="2:9">
      <c r="B5988" s="1">
        <v>5986</v>
      </c>
      <c r="C5988" s="41" t="s">
        <v>17510</v>
      </c>
      <c r="D5988" s="4" t="s">
        <v>17511</v>
      </c>
      <c r="E5988" s="41" t="s">
        <v>19</v>
      </c>
      <c r="F5988" s="3" t="s">
        <v>17512</v>
      </c>
      <c r="G5988" s="1" t="s">
        <v>20</v>
      </c>
      <c r="H5988" s="4" t="s">
        <v>182</v>
      </c>
      <c r="I5988" s="1" t="s">
        <v>38</v>
      </c>
    </row>
    <row r="5989" spans="2:9">
      <c r="B5989" s="1">
        <v>5987</v>
      </c>
      <c r="C5989" s="41" t="s">
        <v>17513</v>
      </c>
      <c r="D5989" s="4" t="s">
        <v>8352</v>
      </c>
      <c r="E5989" s="41" t="s">
        <v>19</v>
      </c>
      <c r="F5989" s="3" t="s">
        <v>17514</v>
      </c>
      <c r="G5989" s="1" t="s">
        <v>20</v>
      </c>
      <c r="H5989" s="4" t="s">
        <v>182</v>
      </c>
      <c r="I5989" s="1" t="s">
        <v>38</v>
      </c>
    </row>
    <row r="5990" spans="2:9">
      <c r="B5990" s="1">
        <v>5988</v>
      </c>
      <c r="C5990" s="41" t="s">
        <v>17515</v>
      </c>
      <c r="D5990" s="4" t="s">
        <v>10212</v>
      </c>
      <c r="E5990" s="41" t="s">
        <v>19</v>
      </c>
      <c r="F5990" s="3" t="s">
        <v>17516</v>
      </c>
      <c r="G5990" s="1" t="s">
        <v>20</v>
      </c>
      <c r="H5990" s="4" t="s">
        <v>182</v>
      </c>
      <c r="I5990" s="1" t="s">
        <v>38</v>
      </c>
    </row>
    <row r="5991" spans="2:9">
      <c r="B5991" s="1">
        <v>5989</v>
      </c>
      <c r="C5991" s="41" t="s">
        <v>17517</v>
      </c>
      <c r="D5991" s="4" t="s">
        <v>17518</v>
      </c>
      <c r="E5991" s="41" t="s">
        <v>19</v>
      </c>
      <c r="F5991" s="3" t="s">
        <v>17519</v>
      </c>
      <c r="G5991" s="1" t="s">
        <v>20</v>
      </c>
      <c r="H5991" s="4" t="s">
        <v>182</v>
      </c>
      <c r="I5991" s="1" t="s">
        <v>38</v>
      </c>
    </row>
    <row r="5992" spans="2:9">
      <c r="B5992" s="1">
        <v>5990</v>
      </c>
      <c r="C5992" s="41" t="s">
        <v>17520</v>
      </c>
      <c r="D5992" s="4" t="s">
        <v>17521</v>
      </c>
      <c r="E5992" s="41" t="s">
        <v>19</v>
      </c>
      <c r="F5992" s="3" t="s">
        <v>17522</v>
      </c>
      <c r="G5992" s="1" t="s">
        <v>20</v>
      </c>
      <c r="H5992" s="4" t="s">
        <v>462</v>
      </c>
      <c r="I5992" s="1" t="s">
        <v>38</v>
      </c>
    </row>
    <row r="5993" spans="2:9">
      <c r="B5993" s="1">
        <v>5991</v>
      </c>
      <c r="C5993" s="41" t="s">
        <v>17523</v>
      </c>
      <c r="D5993" s="4" t="s">
        <v>3845</v>
      </c>
      <c r="E5993" s="41" t="s">
        <v>19</v>
      </c>
      <c r="F5993" s="3" t="s">
        <v>17524</v>
      </c>
      <c r="G5993" s="1" t="s">
        <v>20</v>
      </c>
      <c r="H5993" s="4" t="s">
        <v>182</v>
      </c>
      <c r="I5993" s="1" t="s">
        <v>38</v>
      </c>
    </row>
    <row r="5994" spans="2:9">
      <c r="B5994" s="1">
        <v>5992</v>
      </c>
      <c r="C5994" s="41" t="s">
        <v>17525</v>
      </c>
      <c r="D5994" s="4" t="s">
        <v>17526</v>
      </c>
      <c r="E5994" s="41" t="s">
        <v>19</v>
      </c>
      <c r="F5994" s="3" t="s">
        <v>17527</v>
      </c>
      <c r="G5994" s="1" t="s">
        <v>20</v>
      </c>
      <c r="H5994" s="4" t="s">
        <v>182</v>
      </c>
      <c r="I5994" s="1" t="s">
        <v>38</v>
      </c>
    </row>
    <row r="5995" spans="2:9">
      <c r="B5995" s="1">
        <v>5993</v>
      </c>
      <c r="C5995" s="41" t="s">
        <v>17528</v>
      </c>
      <c r="D5995" s="4" t="s">
        <v>17529</v>
      </c>
      <c r="E5995" s="41" t="s">
        <v>19</v>
      </c>
      <c r="F5995" s="3" t="s">
        <v>17530</v>
      </c>
      <c r="G5995" s="1" t="s">
        <v>20</v>
      </c>
      <c r="H5995" s="4" t="s">
        <v>436</v>
      </c>
      <c r="I5995" s="1" t="s">
        <v>38</v>
      </c>
    </row>
    <row r="5996" spans="2:9">
      <c r="B5996" s="1">
        <v>5994</v>
      </c>
      <c r="C5996" s="41" t="s">
        <v>17531</v>
      </c>
      <c r="D5996" s="4" t="s">
        <v>17532</v>
      </c>
      <c r="E5996" s="41" t="s">
        <v>19</v>
      </c>
      <c r="F5996" s="3" t="s">
        <v>17533</v>
      </c>
      <c r="G5996" s="1" t="s">
        <v>20</v>
      </c>
      <c r="H5996" s="4" t="s">
        <v>182</v>
      </c>
      <c r="I5996" s="1" t="s">
        <v>38</v>
      </c>
    </row>
    <row r="5997" spans="2:9">
      <c r="B5997" s="1">
        <v>5995</v>
      </c>
      <c r="C5997" s="41" t="s">
        <v>17534</v>
      </c>
      <c r="D5997" s="4" t="s">
        <v>17535</v>
      </c>
      <c r="E5997" s="41" t="s">
        <v>19</v>
      </c>
      <c r="F5997" s="3" t="s">
        <v>17536</v>
      </c>
      <c r="G5997" s="1" t="s">
        <v>20</v>
      </c>
      <c r="H5997" s="4" t="s">
        <v>182</v>
      </c>
      <c r="I5997" s="1" t="s">
        <v>38</v>
      </c>
    </row>
    <row r="5998" spans="2:9">
      <c r="B5998" s="1">
        <v>5996</v>
      </c>
      <c r="C5998" s="41" t="s">
        <v>17537</v>
      </c>
      <c r="D5998" s="4" t="s">
        <v>17538</v>
      </c>
      <c r="E5998" s="41" t="s">
        <v>19</v>
      </c>
      <c r="F5998" s="3" t="s">
        <v>17539</v>
      </c>
      <c r="G5998" s="1" t="s">
        <v>20</v>
      </c>
      <c r="H5998" s="4" t="s">
        <v>182</v>
      </c>
      <c r="I5998" s="1" t="s">
        <v>38</v>
      </c>
    </row>
    <row r="5999" spans="2:9">
      <c r="B5999" s="1">
        <v>5997</v>
      </c>
      <c r="C5999" s="41" t="s">
        <v>17540</v>
      </c>
      <c r="D5999" s="4" t="s">
        <v>17541</v>
      </c>
      <c r="E5999" s="41" t="s">
        <v>19</v>
      </c>
      <c r="F5999" s="3" t="s">
        <v>17542</v>
      </c>
      <c r="G5999" s="1" t="s">
        <v>20</v>
      </c>
      <c r="H5999" s="4" t="s">
        <v>182</v>
      </c>
      <c r="I5999" s="1" t="s">
        <v>38</v>
      </c>
    </row>
    <row r="6000" spans="2:9">
      <c r="B6000" s="1">
        <v>5998</v>
      </c>
      <c r="C6000" s="41" t="s">
        <v>17543</v>
      </c>
      <c r="D6000" s="4" t="s">
        <v>17544</v>
      </c>
      <c r="E6000" s="41" t="s">
        <v>19</v>
      </c>
      <c r="F6000" s="3" t="s">
        <v>17545</v>
      </c>
      <c r="G6000" s="1" t="s">
        <v>20</v>
      </c>
      <c r="H6000" s="4" t="s">
        <v>387</v>
      </c>
      <c r="I6000" s="1" t="s">
        <v>38</v>
      </c>
    </row>
    <row r="6001" spans="2:9">
      <c r="B6001" s="1">
        <v>5999</v>
      </c>
      <c r="C6001" s="41" t="s">
        <v>17546</v>
      </c>
      <c r="D6001" s="4" t="s">
        <v>17547</v>
      </c>
      <c r="E6001" s="41" t="s">
        <v>19</v>
      </c>
      <c r="F6001" s="3" t="s">
        <v>17548</v>
      </c>
      <c r="G6001" s="1" t="s">
        <v>20</v>
      </c>
      <c r="H6001" s="4" t="s">
        <v>182</v>
      </c>
      <c r="I6001" s="1" t="s">
        <v>38</v>
      </c>
    </row>
    <row r="6002" spans="2:9">
      <c r="B6002" s="1">
        <v>6000</v>
      </c>
      <c r="C6002" s="41" t="s">
        <v>17549</v>
      </c>
      <c r="D6002" s="4" t="s">
        <v>17550</v>
      </c>
      <c r="E6002" s="41" t="s">
        <v>19</v>
      </c>
      <c r="F6002" s="3" t="s">
        <v>17551</v>
      </c>
      <c r="G6002" s="1" t="s">
        <v>20</v>
      </c>
      <c r="H6002" s="4" t="s">
        <v>557</v>
      </c>
      <c r="I6002" s="1" t="s">
        <v>38</v>
      </c>
    </row>
    <row r="6003" spans="2:9">
      <c r="B6003" s="1">
        <v>6001</v>
      </c>
      <c r="C6003" s="41" t="s">
        <v>17552</v>
      </c>
      <c r="D6003" s="4" t="s">
        <v>17553</v>
      </c>
      <c r="E6003" s="41" t="s">
        <v>19</v>
      </c>
      <c r="F6003" s="3" t="s">
        <v>17554</v>
      </c>
      <c r="G6003" s="1" t="s">
        <v>20</v>
      </c>
      <c r="H6003" s="4" t="s">
        <v>182</v>
      </c>
      <c r="I6003" s="1" t="s">
        <v>38</v>
      </c>
    </row>
    <row r="6004" spans="2:9">
      <c r="B6004" s="1">
        <v>6002</v>
      </c>
      <c r="C6004" s="41" t="s">
        <v>17555</v>
      </c>
      <c r="D6004" s="4" t="s">
        <v>17556</v>
      </c>
      <c r="E6004" s="41" t="s">
        <v>19</v>
      </c>
      <c r="F6004" s="3" t="s">
        <v>17557</v>
      </c>
      <c r="G6004" s="1" t="s">
        <v>20</v>
      </c>
      <c r="H6004" s="4" t="s">
        <v>182</v>
      </c>
      <c r="I6004" s="1" t="s">
        <v>38</v>
      </c>
    </row>
    <row r="6005" spans="2:9">
      <c r="B6005" s="1">
        <v>6003</v>
      </c>
      <c r="C6005" s="41" t="s">
        <v>17558</v>
      </c>
      <c r="D6005" s="4" t="s">
        <v>17559</v>
      </c>
      <c r="E6005" s="41" t="s">
        <v>19</v>
      </c>
      <c r="F6005" s="3" t="s">
        <v>17560</v>
      </c>
      <c r="G6005" s="1" t="s">
        <v>20</v>
      </c>
      <c r="H6005" s="4" t="s">
        <v>182</v>
      </c>
      <c r="I6005" s="1" t="s">
        <v>38</v>
      </c>
    </row>
    <row r="6006" spans="2:9">
      <c r="B6006" s="1">
        <v>6004</v>
      </c>
      <c r="C6006" s="41" t="s">
        <v>17561</v>
      </c>
      <c r="D6006" s="4" t="s">
        <v>17562</v>
      </c>
      <c r="E6006" s="41" t="s">
        <v>19</v>
      </c>
      <c r="F6006" s="3" t="s">
        <v>6852</v>
      </c>
      <c r="G6006" s="1" t="s">
        <v>20</v>
      </c>
      <c r="H6006" s="4" t="s">
        <v>387</v>
      </c>
      <c r="I6006" s="1" t="s">
        <v>38</v>
      </c>
    </row>
    <row r="6007" spans="2:9">
      <c r="B6007" s="1">
        <v>6005</v>
      </c>
      <c r="C6007" s="41" t="s">
        <v>17563</v>
      </c>
      <c r="D6007" s="4" t="s">
        <v>17564</v>
      </c>
      <c r="E6007" s="41" t="s">
        <v>19</v>
      </c>
      <c r="F6007" s="3" t="s">
        <v>15787</v>
      </c>
      <c r="G6007" s="1" t="s">
        <v>20</v>
      </c>
      <c r="H6007" s="4" t="s">
        <v>387</v>
      </c>
      <c r="I6007" s="1" t="s">
        <v>38</v>
      </c>
    </row>
    <row r="6008" spans="2:9">
      <c r="B6008" s="1">
        <v>6006</v>
      </c>
      <c r="C6008" s="41" t="s">
        <v>17565</v>
      </c>
      <c r="D6008" s="4" t="s">
        <v>17566</v>
      </c>
      <c r="E6008" s="41" t="s">
        <v>19</v>
      </c>
      <c r="F6008" s="3" t="s">
        <v>17567</v>
      </c>
      <c r="G6008" s="1" t="s">
        <v>20</v>
      </c>
      <c r="H6008" s="4" t="s">
        <v>675</v>
      </c>
      <c r="I6008" s="1" t="s">
        <v>38</v>
      </c>
    </row>
    <row r="6009" spans="2:9">
      <c r="B6009" s="1">
        <v>6007</v>
      </c>
      <c r="C6009" s="41" t="s">
        <v>17568</v>
      </c>
      <c r="D6009" s="4" t="s">
        <v>17569</v>
      </c>
      <c r="E6009" s="41" t="s">
        <v>19</v>
      </c>
      <c r="F6009" s="3" t="s">
        <v>6567</v>
      </c>
      <c r="G6009" s="1" t="s">
        <v>20</v>
      </c>
      <c r="H6009" s="4" t="s">
        <v>29551</v>
      </c>
      <c r="I6009" s="1" t="s">
        <v>38</v>
      </c>
    </row>
    <row r="6010" spans="2:9">
      <c r="B6010" s="1">
        <v>6008</v>
      </c>
      <c r="C6010" s="41" t="s">
        <v>17570</v>
      </c>
      <c r="D6010" s="4" t="s">
        <v>55</v>
      </c>
      <c r="E6010" s="41" t="s">
        <v>19</v>
      </c>
      <c r="F6010" s="3" t="s">
        <v>17571</v>
      </c>
      <c r="G6010" s="1" t="s">
        <v>20</v>
      </c>
      <c r="H6010" s="4" t="s">
        <v>679</v>
      </c>
      <c r="I6010" s="1" t="s">
        <v>38</v>
      </c>
    </row>
    <row r="6011" spans="2:9">
      <c r="B6011" s="1">
        <v>6009</v>
      </c>
      <c r="C6011" s="41" t="s">
        <v>17572</v>
      </c>
      <c r="D6011" s="4" t="s">
        <v>17573</v>
      </c>
      <c r="E6011" s="41" t="s">
        <v>19</v>
      </c>
      <c r="F6011" s="3" t="s">
        <v>17574</v>
      </c>
      <c r="G6011" s="1" t="s">
        <v>20</v>
      </c>
      <c r="H6011" s="4" t="s">
        <v>182</v>
      </c>
      <c r="I6011" s="1" t="s">
        <v>38</v>
      </c>
    </row>
    <row r="6012" spans="2:9">
      <c r="B6012" s="1">
        <v>6010</v>
      </c>
      <c r="C6012" s="41" t="s">
        <v>17575</v>
      </c>
      <c r="D6012" s="4" t="s">
        <v>17576</v>
      </c>
      <c r="E6012" s="41" t="s">
        <v>19</v>
      </c>
      <c r="F6012" s="3" t="s">
        <v>17577</v>
      </c>
      <c r="G6012" s="1" t="s">
        <v>20</v>
      </c>
      <c r="H6012" s="4" t="s">
        <v>182</v>
      </c>
      <c r="I6012" s="1" t="s">
        <v>38</v>
      </c>
    </row>
    <row r="6013" spans="2:9">
      <c r="B6013" s="1">
        <v>6011</v>
      </c>
      <c r="C6013" s="41" t="s">
        <v>17578</v>
      </c>
      <c r="D6013" s="4" t="s">
        <v>17579</v>
      </c>
      <c r="E6013" s="41" t="s">
        <v>19</v>
      </c>
      <c r="F6013" s="3" t="s">
        <v>13087</v>
      </c>
      <c r="G6013" s="1" t="s">
        <v>20</v>
      </c>
      <c r="H6013" s="4" t="s">
        <v>680</v>
      </c>
      <c r="I6013" s="1" t="s">
        <v>38</v>
      </c>
    </row>
    <row r="6014" spans="2:9">
      <c r="B6014" s="1">
        <v>6012</v>
      </c>
      <c r="C6014" s="41" t="s">
        <v>17580</v>
      </c>
      <c r="D6014" s="4" t="s">
        <v>17581</v>
      </c>
      <c r="E6014" s="41" t="s">
        <v>19</v>
      </c>
      <c r="F6014" s="3" t="s">
        <v>17582</v>
      </c>
      <c r="G6014" s="1" t="s">
        <v>20</v>
      </c>
      <c r="H6014" s="4" t="s">
        <v>326</v>
      </c>
      <c r="I6014" s="1" t="s">
        <v>38</v>
      </c>
    </row>
    <row r="6015" spans="2:9">
      <c r="B6015" s="1">
        <v>6013</v>
      </c>
      <c r="C6015" s="41" t="s">
        <v>17583</v>
      </c>
      <c r="D6015" s="4" t="s">
        <v>9412</v>
      </c>
      <c r="E6015" s="41" t="s">
        <v>19</v>
      </c>
      <c r="F6015" s="3" t="s">
        <v>17584</v>
      </c>
      <c r="G6015" s="1" t="s">
        <v>20</v>
      </c>
      <c r="H6015" s="4" t="s">
        <v>557</v>
      </c>
      <c r="I6015" s="1" t="s">
        <v>38</v>
      </c>
    </row>
    <row r="6016" spans="2:9">
      <c r="B6016" s="1">
        <v>6014</v>
      </c>
      <c r="C6016" s="41" t="s">
        <v>17585</v>
      </c>
      <c r="D6016" s="4" t="s">
        <v>17586</v>
      </c>
      <c r="E6016" s="41" t="s">
        <v>19</v>
      </c>
      <c r="F6016" s="3" t="s">
        <v>6567</v>
      </c>
      <c r="G6016" s="1" t="s">
        <v>20</v>
      </c>
      <c r="H6016" s="4" t="s">
        <v>29551</v>
      </c>
      <c r="I6016" s="1" t="s">
        <v>38</v>
      </c>
    </row>
    <row r="6017" spans="2:9">
      <c r="B6017" s="1">
        <v>6015</v>
      </c>
      <c r="C6017" s="41" t="s">
        <v>17587</v>
      </c>
      <c r="D6017" s="4" t="s">
        <v>5398</v>
      </c>
      <c r="E6017" s="41" t="s">
        <v>19</v>
      </c>
      <c r="F6017" s="3" t="s">
        <v>17588</v>
      </c>
      <c r="G6017" s="1" t="s">
        <v>20</v>
      </c>
      <c r="H6017" s="4" t="s">
        <v>182</v>
      </c>
      <c r="I6017" s="1" t="s">
        <v>38</v>
      </c>
    </row>
    <row r="6018" spans="2:9">
      <c r="B6018" s="1">
        <v>6016</v>
      </c>
      <c r="C6018" s="41" t="s">
        <v>17589</v>
      </c>
      <c r="D6018" s="4" t="s">
        <v>17590</v>
      </c>
      <c r="E6018" s="41" t="s">
        <v>19</v>
      </c>
      <c r="F6018" s="3" t="s">
        <v>17591</v>
      </c>
      <c r="G6018" s="1" t="s">
        <v>20</v>
      </c>
      <c r="H6018" s="4" t="s">
        <v>681</v>
      </c>
      <c r="I6018" s="1" t="s">
        <v>38</v>
      </c>
    </row>
    <row r="6019" spans="2:9">
      <c r="B6019" s="1">
        <v>6017</v>
      </c>
      <c r="C6019" s="41" t="s">
        <v>17592</v>
      </c>
      <c r="D6019" s="4" t="s">
        <v>17593</v>
      </c>
      <c r="E6019" s="41" t="s">
        <v>19</v>
      </c>
      <c r="F6019" s="3" t="s">
        <v>17594</v>
      </c>
      <c r="G6019" s="1" t="s">
        <v>20</v>
      </c>
      <c r="H6019" s="4" t="s">
        <v>182</v>
      </c>
      <c r="I6019" s="1" t="s">
        <v>38</v>
      </c>
    </row>
    <row r="6020" spans="2:9">
      <c r="B6020" s="1">
        <v>6018</v>
      </c>
      <c r="C6020" s="41" t="s">
        <v>17595</v>
      </c>
      <c r="D6020" s="4" t="s">
        <v>17596</v>
      </c>
      <c r="E6020" s="41" t="s">
        <v>19</v>
      </c>
      <c r="F6020" s="3" t="s">
        <v>17597</v>
      </c>
      <c r="G6020" s="1" t="s">
        <v>20</v>
      </c>
      <c r="H6020" s="4" t="s">
        <v>182</v>
      </c>
      <c r="I6020" s="1" t="s">
        <v>38</v>
      </c>
    </row>
    <row r="6021" spans="2:9">
      <c r="B6021" s="1">
        <v>6019</v>
      </c>
      <c r="C6021" s="41" t="s">
        <v>17598</v>
      </c>
      <c r="D6021" s="4" t="s">
        <v>17599</v>
      </c>
      <c r="E6021" s="41" t="s">
        <v>19</v>
      </c>
      <c r="F6021" s="3" t="s">
        <v>17600</v>
      </c>
      <c r="G6021" s="1" t="s">
        <v>20</v>
      </c>
      <c r="H6021" s="4" t="s">
        <v>182</v>
      </c>
      <c r="I6021" s="1" t="s">
        <v>38</v>
      </c>
    </row>
    <row r="6022" spans="2:9">
      <c r="B6022" s="1">
        <v>6020</v>
      </c>
      <c r="C6022" s="41" t="s">
        <v>17601</v>
      </c>
      <c r="D6022" s="4" t="s">
        <v>17602</v>
      </c>
      <c r="E6022" s="41" t="s">
        <v>19</v>
      </c>
      <c r="F6022" s="3" t="s">
        <v>15473</v>
      </c>
      <c r="G6022" s="1" t="s">
        <v>20</v>
      </c>
      <c r="H6022" s="4" t="s">
        <v>675</v>
      </c>
      <c r="I6022" s="1" t="s">
        <v>38</v>
      </c>
    </row>
    <row r="6023" spans="2:9">
      <c r="B6023" s="1">
        <v>6021</v>
      </c>
      <c r="C6023" s="41" t="s">
        <v>17603</v>
      </c>
      <c r="D6023" s="4" t="s">
        <v>17604</v>
      </c>
      <c r="E6023" s="41" t="s">
        <v>19</v>
      </c>
      <c r="F6023" s="3" t="s">
        <v>17605</v>
      </c>
      <c r="G6023" s="1" t="s">
        <v>20</v>
      </c>
      <c r="H6023" s="4" t="s">
        <v>557</v>
      </c>
      <c r="I6023" s="1" t="s">
        <v>38</v>
      </c>
    </row>
    <row r="6024" spans="2:9">
      <c r="B6024" s="1">
        <v>6022</v>
      </c>
      <c r="C6024" s="41" t="s">
        <v>17606</v>
      </c>
      <c r="D6024" s="4" t="s">
        <v>17607</v>
      </c>
      <c r="E6024" s="41" t="s">
        <v>19</v>
      </c>
      <c r="F6024" s="3" t="s">
        <v>17608</v>
      </c>
      <c r="G6024" s="1" t="s">
        <v>20</v>
      </c>
      <c r="H6024" s="4" t="s">
        <v>436</v>
      </c>
      <c r="I6024" s="1" t="s">
        <v>38</v>
      </c>
    </row>
    <row r="6025" spans="2:9">
      <c r="B6025" s="1">
        <v>6023</v>
      </c>
      <c r="C6025" s="41" t="s">
        <v>17609</v>
      </c>
      <c r="D6025" s="4" t="s">
        <v>17610</v>
      </c>
      <c r="E6025" s="41" t="s">
        <v>19</v>
      </c>
      <c r="F6025" s="3" t="s">
        <v>17611</v>
      </c>
      <c r="G6025" s="1" t="s">
        <v>20</v>
      </c>
      <c r="H6025" s="4" t="s">
        <v>679</v>
      </c>
      <c r="I6025" s="1" t="s">
        <v>38</v>
      </c>
    </row>
    <row r="6026" spans="2:9">
      <c r="B6026" s="1">
        <v>6024</v>
      </c>
      <c r="C6026" s="41" t="s">
        <v>17612</v>
      </c>
      <c r="D6026" s="4" t="s">
        <v>17613</v>
      </c>
      <c r="E6026" s="41" t="s">
        <v>19</v>
      </c>
      <c r="F6026" s="3" t="s">
        <v>17614</v>
      </c>
      <c r="G6026" s="1" t="s">
        <v>20</v>
      </c>
      <c r="H6026" s="4" t="s">
        <v>182</v>
      </c>
      <c r="I6026" s="1" t="s">
        <v>38</v>
      </c>
    </row>
    <row r="6027" spans="2:9">
      <c r="B6027" s="1">
        <v>6025</v>
      </c>
      <c r="C6027" s="41" t="s">
        <v>17615</v>
      </c>
      <c r="D6027" s="4" t="s">
        <v>17616</v>
      </c>
      <c r="E6027" s="41" t="s">
        <v>19</v>
      </c>
      <c r="F6027" s="3" t="s">
        <v>17617</v>
      </c>
      <c r="G6027" s="1" t="s">
        <v>20</v>
      </c>
      <c r="H6027" s="4" t="s">
        <v>182</v>
      </c>
      <c r="I6027" s="1" t="s">
        <v>38</v>
      </c>
    </row>
    <row r="6028" spans="2:9">
      <c r="B6028" s="1">
        <v>6026</v>
      </c>
      <c r="C6028" s="41" t="s">
        <v>17618</v>
      </c>
      <c r="D6028" s="4" t="s">
        <v>10120</v>
      </c>
      <c r="E6028" s="41" t="s">
        <v>19</v>
      </c>
      <c r="F6028" s="3" t="s">
        <v>17619</v>
      </c>
      <c r="G6028" s="1" t="s">
        <v>20</v>
      </c>
      <c r="H6028" s="4" t="s">
        <v>436</v>
      </c>
      <c r="I6028" s="1" t="s">
        <v>38</v>
      </c>
    </row>
    <row r="6029" spans="2:9">
      <c r="B6029" s="1">
        <v>6027</v>
      </c>
      <c r="C6029" s="41" t="s">
        <v>17620</v>
      </c>
      <c r="D6029" s="4" t="s">
        <v>17621</v>
      </c>
      <c r="E6029" s="41" t="s">
        <v>19</v>
      </c>
      <c r="F6029" s="3" t="s">
        <v>16971</v>
      </c>
      <c r="G6029" s="1" t="s">
        <v>20</v>
      </c>
      <c r="H6029" s="4" t="s">
        <v>387</v>
      </c>
      <c r="I6029" s="1" t="s">
        <v>38</v>
      </c>
    </row>
    <row r="6030" spans="2:9">
      <c r="B6030" s="1">
        <v>6028</v>
      </c>
      <c r="C6030" s="41" t="s">
        <v>17622</v>
      </c>
      <c r="D6030" s="4" t="s">
        <v>17623</v>
      </c>
      <c r="E6030" s="41" t="s">
        <v>19</v>
      </c>
      <c r="F6030" s="3" t="s">
        <v>17624</v>
      </c>
      <c r="G6030" s="1" t="s">
        <v>20</v>
      </c>
      <c r="H6030" s="4" t="s">
        <v>182</v>
      </c>
      <c r="I6030" s="1" t="s">
        <v>38</v>
      </c>
    </row>
    <row r="6031" spans="2:9">
      <c r="B6031" s="1">
        <v>6029</v>
      </c>
      <c r="C6031" s="41" t="s">
        <v>17625</v>
      </c>
      <c r="D6031" s="4" t="s">
        <v>17626</v>
      </c>
      <c r="E6031" s="41" t="s">
        <v>19</v>
      </c>
      <c r="F6031" s="3" t="s">
        <v>17627</v>
      </c>
      <c r="G6031" s="1" t="s">
        <v>20</v>
      </c>
      <c r="H6031" s="4" t="s">
        <v>436</v>
      </c>
      <c r="I6031" s="1" t="s">
        <v>38</v>
      </c>
    </row>
    <row r="6032" spans="2:9">
      <c r="B6032" s="1">
        <v>6030</v>
      </c>
      <c r="C6032" s="41" t="s">
        <v>17628</v>
      </c>
      <c r="D6032" s="4" t="s">
        <v>17629</v>
      </c>
      <c r="E6032" s="41" t="s">
        <v>19</v>
      </c>
      <c r="F6032" s="3" t="s">
        <v>17630</v>
      </c>
      <c r="G6032" s="1" t="s">
        <v>20</v>
      </c>
      <c r="H6032" s="4" t="s">
        <v>678</v>
      </c>
      <c r="I6032" s="1" t="s">
        <v>38</v>
      </c>
    </row>
    <row r="6033" spans="2:9">
      <c r="B6033" s="1">
        <v>6031</v>
      </c>
      <c r="C6033" s="41" t="s">
        <v>17631</v>
      </c>
      <c r="D6033" s="4" t="s">
        <v>17632</v>
      </c>
      <c r="E6033" s="41" t="s">
        <v>19</v>
      </c>
      <c r="F6033" s="3" t="s">
        <v>17633</v>
      </c>
      <c r="G6033" s="1" t="s">
        <v>20</v>
      </c>
      <c r="H6033" s="4" t="s">
        <v>680</v>
      </c>
      <c r="I6033" s="1" t="s">
        <v>38</v>
      </c>
    </row>
    <row r="6034" spans="2:9">
      <c r="B6034" s="1">
        <v>6032</v>
      </c>
      <c r="C6034" s="41" t="s">
        <v>17634</v>
      </c>
      <c r="D6034" s="4" t="s">
        <v>17635</v>
      </c>
      <c r="E6034" s="41" t="s">
        <v>19</v>
      </c>
      <c r="F6034" s="3" t="s">
        <v>17636</v>
      </c>
      <c r="G6034" s="1" t="s">
        <v>20</v>
      </c>
      <c r="H6034" s="4" t="s">
        <v>182</v>
      </c>
      <c r="I6034" s="1" t="s">
        <v>38</v>
      </c>
    </row>
    <row r="6035" spans="2:9">
      <c r="B6035" s="1">
        <v>6033</v>
      </c>
      <c r="C6035" s="41" t="s">
        <v>17637</v>
      </c>
      <c r="D6035" s="4" t="s">
        <v>17638</v>
      </c>
      <c r="E6035" s="41" t="s">
        <v>19</v>
      </c>
      <c r="F6035" s="3" t="s">
        <v>17639</v>
      </c>
      <c r="G6035" s="1" t="s">
        <v>20</v>
      </c>
      <c r="H6035" s="4" t="s">
        <v>182</v>
      </c>
      <c r="I6035" s="1" t="s">
        <v>38</v>
      </c>
    </row>
    <row r="6036" spans="2:9">
      <c r="B6036" s="1">
        <v>6034</v>
      </c>
      <c r="C6036" s="41" t="s">
        <v>17640</v>
      </c>
      <c r="D6036" s="4" t="s">
        <v>10879</v>
      </c>
      <c r="E6036" s="41" t="s">
        <v>19</v>
      </c>
      <c r="F6036" s="3" t="s">
        <v>17641</v>
      </c>
      <c r="G6036" s="1" t="s">
        <v>20</v>
      </c>
      <c r="H6036" s="4" t="s">
        <v>436</v>
      </c>
      <c r="I6036" s="1" t="s">
        <v>38</v>
      </c>
    </row>
    <row r="6037" spans="2:9">
      <c r="B6037" s="1">
        <v>6035</v>
      </c>
      <c r="C6037" s="41" t="s">
        <v>17642</v>
      </c>
      <c r="D6037" s="4" t="s">
        <v>17643</v>
      </c>
      <c r="E6037" s="41" t="s">
        <v>19</v>
      </c>
      <c r="F6037" s="3" t="s">
        <v>17644</v>
      </c>
      <c r="G6037" s="1" t="s">
        <v>20</v>
      </c>
      <c r="H6037" s="4" t="s">
        <v>310</v>
      </c>
      <c r="I6037" s="1" t="s">
        <v>38</v>
      </c>
    </row>
    <row r="6038" spans="2:9">
      <c r="B6038" s="1">
        <v>6036</v>
      </c>
      <c r="C6038" s="41" t="s">
        <v>17645</v>
      </c>
      <c r="D6038" s="4" t="s">
        <v>17646</v>
      </c>
      <c r="E6038" s="41" t="s">
        <v>19</v>
      </c>
      <c r="F6038" s="3" t="s">
        <v>17647</v>
      </c>
      <c r="G6038" s="1" t="s">
        <v>20</v>
      </c>
      <c r="H6038" s="4" t="s">
        <v>436</v>
      </c>
      <c r="I6038" s="1" t="s">
        <v>38</v>
      </c>
    </row>
    <row r="6039" spans="2:9">
      <c r="B6039" s="1">
        <v>6037</v>
      </c>
      <c r="C6039" s="41" t="s">
        <v>17648</v>
      </c>
      <c r="D6039" s="4" t="s">
        <v>17649</v>
      </c>
      <c r="E6039" s="41" t="s">
        <v>19</v>
      </c>
      <c r="F6039" s="3" t="s">
        <v>402</v>
      </c>
      <c r="G6039" s="1" t="s">
        <v>20</v>
      </c>
      <c r="H6039" s="4" t="s">
        <v>369</v>
      </c>
      <c r="I6039" s="1" t="s">
        <v>38</v>
      </c>
    </row>
    <row r="6040" spans="2:9">
      <c r="B6040" s="1">
        <v>6038</v>
      </c>
      <c r="C6040" s="41" t="s">
        <v>17650</v>
      </c>
      <c r="D6040" s="4" t="s">
        <v>17651</v>
      </c>
      <c r="E6040" s="41" t="s">
        <v>19</v>
      </c>
      <c r="F6040" s="3" t="s">
        <v>17652</v>
      </c>
      <c r="G6040" s="1" t="s">
        <v>20</v>
      </c>
      <c r="H6040" s="4" t="s">
        <v>675</v>
      </c>
      <c r="I6040" s="1" t="s">
        <v>38</v>
      </c>
    </row>
    <row r="6041" spans="2:9">
      <c r="B6041" s="1">
        <v>6039</v>
      </c>
      <c r="C6041" s="41" t="s">
        <v>17653</v>
      </c>
      <c r="D6041" s="4" t="s">
        <v>17654</v>
      </c>
      <c r="E6041" s="41" t="s">
        <v>19</v>
      </c>
      <c r="F6041" s="3" t="s">
        <v>17605</v>
      </c>
      <c r="G6041" s="1" t="s">
        <v>20</v>
      </c>
      <c r="H6041" s="4" t="s">
        <v>557</v>
      </c>
      <c r="I6041" s="1" t="s">
        <v>38</v>
      </c>
    </row>
    <row r="6042" spans="2:9">
      <c r="B6042" s="1">
        <v>6040</v>
      </c>
      <c r="C6042" s="41" t="s">
        <v>17655</v>
      </c>
      <c r="D6042" s="4" t="s">
        <v>17656</v>
      </c>
      <c r="E6042" s="41" t="s">
        <v>19</v>
      </c>
      <c r="F6042" s="3" t="s">
        <v>17657</v>
      </c>
      <c r="G6042" s="1" t="s">
        <v>20</v>
      </c>
      <c r="H6042" s="4" t="s">
        <v>557</v>
      </c>
      <c r="I6042" s="1" t="s">
        <v>38</v>
      </c>
    </row>
    <row r="6043" spans="2:9">
      <c r="B6043" s="1">
        <v>6041</v>
      </c>
      <c r="C6043" s="41" t="s">
        <v>17658</v>
      </c>
      <c r="D6043" s="4" t="s">
        <v>17659</v>
      </c>
      <c r="E6043" s="41" t="s">
        <v>19</v>
      </c>
      <c r="F6043" s="3" t="s">
        <v>17660</v>
      </c>
      <c r="G6043" s="1" t="s">
        <v>20</v>
      </c>
      <c r="H6043" s="4" t="s">
        <v>182</v>
      </c>
      <c r="I6043" s="1" t="s">
        <v>38</v>
      </c>
    </row>
    <row r="6044" spans="2:9">
      <c r="B6044" s="1">
        <v>6042</v>
      </c>
      <c r="C6044" s="41" t="s">
        <v>17661</v>
      </c>
      <c r="D6044" s="4" t="s">
        <v>17662</v>
      </c>
      <c r="E6044" s="41" t="s">
        <v>19</v>
      </c>
      <c r="F6044" s="3" t="s">
        <v>17663</v>
      </c>
      <c r="G6044" s="1" t="s">
        <v>20</v>
      </c>
      <c r="H6044" s="4" t="s">
        <v>182</v>
      </c>
      <c r="I6044" s="1" t="s">
        <v>38</v>
      </c>
    </row>
    <row r="6045" spans="2:9">
      <c r="B6045" s="1">
        <v>6043</v>
      </c>
      <c r="C6045" s="41" t="s">
        <v>17664</v>
      </c>
      <c r="D6045" s="4" t="s">
        <v>17665</v>
      </c>
      <c r="E6045" s="41" t="s">
        <v>19</v>
      </c>
      <c r="F6045" s="3" t="s">
        <v>17666</v>
      </c>
      <c r="G6045" s="1" t="s">
        <v>20</v>
      </c>
      <c r="H6045" s="4" t="s">
        <v>557</v>
      </c>
      <c r="I6045" s="1" t="s">
        <v>38</v>
      </c>
    </row>
    <row r="6046" spans="2:9">
      <c r="B6046" s="1">
        <v>6044</v>
      </c>
      <c r="C6046" s="41" t="s">
        <v>17667</v>
      </c>
      <c r="D6046" s="4" t="s">
        <v>17668</v>
      </c>
      <c r="E6046" s="41" t="s">
        <v>19</v>
      </c>
      <c r="F6046" s="3" t="s">
        <v>17669</v>
      </c>
      <c r="G6046" s="1" t="s">
        <v>20</v>
      </c>
      <c r="H6046" s="4" t="s">
        <v>310</v>
      </c>
      <c r="I6046" s="1" t="s">
        <v>38</v>
      </c>
    </row>
    <row r="6047" spans="2:9">
      <c r="B6047" s="1">
        <v>6045</v>
      </c>
      <c r="C6047" s="41" t="s">
        <v>17670</v>
      </c>
      <c r="D6047" s="4" t="s">
        <v>17671</v>
      </c>
      <c r="E6047" s="41" t="s">
        <v>19</v>
      </c>
      <c r="F6047" s="3" t="s">
        <v>16649</v>
      </c>
      <c r="G6047" s="1" t="s">
        <v>20</v>
      </c>
      <c r="H6047" s="4" t="s">
        <v>182</v>
      </c>
      <c r="I6047" s="1" t="s">
        <v>38</v>
      </c>
    </row>
    <row r="6048" spans="2:9">
      <c r="B6048" s="1">
        <v>6046</v>
      </c>
      <c r="C6048" s="41" t="s">
        <v>17672</v>
      </c>
      <c r="D6048" s="4" t="s">
        <v>17673</v>
      </c>
      <c r="E6048" s="41" t="s">
        <v>19</v>
      </c>
      <c r="F6048" s="3" t="s">
        <v>17674</v>
      </c>
      <c r="G6048" s="1" t="s">
        <v>20</v>
      </c>
      <c r="H6048" s="4" t="s">
        <v>678</v>
      </c>
      <c r="I6048" s="1" t="s">
        <v>38</v>
      </c>
    </row>
    <row r="6049" spans="2:9">
      <c r="B6049" s="1">
        <v>6047</v>
      </c>
      <c r="C6049" s="41" t="s">
        <v>17675</v>
      </c>
      <c r="D6049" s="4" t="s">
        <v>17676</v>
      </c>
      <c r="E6049" s="41" t="s">
        <v>19</v>
      </c>
      <c r="F6049" s="3" t="s">
        <v>6567</v>
      </c>
      <c r="G6049" s="1" t="s">
        <v>20</v>
      </c>
      <c r="H6049" s="4" t="s">
        <v>29551</v>
      </c>
      <c r="I6049" s="1" t="s">
        <v>38</v>
      </c>
    </row>
    <row r="6050" spans="2:9">
      <c r="B6050" s="1">
        <v>6048</v>
      </c>
      <c r="C6050" s="41" t="s">
        <v>17677</v>
      </c>
      <c r="D6050" s="4" t="s">
        <v>17678</v>
      </c>
      <c r="E6050" s="41" t="s">
        <v>19</v>
      </c>
      <c r="F6050" s="3" t="s">
        <v>30039</v>
      </c>
      <c r="G6050" s="1" t="s">
        <v>20</v>
      </c>
      <c r="H6050" s="4" t="s">
        <v>387</v>
      </c>
      <c r="I6050" s="1" t="s">
        <v>38</v>
      </c>
    </row>
    <row r="6051" spans="2:9">
      <c r="B6051" s="1">
        <v>6049</v>
      </c>
      <c r="C6051" s="41" t="s">
        <v>17679</v>
      </c>
      <c r="D6051" s="4" t="s">
        <v>17680</v>
      </c>
      <c r="E6051" s="41" t="s">
        <v>19</v>
      </c>
      <c r="F6051" s="3" t="s">
        <v>17681</v>
      </c>
      <c r="G6051" s="1" t="s">
        <v>20</v>
      </c>
      <c r="H6051" s="4" t="s">
        <v>326</v>
      </c>
      <c r="I6051" s="1" t="s">
        <v>38</v>
      </c>
    </row>
    <row r="6052" spans="2:9">
      <c r="B6052" s="1">
        <v>6050</v>
      </c>
      <c r="C6052" s="41" t="s">
        <v>17682</v>
      </c>
      <c r="D6052" s="4" t="s">
        <v>8526</v>
      </c>
      <c r="E6052" s="41" t="s">
        <v>19</v>
      </c>
      <c r="F6052" s="3" t="s">
        <v>17683</v>
      </c>
      <c r="G6052" s="1" t="s">
        <v>20</v>
      </c>
      <c r="H6052" s="4" t="s">
        <v>680</v>
      </c>
      <c r="I6052" s="1" t="s">
        <v>38</v>
      </c>
    </row>
    <row r="6053" spans="2:9">
      <c r="B6053" s="1">
        <v>6051</v>
      </c>
      <c r="C6053" s="41" t="s">
        <v>17684</v>
      </c>
      <c r="D6053" s="4" t="s">
        <v>17685</v>
      </c>
      <c r="E6053" s="41" t="s">
        <v>19</v>
      </c>
      <c r="F6053" s="3" t="s">
        <v>17686</v>
      </c>
      <c r="G6053" s="1" t="s">
        <v>20</v>
      </c>
      <c r="H6053" s="4" t="s">
        <v>557</v>
      </c>
      <c r="I6053" s="1" t="s">
        <v>38</v>
      </c>
    </row>
    <row r="6054" spans="2:9">
      <c r="B6054" s="1">
        <v>6052</v>
      </c>
      <c r="C6054" s="41" t="s">
        <v>17687</v>
      </c>
      <c r="D6054" s="4" t="s">
        <v>2298</v>
      </c>
      <c r="E6054" s="41" t="s">
        <v>19</v>
      </c>
      <c r="F6054" s="3" t="s">
        <v>17688</v>
      </c>
      <c r="G6054" s="1" t="s">
        <v>20</v>
      </c>
      <c r="H6054" s="4" t="s">
        <v>557</v>
      </c>
      <c r="I6054" s="1" t="s">
        <v>38</v>
      </c>
    </row>
    <row r="6055" spans="2:9">
      <c r="B6055" s="1">
        <v>6053</v>
      </c>
      <c r="C6055" s="41" t="s">
        <v>17689</v>
      </c>
      <c r="D6055" s="4" t="s">
        <v>17690</v>
      </c>
      <c r="E6055" s="41" t="s">
        <v>19</v>
      </c>
      <c r="F6055" s="3" t="s">
        <v>17691</v>
      </c>
      <c r="G6055" s="1" t="s">
        <v>20</v>
      </c>
      <c r="H6055" s="4" t="s">
        <v>387</v>
      </c>
      <c r="I6055" s="1" t="s">
        <v>38</v>
      </c>
    </row>
    <row r="6056" spans="2:9">
      <c r="B6056" s="1">
        <v>6054</v>
      </c>
      <c r="C6056" s="41" t="s">
        <v>17692</v>
      </c>
      <c r="D6056" s="4" t="s">
        <v>17693</v>
      </c>
      <c r="E6056" s="41" t="s">
        <v>19</v>
      </c>
      <c r="F6056" s="3" t="s">
        <v>17694</v>
      </c>
      <c r="G6056" s="1" t="s">
        <v>20</v>
      </c>
      <c r="H6056" s="4" t="s">
        <v>182</v>
      </c>
      <c r="I6056" s="1" t="s">
        <v>38</v>
      </c>
    </row>
    <row r="6057" spans="2:9">
      <c r="B6057" s="1">
        <v>6055</v>
      </c>
      <c r="C6057" s="41" t="s">
        <v>17695</v>
      </c>
      <c r="D6057" s="4" t="s">
        <v>5962</v>
      </c>
      <c r="E6057" s="41" t="s">
        <v>19</v>
      </c>
      <c r="F6057" s="3" t="s">
        <v>17696</v>
      </c>
      <c r="G6057" s="1" t="s">
        <v>20</v>
      </c>
      <c r="H6057" s="4" t="s">
        <v>182</v>
      </c>
      <c r="I6057" s="1" t="s">
        <v>38</v>
      </c>
    </row>
    <row r="6058" spans="2:9">
      <c r="B6058" s="1">
        <v>6056</v>
      </c>
      <c r="C6058" s="41" t="s">
        <v>17697</v>
      </c>
      <c r="D6058" s="4" t="s">
        <v>17698</v>
      </c>
      <c r="E6058" s="41" t="s">
        <v>19</v>
      </c>
      <c r="F6058" s="3" t="s">
        <v>17699</v>
      </c>
      <c r="G6058" s="1" t="s">
        <v>20</v>
      </c>
      <c r="H6058" s="4" t="s">
        <v>182</v>
      </c>
      <c r="I6058" s="1" t="s">
        <v>38</v>
      </c>
    </row>
    <row r="6059" spans="2:9">
      <c r="B6059" s="1">
        <v>6057</v>
      </c>
      <c r="C6059" s="41" t="s">
        <v>17700</v>
      </c>
      <c r="D6059" s="4" t="s">
        <v>17701</v>
      </c>
      <c r="E6059" s="41" t="s">
        <v>19</v>
      </c>
      <c r="F6059" s="3" t="s">
        <v>17702</v>
      </c>
      <c r="G6059" s="1" t="s">
        <v>20</v>
      </c>
      <c r="H6059" s="4" t="s">
        <v>182</v>
      </c>
      <c r="I6059" s="1" t="s">
        <v>38</v>
      </c>
    </row>
    <row r="6060" spans="2:9">
      <c r="B6060" s="1">
        <v>6058</v>
      </c>
      <c r="C6060" s="41" t="s">
        <v>17703</v>
      </c>
      <c r="D6060" s="4" t="s">
        <v>17704</v>
      </c>
      <c r="E6060" s="41" t="s">
        <v>19</v>
      </c>
      <c r="F6060" s="3" t="s">
        <v>17705</v>
      </c>
      <c r="G6060" s="1" t="s">
        <v>20</v>
      </c>
      <c r="H6060" s="4" t="s">
        <v>679</v>
      </c>
      <c r="I6060" s="1" t="s">
        <v>38</v>
      </c>
    </row>
    <row r="6061" spans="2:9">
      <c r="B6061" s="1">
        <v>6059</v>
      </c>
      <c r="C6061" s="41" t="s">
        <v>17706</v>
      </c>
      <c r="D6061" s="4" t="s">
        <v>17707</v>
      </c>
      <c r="E6061" s="41" t="s">
        <v>19</v>
      </c>
      <c r="F6061" s="3" t="s">
        <v>17708</v>
      </c>
      <c r="G6061" s="1" t="s">
        <v>20</v>
      </c>
      <c r="H6061" s="4" t="s">
        <v>182</v>
      </c>
      <c r="I6061" s="1" t="s">
        <v>38</v>
      </c>
    </row>
    <row r="6062" spans="2:9">
      <c r="B6062" s="1">
        <v>6060</v>
      </c>
      <c r="C6062" s="41" t="s">
        <v>17709</v>
      </c>
      <c r="D6062" s="4" t="s">
        <v>17710</v>
      </c>
      <c r="E6062" s="41" t="s">
        <v>19</v>
      </c>
      <c r="F6062" s="3" t="s">
        <v>17711</v>
      </c>
      <c r="G6062" s="1" t="s">
        <v>20</v>
      </c>
      <c r="H6062" s="4" t="s">
        <v>310</v>
      </c>
      <c r="I6062" s="1" t="s">
        <v>38</v>
      </c>
    </row>
    <row r="6063" spans="2:9">
      <c r="B6063" s="1">
        <v>6061</v>
      </c>
      <c r="C6063" s="41" t="s">
        <v>17712</v>
      </c>
      <c r="D6063" s="4" t="s">
        <v>17713</v>
      </c>
      <c r="E6063" s="41" t="s">
        <v>19</v>
      </c>
      <c r="F6063" s="3" t="s">
        <v>17714</v>
      </c>
      <c r="G6063" s="1" t="s">
        <v>20</v>
      </c>
      <c r="H6063" s="4" t="s">
        <v>502</v>
      </c>
      <c r="I6063" s="1" t="s">
        <v>38</v>
      </c>
    </row>
    <row r="6064" spans="2:9">
      <c r="B6064" s="1">
        <v>6062</v>
      </c>
      <c r="C6064" s="41" t="s">
        <v>17715</v>
      </c>
      <c r="D6064" s="4" t="s">
        <v>17716</v>
      </c>
      <c r="E6064" s="41" t="s">
        <v>19</v>
      </c>
      <c r="F6064" s="3" t="s">
        <v>17717</v>
      </c>
      <c r="G6064" s="1" t="s">
        <v>20</v>
      </c>
      <c r="H6064" s="4" t="s">
        <v>182</v>
      </c>
      <c r="I6064" s="1" t="s">
        <v>38</v>
      </c>
    </row>
    <row r="6065" spans="2:9">
      <c r="B6065" s="1">
        <v>6063</v>
      </c>
      <c r="C6065" s="41" t="s">
        <v>17718</v>
      </c>
      <c r="D6065" s="4" t="s">
        <v>17719</v>
      </c>
      <c r="E6065" s="41" t="s">
        <v>19</v>
      </c>
      <c r="F6065" s="3" t="s">
        <v>17720</v>
      </c>
      <c r="G6065" s="1" t="s">
        <v>20</v>
      </c>
      <c r="H6065" s="4" t="s">
        <v>182</v>
      </c>
      <c r="I6065" s="1" t="s">
        <v>38</v>
      </c>
    </row>
    <row r="6066" spans="2:9">
      <c r="B6066" s="1">
        <v>6064</v>
      </c>
      <c r="C6066" s="41" t="s">
        <v>17721</v>
      </c>
      <c r="D6066" s="4" t="s">
        <v>17722</v>
      </c>
      <c r="E6066" s="41" t="s">
        <v>19</v>
      </c>
      <c r="F6066" s="3" t="s">
        <v>17723</v>
      </c>
      <c r="G6066" s="1" t="s">
        <v>20</v>
      </c>
      <c r="H6066" s="4" t="s">
        <v>182</v>
      </c>
      <c r="I6066" s="1" t="s">
        <v>38</v>
      </c>
    </row>
    <row r="6067" spans="2:9">
      <c r="B6067" s="1">
        <v>6065</v>
      </c>
      <c r="C6067" s="41" t="s">
        <v>17724</v>
      </c>
      <c r="D6067" s="4" t="s">
        <v>17725</v>
      </c>
      <c r="E6067" s="41" t="s">
        <v>19</v>
      </c>
      <c r="F6067" s="3" t="s">
        <v>17726</v>
      </c>
      <c r="G6067" s="1" t="s">
        <v>20</v>
      </c>
      <c r="H6067" s="4" t="s">
        <v>182</v>
      </c>
      <c r="I6067" s="1" t="s">
        <v>38</v>
      </c>
    </row>
    <row r="6068" spans="2:9">
      <c r="B6068" s="1">
        <v>6066</v>
      </c>
      <c r="C6068" s="41" t="s">
        <v>17727</v>
      </c>
      <c r="D6068" s="4" t="s">
        <v>17728</v>
      </c>
      <c r="E6068" s="41" t="s">
        <v>19</v>
      </c>
      <c r="F6068" s="3" t="s">
        <v>17729</v>
      </c>
      <c r="G6068" s="1" t="s">
        <v>20</v>
      </c>
      <c r="H6068" s="4" t="s">
        <v>182</v>
      </c>
      <c r="I6068" s="1" t="s">
        <v>38</v>
      </c>
    </row>
    <row r="6069" spans="2:9">
      <c r="B6069" s="1">
        <v>6067</v>
      </c>
      <c r="C6069" s="41" t="s">
        <v>17730</v>
      </c>
      <c r="D6069" s="4" t="s">
        <v>17731</v>
      </c>
      <c r="E6069" s="41" t="s">
        <v>19</v>
      </c>
      <c r="F6069" s="3" t="s">
        <v>17732</v>
      </c>
      <c r="G6069" s="1" t="s">
        <v>20</v>
      </c>
      <c r="H6069" s="4" t="s">
        <v>310</v>
      </c>
      <c r="I6069" s="1" t="s">
        <v>38</v>
      </c>
    </row>
    <row r="6070" spans="2:9">
      <c r="B6070" s="1">
        <v>6068</v>
      </c>
      <c r="C6070" s="41" t="s">
        <v>17733</v>
      </c>
      <c r="D6070" s="4" t="s">
        <v>16239</v>
      </c>
      <c r="E6070" s="41" t="s">
        <v>19</v>
      </c>
      <c r="F6070" s="3" t="s">
        <v>17734</v>
      </c>
      <c r="G6070" s="1" t="s">
        <v>20</v>
      </c>
      <c r="H6070" s="4" t="s">
        <v>182</v>
      </c>
      <c r="I6070" s="1" t="s">
        <v>38</v>
      </c>
    </row>
    <row r="6071" spans="2:9">
      <c r="B6071" s="1">
        <v>6069</v>
      </c>
      <c r="C6071" s="41" t="s">
        <v>17735</v>
      </c>
      <c r="D6071" s="4" t="s">
        <v>17736</v>
      </c>
      <c r="E6071" s="41" t="s">
        <v>19</v>
      </c>
      <c r="F6071" s="3" t="s">
        <v>5359</v>
      </c>
      <c r="G6071" s="1" t="s">
        <v>20</v>
      </c>
      <c r="H6071" s="4" t="s">
        <v>387</v>
      </c>
      <c r="I6071" s="1" t="s">
        <v>38</v>
      </c>
    </row>
    <row r="6072" spans="2:9">
      <c r="B6072" s="1">
        <v>6070</v>
      </c>
      <c r="C6072" s="41" t="s">
        <v>17737</v>
      </c>
      <c r="D6072" s="4" t="s">
        <v>58</v>
      </c>
      <c r="E6072" s="41" t="s">
        <v>19</v>
      </c>
      <c r="F6072" s="3" t="s">
        <v>17738</v>
      </c>
      <c r="G6072" s="1" t="s">
        <v>20</v>
      </c>
      <c r="H6072" s="4" t="s">
        <v>675</v>
      </c>
      <c r="I6072" s="1" t="s">
        <v>38</v>
      </c>
    </row>
    <row r="6073" spans="2:9">
      <c r="B6073" s="1">
        <v>6071</v>
      </c>
      <c r="C6073" s="41" t="s">
        <v>17739</v>
      </c>
      <c r="D6073" s="4" t="s">
        <v>17740</v>
      </c>
      <c r="E6073" s="41" t="s">
        <v>19</v>
      </c>
      <c r="F6073" s="3" t="s">
        <v>17741</v>
      </c>
      <c r="G6073" s="1" t="s">
        <v>20</v>
      </c>
      <c r="H6073" s="4" t="s">
        <v>182</v>
      </c>
      <c r="I6073" s="1" t="s">
        <v>38</v>
      </c>
    </row>
    <row r="6074" spans="2:9">
      <c r="B6074" s="1">
        <v>6072</v>
      </c>
      <c r="C6074" s="41" t="s">
        <v>17742</v>
      </c>
      <c r="D6074" s="4" t="s">
        <v>17743</v>
      </c>
      <c r="E6074" s="41" t="s">
        <v>19</v>
      </c>
      <c r="F6074" s="3" t="s">
        <v>17744</v>
      </c>
      <c r="G6074" s="1" t="s">
        <v>20</v>
      </c>
      <c r="H6074" s="4" t="s">
        <v>182</v>
      </c>
      <c r="I6074" s="1" t="s">
        <v>38</v>
      </c>
    </row>
    <row r="6075" spans="2:9">
      <c r="B6075" s="1">
        <v>6073</v>
      </c>
      <c r="C6075" s="41" t="s">
        <v>17745</v>
      </c>
      <c r="D6075" s="4" t="s">
        <v>17746</v>
      </c>
      <c r="E6075" s="41" t="s">
        <v>19</v>
      </c>
      <c r="F6075" s="3" t="s">
        <v>17747</v>
      </c>
      <c r="G6075" s="1" t="s">
        <v>20</v>
      </c>
      <c r="H6075" s="4" t="s">
        <v>182</v>
      </c>
      <c r="I6075" s="1" t="s">
        <v>38</v>
      </c>
    </row>
    <row r="6076" spans="2:9">
      <c r="B6076" s="1">
        <v>6074</v>
      </c>
      <c r="C6076" s="41" t="s">
        <v>17748</v>
      </c>
      <c r="D6076" s="4" t="s">
        <v>17749</v>
      </c>
      <c r="E6076" s="41" t="s">
        <v>19</v>
      </c>
      <c r="F6076" s="3" t="s">
        <v>17750</v>
      </c>
      <c r="G6076" s="1" t="s">
        <v>20</v>
      </c>
      <c r="H6076" s="4" t="s">
        <v>182</v>
      </c>
      <c r="I6076" s="1" t="s">
        <v>38</v>
      </c>
    </row>
    <row r="6077" spans="2:9">
      <c r="B6077" s="1">
        <v>6075</v>
      </c>
      <c r="C6077" s="41" t="s">
        <v>17751</v>
      </c>
      <c r="D6077" s="4" t="s">
        <v>17752</v>
      </c>
      <c r="E6077" s="41" t="s">
        <v>19</v>
      </c>
      <c r="F6077" s="3" t="s">
        <v>17753</v>
      </c>
      <c r="G6077" s="1" t="s">
        <v>20</v>
      </c>
      <c r="H6077" s="4" t="s">
        <v>557</v>
      </c>
      <c r="I6077" s="1" t="s">
        <v>38</v>
      </c>
    </row>
    <row r="6078" spans="2:9">
      <c r="B6078" s="1">
        <v>6076</v>
      </c>
      <c r="C6078" s="41" t="s">
        <v>17754</v>
      </c>
      <c r="D6078" s="4" t="s">
        <v>17755</v>
      </c>
      <c r="E6078" s="41" t="s">
        <v>19</v>
      </c>
      <c r="F6078" s="3" t="s">
        <v>15025</v>
      </c>
      <c r="G6078" s="1" t="s">
        <v>20</v>
      </c>
      <c r="H6078" s="4" t="s">
        <v>387</v>
      </c>
      <c r="I6078" s="1" t="s">
        <v>38</v>
      </c>
    </row>
    <row r="6079" spans="2:9">
      <c r="B6079" s="1">
        <v>6077</v>
      </c>
      <c r="C6079" s="41" t="s">
        <v>17756</v>
      </c>
      <c r="D6079" s="4" t="s">
        <v>17757</v>
      </c>
      <c r="E6079" s="41" t="s">
        <v>19</v>
      </c>
      <c r="F6079" s="3" t="s">
        <v>17758</v>
      </c>
      <c r="G6079" s="1" t="s">
        <v>20</v>
      </c>
      <c r="H6079" s="4" t="s">
        <v>182</v>
      </c>
      <c r="I6079" s="1" t="s">
        <v>38</v>
      </c>
    </row>
    <row r="6080" spans="2:9">
      <c r="B6080" s="1">
        <v>6078</v>
      </c>
      <c r="C6080" s="41" t="s">
        <v>17759</v>
      </c>
      <c r="D6080" s="4" t="s">
        <v>17760</v>
      </c>
      <c r="E6080" s="41" t="s">
        <v>19</v>
      </c>
      <c r="F6080" s="3" t="s">
        <v>17761</v>
      </c>
      <c r="G6080" s="1" t="s">
        <v>20</v>
      </c>
      <c r="H6080" s="4" t="s">
        <v>182</v>
      </c>
      <c r="I6080" s="1" t="s">
        <v>38</v>
      </c>
    </row>
    <row r="6081" spans="2:9">
      <c r="B6081" s="1">
        <v>6079</v>
      </c>
      <c r="C6081" s="41" t="s">
        <v>17762</v>
      </c>
      <c r="D6081" s="4" t="s">
        <v>17763</v>
      </c>
      <c r="E6081" s="41" t="s">
        <v>19</v>
      </c>
      <c r="F6081" s="3" t="s">
        <v>17764</v>
      </c>
      <c r="G6081" s="1" t="s">
        <v>20</v>
      </c>
      <c r="H6081" s="4" t="s">
        <v>310</v>
      </c>
      <c r="I6081" s="1" t="s">
        <v>38</v>
      </c>
    </row>
    <row r="6082" spans="2:9">
      <c r="B6082" s="1">
        <v>6080</v>
      </c>
      <c r="C6082" s="41" t="s">
        <v>17765</v>
      </c>
      <c r="D6082" s="4" t="s">
        <v>17766</v>
      </c>
      <c r="E6082" s="41" t="s">
        <v>19</v>
      </c>
      <c r="F6082" s="3" t="s">
        <v>5390</v>
      </c>
      <c r="G6082" s="1" t="s">
        <v>20</v>
      </c>
      <c r="H6082" s="4" t="s">
        <v>360</v>
      </c>
      <c r="I6082" s="1" t="s">
        <v>38</v>
      </c>
    </row>
    <row r="6083" spans="2:9">
      <c r="B6083" s="1">
        <v>6081</v>
      </c>
      <c r="C6083" s="41" t="s">
        <v>17767</v>
      </c>
      <c r="D6083" s="4" t="s">
        <v>17768</v>
      </c>
      <c r="E6083" s="41" t="s">
        <v>19</v>
      </c>
      <c r="F6083" s="3" t="s">
        <v>17769</v>
      </c>
      <c r="G6083" s="1" t="s">
        <v>20</v>
      </c>
      <c r="H6083" s="4" t="s">
        <v>675</v>
      </c>
      <c r="I6083" s="1" t="s">
        <v>38</v>
      </c>
    </row>
    <row r="6084" spans="2:9">
      <c r="B6084" s="1">
        <v>6082</v>
      </c>
      <c r="C6084" s="41" t="s">
        <v>17770</v>
      </c>
      <c r="D6084" s="4" t="s">
        <v>17771</v>
      </c>
      <c r="E6084" s="41" t="s">
        <v>19</v>
      </c>
      <c r="F6084" s="3" t="s">
        <v>17772</v>
      </c>
      <c r="G6084" s="1" t="s">
        <v>20</v>
      </c>
      <c r="H6084" s="4" t="s">
        <v>182</v>
      </c>
      <c r="I6084" s="1" t="s">
        <v>38</v>
      </c>
    </row>
    <row r="6085" spans="2:9">
      <c r="B6085" s="1">
        <v>6083</v>
      </c>
      <c r="C6085" s="41" t="s">
        <v>17773</v>
      </c>
      <c r="D6085" s="4" t="s">
        <v>17774</v>
      </c>
      <c r="E6085" s="41" t="s">
        <v>19</v>
      </c>
      <c r="F6085" s="3" t="s">
        <v>17775</v>
      </c>
      <c r="G6085" s="1" t="s">
        <v>20</v>
      </c>
      <c r="H6085" s="4" t="s">
        <v>557</v>
      </c>
      <c r="I6085" s="1" t="s">
        <v>38</v>
      </c>
    </row>
    <row r="6086" spans="2:9">
      <c r="B6086" s="1">
        <v>6084</v>
      </c>
      <c r="C6086" s="41" t="s">
        <v>17776</v>
      </c>
      <c r="D6086" s="4" t="s">
        <v>17777</v>
      </c>
      <c r="E6086" s="41" t="s">
        <v>13</v>
      </c>
      <c r="F6086" s="3" t="s">
        <v>30222</v>
      </c>
      <c r="G6086" s="1" t="s">
        <v>14</v>
      </c>
      <c r="H6086" s="4" t="s">
        <v>387</v>
      </c>
      <c r="I6086" s="1" t="s">
        <v>38</v>
      </c>
    </row>
    <row r="6087" spans="2:9">
      <c r="B6087" s="1">
        <v>6085</v>
      </c>
      <c r="C6087" s="41" t="s">
        <v>17778</v>
      </c>
      <c r="D6087" s="4" t="s">
        <v>17779</v>
      </c>
      <c r="E6087" s="41" t="s">
        <v>19</v>
      </c>
      <c r="F6087" s="3" t="s">
        <v>17780</v>
      </c>
      <c r="G6087" s="1" t="s">
        <v>20</v>
      </c>
      <c r="H6087" s="4" t="s">
        <v>478</v>
      </c>
      <c r="I6087" s="1" t="s">
        <v>38</v>
      </c>
    </row>
    <row r="6088" spans="2:9">
      <c r="B6088" s="1">
        <v>6086</v>
      </c>
      <c r="C6088" s="41" t="s">
        <v>17781</v>
      </c>
      <c r="D6088" s="4" t="s">
        <v>7850</v>
      </c>
      <c r="E6088" s="41" t="s">
        <v>19</v>
      </c>
      <c r="F6088" s="3" t="s">
        <v>17782</v>
      </c>
      <c r="G6088" s="1" t="s">
        <v>20</v>
      </c>
      <c r="H6088" s="4" t="s">
        <v>182</v>
      </c>
      <c r="I6088" s="1" t="s">
        <v>38</v>
      </c>
    </row>
    <row r="6089" spans="2:9">
      <c r="B6089" s="1">
        <v>6087</v>
      </c>
      <c r="C6089" s="41" t="s">
        <v>17783</v>
      </c>
      <c r="D6089" s="4" t="s">
        <v>17784</v>
      </c>
      <c r="E6089" s="41" t="s">
        <v>19</v>
      </c>
      <c r="F6089" s="3" t="s">
        <v>17785</v>
      </c>
      <c r="G6089" s="1" t="s">
        <v>20</v>
      </c>
      <c r="H6089" s="4" t="s">
        <v>679</v>
      </c>
      <c r="I6089" s="1" t="s">
        <v>38</v>
      </c>
    </row>
    <row r="6090" spans="2:9">
      <c r="B6090" s="1">
        <v>6088</v>
      </c>
      <c r="C6090" s="41" t="s">
        <v>17786</v>
      </c>
      <c r="D6090" s="4" t="s">
        <v>17787</v>
      </c>
      <c r="E6090" s="41" t="s">
        <v>19</v>
      </c>
      <c r="F6090" s="3" t="s">
        <v>17788</v>
      </c>
      <c r="G6090" s="1" t="s">
        <v>20</v>
      </c>
      <c r="H6090" s="4" t="s">
        <v>182</v>
      </c>
      <c r="I6090" s="1" t="s">
        <v>38</v>
      </c>
    </row>
    <row r="6091" spans="2:9">
      <c r="B6091" s="1">
        <v>6089</v>
      </c>
      <c r="C6091" s="41" t="s">
        <v>17789</v>
      </c>
      <c r="D6091" s="4" t="s">
        <v>17790</v>
      </c>
      <c r="E6091" s="41" t="s">
        <v>19</v>
      </c>
      <c r="F6091" s="3" t="s">
        <v>17791</v>
      </c>
      <c r="G6091" s="1" t="s">
        <v>20</v>
      </c>
      <c r="H6091" s="4" t="s">
        <v>182</v>
      </c>
      <c r="I6091" s="1" t="s">
        <v>38</v>
      </c>
    </row>
    <row r="6092" spans="2:9">
      <c r="B6092" s="1">
        <v>6090</v>
      </c>
      <c r="C6092" s="41" t="s">
        <v>17792</v>
      </c>
      <c r="D6092" s="4" t="s">
        <v>17793</v>
      </c>
      <c r="E6092" s="41" t="s">
        <v>19</v>
      </c>
      <c r="F6092" s="3" t="s">
        <v>17794</v>
      </c>
      <c r="G6092" s="1" t="s">
        <v>20</v>
      </c>
      <c r="H6092" s="4" t="s">
        <v>387</v>
      </c>
      <c r="I6092" s="1" t="s">
        <v>38</v>
      </c>
    </row>
    <row r="6093" spans="2:9">
      <c r="B6093" s="1">
        <v>6091</v>
      </c>
      <c r="C6093" s="41" t="s">
        <v>17795</v>
      </c>
      <c r="D6093" s="4" t="s">
        <v>3305</v>
      </c>
      <c r="E6093" s="41" t="s">
        <v>19</v>
      </c>
      <c r="F6093" s="3" t="s">
        <v>17796</v>
      </c>
      <c r="G6093" s="1" t="s">
        <v>20</v>
      </c>
      <c r="H6093" s="4" t="s">
        <v>182</v>
      </c>
      <c r="I6093" s="1" t="s">
        <v>38</v>
      </c>
    </row>
    <row r="6094" spans="2:9">
      <c r="B6094" s="1">
        <v>6092</v>
      </c>
      <c r="C6094" s="41" t="s">
        <v>17797</v>
      </c>
      <c r="D6094" s="4" t="s">
        <v>17798</v>
      </c>
      <c r="E6094" s="41" t="s">
        <v>19</v>
      </c>
      <c r="F6094" s="3" t="s">
        <v>17799</v>
      </c>
      <c r="G6094" s="1" t="s">
        <v>20</v>
      </c>
      <c r="H6094" s="4" t="s">
        <v>436</v>
      </c>
      <c r="I6094" s="1" t="s">
        <v>38</v>
      </c>
    </row>
    <row r="6095" spans="2:9">
      <c r="B6095" s="1">
        <v>6093</v>
      </c>
      <c r="C6095" s="41" t="s">
        <v>17800</v>
      </c>
      <c r="D6095" s="4" t="s">
        <v>17801</v>
      </c>
      <c r="E6095" s="41" t="s">
        <v>19</v>
      </c>
      <c r="F6095" s="3" t="s">
        <v>17802</v>
      </c>
      <c r="G6095" s="1" t="s">
        <v>20</v>
      </c>
      <c r="H6095" s="4" t="s">
        <v>182</v>
      </c>
      <c r="I6095" s="1" t="s">
        <v>38</v>
      </c>
    </row>
    <row r="6096" spans="2:9">
      <c r="B6096" s="1">
        <v>6094</v>
      </c>
      <c r="C6096" s="41" t="s">
        <v>17803</v>
      </c>
      <c r="D6096" s="4" t="s">
        <v>17804</v>
      </c>
      <c r="E6096" s="41" t="s">
        <v>19</v>
      </c>
      <c r="F6096" s="3" t="s">
        <v>17805</v>
      </c>
      <c r="G6096" s="1" t="s">
        <v>20</v>
      </c>
      <c r="H6096" s="4" t="s">
        <v>182</v>
      </c>
      <c r="I6096" s="1" t="s">
        <v>38</v>
      </c>
    </row>
    <row r="6097" spans="2:9">
      <c r="B6097" s="1">
        <v>6095</v>
      </c>
      <c r="C6097" s="41" t="s">
        <v>17806</v>
      </c>
      <c r="D6097" s="4" t="s">
        <v>17807</v>
      </c>
      <c r="E6097" s="41" t="s">
        <v>19</v>
      </c>
      <c r="F6097" s="3" t="s">
        <v>17808</v>
      </c>
      <c r="G6097" s="1" t="s">
        <v>20</v>
      </c>
      <c r="H6097" s="4" t="s">
        <v>182</v>
      </c>
      <c r="I6097" s="1" t="s">
        <v>38</v>
      </c>
    </row>
    <row r="6098" spans="2:9">
      <c r="B6098" s="1">
        <v>6096</v>
      </c>
      <c r="C6098" s="41" t="s">
        <v>17809</v>
      </c>
      <c r="D6098" s="4" t="s">
        <v>17810</v>
      </c>
      <c r="E6098" s="41" t="s">
        <v>19</v>
      </c>
      <c r="F6098" s="3" t="s">
        <v>17811</v>
      </c>
      <c r="G6098" s="1" t="s">
        <v>20</v>
      </c>
      <c r="H6098" s="4" t="s">
        <v>310</v>
      </c>
      <c r="I6098" s="1" t="s">
        <v>38</v>
      </c>
    </row>
    <row r="6099" spans="2:9">
      <c r="B6099" s="1">
        <v>6097</v>
      </c>
      <c r="C6099" s="41" t="s">
        <v>17812</v>
      </c>
      <c r="D6099" s="4" t="s">
        <v>17813</v>
      </c>
      <c r="E6099" s="41" t="s">
        <v>19</v>
      </c>
      <c r="F6099" s="3" t="s">
        <v>17814</v>
      </c>
      <c r="G6099" s="1" t="s">
        <v>20</v>
      </c>
      <c r="H6099" s="4" t="s">
        <v>182</v>
      </c>
      <c r="I6099" s="1" t="s">
        <v>38</v>
      </c>
    </row>
    <row r="6100" spans="2:9">
      <c r="B6100" s="1">
        <v>6098</v>
      </c>
      <c r="C6100" s="41" t="s">
        <v>17815</v>
      </c>
      <c r="D6100" s="4" t="s">
        <v>17816</v>
      </c>
      <c r="E6100" s="41" t="s">
        <v>19</v>
      </c>
      <c r="F6100" s="3" t="s">
        <v>17817</v>
      </c>
      <c r="G6100" s="1" t="s">
        <v>20</v>
      </c>
      <c r="H6100" s="4" t="s">
        <v>182</v>
      </c>
      <c r="I6100" s="1" t="s">
        <v>38</v>
      </c>
    </row>
    <row r="6101" spans="2:9">
      <c r="B6101" s="1">
        <v>6099</v>
      </c>
      <c r="C6101" s="41" t="s">
        <v>17818</v>
      </c>
      <c r="D6101" s="4" t="s">
        <v>2487</v>
      </c>
      <c r="E6101" s="41" t="s">
        <v>19</v>
      </c>
      <c r="F6101" s="3" t="s">
        <v>17819</v>
      </c>
      <c r="G6101" s="1" t="s">
        <v>20</v>
      </c>
      <c r="H6101" s="4" t="s">
        <v>679</v>
      </c>
      <c r="I6101" s="1" t="s">
        <v>38</v>
      </c>
    </row>
    <row r="6102" spans="2:9">
      <c r="B6102" s="1">
        <v>6100</v>
      </c>
      <c r="C6102" s="41" t="s">
        <v>17820</v>
      </c>
      <c r="D6102" s="4" t="s">
        <v>17821</v>
      </c>
      <c r="E6102" s="41" t="s">
        <v>19</v>
      </c>
      <c r="F6102" s="3" t="s">
        <v>17822</v>
      </c>
      <c r="G6102" s="1" t="s">
        <v>20</v>
      </c>
      <c r="H6102" s="4" t="s">
        <v>680</v>
      </c>
      <c r="I6102" s="1" t="s">
        <v>38</v>
      </c>
    </row>
    <row r="6103" spans="2:9">
      <c r="B6103" s="1">
        <v>6101</v>
      </c>
      <c r="C6103" s="41" t="s">
        <v>17823</v>
      </c>
      <c r="D6103" s="4" t="s">
        <v>17824</v>
      </c>
      <c r="E6103" s="41" t="s">
        <v>19</v>
      </c>
      <c r="F6103" s="3" t="s">
        <v>17825</v>
      </c>
      <c r="G6103" s="1" t="s">
        <v>20</v>
      </c>
      <c r="H6103" s="4" t="s">
        <v>675</v>
      </c>
      <c r="I6103" s="1" t="s">
        <v>38</v>
      </c>
    </row>
    <row r="6104" spans="2:9">
      <c r="B6104" s="1">
        <v>6102</v>
      </c>
      <c r="C6104" s="41" t="s">
        <v>17826</v>
      </c>
      <c r="D6104" s="4" t="s">
        <v>17827</v>
      </c>
      <c r="E6104" s="41" t="s">
        <v>19</v>
      </c>
      <c r="F6104" s="3" t="s">
        <v>13690</v>
      </c>
      <c r="G6104" s="1" t="s">
        <v>20</v>
      </c>
      <c r="H6104" s="4" t="s">
        <v>478</v>
      </c>
      <c r="I6104" s="1" t="s">
        <v>38</v>
      </c>
    </row>
    <row r="6105" spans="2:9">
      <c r="B6105" s="1">
        <v>6103</v>
      </c>
      <c r="C6105" s="41" t="s">
        <v>17828</v>
      </c>
      <c r="D6105" s="4" t="s">
        <v>17829</v>
      </c>
      <c r="E6105" s="41" t="s">
        <v>19</v>
      </c>
      <c r="F6105" s="3" t="s">
        <v>17830</v>
      </c>
      <c r="G6105" s="1" t="s">
        <v>20</v>
      </c>
      <c r="H6105" s="4" t="s">
        <v>182</v>
      </c>
      <c r="I6105" s="1" t="s">
        <v>38</v>
      </c>
    </row>
    <row r="6106" spans="2:9">
      <c r="B6106" s="1">
        <v>6104</v>
      </c>
      <c r="C6106" s="41" t="s">
        <v>17831</v>
      </c>
      <c r="D6106" s="4" t="s">
        <v>17832</v>
      </c>
      <c r="E6106" s="41" t="s">
        <v>19</v>
      </c>
      <c r="F6106" s="3" t="s">
        <v>17833</v>
      </c>
      <c r="G6106" s="1" t="s">
        <v>20</v>
      </c>
      <c r="H6106" s="4" t="s">
        <v>182</v>
      </c>
      <c r="I6106" s="1" t="s">
        <v>38</v>
      </c>
    </row>
    <row r="6107" spans="2:9">
      <c r="B6107" s="1">
        <v>6105</v>
      </c>
      <c r="C6107" s="41" t="s">
        <v>17834</v>
      </c>
      <c r="D6107" s="4" t="s">
        <v>17835</v>
      </c>
      <c r="E6107" s="41" t="s">
        <v>19</v>
      </c>
      <c r="F6107" s="3" t="s">
        <v>17836</v>
      </c>
      <c r="G6107" s="1" t="s">
        <v>20</v>
      </c>
      <c r="H6107" s="4" t="s">
        <v>182</v>
      </c>
      <c r="I6107" s="1" t="s">
        <v>38</v>
      </c>
    </row>
    <row r="6108" spans="2:9">
      <c r="B6108" s="1">
        <v>6106</v>
      </c>
      <c r="C6108" s="41" t="s">
        <v>17837</v>
      </c>
      <c r="D6108" s="4" t="s">
        <v>8133</v>
      </c>
      <c r="E6108" s="41" t="s">
        <v>19</v>
      </c>
      <c r="F6108" s="3" t="s">
        <v>17838</v>
      </c>
      <c r="G6108" s="1" t="s">
        <v>20</v>
      </c>
      <c r="H6108" s="4" t="s">
        <v>182</v>
      </c>
      <c r="I6108" s="1" t="s">
        <v>38</v>
      </c>
    </row>
    <row r="6109" spans="2:9">
      <c r="B6109" s="1">
        <v>6107</v>
      </c>
      <c r="C6109" s="41" t="s">
        <v>17839</v>
      </c>
      <c r="D6109" s="4" t="s">
        <v>17840</v>
      </c>
      <c r="E6109" s="41" t="s">
        <v>19</v>
      </c>
      <c r="F6109" s="3" t="s">
        <v>13970</v>
      </c>
      <c r="G6109" s="1" t="s">
        <v>20</v>
      </c>
      <c r="H6109" s="4" t="s">
        <v>557</v>
      </c>
      <c r="I6109" s="1" t="s">
        <v>38</v>
      </c>
    </row>
    <row r="6110" spans="2:9">
      <c r="B6110" s="1">
        <v>6108</v>
      </c>
      <c r="C6110" s="41" t="s">
        <v>17841</v>
      </c>
      <c r="D6110" s="4" t="s">
        <v>17842</v>
      </c>
      <c r="E6110" s="41" t="s">
        <v>19</v>
      </c>
      <c r="F6110" s="3" t="s">
        <v>13970</v>
      </c>
      <c r="G6110" s="1" t="s">
        <v>20</v>
      </c>
      <c r="H6110" s="4" t="s">
        <v>557</v>
      </c>
      <c r="I6110" s="1" t="s">
        <v>38</v>
      </c>
    </row>
    <row r="6111" spans="2:9">
      <c r="B6111" s="1">
        <v>6109</v>
      </c>
      <c r="C6111" s="41" t="s">
        <v>17843</v>
      </c>
      <c r="D6111" s="4" t="s">
        <v>17844</v>
      </c>
      <c r="E6111" s="41" t="s">
        <v>19</v>
      </c>
      <c r="F6111" s="3" t="s">
        <v>5359</v>
      </c>
      <c r="G6111" s="1" t="s">
        <v>20</v>
      </c>
      <c r="H6111" s="4" t="s">
        <v>387</v>
      </c>
      <c r="I6111" s="1" t="s">
        <v>38</v>
      </c>
    </row>
    <row r="6112" spans="2:9">
      <c r="B6112" s="1">
        <v>6110</v>
      </c>
      <c r="C6112" s="41" t="s">
        <v>17845</v>
      </c>
      <c r="D6112" s="4" t="s">
        <v>17846</v>
      </c>
      <c r="E6112" s="41" t="s">
        <v>19</v>
      </c>
      <c r="F6112" s="3" t="s">
        <v>17847</v>
      </c>
      <c r="G6112" s="1" t="s">
        <v>20</v>
      </c>
      <c r="H6112" s="4" t="s">
        <v>436</v>
      </c>
      <c r="I6112" s="1" t="s">
        <v>38</v>
      </c>
    </row>
    <row r="6113" spans="2:9">
      <c r="B6113" s="1">
        <v>6111</v>
      </c>
      <c r="C6113" s="41" t="s">
        <v>17848</v>
      </c>
      <c r="D6113" s="4" t="s">
        <v>17849</v>
      </c>
      <c r="E6113" s="41" t="s">
        <v>19</v>
      </c>
      <c r="F6113" s="3" t="s">
        <v>17850</v>
      </c>
      <c r="G6113" s="1" t="s">
        <v>20</v>
      </c>
      <c r="H6113" s="4" t="s">
        <v>557</v>
      </c>
      <c r="I6113" s="1" t="s">
        <v>38</v>
      </c>
    </row>
    <row r="6114" spans="2:9">
      <c r="B6114" s="1">
        <v>6112</v>
      </c>
      <c r="C6114" s="41" t="s">
        <v>17851</v>
      </c>
      <c r="D6114" s="4" t="s">
        <v>17852</v>
      </c>
      <c r="E6114" s="41" t="s">
        <v>19</v>
      </c>
      <c r="F6114" s="3" t="s">
        <v>17853</v>
      </c>
      <c r="G6114" s="1" t="s">
        <v>20</v>
      </c>
      <c r="H6114" s="4" t="s">
        <v>182</v>
      </c>
      <c r="I6114" s="1" t="s">
        <v>38</v>
      </c>
    </row>
    <row r="6115" spans="2:9">
      <c r="B6115" s="1">
        <v>6113</v>
      </c>
      <c r="C6115" s="41" t="s">
        <v>17854</v>
      </c>
      <c r="D6115" s="4" t="s">
        <v>17855</v>
      </c>
      <c r="E6115" s="41" t="s">
        <v>19</v>
      </c>
      <c r="F6115" s="3" t="s">
        <v>17856</v>
      </c>
      <c r="G6115" s="1" t="s">
        <v>20</v>
      </c>
      <c r="H6115" s="4" t="s">
        <v>326</v>
      </c>
      <c r="I6115" s="1" t="s">
        <v>38</v>
      </c>
    </row>
    <row r="6116" spans="2:9">
      <c r="B6116" s="1">
        <v>6114</v>
      </c>
      <c r="C6116" s="41" t="s">
        <v>17857</v>
      </c>
      <c r="D6116" s="4" t="s">
        <v>17858</v>
      </c>
      <c r="E6116" s="41" t="s">
        <v>19</v>
      </c>
      <c r="F6116" s="3" t="s">
        <v>17859</v>
      </c>
      <c r="G6116" s="1" t="s">
        <v>20</v>
      </c>
      <c r="H6116" s="4" t="s">
        <v>182</v>
      </c>
      <c r="I6116" s="1" t="s">
        <v>38</v>
      </c>
    </row>
    <row r="6117" spans="2:9">
      <c r="B6117" s="1">
        <v>6115</v>
      </c>
      <c r="C6117" s="41" t="s">
        <v>17860</v>
      </c>
      <c r="D6117" s="4" t="s">
        <v>17861</v>
      </c>
      <c r="E6117" s="41" t="s">
        <v>19</v>
      </c>
      <c r="F6117" s="3" t="s">
        <v>17862</v>
      </c>
      <c r="G6117" s="1" t="s">
        <v>20</v>
      </c>
      <c r="H6117" s="4" t="s">
        <v>675</v>
      </c>
      <c r="I6117" s="1" t="s">
        <v>38</v>
      </c>
    </row>
    <row r="6118" spans="2:9">
      <c r="B6118" s="1">
        <v>6116</v>
      </c>
      <c r="C6118" s="41" t="s">
        <v>17863</v>
      </c>
      <c r="D6118" s="4" t="s">
        <v>17864</v>
      </c>
      <c r="E6118" s="41" t="s">
        <v>19</v>
      </c>
      <c r="F6118" s="3" t="s">
        <v>17865</v>
      </c>
      <c r="G6118" s="1" t="s">
        <v>20</v>
      </c>
      <c r="H6118" s="4" t="s">
        <v>310</v>
      </c>
      <c r="I6118" s="1" t="s">
        <v>38</v>
      </c>
    </row>
    <row r="6119" spans="2:9">
      <c r="B6119" s="1">
        <v>6117</v>
      </c>
      <c r="C6119" s="41" t="s">
        <v>17866</v>
      </c>
      <c r="D6119" s="4" t="s">
        <v>17867</v>
      </c>
      <c r="E6119" s="41" t="s">
        <v>19</v>
      </c>
      <c r="F6119" s="3" t="s">
        <v>17868</v>
      </c>
      <c r="G6119" s="1" t="s">
        <v>20</v>
      </c>
      <c r="H6119" s="4" t="s">
        <v>678</v>
      </c>
      <c r="I6119" s="1" t="s">
        <v>38</v>
      </c>
    </row>
    <row r="6120" spans="2:9">
      <c r="B6120" s="1">
        <v>6118</v>
      </c>
      <c r="C6120" s="41" t="s">
        <v>17869</v>
      </c>
      <c r="D6120" s="4" t="s">
        <v>17870</v>
      </c>
      <c r="E6120" s="41" t="s">
        <v>19</v>
      </c>
      <c r="F6120" s="3" t="s">
        <v>17871</v>
      </c>
      <c r="G6120" s="1" t="s">
        <v>20</v>
      </c>
      <c r="H6120" s="4" t="s">
        <v>387</v>
      </c>
      <c r="I6120" s="1" t="s">
        <v>38</v>
      </c>
    </row>
    <row r="6121" spans="2:9">
      <c r="B6121" s="1">
        <v>6119</v>
      </c>
      <c r="C6121" s="41" t="s">
        <v>17872</v>
      </c>
      <c r="D6121" s="4" t="s">
        <v>17873</v>
      </c>
      <c r="E6121" s="41" t="s">
        <v>19</v>
      </c>
      <c r="F6121" s="3" t="s">
        <v>17874</v>
      </c>
      <c r="G6121" s="1" t="s">
        <v>20</v>
      </c>
      <c r="H6121" s="4" t="s">
        <v>182</v>
      </c>
      <c r="I6121" s="1" t="s">
        <v>38</v>
      </c>
    </row>
    <row r="6122" spans="2:9">
      <c r="B6122" s="1">
        <v>6120</v>
      </c>
      <c r="C6122" s="41" t="s">
        <v>17875</v>
      </c>
      <c r="D6122" s="4" t="s">
        <v>3180</v>
      </c>
      <c r="E6122" s="41" t="s">
        <v>19</v>
      </c>
      <c r="F6122" s="3" t="s">
        <v>17876</v>
      </c>
      <c r="G6122" s="1" t="s">
        <v>20</v>
      </c>
      <c r="H6122" s="4" t="s">
        <v>182</v>
      </c>
      <c r="I6122" s="1" t="s">
        <v>38</v>
      </c>
    </row>
    <row r="6123" spans="2:9">
      <c r="B6123" s="1">
        <v>6121</v>
      </c>
      <c r="C6123" s="41" t="s">
        <v>17877</v>
      </c>
      <c r="D6123" s="4" t="s">
        <v>17878</v>
      </c>
      <c r="E6123" s="41" t="s">
        <v>19</v>
      </c>
      <c r="F6123" s="3" t="s">
        <v>17879</v>
      </c>
      <c r="G6123" s="1" t="s">
        <v>20</v>
      </c>
      <c r="H6123" s="4" t="s">
        <v>679</v>
      </c>
      <c r="I6123" s="1" t="s">
        <v>38</v>
      </c>
    </row>
    <row r="6124" spans="2:9">
      <c r="B6124" s="1">
        <v>6122</v>
      </c>
      <c r="C6124" s="41" t="s">
        <v>17880</v>
      </c>
      <c r="D6124" s="4" t="s">
        <v>17881</v>
      </c>
      <c r="E6124" s="41" t="s">
        <v>19</v>
      </c>
      <c r="F6124" s="3" t="s">
        <v>15634</v>
      </c>
      <c r="G6124" s="1" t="s">
        <v>20</v>
      </c>
      <c r="H6124" s="4" t="s">
        <v>244</v>
      </c>
      <c r="I6124" s="1" t="s">
        <v>38</v>
      </c>
    </row>
    <row r="6125" spans="2:9">
      <c r="B6125" s="1">
        <v>6123</v>
      </c>
      <c r="C6125" s="41" t="s">
        <v>17882</v>
      </c>
      <c r="D6125" s="4" t="s">
        <v>10057</v>
      </c>
      <c r="E6125" s="41" t="s">
        <v>19</v>
      </c>
      <c r="F6125" s="3" t="s">
        <v>17883</v>
      </c>
      <c r="G6125" s="1" t="s">
        <v>20</v>
      </c>
      <c r="H6125" s="4" t="s">
        <v>675</v>
      </c>
      <c r="I6125" s="1" t="s">
        <v>38</v>
      </c>
    </row>
    <row r="6126" spans="2:9">
      <c r="B6126" s="1">
        <v>6124</v>
      </c>
      <c r="C6126" s="41" t="s">
        <v>17884</v>
      </c>
      <c r="D6126" s="4" t="s">
        <v>17885</v>
      </c>
      <c r="E6126" s="41" t="s">
        <v>19</v>
      </c>
      <c r="F6126" s="3" t="s">
        <v>17886</v>
      </c>
      <c r="G6126" s="1" t="s">
        <v>20</v>
      </c>
      <c r="H6126" s="4" t="s">
        <v>182</v>
      </c>
      <c r="I6126" s="1" t="s">
        <v>38</v>
      </c>
    </row>
    <row r="6127" spans="2:9">
      <c r="B6127" s="1">
        <v>6125</v>
      </c>
      <c r="C6127" s="41" t="s">
        <v>17887</v>
      </c>
      <c r="D6127" s="4" t="s">
        <v>17888</v>
      </c>
      <c r="E6127" s="41" t="s">
        <v>19</v>
      </c>
      <c r="F6127" s="3" t="s">
        <v>17889</v>
      </c>
      <c r="G6127" s="1" t="s">
        <v>20</v>
      </c>
      <c r="H6127" s="4" t="s">
        <v>182</v>
      </c>
      <c r="I6127" s="1" t="s">
        <v>38</v>
      </c>
    </row>
    <row r="6128" spans="2:9">
      <c r="B6128" s="1">
        <v>6126</v>
      </c>
      <c r="C6128" s="41" t="s">
        <v>17890</v>
      </c>
      <c r="D6128" s="4" t="s">
        <v>17891</v>
      </c>
      <c r="E6128" s="41" t="s">
        <v>19</v>
      </c>
      <c r="F6128" s="3" t="s">
        <v>17892</v>
      </c>
      <c r="G6128" s="1" t="s">
        <v>20</v>
      </c>
      <c r="H6128" s="4" t="s">
        <v>387</v>
      </c>
      <c r="I6128" s="1" t="s">
        <v>38</v>
      </c>
    </row>
    <row r="6129" spans="2:9">
      <c r="B6129" s="1">
        <v>6127</v>
      </c>
      <c r="C6129" s="41" t="s">
        <v>17893</v>
      </c>
      <c r="D6129" s="4" t="s">
        <v>17894</v>
      </c>
      <c r="E6129" s="41" t="s">
        <v>19</v>
      </c>
      <c r="F6129" s="3" t="s">
        <v>17895</v>
      </c>
      <c r="G6129" s="1" t="s">
        <v>20</v>
      </c>
      <c r="H6129" s="4" t="s">
        <v>462</v>
      </c>
      <c r="I6129" s="1" t="s">
        <v>38</v>
      </c>
    </row>
    <row r="6130" spans="2:9">
      <c r="B6130" s="1">
        <v>6128</v>
      </c>
      <c r="C6130" s="41" t="s">
        <v>17896</v>
      </c>
      <c r="D6130" s="4" t="s">
        <v>17897</v>
      </c>
      <c r="E6130" s="41" t="s">
        <v>19</v>
      </c>
      <c r="F6130" s="3" t="s">
        <v>17898</v>
      </c>
      <c r="G6130" s="1" t="s">
        <v>20</v>
      </c>
      <c r="H6130" s="4" t="s">
        <v>557</v>
      </c>
      <c r="I6130" s="1" t="s">
        <v>38</v>
      </c>
    </row>
    <row r="6131" spans="2:9">
      <c r="B6131" s="1">
        <v>6129</v>
      </c>
      <c r="C6131" s="41" t="s">
        <v>17899</v>
      </c>
      <c r="D6131" s="4" t="s">
        <v>17900</v>
      </c>
      <c r="E6131" s="41" t="s">
        <v>19</v>
      </c>
      <c r="F6131" s="3" t="s">
        <v>17901</v>
      </c>
      <c r="G6131" s="1" t="s">
        <v>20</v>
      </c>
      <c r="H6131" s="4" t="s">
        <v>182</v>
      </c>
      <c r="I6131" s="1" t="s">
        <v>38</v>
      </c>
    </row>
    <row r="6132" spans="2:9">
      <c r="B6132" s="1">
        <v>6130</v>
      </c>
      <c r="C6132" s="41" t="s">
        <v>17902</v>
      </c>
      <c r="D6132" s="4" t="s">
        <v>17903</v>
      </c>
      <c r="E6132" s="41" t="s">
        <v>19</v>
      </c>
      <c r="F6132" s="3" t="s">
        <v>17904</v>
      </c>
      <c r="G6132" s="1" t="s">
        <v>20</v>
      </c>
      <c r="H6132" s="4" t="s">
        <v>436</v>
      </c>
      <c r="I6132" s="1" t="s">
        <v>38</v>
      </c>
    </row>
    <row r="6133" spans="2:9">
      <c r="B6133" s="1">
        <v>6131</v>
      </c>
      <c r="C6133" s="41" t="s">
        <v>17905</v>
      </c>
      <c r="D6133" s="4" t="s">
        <v>17906</v>
      </c>
      <c r="E6133" s="41" t="s">
        <v>19</v>
      </c>
      <c r="F6133" s="3" t="s">
        <v>17907</v>
      </c>
      <c r="G6133" s="1" t="s">
        <v>20</v>
      </c>
      <c r="H6133" s="4" t="s">
        <v>322</v>
      </c>
      <c r="I6133" s="1" t="s">
        <v>38</v>
      </c>
    </row>
    <row r="6134" spans="2:9">
      <c r="B6134" s="1">
        <v>6132</v>
      </c>
      <c r="C6134" s="41" t="s">
        <v>17908</v>
      </c>
      <c r="D6134" s="4" t="s">
        <v>13439</v>
      </c>
      <c r="E6134" s="41" t="s">
        <v>19</v>
      </c>
      <c r="F6134" s="3" t="s">
        <v>17909</v>
      </c>
      <c r="G6134" s="1" t="s">
        <v>20</v>
      </c>
      <c r="H6134" s="4" t="s">
        <v>436</v>
      </c>
      <c r="I6134" s="1" t="s">
        <v>38</v>
      </c>
    </row>
    <row r="6135" spans="2:9">
      <c r="B6135" s="1">
        <v>6133</v>
      </c>
      <c r="C6135" s="41" t="s">
        <v>17910</v>
      </c>
      <c r="D6135" s="4" t="s">
        <v>17911</v>
      </c>
      <c r="E6135" s="41" t="s">
        <v>19</v>
      </c>
      <c r="F6135" s="3" t="s">
        <v>17912</v>
      </c>
      <c r="G6135" s="1" t="s">
        <v>20</v>
      </c>
      <c r="H6135" s="4" t="s">
        <v>182</v>
      </c>
      <c r="I6135" s="1" t="s">
        <v>38</v>
      </c>
    </row>
    <row r="6136" spans="2:9">
      <c r="B6136" s="1">
        <v>6134</v>
      </c>
      <c r="C6136" s="41" t="s">
        <v>17913</v>
      </c>
      <c r="D6136" s="4" t="s">
        <v>17914</v>
      </c>
      <c r="E6136" s="41" t="s">
        <v>19</v>
      </c>
      <c r="F6136" s="3" t="s">
        <v>17915</v>
      </c>
      <c r="G6136" s="1" t="s">
        <v>20</v>
      </c>
      <c r="H6136" s="4" t="s">
        <v>387</v>
      </c>
      <c r="I6136" s="1" t="s">
        <v>38</v>
      </c>
    </row>
    <row r="6137" spans="2:9">
      <c r="B6137" s="1">
        <v>6135</v>
      </c>
      <c r="C6137" s="41" t="s">
        <v>17916</v>
      </c>
      <c r="D6137" s="4" t="s">
        <v>17917</v>
      </c>
      <c r="E6137" s="41" t="s">
        <v>19</v>
      </c>
      <c r="F6137" s="3" t="s">
        <v>17918</v>
      </c>
      <c r="G6137" s="1" t="s">
        <v>20</v>
      </c>
      <c r="H6137" s="4" t="s">
        <v>436</v>
      </c>
      <c r="I6137" s="1" t="s">
        <v>38</v>
      </c>
    </row>
    <row r="6138" spans="2:9">
      <c r="B6138" s="1">
        <v>6136</v>
      </c>
      <c r="C6138" s="41" t="s">
        <v>17919</v>
      </c>
      <c r="D6138" s="4" t="s">
        <v>17920</v>
      </c>
      <c r="E6138" s="41" t="s">
        <v>19</v>
      </c>
      <c r="F6138" s="3" t="s">
        <v>17921</v>
      </c>
      <c r="G6138" s="1" t="s">
        <v>20</v>
      </c>
      <c r="H6138" s="4" t="s">
        <v>557</v>
      </c>
      <c r="I6138" s="1" t="s">
        <v>38</v>
      </c>
    </row>
    <row r="6139" spans="2:9">
      <c r="B6139" s="1">
        <v>6137</v>
      </c>
      <c r="C6139" s="41" t="s">
        <v>17922</v>
      </c>
      <c r="D6139" s="4" t="s">
        <v>17923</v>
      </c>
      <c r="E6139" s="41" t="s">
        <v>19</v>
      </c>
      <c r="F6139" s="3" t="s">
        <v>17924</v>
      </c>
      <c r="G6139" s="1" t="s">
        <v>20</v>
      </c>
      <c r="H6139" s="4" t="s">
        <v>182</v>
      </c>
      <c r="I6139" s="1" t="s">
        <v>38</v>
      </c>
    </row>
    <row r="6140" spans="2:9">
      <c r="B6140" s="1">
        <v>6138</v>
      </c>
      <c r="C6140" s="41" t="s">
        <v>17925</v>
      </c>
      <c r="D6140" s="4" t="s">
        <v>17926</v>
      </c>
      <c r="E6140" s="41" t="s">
        <v>19</v>
      </c>
      <c r="F6140" s="3" t="s">
        <v>17927</v>
      </c>
      <c r="G6140" s="1" t="s">
        <v>20</v>
      </c>
      <c r="H6140" s="4" t="s">
        <v>182</v>
      </c>
      <c r="I6140" s="1" t="s">
        <v>38</v>
      </c>
    </row>
    <row r="6141" spans="2:9">
      <c r="B6141" s="1">
        <v>6139</v>
      </c>
      <c r="C6141" s="41" t="s">
        <v>17928</v>
      </c>
      <c r="D6141" s="4" t="s">
        <v>17929</v>
      </c>
      <c r="E6141" s="41" t="s">
        <v>19</v>
      </c>
      <c r="F6141" s="3" t="s">
        <v>17930</v>
      </c>
      <c r="G6141" s="1" t="s">
        <v>20</v>
      </c>
      <c r="H6141" s="4" t="s">
        <v>310</v>
      </c>
      <c r="I6141" s="1" t="s">
        <v>38</v>
      </c>
    </row>
    <row r="6142" spans="2:9">
      <c r="B6142" s="1">
        <v>6140</v>
      </c>
      <c r="C6142" s="41" t="s">
        <v>17931</v>
      </c>
      <c r="D6142" s="4" t="s">
        <v>17932</v>
      </c>
      <c r="E6142" s="41" t="s">
        <v>19</v>
      </c>
      <c r="F6142" s="3" t="s">
        <v>17933</v>
      </c>
      <c r="G6142" s="1" t="s">
        <v>20</v>
      </c>
      <c r="H6142" s="4" t="s">
        <v>436</v>
      </c>
      <c r="I6142" s="1" t="s">
        <v>38</v>
      </c>
    </row>
    <row r="6143" spans="2:9">
      <c r="B6143" s="1">
        <v>6141</v>
      </c>
      <c r="C6143" s="41" t="s">
        <v>17934</v>
      </c>
      <c r="D6143" s="4" t="s">
        <v>17935</v>
      </c>
      <c r="E6143" s="41" t="s">
        <v>19</v>
      </c>
      <c r="F6143" s="3" t="s">
        <v>12527</v>
      </c>
      <c r="G6143" s="1" t="s">
        <v>20</v>
      </c>
      <c r="H6143" s="4" t="s">
        <v>557</v>
      </c>
      <c r="I6143" s="1" t="s">
        <v>38</v>
      </c>
    </row>
    <row r="6144" spans="2:9">
      <c r="B6144" s="1">
        <v>6142</v>
      </c>
      <c r="C6144" s="41" t="s">
        <v>17936</v>
      </c>
      <c r="D6144" s="4" t="s">
        <v>17937</v>
      </c>
      <c r="E6144" s="41" t="s">
        <v>19</v>
      </c>
      <c r="F6144" s="3" t="s">
        <v>17938</v>
      </c>
      <c r="G6144" s="1" t="s">
        <v>20</v>
      </c>
      <c r="H6144" s="4" t="s">
        <v>478</v>
      </c>
      <c r="I6144" s="1" t="s">
        <v>38</v>
      </c>
    </row>
    <row r="6145" spans="2:9">
      <c r="B6145" s="1">
        <v>6143</v>
      </c>
      <c r="C6145" s="41" t="s">
        <v>17939</v>
      </c>
      <c r="D6145" s="4" t="s">
        <v>17940</v>
      </c>
      <c r="E6145" s="41" t="s">
        <v>19</v>
      </c>
      <c r="F6145" s="3" t="s">
        <v>17941</v>
      </c>
      <c r="G6145" s="1" t="s">
        <v>20</v>
      </c>
      <c r="H6145" s="4" t="s">
        <v>678</v>
      </c>
      <c r="I6145" s="1" t="s">
        <v>38</v>
      </c>
    </row>
    <row r="6146" spans="2:9">
      <c r="B6146" s="1">
        <v>6144</v>
      </c>
      <c r="C6146" s="41" t="s">
        <v>17942</v>
      </c>
      <c r="D6146" s="4" t="s">
        <v>17943</v>
      </c>
      <c r="E6146" s="41" t="s">
        <v>19</v>
      </c>
      <c r="F6146" s="3" t="s">
        <v>17944</v>
      </c>
      <c r="G6146" s="1" t="s">
        <v>20</v>
      </c>
      <c r="H6146" s="4" t="s">
        <v>182</v>
      </c>
      <c r="I6146" s="1" t="s">
        <v>38</v>
      </c>
    </row>
    <row r="6147" spans="2:9">
      <c r="B6147" s="1">
        <v>6145</v>
      </c>
      <c r="C6147" s="41" t="s">
        <v>17945</v>
      </c>
      <c r="D6147" s="4" t="s">
        <v>17946</v>
      </c>
      <c r="E6147" s="41" t="s">
        <v>19</v>
      </c>
      <c r="F6147" s="3" t="s">
        <v>17811</v>
      </c>
      <c r="G6147" s="1" t="s">
        <v>20</v>
      </c>
      <c r="H6147" s="4" t="s">
        <v>310</v>
      </c>
      <c r="I6147" s="1" t="s">
        <v>38</v>
      </c>
    </row>
    <row r="6148" spans="2:9">
      <c r="B6148" s="1">
        <v>6146</v>
      </c>
      <c r="C6148" s="41" t="s">
        <v>17947</v>
      </c>
      <c r="D6148" s="4" t="s">
        <v>17948</v>
      </c>
      <c r="E6148" s="41" t="s">
        <v>19</v>
      </c>
      <c r="F6148" s="3" t="s">
        <v>17949</v>
      </c>
      <c r="G6148" s="1" t="s">
        <v>20</v>
      </c>
      <c r="H6148" s="4" t="s">
        <v>182</v>
      </c>
      <c r="I6148" s="1" t="s">
        <v>38</v>
      </c>
    </row>
    <row r="6149" spans="2:9">
      <c r="B6149" s="1">
        <v>6147</v>
      </c>
      <c r="C6149" s="41" t="s">
        <v>17950</v>
      </c>
      <c r="D6149" s="4" t="s">
        <v>17951</v>
      </c>
      <c r="E6149" s="41" t="s">
        <v>19</v>
      </c>
      <c r="F6149" s="3" t="s">
        <v>17952</v>
      </c>
      <c r="G6149" s="1" t="s">
        <v>20</v>
      </c>
      <c r="H6149" s="4" t="s">
        <v>182</v>
      </c>
      <c r="I6149" s="1" t="s">
        <v>38</v>
      </c>
    </row>
    <row r="6150" spans="2:9">
      <c r="B6150" s="1">
        <v>6148</v>
      </c>
      <c r="C6150" s="41" t="s">
        <v>17953</v>
      </c>
      <c r="D6150" s="4" t="s">
        <v>17954</v>
      </c>
      <c r="E6150" s="41" t="s">
        <v>19</v>
      </c>
      <c r="F6150" s="3" t="s">
        <v>17865</v>
      </c>
      <c r="G6150" s="1" t="s">
        <v>20</v>
      </c>
      <c r="H6150" s="4" t="s">
        <v>310</v>
      </c>
      <c r="I6150" s="1" t="s">
        <v>38</v>
      </c>
    </row>
    <row r="6151" spans="2:9">
      <c r="B6151" s="1">
        <v>6149</v>
      </c>
      <c r="C6151" s="41" t="s">
        <v>17955</v>
      </c>
      <c r="D6151" s="4" t="s">
        <v>17956</v>
      </c>
      <c r="E6151" s="41" t="s">
        <v>19</v>
      </c>
      <c r="F6151" s="3" t="s">
        <v>17957</v>
      </c>
      <c r="G6151" s="1" t="s">
        <v>20</v>
      </c>
      <c r="H6151" s="4" t="s">
        <v>436</v>
      </c>
      <c r="I6151" s="1" t="s">
        <v>38</v>
      </c>
    </row>
    <row r="6152" spans="2:9">
      <c r="B6152" s="1">
        <v>6150</v>
      </c>
      <c r="C6152" s="41" t="s">
        <v>17958</v>
      </c>
      <c r="D6152" s="4" t="s">
        <v>17959</v>
      </c>
      <c r="E6152" s="41" t="s">
        <v>19</v>
      </c>
      <c r="F6152" s="3" t="s">
        <v>17960</v>
      </c>
      <c r="G6152" s="1" t="s">
        <v>20</v>
      </c>
      <c r="H6152" s="4" t="s">
        <v>679</v>
      </c>
      <c r="I6152" s="1" t="s">
        <v>38</v>
      </c>
    </row>
    <row r="6153" spans="2:9">
      <c r="B6153" s="1">
        <v>6151</v>
      </c>
      <c r="C6153" s="41" t="s">
        <v>17961</v>
      </c>
      <c r="D6153" s="4" t="s">
        <v>17962</v>
      </c>
      <c r="E6153" s="41" t="s">
        <v>19</v>
      </c>
      <c r="F6153" s="3" t="s">
        <v>17963</v>
      </c>
      <c r="G6153" s="1" t="s">
        <v>20</v>
      </c>
      <c r="H6153" s="4" t="s">
        <v>436</v>
      </c>
      <c r="I6153" s="1" t="s">
        <v>38</v>
      </c>
    </row>
    <row r="6154" spans="2:9">
      <c r="B6154" s="1">
        <v>6152</v>
      </c>
      <c r="C6154" s="41" t="s">
        <v>17964</v>
      </c>
      <c r="D6154" s="4" t="s">
        <v>17965</v>
      </c>
      <c r="E6154" s="41" t="s">
        <v>19</v>
      </c>
      <c r="F6154" s="3" t="s">
        <v>17966</v>
      </c>
      <c r="G6154" s="1" t="s">
        <v>20</v>
      </c>
      <c r="H6154" s="4" t="s">
        <v>678</v>
      </c>
      <c r="I6154" s="1" t="s">
        <v>38</v>
      </c>
    </row>
    <row r="6155" spans="2:9">
      <c r="B6155" s="1">
        <v>6153</v>
      </c>
      <c r="C6155" s="41" t="s">
        <v>17967</v>
      </c>
      <c r="D6155" s="4" t="s">
        <v>17968</v>
      </c>
      <c r="E6155" s="41" t="s">
        <v>19</v>
      </c>
      <c r="F6155" s="3" t="s">
        <v>17969</v>
      </c>
      <c r="G6155" s="1" t="s">
        <v>20</v>
      </c>
      <c r="H6155" s="4" t="s">
        <v>182</v>
      </c>
      <c r="I6155" s="1" t="s">
        <v>38</v>
      </c>
    </row>
    <row r="6156" spans="2:9">
      <c r="B6156" s="1">
        <v>6154</v>
      </c>
      <c r="C6156" s="41" t="s">
        <v>17970</v>
      </c>
      <c r="D6156" s="4" t="s">
        <v>17971</v>
      </c>
      <c r="E6156" s="41" t="s">
        <v>19</v>
      </c>
      <c r="F6156" s="3" t="s">
        <v>14787</v>
      </c>
      <c r="G6156" s="1" t="s">
        <v>20</v>
      </c>
      <c r="H6156" s="4" t="s">
        <v>680</v>
      </c>
      <c r="I6156" s="1" t="s">
        <v>38</v>
      </c>
    </row>
    <row r="6157" spans="2:9">
      <c r="B6157" s="1">
        <v>6155</v>
      </c>
      <c r="C6157" s="41" t="s">
        <v>17972</v>
      </c>
      <c r="D6157" s="4" t="s">
        <v>17973</v>
      </c>
      <c r="E6157" s="41" t="s">
        <v>19</v>
      </c>
      <c r="F6157" s="3" t="s">
        <v>16835</v>
      </c>
      <c r="G6157" s="1" t="s">
        <v>20</v>
      </c>
      <c r="H6157" s="4" t="s">
        <v>680</v>
      </c>
      <c r="I6157" s="1" t="s">
        <v>38</v>
      </c>
    </row>
    <row r="6158" spans="2:9">
      <c r="B6158" s="1">
        <v>6156</v>
      </c>
      <c r="C6158" s="41" t="s">
        <v>17974</v>
      </c>
      <c r="D6158" s="4" t="s">
        <v>17975</v>
      </c>
      <c r="E6158" s="41" t="s">
        <v>19</v>
      </c>
      <c r="F6158" s="3" t="s">
        <v>17976</v>
      </c>
      <c r="G6158" s="1" t="s">
        <v>20</v>
      </c>
      <c r="H6158" s="4" t="s">
        <v>557</v>
      </c>
      <c r="I6158" s="1" t="s">
        <v>38</v>
      </c>
    </row>
    <row r="6159" spans="2:9">
      <c r="B6159" s="1">
        <v>6157</v>
      </c>
      <c r="C6159" s="41" t="s">
        <v>17977</v>
      </c>
      <c r="D6159" s="4" t="s">
        <v>17978</v>
      </c>
      <c r="E6159" s="41" t="s">
        <v>19</v>
      </c>
      <c r="F6159" s="3" t="s">
        <v>13087</v>
      </c>
      <c r="G6159" s="1" t="s">
        <v>20</v>
      </c>
      <c r="H6159" s="4" t="s">
        <v>680</v>
      </c>
      <c r="I6159" s="1" t="s">
        <v>38</v>
      </c>
    </row>
    <row r="6160" spans="2:9">
      <c r="B6160" s="1">
        <v>6158</v>
      </c>
      <c r="C6160" s="41" t="s">
        <v>17979</v>
      </c>
      <c r="D6160" s="4" t="s">
        <v>17980</v>
      </c>
      <c r="E6160" s="41" t="s">
        <v>19</v>
      </c>
      <c r="F6160" s="3" t="s">
        <v>17981</v>
      </c>
      <c r="G6160" s="1" t="s">
        <v>20</v>
      </c>
      <c r="H6160" s="4" t="s">
        <v>182</v>
      </c>
      <c r="I6160" s="1" t="s">
        <v>38</v>
      </c>
    </row>
    <row r="6161" spans="2:9">
      <c r="B6161" s="1">
        <v>6159</v>
      </c>
      <c r="C6161" s="41" t="s">
        <v>17982</v>
      </c>
      <c r="D6161" s="4" t="s">
        <v>17983</v>
      </c>
      <c r="E6161" s="41" t="s">
        <v>19</v>
      </c>
      <c r="F6161" s="3" t="s">
        <v>17984</v>
      </c>
      <c r="G6161" s="1" t="s">
        <v>20</v>
      </c>
      <c r="H6161" s="4" t="s">
        <v>244</v>
      </c>
      <c r="I6161" s="1" t="s">
        <v>38</v>
      </c>
    </row>
    <row r="6162" spans="2:9">
      <c r="B6162" s="1">
        <v>6160</v>
      </c>
      <c r="C6162" s="41" t="s">
        <v>17985</v>
      </c>
      <c r="D6162" s="4" t="s">
        <v>13937</v>
      </c>
      <c r="E6162" s="41" t="s">
        <v>19</v>
      </c>
      <c r="F6162" s="3" t="s">
        <v>17986</v>
      </c>
      <c r="G6162" s="1" t="s">
        <v>20</v>
      </c>
      <c r="H6162" s="4" t="s">
        <v>678</v>
      </c>
      <c r="I6162" s="1" t="s">
        <v>38</v>
      </c>
    </row>
    <row r="6163" spans="2:9">
      <c r="B6163" s="1">
        <v>6161</v>
      </c>
      <c r="C6163" s="41" t="s">
        <v>17987</v>
      </c>
      <c r="D6163" s="4" t="s">
        <v>17988</v>
      </c>
      <c r="E6163" s="41" t="s">
        <v>19</v>
      </c>
      <c r="F6163" s="3" t="s">
        <v>17989</v>
      </c>
      <c r="G6163" s="1" t="s">
        <v>20</v>
      </c>
      <c r="H6163" s="4" t="s">
        <v>679</v>
      </c>
      <c r="I6163" s="1" t="s">
        <v>38</v>
      </c>
    </row>
    <row r="6164" spans="2:9">
      <c r="B6164" s="1">
        <v>6162</v>
      </c>
      <c r="C6164" s="41" t="s">
        <v>17990</v>
      </c>
      <c r="D6164" s="4" t="s">
        <v>17991</v>
      </c>
      <c r="E6164" s="41" t="s">
        <v>19</v>
      </c>
      <c r="F6164" s="3" t="s">
        <v>6567</v>
      </c>
      <c r="G6164" s="1" t="s">
        <v>20</v>
      </c>
      <c r="H6164" s="4" t="s">
        <v>29551</v>
      </c>
      <c r="I6164" s="1" t="s">
        <v>38</v>
      </c>
    </row>
    <row r="6165" spans="2:9">
      <c r="B6165" s="1">
        <v>6163</v>
      </c>
      <c r="C6165" s="41" t="s">
        <v>17992</v>
      </c>
      <c r="D6165" s="4" t="s">
        <v>17993</v>
      </c>
      <c r="E6165" s="41" t="s">
        <v>19</v>
      </c>
      <c r="F6165" s="3" t="s">
        <v>17994</v>
      </c>
      <c r="G6165" s="1" t="s">
        <v>20</v>
      </c>
      <c r="H6165" s="4" t="s">
        <v>310</v>
      </c>
      <c r="I6165" s="1" t="s">
        <v>38</v>
      </c>
    </row>
    <row r="6166" spans="2:9">
      <c r="B6166" s="1">
        <v>6164</v>
      </c>
      <c r="C6166" s="41" t="s">
        <v>17995</v>
      </c>
      <c r="D6166" s="4" t="s">
        <v>17996</v>
      </c>
      <c r="E6166" s="41" t="s">
        <v>19</v>
      </c>
      <c r="F6166" s="3" t="s">
        <v>17997</v>
      </c>
      <c r="G6166" s="1" t="s">
        <v>20</v>
      </c>
      <c r="H6166" s="4" t="s">
        <v>182</v>
      </c>
      <c r="I6166" s="1" t="s">
        <v>38</v>
      </c>
    </row>
    <row r="6167" spans="2:9">
      <c r="B6167" s="1">
        <v>6165</v>
      </c>
      <c r="C6167" s="41" t="s">
        <v>17998</v>
      </c>
      <c r="D6167" s="4" t="s">
        <v>17999</v>
      </c>
      <c r="E6167" s="41" t="s">
        <v>19</v>
      </c>
      <c r="F6167" s="3" t="s">
        <v>18000</v>
      </c>
      <c r="G6167" s="1" t="s">
        <v>20</v>
      </c>
      <c r="H6167" s="4" t="s">
        <v>678</v>
      </c>
      <c r="I6167" s="1" t="s">
        <v>38</v>
      </c>
    </row>
    <row r="6168" spans="2:9">
      <c r="B6168" s="1">
        <v>6166</v>
      </c>
      <c r="C6168" s="41" t="s">
        <v>18001</v>
      </c>
      <c r="D6168" s="4" t="s">
        <v>18002</v>
      </c>
      <c r="E6168" s="41" t="s">
        <v>19</v>
      </c>
      <c r="F6168" s="3" t="s">
        <v>18003</v>
      </c>
      <c r="G6168" s="1" t="s">
        <v>20</v>
      </c>
      <c r="H6168" s="4" t="s">
        <v>679</v>
      </c>
      <c r="I6168" s="1" t="s">
        <v>38</v>
      </c>
    </row>
    <row r="6169" spans="2:9">
      <c r="B6169" s="1">
        <v>6167</v>
      </c>
      <c r="C6169" s="41" t="s">
        <v>18004</v>
      </c>
      <c r="D6169" s="4" t="s">
        <v>18005</v>
      </c>
      <c r="E6169" s="41" t="s">
        <v>19</v>
      </c>
      <c r="F6169" s="3" t="s">
        <v>18006</v>
      </c>
      <c r="G6169" s="1" t="s">
        <v>20</v>
      </c>
      <c r="H6169" s="4" t="s">
        <v>182</v>
      </c>
      <c r="I6169" s="1" t="s">
        <v>38</v>
      </c>
    </row>
    <row r="6170" spans="2:9">
      <c r="B6170" s="1">
        <v>6168</v>
      </c>
      <c r="C6170" s="41" t="s">
        <v>18007</v>
      </c>
      <c r="D6170" s="4" t="s">
        <v>18008</v>
      </c>
      <c r="E6170" s="41" t="s">
        <v>19</v>
      </c>
      <c r="F6170" s="3" t="s">
        <v>18009</v>
      </c>
      <c r="G6170" s="1" t="s">
        <v>20</v>
      </c>
      <c r="H6170" s="4" t="s">
        <v>182</v>
      </c>
      <c r="I6170" s="1" t="s">
        <v>38</v>
      </c>
    </row>
    <row r="6171" spans="2:9">
      <c r="B6171" s="1">
        <v>6169</v>
      </c>
      <c r="C6171" s="41" t="s">
        <v>18010</v>
      </c>
      <c r="D6171" s="4" t="s">
        <v>18011</v>
      </c>
      <c r="E6171" s="41" t="s">
        <v>19</v>
      </c>
      <c r="F6171" s="3" t="s">
        <v>18012</v>
      </c>
      <c r="G6171" s="1" t="s">
        <v>20</v>
      </c>
      <c r="H6171" s="4" t="s">
        <v>680</v>
      </c>
      <c r="I6171" s="1" t="s">
        <v>38</v>
      </c>
    </row>
    <row r="6172" spans="2:9">
      <c r="B6172" s="1">
        <v>6170</v>
      </c>
      <c r="C6172" s="41" t="s">
        <v>18013</v>
      </c>
      <c r="D6172" s="4" t="s">
        <v>18014</v>
      </c>
      <c r="E6172" s="41" t="s">
        <v>19</v>
      </c>
      <c r="F6172" s="3" t="s">
        <v>18015</v>
      </c>
      <c r="G6172" s="1" t="s">
        <v>20</v>
      </c>
      <c r="H6172" s="4" t="s">
        <v>680</v>
      </c>
      <c r="I6172" s="1" t="s">
        <v>38</v>
      </c>
    </row>
    <row r="6173" spans="2:9">
      <c r="B6173" s="1">
        <v>6171</v>
      </c>
      <c r="C6173" s="41" t="s">
        <v>18016</v>
      </c>
      <c r="D6173" s="4" t="s">
        <v>13877</v>
      </c>
      <c r="E6173" s="41" t="s">
        <v>19</v>
      </c>
      <c r="F6173" s="3" t="s">
        <v>18017</v>
      </c>
      <c r="G6173" s="1" t="s">
        <v>20</v>
      </c>
      <c r="H6173" s="4" t="s">
        <v>182</v>
      </c>
      <c r="I6173" s="1" t="s">
        <v>38</v>
      </c>
    </row>
    <row r="6174" spans="2:9">
      <c r="B6174" s="1">
        <v>6172</v>
      </c>
      <c r="C6174" s="41" t="s">
        <v>18018</v>
      </c>
      <c r="D6174" s="4" t="s">
        <v>4589</v>
      </c>
      <c r="E6174" s="41" t="s">
        <v>19</v>
      </c>
      <c r="F6174" s="3" t="s">
        <v>18019</v>
      </c>
      <c r="G6174" s="1" t="s">
        <v>20</v>
      </c>
      <c r="H6174" s="4" t="s">
        <v>387</v>
      </c>
      <c r="I6174" s="1" t="s">
        <v>38</v>
      </c>
    </row>
    <row r="6175" spans="2:9">
      <c r="B6175" s="1">
        <v>6173</v>
      </c>
      <c r="C6175" s="41" t="s">
        <v>18020</v>
      </c>
      <c r="D6175" s="4" t="s">
        <v>18021</v>
      </c>
      <c r="E6175" s="41" t="s">
        <v>19</v>
      </c>
      <c r="F6175" s="3" t="s">
        <v>18022</v>
      </c>
      <c r="G6175" s="1" t="s">
        <v>20</v>
      </c>
      <c r="H6175" s="4" t="s">
        <v>387</v>
      </c>
      <c r="I6175" s="1" t="s">
        <v>38</v>
      </c>
    </row>
    <row r="6176" spans="2:9">
      <c r="B6176" s="1">
        <v>6174</v>
      </c>
      <c r="C6176" s="41" t="s">
        <v>18023</v>
      </c>
      <c r="D6176" s="4" t="s">
        <v>18024</v>
      </c>
      <c r="E6176" s="41" t="s">
        <v>19</v>
      </c>
      <c r="F6176" s="3" t="s">
        <v>18025</v>
      </c>
      <c r="G6176" s="1" t="s">
        <v>20</v>
      </c>
      <c r="H6176" s="4" t="s">
        <v>387</v>
      </c>
      <c r="I6176" s="1" t="s">
        <v>38</v>
      </c>
    </row>
    <row r="6177" spans="2:9">
      <c r="B6177" s="1">
        <v>6175</v>
      </c>
      <c r="C6177" s="41" t="s">
        <v>18026</v>
      </c>
      <c r="D6177" s="4" t="s">
        <v>18027</v>
      </c>
      <c r="E6177" s="41" t="s">
        <v>19</v>
      </c>
      <c r="F6177" s="3" t="s">
        <v>15393</v>
      </c>
      <c r="G6177" s="1" t="s">
        <v>20</v>
      </c>
      <c r="H6177" s="4" t="s">
        <v>244</v>
      </c>
      <c r="I6177" s="1" t="s">
        <v>38</v>
      </c>
    </row>
    <row r="6178" spans="2:9">
      <c r="B6178" s="1">
        <v>6176</v>
      </c>
      <c r="C6178" s="41" t="s">
        <v>18028</v>
      </c>
      <c r="D6178" s="4" t="s">
        <v>18029</v>
      </c>
      <c r="E6178" s="41" t="s">
        <v>19</v>
      </c>
      <c r="F6178" s="3" t="s">
        <v>18030</v>
      </c>
      <c r="G6178" s="1" t="s">
        <v>20</v>
      </c>
      <c r="H6178" s="4" t="s">
        <v>182</v>
      </c>
      <c r="I6178" s="1" t="s">
        <v>38</v>
      </c>
    </row>
    <row r="6179" spans="2:9">
      <c r="B6179" s="1">
        <v>6177</v>
      </c>
      <c r="C6179" s="41" t="s">
        <v>18031</v>
      </c>
      <c r="D6179" s="4" t="s">
        <v>18032</v>
      </c>
      <c r="E6179" s="41" t="s">
        <v>19</v>
      </c>
      <c r="F6179" s="3" t="s">
        <v>18033</v>
      </c>
      <c r="G6179" s="1" t="s">
        <v>20</v>
      </c>
      <c r="H6179" s="4" t="s">
        <v>182</v>
      </c>
      <c r="I6179" s="1" t="s">
        <v>38</v>
      </c>
    </row>
    <row r="6180" spans="2:9">
      <c r="B6180" s="1">
        <v>6178</v>
      </c>
      <c r="C6180" s="41" t="s">
        <v>18034</v>
      </c>
      <c r="D6180" s="4" t="s">
        <v>12989</v>
      </c>
      <c r="E6180" s="41" t="s">
        <v>19</v>
      </c>
      <c r="F6180" s="3" t="s">
        <v>18035</v>
      </c>
      <c r="G6180" s="1" t="s">
        <v>20</v>
      </c>
      <c r="H6180" s="4" t="s">
        <v>182</v>
      </c>
      <c r="I6180" s="1" t="s">
        <v>38</v>
      </c>
    </row>
    <row r="6181" spans="2:9">
      <c r="B6181" s="1">
        <v>6179</v>
      </c>
      <c r="C6181" s="41" t="s">
        <v>18036</v>
      </c>
      <c r="D6181" s="4" t="s">
        <v>18037</v>
      </c>
      <c r="E6181" s="41" t="s">
        <v>19</v>
      </c>
      <c r="F6181" s="3" t="s">
        <v>18038</v>
      </c>
      <c r="G6181" s="1" t="s">
        <v>20</v>
      </c>
      <c r="H6181" s="4" t="s">
        <v>182</v>
      </c>
      <c r="I6181" s="1" t="s">
        <v>38</v>
      </c>
    </row>
    <row r="6182" spans="2:9">
      <c r="B6182" s="1">
        <v>6180</v>
      </c>
      <c r="C6182" s="41" t="s">
        <v>18039</v>
      </c>
      <c r="D6182" s="4" t="s">
        <v>18040</v>
      </c>
      <c r="E6182" s="41" t="s">
        <v>19</v>
      </c>
      <c r="F6182" s="3" t="s">
        <v>18041</v>
      </c>
      <c r="G6182" s="1" t="s">
        <v>20</v>
      </c>
      <c r="H6182" s="4" t="s">
        <v>436</v>
      </c>
      <c r="I6182" s="1" t="s">
        <v>38</v>
      </c>
    </row>
    <row r="6183" spans="2:9">
      <c r="B6183" s="1">
        <v>6181</v>
      </c>
      <c r="C6183" s="41" t="s">
        <v>18042</v>
      </c>
      <c r="D6183" s="4" t="s">
        <v>18043</v>
      </c>
      <c r="E6183" s="41" t="s">
        <v>19</v>
      </c>
      <c r="F6183" s="3" t="s">
        <v>15308</v>
      </c>
      <c r="G6183" s="1" t="s">
        <v>20</v>
      </c>
      <c r="H6183" s="4" t="s">
        <v>680</v>
      </c>
      <c r="I6183" s="1" t="s">
        <v>38</v>
      </c>
    </row>
    <row r="6184" spans="2:9">
      <c r="B6184" s="1">
        <v>6182</v>
      </c>
      <c r="C6184" s="41" t="s">
        <v>18044</v>
      </c>
      <c r="D6184" s="4" t="s">
        <v>18045</v>
      </c>
      <c r="E6184" s="41" t="s">
        <v>19</v>
      </c>
      <c r="F6184" s="3" t="s">
        <v>18046</v>
      </c>
      <c r="G6184" s="1" t="s">
        <v>20</v>
      </c>
      <c r="H6184" s="4" t="s">
        <v>557</v>
      </c>
      <c r="I6184" s="1" t="s">
        <v>38</v>
      </c>
    </row>
    <row r="6185" spans="2:9">
      <c r="B6185" s="1">
        <v>6183</v>
      </c>
      <c r="C6185" s="41" t="s">
        <v>18047</v>
      </c>
      <c r="D6185" s="4" t="s">
        <v>18048</v>
      </c>
      <c r="E6185" s="41" t="s">
        <v>19</v>
      </c>
      <c r="F6185" s="3" t="s">
        <v>18049</v>
      </c>
      <c r="G6185" s="1" t="s">
        <v>20</v>
      </c>
      <c r="H6185" s="4" t="s">
        <v>680</v>
      </c>
      <c r="I6185" s="1" t="s">
        <v>38</v>
      </c>
    </row>
    <row r="6186" spans="2:9">
      <c r="B6186" s="1">
        <v>6184</v>
      </c>
      <c r="C6186" s="41" t="s">
        <v>18050</v>
      </c>
      <c r="D6186" s="4" t="s">
        <v>18051</v>
      </c>
      <c r="E6186" s="41" t="s">
        <v>19</v>
      </c>
      <c r="F6186" s="3" t="s">
        <v>6567</v>
      </c>
      <c r="G6186" s="1" t="s">
        <v>20</v>
      </c>
      <c r="H6186" s="4" t="s">
        <v>29551</v>
      </c>
      <c r="I6186" s="1" t="s">
        <v>38</v>
      </c>
    </row>
    <row r="6187" spans="2:9">
      <c r="B6187" s="1">
        <v>6185</v>
      </c>
      <c r="C6187" s="41" t="s">
        <v>18052</v>
      </c>
      <c r="D6187" s="4" t="s">
        <v>18053</v>
      </c>
      <c r="E6187" s="41" t="s">
        <v>19</v>
      </c>
      <c r="F6187" s="3" t="s">
        <v>18054</v>
      </c>
      <c r="G6187" s="1" t="s">
        <v>20</v>
      </c>
      <c r="H6187" s="4" t="s">
        <v>182</v>
      </c>
      <c r="I6187" s="1" t="s">
        <v>38</v>
      </c>
    </row>
    <row r="6188" spans="2:9">
      <c r="B6188" s="1">
        <v>6186</v>
      </c>
      <c r="C6188" s="41" t="s">
        <v>18055</v>
      </c>
      <c r="D6188" s="4" t="s">
        <v>18056</v>
      </c>
      <c r="E6188" s="41" t="s">
        <v>19</v>
      </c>
      <c r="F6188" s="3" t="s">
        <v>18057</v>
      </c>
      <c r="G6188" s="1" t="s">
        <v>20</v>
      </c>
      <c r="H6188" s="4" t="s">
        <v>182</v>
      </c>
      <c r="I6188" s="1" t="s">
        <v>38</v>
      </c>
    </row>
    <row r="6189" spans="2:9">
      <c r="B6189" s="1">
        <v>6187</v>
      </c>
      <c r="C6189" s="41" t="s">
        <v>18058</v>
      </c>
      <c r="D6189" s="4" t="s">
        <v>18059</v>
      </c>
      <c r="E6189" s="41" t="s">
        <v>19</v>
      </c>
      <c r="F6189" s="3" t="s">
        <v>18060</v>
      </c>
      <c r="G6189" s="1" t="s">
        <v>20</v>
      </c>
      <c r="H6189" s="4" t="s">
        <v>557</v>
      </c>
      <c r="I6189" s="1" t="s">
        <v>38</v>
      </c>
    </row>
    <row r="6190" spans="2:9">
      <c r="B6190" s="1">
        <v>6188</v>
      </c>
      <c r="C6190" s="41" t="s">
        <v>18061</v>
      </c>
      <c r="D6190" s="4" t="s">
        <v>18062</v>
      </c>
      <c r="E6190" s="41" t="s">
        <v>19</v>
      </c>
      <c r="F6190" s="3" t="s">
        <v>18063</v>
      </c>
      <c r="G6190" s="1" t="s">
        <v>20</v>
      </c>
      <c r="H6190" s="4" t="s">
        <v>478</v>
      </c>
      <c r="I6190" s="1" t="s">
        <v>38</v>
      </c>
    </row>
    <row r="6191" spans="2:9">
      <c r="B6191" s="1">
        <v>6189</v>
      </c>
      <c r="C6191" s="41" t="s">
        <v>18064</v>
      </c>
      <c r="D6191" s="4" t="s">
        <v>18065</v>
      </c>
      <c r="E6191" s="41" t="s">
        <v>19</v>
      </c>
      <c r="F6191" s="3" t="s">
        <v>16640</v>
      </c>
      <c r="G6191" s="1" t="s">
        <v>20</v>
      </c>
      <c r="H6191" s="4" t="s">
        <v>29551</v>
      </c>
      <c r="I6191" s="1" t="s">
        <v>38</v>
      </c>
    </row>
    <row r="6192" spans="2:9">
      <c r="B6192" s="1">
        <v>6190</v>
      </c>
      <c r="C6192" s="41" t="s">
        <v>18066</v>
      </c>
      <c r="D6192" s="4" t="s">
        <v>18067</v>
      </c>
      <c r="E6192" s="41" t="s">
        <v>19</v>
      </c>
      <c r="F6192" s="3" t="s">
        <v>18068</v>
      </c>
      <c r="G6192" s="1" t="s">
        <v>20</v>
      </c>
      <c r="H6192" s="4" t="s">
        <v>680</v>
      </c>
      <c r="I6192" s="1" t="s">
        <v>38</v>
      </c>
    </row>
    <row r="6193" spans="2:9">
      <c r="B6193" s="1">
        <v>6191</v>
      </c>
      <c r="C6193" s="41" t="s">
        <v>18069</v>
      </c>
      <c r="D6193" s="4" t="s">
        <v>18070</v>
      </c>
      <c r="E6193" s="41" t="s">
        <v>19</v>
      </c>
      <c r="F6193" s="3" t="s">
        <v>18071</v>
      </c>
      <c r="G6193" s="1" t="s">
        <v>20</v>
      </c>
      <c r="H6193" s="4" t="s">
        <v>671</v>
      </c>
      <c r="I6193" s="1" t="s">
        <v>38</v>
      </c>
    </row>
    <row r="6194" spans="2:9">
      <c r="B6194" s="1">
        <v>6192</v>
      </c>
      <c r="C6194" s="41" t="s">
        <v>18072</v>
      </c>
      <c r="D6194" s="4" t="s">
        <v>18073</v>
      </c>
      <c r="E6194" s="41" t="s">
        <v>19</v>
      </c>
      <c r="F6194" s="3" t="s">
        <v>18074</v>
      </c>
      <c r="G6194" s="1" t="s">
        <v>20</v>
      </c>
      <c r="H6194" s="4" t="s">
        <v>310</v>
      </c>
      <c r="I6194" s="1" t="s">
        <v>38</v>
      </c>
    </row>
    <row r="6195" spans="2:9">
      <c r="B6195" s="1">
        <v>6193</v>
      </c>
      <c r="C6195" s="41" t="s">
        <v>18075</v>
      </c>
      <c r="D6195" s="4" t="s">
        <v>10074</v>
      </c>
      <c r="E6195" s="41" t="s">
        <v>19</v>
      </c>
      <c r="F6195" s="3" t="s">
        <v>18076</v>
      </c>
      <c r="G6195" s="1" t="s">
        <v>20</v>
      </c>
      <c r="H6195" s="4" t="s">
        <v>462</v>
      </c>
      <c r="I6195" s="1" t="s">
        <v>38</v>
      </c>
    </row>
    <row r="6196" spans="2:9">
      <c r="B6196" s="1">
        <v>6194</v>
      </c>
      <c r="C6196" s="41" t="s">
        <v>18077</v>
      </c>
      <c r="D6196" s="4" t="s">
        <v>8967</v>
      </c>
      <c r="E6196" s="41" t="s">
        <v>19</v>
      </c>
      <c r="F6196" s="3" t="s">
        <v>18078</v>
      </c>
      <c r="G6196" s="1" t="s">
        <v>20</v>
      </c>
      <c r="H6196" s="4" t="s">
        <v>182</v>
      </c>
      <c r="I6196" s="1" t="s">
        <v>38</v>
      </c>
    </row>
    <row r="6197" spans="2:9">
      <c r="B6197" s="1">
        <v>6195</v>
      </c>
      <c r="C6197" s="41" t="s">
        <v>18079</v>
      </c>
      <c r="D6197" s="4" t="s">
        <v>18080</v>
      </c>
      <c r="E6197" s="41" t="s">
        <v>19</v>
      </c>
      <c r="F6197" s="3" t="s">
        <v>18081</v>
      </c>
      <c r="G6197" s="1" t="s">
        <v>20</v>
      </c>
      <c r="H6197" s="4" t="s">
        <v>675</v>
      </c>
      <c r="I6197" s="1" t="s">
        <v>38</v>
      </c>
    </row>
    <row r="6198" spans="2:9">
      <c r="B6198" s="1">
        <v>6196</v>
      </c>
      <c r="C6198" s="41" t="s">
        <v>18082</v>
      </c>
      <c r="D6198" s="4" t="s">
        <v>18083</v>
      </c>
      <c r="E6198" s="41" t="s">
        <v>19</v>
      </c>
      <c r="F6198" s="3" t="s">
        <v>18084</v>
      </c>
      <c r="G6198" s="1" t="s">
        <v>20</v>
      </c>
      <c r="H6198" s="4" t="s">
        <v>680</v>
      </c>
      <c r="I6198" s="1" t="s">
        <v>38</v>
      </c>
    </row>
    <row r="6199" spans="2:9">
      <c r="B6199" s="1">
        <v>6197</v>
      </c>
      <c r="C6199" s="41" t="s">
        <v>18085</v>
      </c>
      <c r="D6199" s="4" t="s">
        <v>18086</v>
      </c>
      <c r="E6199" s="41" t="s">
        <v>19</v>
      </c>
      <c r="F6199" s="3" t="s">
        <v>18087</v>
      </c>
      <c r="G6199" s="1" t="s">
        <v>20</v>
      </c>
      <c r="H6199" s="4" t="s">
        <v>557</v>
      </c>
      <c r="I6199" s="1" t="s">
        <v>38</v>
      </c>
    </row>
    <row r="6200" spans="2:9">
      <c r="B6200" s="1">
        <v>6198</v>
      </c>
      <c r="C6200" s="41" t="s">
        <v>18088</v>
      </c>
      <c r="D6200" s="4" t="s">
        <v>18089</v>
      </c>
      <c r="E6200" s="41" t="s">
        <v>19</v>
      </c>
      <c r="F6200" s="3" t="s">
        <v>18090</v>
      </c>
      <c r="G6200" s="1" t="s">
        <v>20</v>
      </c>
      <c r="H6200" s="4" t="s">
        <v>478</v>
      </c>
      <c r="I6200" s="1" t="s">
        <v>38</v>
      </c>
    </row>
    <row r="6201" spans="2:9">
      <c r="B6201" s="1">
        <v>6199</v>
      </c>
      <c r="C6201" s="41" t="s">
        <v>18091</v>
      </c>
      <c r="D6201" s="4" t="s">
        <v>18092</v>
      </c>
      <c r="E6201" s="41" t="s">
        <v>19</v>
      </c>
      <c r="F6201" s="3" t="s">
        <v>18093</v>
      </c>
      <c r="G6201" s="1" t="s">
        <v>20</v>
      </c>
      <c r="H6201" s="4" t="s">
        <v>680</v>
      </c>
      <c r="I6201" s="1" t="s">
        <v>38</v>
      </c>
    </row>
    <row r="6202" spans="2:9">
      <c r="B6202" s="1">
        <v>6200</v>
      </c>
      <c r="C6202" s="41" t="s">
        <v>18094</v>
      </c>
      <c r="D6202" s="4" t="s">
        <v>18095</v>
      </c>
      <c r="E6202" s="41" t="s">
        <v>19</v>
      </c>
      <c r="F6202" s="3" t="s">
        <v>18096</v>
      </c>
      <c r="G6202" s="1" t="s">
        <v>20</v>
      </c>
      <c r="H6202" s="4" t="s">
        <v>174</v>
      </c>
      <c r="I6202" s="1" t="s">
        <v>38</v>
      </c>
    </row>
    <row r="6203" spans="2:9">
      <c r="B6203" s="1">
        <v>6201</v>
      </c>
      <c r="C6203" s="41" t="s">
        <v>18097</v>
      </c>
      <c r="D6203" s="4" t="s">
        <v>18098</v>
      </c>
      <c r="E6203" s="41" t="s">
        <v>19</v>
      </c>
      <c r="F6203" s="3" t="s">
        <v>18099</v>
      </c>
      <c r="G6203" s="1" t="s">
        <v>20</v>
      </c>
      <c r="H6203" s="4" t="s">
        <v>678</v>
      </c>
      <c r="I6203" s="1" t="s">
        <v>38</v>
      </c>
    </row>
    <row r="6204" spans="2:9">
      <c r="B6204" s="1">
        <v>6202</v>
      </c>
      <c r="C6204" s="41" t="s">
        <v>18100</v>
      </c>
      <c r="D6204" s="4" t="s">
        <v>18101</v>
      </c>
      <c r="E6204" s="41" t="s">
        <v>19</v>
      </c>
      <c r="F6204" s="3" t="s">
        <v>18102</v>
      </c>
      <c r="G6204" s="1" t="s">
        <v>20</v>
      </c>
      <c r="H6204" s="4" t="s">
        <v>680</v>
      </c>
      <c r="I6204" s="1" t="s">
        <v>38</v>
      </c>
    </row>
    <row r="6205" spans="2:9">
      <c r="B6205" s="1">
        <v>6203</v>
      </c>
      <c r="C6205" s="41" t="s">
        <v>18103</v>
      </c>
      <c r="D6205" s="4" t="s">
        <v>18104</v>
      </c>
      <c r="E6205" s="41" t="s">
        <v>19</v>
      </c>
      <c r="F6205" s="3" t="s">
        <v>18105</v>
      </c>
      <c r="G6205" s="1" t="s">
        <v>20</v>
      </c>
      <c r="H6205" s="4" t="s">
        <v>557</v>
      </c>
      <c r="I6205" s="1" t="s">
        <v>38</v>
      </c>
    </row>
    <row r="6206" spans="2:9">
      <c r="B6206" s="1">
        <v>6204</v>
      </c>
      <c r="C6206" s="41" t="s">
        <v>18106</v>
      </c>
      <c r="D6206" s="4" t="s">
        <v>16009</v>
      </c>
      <c r="E6206" s="41" t="s">
        <v>19</v>
      </c>
      <c r="F6206" s="3" t="s">
        <v>18107</v>
      </c>
      <c r="G6206" s="1" t="s">
        <v>20</v>
      </c>
      <c r="H6206" s="4" t="s">
        <v>182</v>
      </c>
      <c r="I6206" s="1" t="s">
        <v>38</v>
      </c>
    </row>
    <row r="6207" spans="2:9">
      <c r="B6207" s="1">
        <v>6205</v>
      </c>
      <c r="C6207" s="41" t="s">
        <v>18108</v>
      </c>
      <c r="D6207" s="4" t="s">
        <v>18109</v>
      </c>
      <c r="E6207" s="41" t="s">
        <v>19</v>
      </c>
      <c r="F6207" s="3" t="s">
        <v>18110</v>
      </c>
      <c r="G6207" s="1" t="s">
        <v>20</v>
      </c>
      <c r="H6207" s="4" t="s">
        <v>182</v>
      </c>
      <c r="I6207" s="1" t="s">
        <v>38</v>
      </c>
    </row>
    <row r="6208" spans="2:9">
      <c r="B6208" s="1">
        <v>6206</v>
      </c>
      <c r="C6208" s="41" t="s">
        <v>18111</v>
      </c>
      <c r="D6208" s="4" t="s">
        <v>1684</v>
      </c>
      <c r="E6208" s="41" t="s">
        <v>19</v>
      </c>
      <c r="F6208" s="3" t="s">
        <v>18112</v>
      </c>
      <c r="G6208" s="1" t="s">
        <v>20</v>
      </c>
      <c r="H6208" s="4" t="s">
        <v>182</v>
      </c>
      <c r="I6208" s="1" t="s">
        <v>38</v>
      </c>
    </row>
    <row r="6209" spans="2:9">
      <c r="B6209" s="1">
        <v>6207</v>
      </c>
      <c r="C6209" s="41" t="s">
        <v>18113</v>
      </c>
      <c r="D6209" s="4" t="s">
        <v>18114</v>
      </c>
      <c r="E6209" s="41" t="s">
        <v>19</v>
      </c>
      <c r="F6209" s="3" t="s">
        <v>18115</v>
      </c>
      <c r="G6209" s="1" t="s">
        <v>20</v>
      </c>
      <c r="H6209" s="4" t="s">
        <v>387</v>
      </c>
      <c r="I6209" s="1" t="s">
        <v>38</v>
      </c>
    </row>
    <row r="6210" spans="2:9">
      <c r="B6210" s="1">
        <v>6208</v>
      </c>
      <c r="C6210" s="41" t="s">
        <v>18116</v>
      </c>
      <c r="D6210" s="4" t="s">
        <v>18117</v>
      </c>
      <c r="E6210" s="41" t="s">
        <v>19</v>
      </c>
      <c r="F6210" s="3" t="s">
        <v>18118</v>
      </c>
      <c r="G6210" s="1" t="s">
        <v>20</v>
      </c>
      <c r="H6210" s="4" t="s">
        <v>174</v>
      </c>
      <c r="I6210" s="1" t="s">
        <v>38</v>
      </c>
    </row>
    <row r="6211" spans="2:9">
      <c r="B6211" s="1">
        <v>6209</v>
      </c>
      <c r="C6211" s="41" t="s">
        <v>18119</v>
      </c>
      <c r="D6211" s="4" t="s">
        <v>18120</v>
      </c>
      <c r="E6211" s="41" t="s">
        <v>19</v>
      </c>
      <c r="F6211" s="3" t="s">
        <v>18121</v>
      </c>
      <c r="G6211" s="1" t="s">
        <v>20</v>
      </c>
      <c r="H6211" s="4" t="s">
        <v>557</v>
      </c>
      <c r="I6211" s="1" t="s">
        <v>38</v>
      </c>
    </row>
    <row r="6212" spans="2:9">
      <c r="B6212" s="1">
        <v>6210</v>
      </c>
      <c r="C6212" s="41" t="s">
        <v>18122</v>
      </c>
      <c r="D6212" s="4" t="s">
        <v>18123</v>
      </c>
      <c r="E6212" s="41" t="s">
        <v>19</v>
      </c>
      <c r="F6212" s="3" t="s">
        <v>18124</v>
      </c>
      <c r="G6212" s="1" t="s">
        <v>20</v>
      </c>
      <c r="H6212" s="4" t="s">
        <v>478</v>
      </c>
      <c r="I6212" s="1" t="s">
        <v>38</v>
      </c>
    </row>
    <row r="6213" spans="2:9">
      <c r="B6213" s="1">
        <v>6211</v>
      </c>
      <c r="C6213" s="41" t="s">
        <v>18125</v>
      </c>
      <c r="D6213" s="4" t="s">
        <v>18126</v>
      </c>
      <c r="E6213" s="41" t="s">
        <v>19</v>
      </c>
      <c r="F6213" s="3" t="s">
        <v>18127</v>
      </c>
      <c r="G6213" s="1" t="s">
        <v>20</v>
      </c>
      <c r="H6213" s="4" t="s">
        <v>557</v>
      </c>
      <c r="I6213" s="1" t="s">
        <v>38</v>
      </c>
    </row>
    <row r="6214" spans="2:9">
      <c r="B6214" s="1">
        <v>6212</v>
      </c>
      <c r="C6214" s="41" t="s">
        <v>18128</v>
      </c>
      <c r="D6214" s="4" t="s">
        <v>18129</v>
      </c>
      <c r="E6214" s="41" t="s">
        <v>19</v>
      </c>
      <c r="F6214" s="3" t="s">
        <v>18130</v>
      </c>
      <c r="G6214" s="1" t="s">
        <v>20</v>
      </c>
      <c r="H6214" s="4" t="s">
        <v>182</v>
      </c>
      <c r="I6214" s="1" t="s">
        <v>38</v>
      </c>
    </row>
    <row r="6215" spans="2:9">
      <c r="B6215" s="1">
        <v>6213</v>
      </c>
      <c r="C6215" s="41" t="s">
        <v>18131</v>
      </c>
      <c r="D6215" s="4" t="s">
        <v>18132</v>
      </c>
      <c r="E6215" s="41" t="s">
        <v>19</v>
      </c>
      <c r="F6215" s="3" t="s">
        <v>18133</v>
      </c>
      <c r="G6215" s="1" t="s">
        <v>20</v>
      </c>
      <c r="H6215" s="4" t="s">
        <v>182</v>
      </c>
      <c r="I6215" s="1" t="s">
        <v>38</v>
      </c>
    </row>
    <row r="6216" spans="2:9">
      <c r="B6216" s="1">
        <v>6214</v>
      </c>
      <c r="C6216" s="41" t="s">
        <v>18134</v>
      </c>
      <c r="D6216" s="4" t="s">
        <v>10048</v>
      </c>
      <c r="E6216" s="41" t="s">
        <v>19</v>
      </c>
      <c r="F6216" s="3" t="s">
        <v>18135</v>
      </c>
      <c r="G6216" s="1" t="s">
        <v>20</v>
      </c>
      <c r="H6216" s="4" t="s">
        <v>678</v>
      </c>
      <c r="I6216" s="1" t="s">
        <v>38</v>
      </c>
    </row>
    <row r="6217" spans="2:9">
      <c r="B6217" s="1">
        <v>6215</v>
      </c>
      <c r="C6217" s="41" t="s">
        <v>18136</v>
      </c>
      <c r="D6217" s="4" t="s">
        <v>18137</v>
      </c>
      <c r="E6217" s="41" t="s">
        <v>19</v>
      </c>
      <c r="F6217" s="3" t="s">
        <v>18138</v>
      </c>
      <c r="G6217" s="1" t="s">
        <v>20</v>
      </c>
      <c r="H6217" s="4" t="s">
        <v>182</v>
      </c>
      <c r="I6217" s="1" t="s">
        <v>38</v>
      </c>
    </row>
    <row r="6218" spans="2:9">
      <c r="B6218" s="1">
        <v>6216</v>
      </c>
      <c r="C6218" s="41" t="s">
        <v>18139</v>
      </c>
      <c r="D6218" s="4" t="s">
        <v>18140</v>
      </c>
      <c r="E6218" s="41" t="s">
        <v>19</v>
      </c>
      <c r="F6218" s="3" t="s">
        <v>18141</v>
      </c>
      <c r="G6218" s="1" t="s">
        <v>20</v>
      </c>
      <c r="H6218" s="4" t="s">
        <v>557</v>
      </c>
      <c r="I6218" s="1" t="s">
        <v>38</v>
      </c>
    </row>
    <row r="6219" spans="2:9">
      <c r="B6219" s="1">
        <v>6217</v>
      </c>
      <c r="C6219" s="41" t="s">
        <v>18142</v>
      </c>
      <c r="D6219" s="4" t="s">
        <v>18143</v>
      </c>
      <c r="E6219" s="41" t="s">
        <v>19</v>
      </c>
      <c r="F6219" s="3" t="s">
        <v>18144</v>
      </c>
      <c r="G6219" s="1" t="s">
        <v>20</v>
      </c>
      <c r="H6219" s="4" t="s">
        <v>387</v>
      </c>
      <c r="I6219" s="1" t="s">
        <v>38</v>
      </c>
    </row>
    <row r="6220" spans="2:9">
      <c r="B6220" s="1">
        <v>6218</v>
      </c>
      <c r="C6220" s="41" t="s">
        <v>18145</v>
      </c>
      <c r="D6220" s="4" t="s">
        <v>18146</v>
      </c>
      <c r="E6220" s="41" t="s">
        <v>19</v>
      </c>
      <c r="F6220" s="3" t="s">
        <v>18147</v>
      </c>
      <c r="G6220" s="1" t="s">
        <v>20</v>
      </c>
      <c r="H6220" s="4" t="s">
        <v>478</v>
      </c>
      <c r="I6220" s="1" t="s">
        <v>38</v>
      </c>
    </row>
    <row r="6221" spans="2:9">
      <c r="B6221" s="1">
        <v>6219</v>
      </c>
      <c r="C6221" s="41" t="s">
        <v>18148</v>
      </c>
      <c r="D6221" s="4" t="s">
        <v>18149</v>
      </c>
      <c r="E6221" s="41" t="s">
        <v>19</v>
      </c>
      <c r="F6221" s="3" t="s">
        <v>18150</v>
      </c>
      <c r="G6221" s="1" t="s">
        <v>20</v>
      </c>
      <c r="H6221" s="4" t="s">
        <v>679</v>
      </c>
      <c r="I6221" s="1" t="s">
        <v>38</v>
      </c>
    </row>
    <row r="6222" spans="2:9">
      <c r="B6222" s="1">
        <v>6220</v>
      </c>
      <c r="C6222" s="41" t="s">
        <v>18151</v>
      </c>
      <c r="D6222" s="4" t="s">
        <v>18152</v>
      </c>
      <c r="E6222" s="41" t="s">
        <v>19</v>
      </c>
      <c r="F6222" s="3" t="s">
        <v>18153</v>
      </c>
      <c r="G6222" s="1" t="s">
        <v>20</v>
      </c>
      <c r="H6222" s="4" t="s">
        <v>678</v>
      </c>
      <c r="I6222" s="1" t="s">
        <v>38</v>
      </c>
    </row>
    <row r="6223" spans="2:9">
      <c r="B6223" s="1">
        <v>6221</v>
      </c>
      <c r="C6223" s="41" t="s">
        <v>18154</v>
      </c>
      <c r="D6223" s="4" t="s">
        <v>18155</v>
      </c>
      <c r="E6223" s="41" t="s">
        <v>19</v>
      </c>
      <c r="F6223" s="3" t="s">
        <v>15464</v>
      </c>
      <c r="G6223" s="1" t="s">
        <v>20</v>
      </c>
      <c r="H6223" s="4" t="s">
        <v>478</v>
      </c>
      <c r="I6223" s="1" t="s">
        <v>38</v>
      </c>
    </row>
    <row r="6224" spans="2:9">
      <c r="B6224" s="1">
        <v>6222</v>
      </c>
      <c r="C6224" s="41" t="s">
        <v>18156</v>
      </c>
      <c r="D6224" s="4" t="s">
        <v>18157</v>
      </c>
      <c r="E6224" s="41" t="s">
        <v>19</v>
      </c>
      <c r="F6224" s="3" t="s">
        <v>18158</v>
      </c>
      <c r="G6224" s="1" t="s">
        <v>20</v>
      </c>
      <c r="H6224" s="4" t="s">
        <v>436</v>
      </c>
      <c r="I6224" s="1" t="s">
        <v>38</v>
      </c>
    </row>
    <row r="6225" spans="2:9">
      <c r="B6225" s="1">
        <v>6223</v>
      </c>
      <c r="C6225" s="41" t="s">
        <v>18159</v>
      </c>
      <c r="D6225" s="4" t="s">
        <v>18160</v>
      </c>
      <c r="E6225" s="41" t="s">
        <v>19</v>
      </c>
      <c r="F6225" s="3" t="s">
        <v>6852</v>
      </c>
      <c r="G6225" s="1" t="s">
        <v>20</v>
      </c>
      <c r="H6225" s="4" t="s">
        <v>387</v>
      </c>
      <c r="I6225" s="1" t="s">
        <v>38</v>
      </c>
    </row>
    <row r="6226" spans="2:9">
      <c r="B6226" s="1">
        <v>6224</v>
      </c>
      <c r="C6226" s="41" t="s">
        <v>18161</v>
      </c>
      <c r="D6226" s="4" t="s">
        <v>18162</v>
      </c>
      <c r="E6226" s="41" t="s">
        <v>19</v>
      </c>
      <c r="F6226" s="3" t="s">
        <v>18163</v>
      </c>
      <c r="G6226" s="1" t="s">
        <v>20</v>
      </c>
      <c r="H6226" s="4" t="s">
        <v>174</v>
      </c>
      <c r="I6226" s="1" t="s">
        <v>38</v>
      </c>
    </row>
    <row r="6227" spans="2:9">
      <c r="B6227" s="1">
        <v>6225</v>
      </c>
      <c r="C6227" s="41" t="s">
        <v>18164</v>
      </c>
      <c r="D6227" s="4" t="s">
        <v>18165</v>
      </c>
      <c r="E6227" s="41" t="s">
        <v>19</v>
      </c>
      <c r="F6227" s="3" t="s">
        <v>18166</v>
      </c>
      <c r="G6227" s="1" t="s">
        <v>20</v>
      </c>
      <c r="H6227" s="4" t="s">
        <v>678</v>
      </c>
      <c r="I6227" s="1" t="s">
        <v>38</v>
      </c>
    </row>
    <row r="6228" spans="2:9">
      <c r="B6228" s="1">
        <v>6226</v>
      </c>
      <c r="C6228" s="41" t="s">
        <v>18167</v>
      </c>
      <c r="D6228" s="4" t="s">
        <v>18168</v>
      </c>
      <c r="E6228" s="41" t="s">
        <v>19</v>
      </c>
      <c r="F6228" s="3" t="s">
        <v>18169</v>
      </c>
      <c r="G6228" s="1" t="s">
        <v>20</v>
      </c>
      <c r="H6228" s="4" t="s">
        <v>678</v>
      </c>
      <c r="I6228" s="1" t="s">
        <v>38</v>
      </c>
    </row>
    <row r="6229" spans="2:9">
      <c r="B6229" s="1">
        <v>6227</v>
      </c>
      <c r="C6229" s="41" t="s">
        <v>18170</v>
      </c>
      <c r="D6229" s="4" t="s">
        <v>18171</v>
      </c>
      <c r="E6229" s="41" t="s">
        <v>19</v>
      </c>
      <c r="F6229" s="3" t="s">
        <v>6567</v>
      </c>
      <c r="G6229" s="1" t="s">
        <v>20</v>
      </c>
      <c r="H6229" s="4" t="s">
        <v>29551</v>
      </c>
      <c r="I6229" s="1" t="s">
        <v>38</v>
      </c>
    </row>
    <row r="6230" spans="2:9">
      <c r="B6230" s="1">
        <v>6228</v>
      </c>
      <c r="C6230" s="41" t="s">
        <v>18172</v>
      </c>
      <c r="D6230" s="4" t="s">
        <v>18173</v>
      </c>
      <c r="E6230" s="41" t="s">
        <v>19</v>
      </c>
      <c r="F6230" s="3" t="s">
        <v>18174</v>
      </c>
      <c r="G6230" s="1" t="s">
        <v>20</v>
      </c>
      <c r="H6230" s="4" t="s">
        <v>182</v>
      </c>
      <c r="I6230" s="1" t="s">
        <v>38</v>
      </c>
    </row>
    <row r="6231" spans="2:9">
      <c r="B6231" s="1">
        <v>6229</v>
      </c>
      <c r="C6231" s="41" t="s">
        <v>18175</v>
      </c>
      <c r="D6231" s="4" t="s">
        <v>18176</v>
      </c>
      <c r="E6231" s="41" t="s">
        <v>19</v>
      </c>
      <c r="F6231" s="3" t="s">
        <v>18177</v>
      </c>
      <c r="G6231" s="1" t="s">
        <v>20</v>
      </c>
      <c r="H6231" s="4" t="s">
        <v>557</v>
      </c>
      <c r="I6231" s="1" t="s">
        <v>38</v>
      </c>
    </row>
    <row r="6232" spans="2:9">
      <c r="B6232" s="1">
        <v>6230</v>
      </c>
      <c r="C6232" s="41" t="s">
        <v>18178</v>
      </c>
      <c r="D6232" s="4" t="s">
        <v>18179</v>
      </c>
      <c r="E6232" s="41" t="s">
        <v>19</v>
      </c>
      <c r="F6232" s="3" t="s">
        <v>18180</v>
      </c>
      <c r="G6232" s="1" t="s">
        <v>20</v>
      </c>
      <c r="H6232" s="4" t="s">
        <v>387</v>
      </c>
      <c r="I6232" s="1" t="s">
        <v>38</v>
      </c>
    </row>
    <row r="6233" spans="2:9">
      <c r="B6233" s="1">
        <v>6231</v>
      </c>
      <c r="C6233" s="41" t="s">
        <v>18181</v>
      </c>
      <c r="D6233" s="4" t="s">
        <v>15282</v>
      </c>
      <c r="E6233" s="41" t="s">
        <v>19</v>
      </c>
      <c r="F6233" s="3" t="s">
        <v>18182</v>
      </c>
      <c r="G6233" s="1" t="s">
        <v>20</v>
      </c>
      <c r="H6233" s="4" t="s">
        <v>680</v>
      </c>
      <c r="I6233" s="1" t="s">
        <v>38</v>
      </c>
    </row>
    <row r="6234" spans="2:9">
      <c r="B6234" s="1">
        <v>6232</v>
      </c>
      <c r="C6234" s="41" t="s">
        <v>18183</v>
      </c>
      <c r="D6234" s="4" t="s">
        <v>18184</v>
      </c>
      <c r="E6234" s="41" t="s">
        <v>19</v>
      </c>
      <c r="F6234" s="3" t="s">
        <v>18185</v>
      </c>
      <c r="G6234" s="1" t="s">
        <v>20</v>
      </c>
      <c r="H6234" s="4" t="s">
        <v>557</v>
      </c>
      <c r="I6234" s="1" t="s">
        <v>38</v>
      </c>
    </row>
    <row r="6235" spans="2:9">
      <c r="B6235" s="1">
        <v>6233</v>
      </c>
      <c r="C6235" s="41" t="s">
        <v>18186</v>
      </c>
      <c r="D6235" s="4" t="s">
        <v>18187</v>
      </c>
      <c r="E6235" s="41" t="s">
        <v>19</v>
      </c>
      <c r="F6235" s="3" t="s">
        <v>6567</v>
      </c>
      <c r="G6235" s="1" t="s">
        <v>20</v>
      </c>
      <c r="H6235" s="4" t="s">
        <v>29551</v>
      </c>
      <c r="I6235" s="1" t="s">
        <v>38</v>
      </c>
    </row>
    <row r="6236" spans="2:9">
      <c r="B6236" s="1">
        <v>6234</v>
      </c>
      <c r="C6236" s="41" t="s">
        <v>18188</v>
      </c>
      <c r="D6236" s="4" t="s">
        <v>18189</v>
      </c>
      <c r="E6236" s="41" t="s">
        <v>19</v>
      </c>
      <c r="F6236" s="3" t="s">
        <v>18190</v>
      </c>
      <c r="G6236" s="1" t="s">
        <v>20</v>
      </c>
      <c r="H6236" s="4" t="s">
        <v>680</v>
      </c>
      <c r="I6236" s="1" t="s">
        <v>38</v>
      </c>
    </row>
    <row r="6237" spans="2:9">
      <c r="B6237" s="1">
        <v>6235</v>
      </c>
      <c r="C6237" s="41" t="s">
        <v>18191</v>
      </c>
      <c r="D6237" s="4" t="s">
        <v>18192</v>
      </c>
      <c r="E6237" s="41" t="s">
        <v>19</v>
      </c>
      <c r="F6237" s="3" t="s">
        <v>18193</v>
      </c>
      <c r="G6237" s="1" t="s">
        <v>20</v>
      </c>
      <c r="H6237" s="4" t="s">
        <v>182</v>
      </c>
      <c r="I6237" s="1" t="s">
        <v>38</v>
      </c>
    </row>
    <row r="6238" spans="2:9">
      <c r="B6238" s="1">
        <v>6236</v>
      </c>
      <c r="C6238" s="41" t="s">
        <v>18194</v>
      </c>
      <c r="D6238" s="4" t="s">
        <v>18195</v>
      </c>
      <c r="E6238" s="41" t="s">
        <v>19</v>
      </c>
      <c r="F6238" s="3" t="s">
        <v>18196</v>
      </c>
      <c r="G6238" s="1" t="s">
        <v>20</v>
      </c>
      <c r="H6238" s="4" t="s">
        <v>680</v>
      </c>
      <c r="I6238" s="1" t="s">
        <v>38</v>
      </c>
    </row>
    <row r="6239" spans="2:9">
      <c r="B6239" s="1">
        <v>6237</v>
      </c>
      <c r="C6239" s="41" t="s">
        <v>18197</v>
      </c>
      <c r="D6239" s="4" t="s">
        <v>18198</v>
      </c>
      <c r="E6239" s="41" t="s">
        <v>19</v>
      </c>
      <c r="F6239" s="3" t="s">
        <v>18199</v>
      </c>
      <c r="G6239" s="1" t="s">
        <v>20</v>
      </c>
      <c r="H6239" s="4" t="s">
        <v>478</v>
      </c>
      <c r="I6239" s="1" t="s">
        <v>38</v>
      </c>
    </row>
    <row r="6240" spans="2:9">
      <c r="B6240" s="1">
        <v>6238</v>
      </c>
      <c r="C6240" s="41" t="s">
        <v>18200</v>
      </c>
      <c r="D6240" s="4" t="s">
        <v>18201</v>
      </c>
      <c r="E6240" s="41" t="s">
        <v>19</v>
      </c>
      <c r="F6240" s="3" t="s">
        <v>18202</v>
      </c>
      <c r="G6240" s="1" t="s">
        <v>20</v>
      </c>
      <c r="H6240" s="4" t="s">
        <v>557</v>
      </c>
      <c r="I6240" s="1" t="s">
        <v>38</v>
      </c>
    </row>
    <row r="6241" spans="2:9">
      <c r="B6241" s="1">
        <v>6239</v>
      </c>
      <c r="C6241" s="41" t="s">
        <v>18203</v>
      </c>
      <c r="D6241" s="4" t="s">
        <v>18204</v>
      </c>
      <c r="E6241" s="41" t="s">
        <v>19</v>
      </c>
      <c r="F6241" s="3" t="s">
        <v>18205</v>
      </c>
      <c r="G6241" s="1" t="s">
        <v>20</v>
      </c>
      <c r="H6241" s="4" t="s">
        <v>478</v>
      </c>
      <c r="I6241" s="1" t="s">
        <v>38</v>
      </c>
    </row>
    <row r="6242" spans="2:9">
      <c r="B6242" s="1">
        <v>6240</v>
      </c>
      <c r="C6242" s="41" t="s">
        <v>18206</v>
      </c>
      <c r="D6242" s="4" t="s">
        <v>18207</v>
      </c>
      <c r="E6242" s="41" t="s">
        <v>19</v>
      </c>
      <c r="F6242" s="3" t="s">
        <v>18208</v>
      </c>
      <c r="G6242" s="1" t="s">
        <v>20</v>
      </c>
      <c r="H6242" s="4" t="s">
        <v>387</v>
      </c>
      <c r="I6242" s="1" t="s">
        <v>38</v>
      </c>
    </row>
    <row r="6243" spans="2:9">
      <c r="B6243" s="1">
        <v>6241</v>
      </c>
      <c r="C6243" s="41" t="s">
        <v>18209</v>
      </c>
      <c r="D6243" s="4" t="s">
        <v>18210</v>
      </c>
      <c r="E6243" s="41" t="s">
        <v>19</v>
      </c>
      <c r="F6243" s="3" t="s">
        <v>18211</v>
      </c>
      <c r="G6243" s="1" t="s">
        <v>20</v>
      </c>
      <c r="H6243" s="4" t="s">
        <v>679</v>
      </c>
      <c r="I6243" s="1" t="s">
        <v>38</v>
      </c>
    </row>
    <row r="6244" spans="2:9">
      <c r="B6244" s="1">
        <v>6242</v>
      </c>
      <c r="C6244" s="41" t="s">
        <v>18212</v>
      </c>
      <c r="D6244" s="4" t="s">
        <v>13739</v>
      </c>
      <c r="E6244" s="41" t="s">
        <v>19</v>
      </c>
      <c r="F6244" s="3" t="s">
        <v>18213</v>
      </c>
      <c r="G6244" s="1" t="s">
        <v>20</v>
      </c>
      <c r="H6244" s="4" t="s">
        <v>557</v>
      </c>
      <c r="I6244" s="1" t="s">
        <v>38</v>
      </c>
    </row>
    <row r="6245" spans="2:9">
      <c r="B6245" s="1">
        <v>6243</v>
      </c>
      <c r="C6245" s="41" t="s">
        <v>18214</v>
      </c>
      <c r="D6245" s="4" t="s">
        <v>18215</v>
      </c>
      <c r="E6245" s="41" t="s">
        <v>19</v>
      </c>
      <c r="F6245" s="3" t="s">
        <v>18216</v>
      </c>
      <c r="G6245" s="1" t="s">
        <v>20</v>
      </c>
      <c r="H6245" s="4" t="s">
        <v>679</v>
      </c>
      <c r="I6245" s="1" t="s">
        <v>38</v>
      </c>
    </row>
    <row r="6246" spans="2:9">
      <c r="B6246" s="1">
        <v>6244</v>
      </c>
      <c r="C6246" s="41" t="s">
        <v>18217</v>
      </c>
      <c r="D6246" s="4" t="s">
        <v>18218</v>
      </c>
      <c r="E6246" s="41" t="s">
        <v>19</v>
      </c>
      <c r="F6246" s="3" t="s">
        <v>18219</v>
      </c>
      <c r="G6246" s="1" t="s">
        <v>20</v>
      </c>
      <c r="H6246" s="4" t="s">
        <v>679</v>
      </c>
      <c r="I6246" s="1" t="s">
        <v>38</v>
      </c>
    </row>
    <row r="6247" spans="2:9">
      <c r="B6247" s="1">
        <v>6245</v>
      </c>
      <c r="C6247" s="41" t="s">
        <v>18220</v>
      </c>
      <c r="D6247" s="4" t="s">
        <v>18221</v>
      </c>
      <c r="E6247" s="41" t="s">
        <v>19</v>
      </c>
      <c r="F6247" s="3" t="s">
        <v>18222</v>
      </c>
      <c r="G6247" s="1" t="s">
        <v>20</v>
      </c>
      <c r="H6247" s="4" t="s">
        <v>675</v>
      </c>
      <c r="I6247" s="1" t="s">
        <v>38</v>
      </c>
    </row>
    <row r="6248" spans="2:9">
      <c r="B6248" s="1">
        <v>6246</v>
      </c>
      <c r="C6248" s="41" t="s">
        <v>18223</v>
      </c>
      <c r="D6248" s="4" t="s">
        <v>18224</v>
      </c>
      <c r="E6248" s="41" t="s">
        <v>19</v>
      </c>
      <c r="F6248" s="3" t="s">
        <v>5168</v>
      </c>
      <c r="G6248" s="1" t="s">
        <v>20</v>
      </c>
      <c r="H6248" s="4" t="s">
        <v>252</v>
      </c>
      <c r="I6248" s="1" t="s">
        <v>38</v>
      </c>
    </row>
    <row r="6249" spans="2:9">
      <c r="B6249" s="1">
        <v>6247</v>
      </c>
      <c r="C6249" s="41" t="s">
        <v>18225</v>
      </c>
      <c r="D6249" s="4" t="s">
        <v>18226</v>
      </c>
      <c r="E6249" s="41" t="s">
        <v>19</v>
      </c>
      <c r="F6249" s="3" t="s">
        <v>18227</v>
      </c>
      <c r="G6249" s="1" t="s">
        <v>20</v>
      </c>
      <c r="H6249" s="4" t="s">
        <v>678</v>
      </c>
      <c r="I6249" s="1" t="s">
        <v>38</v>
      </c>
    </row>
    <row r="6250" spans="2:9">
      <c r="B6250" s="1">
        <v>6248</v>
      </c>
      <c r="C6250" s="41" t="s">
        <v>18228</v>
      </c>
      <c r="D6250" s="4" t="s">
        <v>18229</v>
      </c>
      <c r="E6250" s="41" t="s">
        <v>19</v>
      </c>
      <c r="F6250" s="3" t="s">
        <v>18230</v>
      </c>
      <c r="G6250" s="1" t="s">
        <v>20</v>
      </c>
      <c r="H6250" s="4" t="s">
        <v>436</v>
      </c>
      <c r="I6250" s="1" t="s">
        <v>38</v>
      </c>
    </row>
    <row r="6251" spans="2:9">
      <c r="B6251" s="1">
        <v>6249</v>
      </c>
      <c r="C6251" s="41" t="s">
        <v>18231</v>
      </c>
      <c r="D6251" s="4" t="s">
        <v>18232</v>
      </c>
      <c r="E6251" s="41" t="s">
        <v>19</v>
      </c>
      <c r="F6251" s="3" t="s">
        <v>18233</v>
      </c>
      <c r="G6251" s="1" t="s">
        <v>20</v>
      </c>
      <c r="H6251" s="4" t="s">
        <v>557</v>
      </c>
      <c r="I6251" s="1" t="s">
        <v>38</v>
      </c>
    </row>
    <row r="6252" spans="2:9">
      <c r="B6252" s="1">
        <v>6250</v>
      </c>
      <c r="C6252" s="41" t="s">
        <v>18234</v>
      </c>
      <c r="D6252" s="4" t="s">
        <v>18235</v>
      </c>
      <c r="E6252" s="41" t="s">
        <v>19</v>
      </c>
      <c r="F6252" s="3" t="s">
        <v>5168</v>
      </c>
      <c r="G6252" s="1" t="s">
        <v>20</v>
      </c>
      <c r="H6252" s="4" t="s">
        <v>252</v>
      </c>
      <c r="I6252" s="1" t="s">
        <v>38</v>
      </c>
    </row>
    <row r="6253" spans="2:9">
      <c r="B6253" s="1">
        <v>6251</v>
      </c>
      <c r="C6253" s="41" t="s">
        <v>18236</v>
      </c>
      <c r="D6253" s="4" t="s">
        <v>18237</v>
      </c>
      <c r="E6253" s="41" t="s">
        <v>19</v>
      </c>
      <c r="F6253" s="3" t="s">
        <v>13324</v>
      </c>
      <c r="G6253" s="1" t="s">
        <v>20</v>
      </c>
      <c r="H6253" s="4" t="s">
        <v>680</v>
      </c>
      <c r="I6253" s="1" t="s">
        <v>38</v>
      </c>
    </row>
    <row r="6254" spans="2:9">
      <c r="B6254" s="1">
        <v>6252</v>
      </c>
      <c r="C6254" s="41" t="s">
        <v>18238</v>
      </c>
      <c r="D6254" s="4" t="s">
        <v>18239</v>
      </c>
      <c r="E6254" s="41" t="s">
        <v>19</v>
      </c>
      <c r="F6254" s="3" t="s">
        <v>18240</v>
      </c>
      <c r="G6254" s="1" t="s">
        <v>20</v>
      </c>
      <c r="H6254" s="4" t="s">
        <v>557</v>
      </c>
      <c r="I6254" s="1" t="s">
        <v>38</v>
      </c>
    </row>
    <row r="6255" spans="2:9">
      <c r="B6255" s="1">
        <v>6253</v>
      </c>
      <c r="C6255" s="41" t="s">
        <v>18241</v>
      </c>
      <c r="D6255" s="4" t="s">
        <v>18242</v>
      </c>
      <c r="E6255" s="41" t="s">
        <v>19</v>
      </c>
      <c r="F6255" s="3" t="s">
        <v>18243</v>
      </c>
      <c r="G6255" s="1" t="s">
        <v>20</v>
      </c>
      <c r="H6255" s="4" t="s">
        <v>182</v>
      </c>
      <c r="I6255" s="1" t="s">
        <v>38</v>
      </c>
    </row>
    <row r="6256" spans="2:9">
      <c r="B6256" s="1">
        <v>6254</v>
      </c>
      <c r="C6256" s="41" t="s">
        <v>18244</v>
      </c>
      <c r="D6256" s="4" t="s">
        <v>18245</v>
      </c>
      <c r="E6256" s="41" t="s">
        <v>19</v>
      </c>
      <c r="F6256" s="3" t="s">
        <v>13255</v>
      </c>
      <c r="G6256" s="1" t="s">
        <v>20</v>
      </c>
      <c r="H6256" s="4" t="s">
        <v>387</v>
      </c>
      <c r="I6256" s="1" t="s">
        <v>38</v>
      </c>
    </row>
    <row r="6257" spans="2:9">
      <c r="B6257" s="1">
        <v>6255</v>
      </c>
      <c r="C6257" s="41" t="s">
        <v>18246</v>
      </c>
      <c r="D6257" s="4" t="s">
        <v>18247</v>
      </c>
      <c r="E6257" s="41" t="s">
        <v>19</v>
      </c>
      <c r="F6257" s="3" t="s">
        <v>18248</v>
      </c>
      <c r="G6257" s="1" t="s">
        <v>20</v>
      </c>
      <c r="H6257" s="4" t="s">
        <v>387</v>
      </c>
      <c r="I6257" s="1" t="s">
        <v>38</v>
      </c>
    </row>
    <row r="6258" spans="2:9">
      <c r="B6258" s="1">
        <v>6256</v>
      </c>
      <c r="C6258" s="41" t="s">
        <v>18249</v>
      </c>
      <c r="D6258" s="4" t="s">
        <v>18250</v>
      </c>
      <c r="E6258" s="41" t="s">
        <v>19</v>
      </c>
      <c r="F6258" s="3" t="s">
        <v>18251</v>
      </c>
      <c r="G6258" s="1" t="s">
        <v>20</v>
      </c>
      <c r="H6258" s="4" t="s">
        <v>679</v>
      </c>
      <c r="I6258" s="1" t="s">
        <v>38</v>
      </c>
    </row>
    <row r="6259" spans="2:9">
      <c r="B6259" s="1">
        <v>6257</v>
      </c>
      <c r="C6259" s="41" t="s">
        <v>18252</v>
      </c>
      <c r="D6259" s="4" t="s">
        <v>18253</v>
      </c>
      <c r="E6259" s="41" t="s">
        <v>19</v>
      </c>
      <c r="F6259" s="3" t="s">
        <v>18254</v>
      </c>
      <c r="G6259" s="1" t="s">
        <v>20</v>
      </c>
      <c r="H6259" s="4" t="s">
        <v>680</v>
      </c>
      <c r="I6259" s="1" t="s">
        <v>38</v>
      </c>
    </row>
    <row r="6260" spans="2:9">
      <c r="B6260" s="1">
        <v>6258</v>
      </c>
      <c r="C6260" s="41" t="s">
        <v>18255</v>
      </c>
      <c r="D6260" s="4" t="s">
        <v>18256</v>
      </c>
      <c r="E6260" s="41" t="s">
        <v>19</v>
      </c>
      <c r="F6260" s="3" t="s">
        <v>18257</v>
      </c>
      <c r="G6260" s="1" t="s">
        <v>20</v>
      </c>
      <c r="H6260" s="4" t="s">
        <v>174</v>
      </c>
      <c r="I6260" s="1" t="s">
        <v>38</v>
      </c>
    </row>
    <row r="6261" spans="2:9">
      <c r="B6261" s="1">
        <v>6259</v>
      </c>
      <c r="C6261" s="41" t="s">
        <v>18258</v>
      </c>
      <c r="D6261" s="4" t="s">
        <v>6296</v>
      </c>
      <c r="E6261" s="41" t="s">
        <v>19</v>
      </c>
      <c r="F6261" s="3" t="s">
        <v>18259</v>
      </c>
      <c r="G6261" s="1" t="s">
        <v>20</v>
      </c>
      <c r="H6261" s="4" t="s">
        <v>436</v>
      </c>
      <c r="I6261" s="1" t="s">
        <v>38</v>
      </c>
    </row>
    <row r="6262" spans="2:9">
      <c r="B6262" s="1">
        <v>6260</v>
      </c>
      <c r="C6262" s="41" t="s">
        <v>18260</v>
      </c>
      <c r="D6262" s="4" t="s">
        <v>18261</v>
      </c>
      <c r="E6262" s="41" t="s">
        <v>19</v>
      </c>
      <c r="F6262" s="3" t="s">
        <v>18262</v>
      </c>
      <c r="G6262" s="1" t="s">
        <v>20</v>
      </c>
      <c r="H6262" s="4" t="s">
        <v>436</v>
      </c>
      <c r="I6262" s="1" t="s">
        <v>38</v>
      </c>
    </row>
    <row r="6263" spans="2:9">
      <c r="B6263" s="1">
        <v>6261</v>
      </c>
      <c r="C6263" s="41" t="s">
        <v>18263</v>
      </c>
      <c r="D6263" s="4" t="s">
        <v>18264</v>
      </c>
      <c r="E6263" s="41" t="s">
        <v>19</v>
      </c>
      <c r="F6263" s="3" t="s">
        <v>18265</v>
      </c>
      <c r="G6263" s="1" t="s">
        <v>20</v>
      </c>
      <c r="H6263" s="4" t="s">
        <v>675</v>
      </c>
      <c r="I6263" s="1" t="s">
        <v>38</v>
      </c>
    </row>
    <row r="6264" spans="2:9">
      <c r="B6264" s="1">
        <v>6262</v>
      </c>
      <c r="C6264" s="41" t="s">
        <v>18266</v>
      </c>
      <c r="D6264" s="4" t="s">
        <v>18267</v>
      </c>
      <c r="E6264" s="41" t="s">
        <v>19</v>
      </c>
      <c r="F6264" s="3" t="s">
        <v>18268</v>
      </c>
      <c r="G6264" s="1" t="s">
        <v>20</v>
      </c>
      <c r="H6264" s="4" t="s">
        <v>387</v>
      </c>
      <c r="I6264" s="1" t="s">
        <v>38</v>
      </c>
    </row>
    <row r="6265" spans="2:9">
      <c r="B6265" s="1">
        <v>6263</v>
      </c>
      <c r="C6265" s="41" t="s">
        <v>18269</v>
      </c>
      <c r="D6265" s="4" t="s">
        <v>18270</v>
      </c>
      <c r="E6265" s="41" t="s">
        <v>19</v>
      </c>
      <c r="F6265" s="3" t="s">
        <v>16640</v>
      </c>
      <c r="G6265" s="1" t="s">
        <v>20</v>
      </c>
      <c r="H6265" s="4" t="s">
        <v>29551</v>
      </c>
      <c r="I6265" s="1" t="s">
        <v>38</v>
      </c>
    </row>
    <row r="6266" spans="2:9">
      <c r="B6266" s="1">
        <v>6264</v>
      </c>
      <c r="C6266" s="41" t="s">
        <v>18271</v>
      </c>
      <c r="D6266" s="4" t="s">
        <v>18272</v>
      </c>
      <c r="E6266" s="41" t="s">
        <v>19</v>
      </c>
      <c r="F6266" s="3" t="s">
        <v>18273</v>
      </c>
      <c r="G6266" s="1" t="s">
        <v>20</v>
      </c>
      <c r="H6266" s="4" t="s">
        <v>478</v>
      </c>
      <c r="I6266" s="1" t="s">
        <v>38</v>
      </c>
    </row>
    <row r="6267" spans="2:9">
      <c r="B6267" s="1">
        <v>6265</v>
      </c>
      <c r="C6267" s="41" t="s">
        <v>18274</v>
      </c>
      <c r="D6267" s="4" t="s">
        <v>18275</v>
      </c>
      <c r="E6267" s="41" t="s">
        <v>19</v>
      </c>
      <c r="F6267" s="3" t="s">
        <v>18276</v>
      </c>
      <c r="G6267" s="1" t="s">
        <v>20</v>
      </c>
      <c r="H6267" s="4" t="s">
        <v>436</v>
      </c>
      <c r="I6267" s="1" t="s">
        <v>38</v>
      </c>
    </row>
    <row r="6268" spans="2:9">
      <c r="B6268" s="1">
        <v>6266</v>
      </c>
      <c r="C6268" s="41" t="s">
        <v>18277</v>
      </c>
      <c r="D6268" s="4" t="s">
        <v>18278</v>
      </c>
      <c r="E6268" s="41" t="s">
        <v>19</v>
      </c>
      <c r="F6268" s="3" t="s">
        <v>18279</v>
      </c>
      <c r="G6268" s="1" t="s">
        <v>20</v>
      </c>
      <c r="H6268" s="4" t="s">
        <v>679</v>
      </c>
      <c r="I6268" s="1" t="s">
        <v>38</v>
      </c>
    </row>
    <row r="6269" spans="2:9">
      <c r="B6269" s="1">
        <v>6267</v>
      </c>
      <c r="C6269" s="41" t="s">
        <v>18280</v>
      </c>
      <c r="D6269" s="4" t="s">
        <v>18281</v>
      </c>
      <c r="E6269" s="41" t="s">
        <v>19</v>
      </c>
      <c r="F6269" s="3" t="s">
        <v>18282</v>
      </c>
      <c r="G6269" s="1" t="s">
        <v>20</v>
      </c>
      <c r="H6269" s="4" t="s">
        <v>679</v>
      </c>
      <c r="I6269" s="1" t="s">
        <v>38</v>
      </c>
    </row>
    <row r="6270" spans="2:9">
      <c r="B6270" s="1">
        <v>6268</v>
      </c>
      <c r="C6270" s="41" t="s">
        <v>18283</v>
      </c>
      <c r="D6270" s="4" t="s">
        <v>18284</v>
      </c>
      <c r="E6270" s="41" t="s">
        <v>19</v>
      </c>
      <c r="F6270" s="3" t="s">
        <v>18285</v>
      </c>
      <c r="G6270" s="1" t="s">
        <v>20</v>
      </c>
      <c r="H6270" s="4" t="s">
        <v>679</v>
      </c>
      <c r="I6270" s="1" t="s">
        <v>38</v>
      </c>
    </row>
    <row r="6271" spans="2:9">
      <c r="B6271" s="1">
        <v>6269</v>
      </c>
      <c r="C6271" s="41" t="s">
        <v>18286</v>
      </c>
      <c r="D6271" s="4" t="s">
        <v>18287</v>
      </c>
      <c r="E6271" s="41" t="s">
        <v>19</v>
      </c>
      <c r="F6271" s="3" t="s">
        <v>7571</v>
      </c>
      <c r="G6271" s="1" t="s">
        <v>20</v>
      </c>
      <c r="H6271" s="4" t="s">
        <v>29551</v>
      </c>
      <c r="I6271" s="1" t="s">
        <v>38</v>
      </c>
    </row>
    <row r="6272" spans="2:9">
      <c r="B6272" s="1">
        <v>6270</v>
      </c>
      <c r="C6272" s="41" t="s">
        <v>18288</v>
      </c>
      <c r="D6272" s="4" t="s">
        <v>18289</v>
      </c>
      <c r="E6272" s="41" t="s">
        <v>19</v>
      </c>
      <c r="F6272" s="3" t="s">
        <v>18290</v>
      </c>
      <c r="G6272" s="1" t="s">
        <v>20</v>
      </c>
      <c r="H6272" s="4" t="s">
        <v>680</v>
      </c>
      <c r="I6272" s="1" t="s">
        <v>38</v>
      </c>
    </row>
    <row r="6273" spans="2:9">
      <c r="B6273" s="1">
        <v>6271</v>
      </c>
      <c r="C6273" s="41" t="s">
        <v>18291</v>
      </c>
      <c r="D6273" s="4" t="s">
        <v>18292</v>
      </c>
      <c r="E6273" s="41" t="s">
        <v>19</v>
      </c>
      <c r="F6273" s="3" t="s">
        <v>18293</v>
      </c>
      <c r="G6273" s="1" t="s">
        <v>20</v>
      </c>
      <c r="H6273" s="4" t="s">
        <v>678</v>
      </c>
      <c r="I6273" s="1" t="s">
        <v>38</v>
      </c>
    </row>
    <row r="6274" spans="2:9">
      <c r="B6274" s="1">
        <v>6272</v>
      </c>
      <c r="C6274" s="41" t="s">
        <v>18294</v>
      </c>
      <c r="D6274" s="4" t="s">
        <v>18295</v>
      </c>
      <c r="E6274" s="41" t="s">
        <v>17</v>
      </c>
      <c r="F6274" s="3" t="s">
        <v>30209</v>
      </c>
      <c r="G6274" s="1" t="s">
        <v>18</v>
      </c>
      <c r="H6274" s="4" t="s">
        <v>678</v>
      </c>
      <c r="I6274" s="1" t="s">
        <v>38</v>
      </c>
    </row>
    <row r="6275" spans="2:9">
      <c r="B6275" s="1">
        <v>6273</v>
      </c>
      <c r="C6275" s="41" t="s">
        <v>18296</v>
      </c>
      <c r="D6275" s="4" t="s">
        <v>18297</v>
      </c>
      <c r="E6275" s="41" t="s">
        <v>19</v>
      </c>
      <c r="F6275" s="3" t="s">
        <v>15085</v>
      </c>
      <c r="G6275" s="1" t="s">
        <v>20</v>
      </c>
      <c r="H6275" s="4" t="s">
        <v>174</v>
      </c>
      <c r="I6275" s="1" t="s">
        <v>38</v>
      </c>
    </row>
    <row r="6276" spans="2:9">
      <c r="B6276" s="1">
        <v>6274</v>
      </c>
      <c r="C6276" s="41" t="s">
        <v>18298</v>
      </c>
      <c r="D6276" s="4" t="s">
        <v>6296</v>
      </c>
      <c r="E6276" s="41" t="s">
        <v>19</v>
      </c>
      <c r="F6276" s="3" t="s">
        <v>18299</v>
      </c>
      <c r="G6276" s="1" t="s">
        <v>20</v>
      </c>
      <c r="H6276" s="4" t="s">
        <v>679</v>
      </c>
      <c r="I6276" s="1" t="s">
        <v>38</v>
      </c>
    </row>
    <row r="6277" spans="2:9">
      <c r="B6277" s="1">
        <v>6275</v>
      </c>
      <c r="C6277" s="41" t="s">
        <v>18300</v>
      </c>
      <c r="D6277" s="4" t="s">
        <v>18301</v>
      </c>
      <c r="E6277" s="41" t="s">
        <v>19</v>
      </c>
      <c r="F6277" s="3" t="s">
        <v>18302</v>
      </c>
      <c r="G6277" s="1" t="s">
        <v>20</v>
      </c>
      <c r="H6277" s="4" t="s">
        <v>557</v>
      </c>
      <c r="I6277" s="1" t="s">
        <v>38</v>
      </c>
    </row>
    <row r="6278" spans="2:9">
      <c r="B6278" s="1">
        <v>6276</v>
      </c>
      <c r="C6278" s="41" t="s">
        <v>18303</v>
      </c>
      <c r="D6278" s="4" t="s">
        <v>18304</v>
      </c>
      <c r="E6278" s="41" t="s">
        <v>19</v>
      </c>
      <c r="F6278" s="3" t="s">
        <v>18305</v>
      </c>
      <c r="G6278" s="1" t="s">
        <v>20</v>
      </c>
      <c r="H6278" s="4" t="s">
        <v>679</v>
      </c>
      <c r="I6278" s="1" t="s">
        <v>38</v>
      </c>
    </row>
    <row r="6279" spans="2:9">
      <c r="B6279" s="1">
        <v>6277</v>
      </c>
      <c r="C6279" s="41" t="s">
        <v>18306</v>
      </c>
      <c r="D6279" s="4" t="s">
        <v>18307</v>
      </c>
      <c r="E6279" s="41" t="s">
        <v>19</v>
      </c>
      <c r="F6279" s="3" t="s">
        <v>18308</v>
      </c>
      <c r="G6279" s="1" t="s">
        <v>20</v>
      </c>
      <c r="H6279" s="4" t="s">
        <v>557</v>
      </c>
      <c r="I6279" s="1" t="s">
        <v>38</v>
      </c>
    </row>
    <row r="6280" spans="2:9">
      <c r="B6280" s="1">
        <v>6278</v>
      </c>
      <c r="C6280" s="41" t="s">
        <v>18309</v>
      </c>
      <c r="D6280" s="4" t="s">
        <v>18310</v>
      </c>
      <c r="E6280" s="41" t="s">
        <v>19</v>
      </c>
      <c r="F6280" s="3" t="s">
        <v>18311</v>
      </c>
      <c r="G6280" s="1" t="s">
        <v>20</v>
      </c>
      <c r="H6280" s="4" t="s">
        <v>182</v>
      </c>
      <c r="I6280" s="1" t="s">
        <v>38</v>
      </c>
    </row>
    <row r="6281" spans="2:9">
      <c r="B6281" s="1">
        <v>6279</v>
      </c>
      <c r="C6281" s="41" t="s">
        <v>18312</v>
      </c>
      <c r="D6281" s="4" t="s">
        <v>18313</v>
      </c>
      <c r="E6281" s="41" t="s">
        <v>19</v>
      </c>
      <c r="F6281" s="3" t="s">
        <v>18314</v>
      </c>
      <c r="G6281" s="1" t="s">
        <v>20</v>
      </c>
      <c r="H6281" s="4" t="s">
        <v>436</v>
      </c>
      <c r="I6281" s="1" t="s">
        <v>38</v>
      </c>
    </row>
    <row r="6282" spans="2:9">
      <c r="B6282" s="1">
        <v>6280</v>
      </c>
      <c r="C6282" s="41" t="s">
        <v>18315</v>
      </c>
      <c r="D6282" s="4" t="s">
        <v>18316</v>
      </c>
      <c r="E6282" s="41" t="s">
        <v>19</v>
      </c>
      <c r="F6282" s="3" t="s">
        <v>18317</v>
      </c>
      <c r="G6282" s="1" t="s">
        <v>20</v>
      </c>
      <c r="H6282" s="4" t="s">
        <v>478</v>
      </c>
      <c r="I6282" s="1" t="s">
        <v>38</v>
      </c>
    </row>
    <row r="6283" spans="2:9">
      <c r="B6283" s="1">
        <v>6281</v>
      </c>
      <c r="C6283" s="41" t="s">
        <v>18318</v>
      </c>
      <c r="D6283" s="4" t="s">
        <v>18319</v>
      </c>
      <c r="E6283" s="41" t="s">
        <v>19</v>
      </c>
      <c r="F6283" s="3" t="s">
        <v>18320</v>
      </c>
      <c r="G6283" s="1" t="s">
        <v>20</v>
      </c>
      <c r="H6283" s="4" t="s">
        <v>557</v>
      </c>
      <c r="I6283" s="1" t="s">
        <v>38</v>
      </c>
    </row>
    <row r="6284" spans="2:9">
      <c r="B6284" s="1">
        <v>6282</v>
      </c>
      <c r="C6284" s="41" t="s">
        <v>18321</v>
      </c>
      <c r="D6284" s="4" t="s">
        <v>18322</v>
      </c>
      <c r="E6284" s="41" t="s">
        <v>19</v>
      </c>
      <c r="F6284" s="3" t="s">
        <v>18323</v>
      </c>
      <c r="G6284" s="1" t="s">
        <v>20</v>
      </c>
      <c r="H6284" s="4" t="s">
        <v>387</v>
      </c>
      <c r="I6284" s="1" t="s">
        <v>38</v>
      </c>
    </row>
    <row r="6285" spans="2:9">
      <c r="B6285" s="1">
        <v>6283</v>
      </c>
      <c r="C6285" s="41" t="s">
        <v>18324</v>
      </c>
      <c r="D6285" s="4" t="s">
        <v>18325</v>
      </c>
      <c r="E6285" s="41" t="s">
        <v>19</v>
      </c>
      <c r="F6285" s="3" t="s">
        <v>18326</v>
      </c>
      <c r="G6285" s="1" t="s">
        <v>20</v>
      </c>
      <c r="H6285" s="4" t="s">
        <v>678</v>
      </c>
      <c r="I6285" s="1" t="s">
        <v>38</v>
      </c>
    </row>
    <row r="6286" spans="2:9">
      <c r="B6286" s="1">
        <v>6284</v>
      </c>
      <c r="C6286" s="41" t="s">
        <v>18327</v>
      </c>
      <c r="D6286" s="4" t="s">
        <v>18328</v>
      </c>
      <c r="E6286" s="41" t="s">
        <v>19</v>
      </c>
      <c r="F6286" s="3" t="s">
        <v>18329</v>
      </c>
      <c r="G6286" s="1" t="s">
        <v>20</v>
      </c>
      <c r="H6286" s="4" t="s">
        <v>557</v>
      </c>
      <c r="I6286" s="1" t="s">
        <v>38</v>
      </c>
    </row>
    <row r="6287" spans="2:9">
      <c r="B6287" s="1">
        <v>6285</v>
      </c>
      <c r="C6287" s="41" t="s">
        <v>18330</v>
      </c>
      <c r="D6287" s="4" t="s">
        <v>18331</v>
      </c>
      <c r="E6287" s="41" t="s">
        <v>19</v>
      </c>
      <c r="F6287" s="3" t="s">
        <v>18332</v>
      </c>
      <c r="G6287" s="1" t="s">
        <v>20</v>
      </c>
      <c r="H6287" s="4" t="s">
        <v>387</v>
      </c>
      <c r="I6287" s="1" t="s">
        <v>38</v>
      </c>
    </row>
    <row r="6288" spans="2:9">
      <c r="B6288" s="1">
        <v>6286</v>
      </c>
      <c r="C6288" s="41" t="s">
        <v>18333</v>
      </c>
      <c r="D6288" s="4" t="s">
        <v>18334</v>
      </c>
      <c r="E6288" s="41" t="s">
        <v>19</v>
      </c>
      <c r="F6288" s="3" t="s">
        <v>18335</v>
      </c>
      <c r="G6288" s="1" t="s">
        <v>20</v>
      </c>
      <c r="H6288" s="4" t="s">
        <v>679</v>
      </c>
      <c r="I6288" s="1" t="s">
        <v>38</v>
      </c>
    </row>
    <row r="6289" spans="2:9">
      <c r="B6289" s="1">
        <v>6287</v>
      </c>
      <c r="C6289" s="41" t="s">
        <v>564</v>
      </c>
      <c r="D6289" s="4" t="s">
        <v>563</v>
      </c>
      <c r="E6289" s="41" t="s">
        <v>17</v>
      </c>
      <c r="F6289" s="3" t="s">
        <v>565</v>
      </c>
      <c r="G6289" s="1" t="s">
        <v>18</v>
      </c>
      <c r="H6289" s="4" t="s">
        <v>680</v>
      </c>
      <c r="I6289" s="1" t="s">
        <v>38</v>
      </c>
    </row>
    <row r="6290" spans="2:9">
      <c r="B6290" s="1">
        <v>6288</v>
      </c>
      <c r="C6290" s="41" t="s">
        <v>18336</v>
      </c>
      <c r="D6290" s="4" t="s">
        <v>18337</v>
      </c>
      <c r="E6290" s="41" t="s">
        <v>19</v>
      </c>
      <c r="F6290" s="3" t="s">
        <v>18338</v>
      </c>
      <c r="G6290" s="1" t="s">
        <v>20</v>
      </c>
      <c r="H6290" s="4" t="s">
        <v>436</v>
      </c>
      <c r="I6290" s="1" t="s">
        <v>38</v>
      </c>
    </row>
    <row r="6291" spans="2:9">
      <c r="B6291" s="1">
        <v>6289</v>
      </c>
      <c r="C6291" s="41" t="s">
        <v>18339</v>
      </c>
      <c r="D6291" s="4" t="s">
        <v>18340</v>
      </c>
      <c r="E6291" s="41" t="s">
        <v>19</v>
      </c>
      <c r="F6291" s="3" t="s">
        <v>18341</v>
      </c>
      <c r="G6291" s="1" t="s">
        <v>20</v>
      </c>
      <c r="H6291" s="4" t="s">
        <v>322</v>
      </c>
      <c r="I6291" s="1" t="s">
        <v>38</v>
      </c>
    </row>
    <row r="6292" spans="2:9">
      <c r="B6292" s="1">
        <v>6290</v>
      </c>
      <c r="C6292" s="41" t="s">
        <v>18342</v>
      </c>
      <c r="D6292" s="4" t="s">
        <v>18343</v>
      </c>
      <c r="E6292" s="41" t="s">
        <v>19</v>
      </c>
      <c r="F6292" s="3" t="s">
        <v>18344</v>
      </c>
      <c r="G6292" s="1" t="s">
        <v>20</v>
      </c>
      <c r="H6292" s="4" t="s">
        <v>679</v>
      </c>
      <c r="I6292" s="1" t="s">
        <v>38</v>
      </c>
    </row>
    <row r="6293" spans="2:9">
      <c r="B6293" s="1">
        <v>6291</v>
      </c>
      <c r="C6293" s="41" t="s">
        <v>18345</v>
      </c>
      <c r="D6293" s="4" t="s">
        <v>14679</v>
      </c>
      <c r="E6293" s="41" t="s">
        <v>19</v>
      </c>
      <c r="F6293" s="3" t="s">
        <v>18346</v>
      </c>
      <c r="G6293" s="1" t="s">
        <v>20</v>
      </c>
      <c r="H6293" s="4" t="s">
        <v>680</v>
      </c>
      <c r="I6293" s="1" t="s">
        <v>38</v>
      </c>
    </row>
    <row r="6294" spans="2:9">
      <c r="B6294" s="1">
        <v>6292</v>
      </c>
      <c r="C6294" s="41" t="s">
        <v>18347</v>
      </c>
      <c r="D6294" s="4" t="s">
        <v>9986</v>
      </c>
      <c r="E6294" s="41" t="s">
        <v>19</v>
      </c>
      <c r="F6294" s="3" t="s">
        <v>6852</v>
      </c>
      <c r="G6294" s="1" t="s">
        <v>20</v>
      </c>
      <c r="H6294" s="4" t="s">
        <v>387</v>
      </c>
      <c r="I6294" s="1" t="s">
        <v>38</v>
      </c>
    </row>
    <row r="6295" spans="2:9">
      <c r="B6295" s="1">
        <v>6293</v>
      </c>
      <c r="C6295" s="41" t="s">
        <v>18348</v>
      </c>
      <c r="D6295" s="4" t="s">
        <v>18349</v>
      </c>
      <c r="E6295" s="41" t="s">
        <v>19</v>
      </c>
      <c r="F6295" s="3" t="s">
        <v>18350</v>
      </c>
      <c r="G6295" s="1" t="s">
        <v>20</v>
      </c>
      <c r="H6295" s="4" t="s">
        <v>679</v>
      </c>
      <c r="I6295" s="1" t="s">
        <v>38</v>
      </c>
    </row>
    <row r="6296" spans="2:9">
      <c r="B6296" s="1">
        <v>6294</v>
      </c>
      <c r="C6296" s="41" t="s">
        <v>18351</v>
      </c>
      <c r="D6296" s="4" t="s">
        <v>18352</v>
      </c>
      <c r="E6296" s="41" t="s">
        <v>19</v>
      </c>
      <c r="F6296" s="3" t="s">
        <v>18353</v>
      </c>
      <c r="G6296" s="1" t="s">
        <v>20</v>
      </c>
      <c r="H6296" s="4" t="s">
        <v>678</v>
      </c>
      <c r="I6296" s="1" t="s">
        <v>38</v>
      </c>
    </row>
    <row r="6297" spans="2:9">
      <c r="B6297" s="1">
        <v>6295</v>
      </c>
      <c r="C6297" s="41" t="s">
        <v>18354</v>
      </c>
      <c r="D6297" s="4" t="s">
        <v>18355</v>
      </c>
      <c r="E6297" s="41" t="s">
        <v>19</v>
      </c>
      <c r="F6297" s="3" t="s">
        <v>18356</v>
      </c>
      <c r="G6297" s="1" t="s">
        <v>20</v>
      </c>
      <c r="H6297" s="4" t="s">
        <v>679</v>
      </c>
      <c r="I6297" s="1" t="s">
        <v>38</v>
      </c>
    </row>
    <row r="6298" spans="2:9">
      <c r="B6298" s="1">
        <v>6296</v>
      </c>
      <c r="C6298" s="41" t="s">
        <v>18357</v>
      </c>
      <c r="D6298" s="4" t="s">
        <v>18358</v>
      </c>
      <c r="E6298" s="41" t="s">
        <v>19</v>
      </c>
      <c r="F6298" s="3" t="s">
        <v>18359</v>
      </c>
      <c r="G6298" s="1" t="s">
        <v>20</v>
      </c>
      <c r="H6298" s="4" t="s">
        <v>678</v>
      </c>
      <c r="I6298" s="1" t="s">
        <v>38</v>
      </c>
    </row>
    <row r="6299" spans="2:9">
      <c r="B6299" s="1">
        <v>6297</v>
      </c>
      <c r="C6299" s="41" t="s">
        <v>18360</v>
      </c>
      <c r="D6299" s="4" t="s">
        <v>18361</v>
      </c>
      <c r="E6299" s="41" t="s">
        <v>19</v>
      </c>
      <c r="F6299" s="3" t="s">
        <v>18362</v>
      </c>
      <c r="G6299" s="1" t="s">
        <v>20</v>
      </c>
      <c r="H6299" s="4" t="s">
        <v>436</v>
      </c>
      <c r="I6299" s="1" t="s">
        <v>38</v>
      </c>
    </row>
    <row r="6300" spans="2:9">
      <c r="B6300" s="1">
        <v>6298</v>
      </c>
      <c r="C6300" s="41" t="s">
        <v>18363</v>
      </c>
      <c r="D6300" s="4" t="s">
        <v>18364</v>
      </c>
      <c r="E6300" s="41" t="s">
        <v>19</v>
      </c>
      <c r="F6300" s="3" t="s">
        <v>18365</v>
      </c>
      <c r="G6300" s="1" t="s">
        <v>20</v>
      </c>
      <c r="H6300" s="4" t="s">
        <v>29551</v>
      </c>
      <c r="I6300" s="1" t="s">
        <v>38</v>
      </c>
    </row>
    <row r="6301" spans="2:9">
      <c r="B6301" s="1">
        <v>6299</v>
      </c>
      <c r="C6301" s="41" t="s">
        <v>18366</v>
      </c>
      <c r="D6301" s="4" t="s">
        <v>7096</v>
      </c>
      <c r="E6301" s="41" t="s">
        <v>19</v>
      </c>
      <c r="F6301" s="3" t="s">
        <v>18367</v>
      </c>
      <c r="G6301" s="1" t="s">
        <v>20</v>
      </c>
      <c r="H6301" s="4" t="s">
        <v>678</v>
      </c>
      <c r="I6301" s="1" t="s">
        <v>38</v>
      </c>
    </row>
    <row r="6302" spans="2:9">
      <c r="B6302" s="1">
        <v>6300</v>
      </c>
      <c r="C6302" s="41" t="s">
        <v>18368</v>
      </c>
      <c r="D6302" s="4" t="s">
        <v>18369</v>
      </c>
      <c r="E6302" s="41" t="s">
        <v>19</v>
      </c>
      <c r="F6302" s="3" t="s">
        <v>18370</v>
      </c>
      <c r="G6302" s="1" t="s">
        <v>20</v>
      </c>
      <c r="H6302" s="4" t="s">
        <v>387</v>
      </c>
      <c r="I6302" s="1" t="s">
        <v>38</v>
      </c>
    </row>
    <row r="6303" spans="2:9">
      <c r="B6303" s="1">
        <v>6301</v>
      </c>
      <c r="C6303" s="41" t="s">
        <v>18371</v>
      </c>
      <c r="D6303" s="4" t="s">
        <v>18372</v>
      </c>
      <c r="E6303" s="41" t="s">
        <v>19</v>
      </c>
      <c r="F6303" s="3" t="s">
        <v>18373</v>
      </c>
      <c r="G6303" s="1" t="s">
        <v>20</v>
      </c>
      <c r="H6303" s="4" t="s">
        <v>680</v>
      </c>
      <c r="I6303" s="1" t="s">
        <v>38</v>
      </c>
    </row>
    <row r="6304" spans="2:9">
      <c r="B6304" s="1">
        <v>6302</v>
      </c>
      <c r="C6304" s="41" t="s">
        <v>18374</v>
      </c>
      <c r="D6304" s="4" t="s">
        <v>18375</v>
      </c>
      <c r="E6304" s="41" t="s">
        <v>19</v>
      </c>
      <c r="F6304" s="3" t="s">
        <v>18376</v>
      </c>
      <c r="G6304" s="1" t="s">
        <v>20</v>
      </c>
      <c r="H6304" s="4" t="s">
        <v>681</v>
      </c>
      <c r="I6304" s="1" t="s">
        <v>38</v>
      </c>
    </row>
    <row r="6305" spans="2:9">
      <c r="B6305" s="1">
        <v>6303</v>
      </c>
      <c r="C6305" s="41" t="s">
        <v>18377</v>
      </c>
      <c r="D6305" s="4" t="s">
        <v>18378</v>
      </c>
      <c r="E6305" s="41" t="s">
        <v>19</v>
      </c>
      <c r="F6305" s="3" t="s">
        <v>14366</v>
      </c>
      <c r="G6305" s="1" t="s">
        <v>20</v>
      </c>
      <c r="H6305" s="4" t="s">
        <v>680</v>
      </c>
      <c r="I6305" s="1" t="s">
        <v>38</v>
      </c>
    </row>
    <row r="6306" spans="2:9">
      <c r="B6306" s="1">
        <v>6304</v>
      </c>
      <c r="C6306" s="41" t="s">
        <v>18379</v>
      </c>
      <c r="D6306" s="4" t="s">
        <v>12365</v>
      </c>
      <c r="E6306" s="41" t="s">
        <v>19</v>
      </c>
      <c r="F6306" s="3" t="s">
        <v>18380</v>
      </c>
      <c r="G6306" s="1" t="s">
        <v>20</v>
      </c>
      <c r="H6306" s="4" t="s">
        <v>678</v>
      </c>
      <c r="I6306" s="1" t="s">
        <v>38</v>
      </c>
    </row>
    <row r="6307" spans="2:9">
      <c r="B6307" s="1">
        <v>6305</v>
      </c>
      <c r="C6307" s="41" t="s">
        <v>18381</v>
      </c>
      <c r="D6307" s="4" t="s">
        <v>18382</v>
      </c>
      <c r="E6307" s="41" t="s">
        <v>19</v>
      </c>
      <c r="F6307" s="3" t="s">
        <v>18383</v>
      </c>
      <c r="G6307" s="1" t="s">
        <v>20</v>
      </c>
      <c r="H6307" s="4" t="s">
        <v>675</v>
      </c>
      <c r="I6307" s="1" t="s">
        <v>38</v>
      </c>
    </row>
    <row r="6308" spans="2:9">
      <c r="B6308" s="1">
        <v>6306</v>
      </c>
      <c r="C6308" s="41" t="s">
        <v>18384</v>
      </c>
      <c r="D6308" s="4" t="s">
        <v>18385</v>
      </c>
      <c r="E6308" s="41" t="s">
        <v>19</v>
      </c>
      <c r="F6308" s="3" t="s">
        <v>18386</v>
      </c>
      <c r="G6308" s="1" t="s">
        <v>20</v>
      </c>
      <c r="H6308" s="4" t="s">
        <v>174</v>
      </c>
      <c r="I6308" s="1" t="s">
        <v>38</v>
      </c>
    </row>
    <row r="6309" spans="2:9">
      <c r="B6309" s="1">
        <v>6307</v>
      </c>
      <c r="C6309" s="41" t="s">
        <v>18387</v>
      </c>
      <c r="D6309" s="4" t="s">
        <v>18388</v>
      </c>
      <c r="E6309" s="41" t="s">
        <v>19</v>
      </c>
      <c r="F6309" s="3" t="s">
        <v>18389</v>
      </c>
      <c r="G6309" s="1" t="s">
        <v>20</v>
      </c>
      <c r="H6309" s="4" t="s">
        <v>436</v>
      </c>
      <c r="I6309" s="1" t="s">
        <v>38</v>
      </c>
    </row>
    <row r="6310" spans="2:9">
      <c r="B6310" s="1">
        <v>6308</v>
      </c>
      <c r="C6310" s="41" t="s">
        <v>18390</v>
      </c>
      <c r="D6310" s="4" t="s">
        <v>18391</v>
      </c>
      <c r="E6310" s="41" t="s">
        <v>19</v>
      </c>
      <c r="F6310" s="3" t="s">
        <v>18392</v>
      </c>
      <c r="G6310" s="1" t="s">
        <v>20</v>
      </c>
      <c r="H6310" s="4" t="s">
        <v>680</v>
      </c>
      <c r="I6310" s="1" t="s">
        <v>38</v>
      </c>
    </row>
    <row r="6311" spans="2:9">
      <c r="B6311" s="1">
        <v>6309</v>
      </c>
      <c r="C6311" s="41" t="s">
        <v>18393</v>
      </c>
      <c r="D6311" s="4" t="s">
        <v>18394</v>
      </c>
      <c r="E6311" s="41" t="s">
        <v>19</v>
      </c>
      <c r="F6311" s="3" t="s">
        <v>18395</v>
      </c>
      <c r="G6311" s="1" t="s">
        <v>20</v>
      </c>
      <c r="H6311" s="4" t="s">
        <v>679</v>
      </c>
      <c r="I6311" s="1" t="s">
        <v>38</v>
      </c>
    </row>
    <row r="6312" spans="2:9">
      <c r="B6312" s="1">
        <v>6310</v>
      </c>
      <c r="C6312" s="41" t="s">
        <v>18396</v>
      </c>
      <c r="D6312" s="4" t="s">
        <v>18397</v>
      </c>
      <c r="E6312" s="41" t="s">
        <v>19</v>
      </c>
      <c r="F6312" s="3" t="s">
        <v>18398</v>
      </c>
      <c r="G6312" s="1" t="s">
        <v>20</v>
      </c>
      <c r="H6312" s="4" t="s">
        <v>557</v>
      </c>
      <c r="I6312" s="1" t="s">
        <v>38</v>
      </c>
    </row>
    <row r="6313" spans="2:9">
      <c r="B6313" s="1">
        <v>6311</v>
      </c>
      <c r="C6313" s="41" t="s">
        <v>18399</v>
      </c>
      <c r="D6313" s="4" t="s">
        <v>18400</v>
      </c>
      <c r="E6313" s="41" t="s">
        <v>19</v>
      </c>
      <c r="F6313" s="3" t="s">
        <v>12049</v>
      </c>
      <c r="G6313" s="1" t="s">
        <v>20</v>
      </c>
      <c r="H6313" s="4" t="s">
        <v>387</v>
      </c>
      <c r="I6313" s="1" t="s">
        <v>38</v>
      </c>
    </row>
    <row r="6314" spans="2:9">
      <c r="B6314" s="1">
        <v>6312</v>
      </c>
      <c r="C6314" s="41" t="s">
        <v>18401</v>
      </c>
      <c r="D6314" s="4" t="s">
        <v>18402</v>
      </c>
      <c r="E6314" s="41" t="s">
        <v>19</v>
      </c>
      <c r="F6314" s="3" t="s">
        <v>18403</v>
      </c>
      <c r="G6314" s="1" t="s">
        <v>20</v>
      </c>
      <c r="H6314" s="4" t="s">
        <v>680</v>
      </c>
      <c r="I6314" s="1" t="s">
        <v>38</v>
      </c>
    </row>
    <row r="6315" spans="2:9">
      <c r="B6315" s="1">
        <v>6313</v>
      </c>
      <c r="C6315" s="41" t="s">
        <v>18404</v>
      </c>
      <c r="D6315" s="4" t="s">
        <v>18405</v>
      </c>
      <c r="E6315" s="41" t="s">
        <v>19</v>
      </c>
      <c r="F6315" s="3" t="s">
        <v>18406</v>
      </c>
      <c r="G6315" s="1" t="s">
        <v>20</v>
      </c>
      <c r="H6315" s="4" t="s">
        <v>478</v>
      </c>
      <c r="I6315" s="1" t="s">
        <v>38</v>
      </c>
    </row>
    <row r="6316" spans="2:9">
      <c r="B6316" s="1">
        <v>6314</v>
      </c>
      <c r="C6316" s="41" t="s">
        <v>18407</v>
      </c>
      <c r="D6316" s="4" t="s">
        <v>18408</v>
      </c>
      <c r="E6316" s="41" t="s">
        <v>19</v>
      </c>
      <c r="F6316" s="3" t="s">
        <v>18409</v>
      </c>
      <c r="G6316" s="1" t="s">
        <v>20</v>
      </c>
      <c r="H6316" s="4" t="s">
        <v>174</v>
      </c>
      <c r="I6316" s="1" t="s">
        <v>38</v>
      </c>
    </row>
    <row r="6317" spans="2:9">
      <c r="B6317" s="1">
        <v>6315</v>
      </c>
      <c r="C6317" s="41" t="s">
        <v>18410</v>
      </c>
      <c r="D6317" s="4" t="s">
        <v>18411</v>
      </c>
      <c r="E6317" s="41" t="s">
        <v>19</v>
      </c>
      <c r="F6317" s="3" t="s">
        <v>18412</v>
      </c>
      <c r="G6317" s="1" t="s">
        <v>20</v>
      </c>
      <c r="H6317" s="4" t="s">
        <v>679</v>
      </c>
      <c r="I6317" s="1" t="s">
        <v>38</v>
      </c>
    </row>
    <row r="6318" spans="2:9">
      <c r="B6318" s="1">
        <v>6316</v>
      </c>
      <c r="C6318" s="41" t="s">
        <v>18413</v>
      </c>
      <c r="D6318" s="4" t="s">
        <v>18414</v>
      </c>
      <c r="E6318" s="41" t="s">
        <v>19</v>
      </c>
      <c r="F6318" s="3" t="s">
        <v>18415</v>
      </c>
      <c r="G6318" s="1" t="s">
        <v>20</v>
      </c>
      <c r="H6318" s="4" t="s">
        <v>436</v>
      </c>
      <c r="I6318" s="1" t="s">
        <v>38</v>
      </c>
    </row>
    <row r="6319" spans="2:9">
      <c r="B6319" s="1">
        <v>6317</v>
      </c>
      <c r="C6319" s="41" t="s">
        <v>18416</v>
      </c>
      <c r="D6319" s="4" t="s">
        <v>18417</v>
      </c>
      <c r="E6319" s="41" t="s">
        <v>19</v>
      </c>
      <c r="F6319" s="3" t="s">
        <v>18418</v>
      </c>
      <c r="G6319" s="1" t="s">
        <v>20</v>
      </c>
      <c r="H6319" s="4" t="s">
        <v>679</v>
      </c>
      <c r="I6319" s="1" t="s">
        <v>38</v>
      </c>
    </row>
    <row r="6320" spans="2:9">
      <c r="B6320" s="1">
        <v>6318</v>
      </c>
      <c r="C6320" s="41" t="s">
        <v>18419</v>
      </c>
      <c r="D6320" s="4" t="s">
        <v>18420</v>
      </c>
      <c r="E6320" s="41" t="s">
        <v>19</v>
      </c>
      <c r="F6320" s="3" t="s">
        <v>18421</v>
      </c>
      <c r="G6320" s="1" t="s">
        <v>20</v>
      </c>
      <c r="H6320" s="4" t="s">
        <v>387</v>
      </c>
      <c r="I6320" s="1" t="s">
        <v>38</v>
      </c>
    </row>
    <row r="6321" spans="2:9">
      <c r="B6321" s="1">
        <v>6319</v>
      </c>
      <c r="C6321" s="41" t="s">
        <v>18422</v>
      </c>
      <c r="D6321" s="4" t="s">
        <v>18423</v>
      </c>
      <c r="E6321" s="41" t="s">
        <v>19</v>
      </c>
      <c r="F6321" s="3" t="s">
        <v>5390</v>
      </c>
      <c r="G6321" s="1" t="s">
        <v>20</v>
      </c>
      <c r="H6321" s="4" t="s">
        <v>360</v>
      </c>
      <c r="I6321" s="1" t="s">
        <v>38</v>
      </c>
    </row>
    <row r="6322" spans="2:9">
      <c r="B6322" s="1">
        <v>6320</v>
      </c>
      <c r="C6322" s="41" t="s">
        <v>18424</v>
      </c>
      <c r="D6322" s="4" t="s">
        <v>18425</v>
      </c>
      <c r="E6322" s="41" t="s">
        <v>19</v>
      </c>
      <c r="F6322" s="3" t="s">
        <v>18426</v>
      </c>
      <c r="G6322" s="1" t="s">
        <v>20</v>
      </c>
      <c r="H6322" s="4" t="s">
        <v>678</v>
      </c>
      <c r="I6322" s="1" t="s">
        <v>38</v>
      </c>
    </row>
    <row r="6323" spans="2:9">
      <c r="B6323" s="1">
        <v>6321</v>
      </c>
      <c r="C6323" s="41" t="s">
        <v>18427</v>
      </c>
      <c r="D6323" s="4" t="s">
        <v>18428</v>
      </c>
      <c r="E6323" s="41" t="s">
        <v>19</v>
      </c>
      <c r="F6323" s="3" t="s">
        <v>18429</v>
      </c>
      <c r="G6323" s="1" t="s">
        <v>20</v>
      </c>
      <c r="H6323" s="4" t="s">
        <v>29551</v>
      </c>
      <c r="I6323" s="1" t="s">
        <v>38</v>
      </c>
    </row>
    <row r="6324" spans="2:9">
      <c r="B6324" s="1">
        <v>6322</v>
      </c>
      <c r="C6324" s="41" t="s">
        <v>18430</v>
      </c>
      <c r="D6324" s="4" t="s">
        <v>18431</v>
      </c>
      <c r="E6324" s="41" t="s">
        <v>19</v>
      </c>
      <c r="F6324" s="3" t="s">
        <v>18432</v>
      </c>
      <c r="G6324" s="1" t="s">
        <v>20</v>
      </c>
      <c r="H6324" s="4" t="s">
        <v>675</v>
      </c>
      <c r="I6324" s="1" t="s">
        <v>38</v>
      </c>
    </row>
    <row r="6325" spans="2:9">
      <c r="B6325" s="1">
        <v>6323</v>
      </c>
      <c r="C6325" s="41" t="s">
        <v>18433</v>
      </c>
      <c r="D6325" s="4" t="s">
        <v>18434</v>
      </c>
      <c r="E6325" s="41" t="s">
        <v>19</v>
      </c>
      <c r="F6325" s="3" t="s">
        <v>18435</v>
      </c>
      <c r="G6325" s="1" t="s">
        <v>20</v>
      </c>
      <c r="H6325" s="4" t="s">
        <v>680</v>
      </c>
      <c r="I6325" s="1" t="s">
        <v>38</v>
      </c>
    </row>
    <row r="6326" spans="2:9">
      <c r="B6326" s="1">
        <v>6324</v>
      </c>
      <c r="C6326" s="41" t="s">
        <v>18436</v>
      </c>
      <c r="D6326" s="4" t="s">
        <v>18437</v>
      </c>
      <c r="E6326" s="41" t="s">
        <v>19</v>
      </c>
      <c r="F6326" s="3" t="s">
        <v>18438</v>
      </c>
      <c r="G6326" s="1" t="s">
        <v>20</v>
      </c>
      <c r="H6326" s="4" t="s">
        <v>182</v>
      </c>
      <c r="I6326" s="1" t="s">
        <v>38</v>
      </c>
    </row>
    <row r="6327" spans="2:9">
      <c r="B6327" s="1">
        <v>6325</v>
      </c>
      <c r="C6327" s="41" t="s">
        <v>18439</v>
      </c>
      <c r="D6327" s="4" t="s">
        <v>18440</v>
      </c>
      <c r="E6327" s="41" t="s">
        <v>19</v>
      </c>
      <c r="F6327" s="3" t="s">
        <v>18441</v>
      </c>
      <c r="G6327" s="1" t="s">
        <v>20</v>
      </c>
      <c r="H6327" s="4" t="s">
        <v>675</v>
      </c>
      <c r="I6327" s="1" t="s">
        <v>38</v>
      </c>
    </row>
    <row r="6328" spans="2:9">
      <c r="B6328" s="1">
        <v>6326</v>
      </c>
      <c r="C6328" s="41" t="s">
        <v>18442</v>
      </c>
      <c r="D6328" s="4" t="s">
        <v>18443</v>
      </c>
      <c r="E6328" s="41" t="s">
        <v>19</v>
      </c>
      <c r="F6328" s="3" t="s">
        <v>18444</v>
      </c>
      <c r="G6328" s="1" t="s">
        <v>20</v>
      </c>
      <c r="H6328" s="4" t="s">
        <v>675</v>
      </c>
      <c r="I6328" s="1" t="s">
        <v>38</v>
      </c>
    </row>
    <row r="6329" spans="2:9">
      <c r="B6329" s="1">
        <v>6327</v>
      </c>
      <c r="C6329" s="41" t="s">
        <v>18445</v>
      </c>
      <c r="D6329" s="4" t="s">
        <v>18446</v>
      </c>
      <c r="E6329" s="41" t="s">
        <v>19</v>
      </c>
      <c r="F6329" s="3" t="s">
        <v>15202</v>
      </c>
      <c r="G6329" s="1" t="s">
        <v>20</v>
      </c>
      <c r="H6329" s="4" t="s">
        <v>557</v>
      </c>
      <c r="I6329" s="1" t="s">
        <v>38</v>
      </c>
    </row>
    <row r="6330" spans="2:9">
      <c r="B6330" s="1">
        <v>6328</v>
      </c>
      <c r="C6330" s="41" t="s">
        <v>18447</v>
      </c>
      <c r="D6330" s="4" t="s">
        <v>18448</v>
      </c>
      <c r="E6330" s="41" t="s">
        <v>19</v>
      </c>
      <c r="F6330" s="3" t="s">
        <v>18449</v>
      </c>
      <c r="G6330" s="1" t="s">
        <v>20</v>
      </c>
      <c r="H6330" s="4" t="s">
        <v>478</v>
      </c>
      <c r="I6330" s="1" t="s">
        <v>38</v>
      </c>
    </row>
    <row r="6331" spans="2:9">
      <c r="B6331" s="1">
        <v>6329</v>
      </c>
      <c r="C6331" s="41" t="s">
        <v>18450</v>
      </c>
      <c r="D6331" s="4" t="s">
        <v>18451</v>
      </c>
      <c r="E6331" s="41" t="s">
        <v>19</v>
      </c>
      <c r="F6331" s="3" t="s">
        <v>18452</v>
      </c>
      <c r="G6331" s="1" t="s">
        <v>20</v>
      </c>
      <c r="H6331" s="4" t="s">
        <v>174</v>
      </c>
      <c r="I6331" s="1" t="s">
        <v>38</v>
      </c>
    </row>
    <row r="6332" spans="2:9">
      <c r="B6332" s="1">
        <v>6330</v>
      </c>
      <c r="C6332" s="41" t="s">
        <v>18453</v>
      </c>
      <c r="D6332" s="4" t="s">
        <v>18454</v>
      </c>
      <c r="E6332" s="41" t="s">
        <v>19</v>
      </c>
      <c r="F6332" s="3" t="s">
        <v>18455</v>
      </c>
      <c r="G6332" s="1" t="s">
        <v>20</v>
      </c>
      <c r="H6332" s="4" t="s">
        <v>557</v>
      </c>
      <c r="I6332" s="1" t="s">
        <v>38</v>
      </c>
    </row>
    <row r="6333" spans="2:9">
      <c r="B6333" s="1">
        <v>6331</v>
      </c>
      <c r="C6333" s="41" t="s">
        <v>18456</v>
      </c>
      <c r="D6333" s="4" t="s">
        <v>18457</v>
      </c>
      <c r="E6333" s="41" t="s">
        <v>19</v>
      </c>
      <c r="F6333" s="3" t="s">
        <v>18458</v>
      </c>
      <c r="G6333" s="1" t="s">
        <v>20</v>
      </c>
      <c r="H6333" s="4" t="s">
        <v>436</v>
      </c>
      <c r="I6333" s="1" t="s">
        <v>38</v>
      </c>
    </row>
    <row r="6334" spans="2:9">
      <c r="B6334" s="1">
        <v>6332</v>
      </c>
      <c r="C6334" s="41" t="s">
        <v>18459</v>
      </c>
      <c r="D6334" s="4" t="s">
        <v>18460</v>
      </c>
      <c r="E6334" s="41" t="s">
        <v>19</v>
      </c>
      <c r="F6334" s="3" t="s">
        <v>18461</v>
      </c>
      <c r="G6334" s="1" t="s">
        <v>20</v>
      </c>
      <c r="H6334" s="4" t="s">
        <v>679</v>
      </c>
      <c r="I6334" s="1" t="s">
        <v>38</v>
      </c>
    </row>
    <row r="6335" spans="2:9">
      <c r="B6335" s="1">
        <v>6333</v>
      </c>
      <c r="C6335" s="41" t="s">
        <v>18462</v>
      </c>
      <c r="D6335" s="4" t="s">
        <v>18463</v>
      </c>
      <c r="E6335" s="41" t="s">
        <v>19</v>
      </c>
      <c r="F6335" s="3" t="s">
        <v>18464</v>
      </c>
      <c r="G6335" s="1" t="s">
        <v>20</v>
      </c>
      <c r="H6335" s="4" t="s">
        <v>174</v>
      </c>
      <c r="I6335" s="1" t="s">
        <v>38</v>
      </c>
    </row>
    <row r="6336" spans="2:9">
      <c r="B6336" s="1">
        <v>6334</v>
      </c>
      <c r="C6336" s="41" t="s">
        <v>18465</v>
      </c>
      <c r="D6336" s="4" t="s">
        <v>18466</v>
      </c>
      <c r="E6336" s="41" t="s">
        <v>19</v>
      </c>
      <c r="F6336" s="3" t="s">
        <v>18467</v>
      </c>
      <c r="G6336" s="1" t="s">
        <v>20</v>
      </c>
      <c r="H6336" s="4" t="s">
        <v>174</v>
      </c>
      <c r="I6336" s="1" t="s">
        <v>38</v>
      </c>
    </row>
    <row r="6337" spans="2:9">
      <c r="B6337" s="1">
        <v>6335</v>
      </c>
      <c r="C6337" s="41" t="s">
        <v>18468</v>
      </c>
      <c r="D6337" s="4" t="s">
        <v>18469</v>
      </c>
      <c r="E6337" s="41" t="s">
        <v>19</v>
      </c>
      <c r="F6337" s="3" t="s">
        <v>18470</v>
      </c>
      <c r="G6337" s="1" t="s">
        <v>20</v>
      </c>
      <c r="H6337" s="4" t="s">
        <v>557</v>
      </c>
      <c r="I6337" s="1" t="s">
        <v>38</v>
      </c>
    </row>
    <row r="6338" spans="2:9">
      <c r="B6338" s="1">
        <v>6336</v>
      </c>
      <c r="C6338" s="41" t="s">
        <v>18471</v>
      </c>
      <c r="D6338" s="4" t="s">
        <v>18472</v>
      </c>
      <c r="E6338" s="41" t="s">
        <v>19</v>
      </c>
      <c r="F6338" s="3" t="s">
        <v>18473</v>
      </c>
      <c r="G6338" s="1" t="s">
        <v>20</v>
      </c>
      <c r="H6338" s="4" t="s">
        <v>679</v>
      </c>
      <c r="I6338" s="1" t="s">
        <v>38</v>
      </c>
    </row>
    <row r="6339" spans="2:9">
      <c r="B6339" s="1">
        <v>6337</v>
      </c>
      <c r="C6339" s="41" t="s">
        <v>18474</v>
      </c>
      <c r="D6339" s="4" t="s">
        <v>18475</v>
      </c>
      <c r="E6339" s="41" t="s">
        <v>19</v>
      </c>
      <c r="F6339" s="3" t="s">
        <v>18476</v>
      </c>
      <c r="G6339" s="1" t="s">
        <v>20</v>
      </c>
      <c r="H6339" s="4" t="s">
        <v>678</v>
      </c>
      <c r="I6339" s="1" t="s">
        <v>38</v>
      </c>
    </row>
    <row r="6340" spans="2:9">
      <c r="B6340" s="1">
        <v>6338</v>
      </c>
      <c r="C6340" s="41" t="s">
        <v>18477</v>
      </c>
      <c r="D6340" s="4" t="s">
        <v>18478</v>
      </c>
      <c r="E6340" s="41" t="s">
        <v>19</v>
      </c>
      <c r="F6340" s="3" t="s">
        <v>18479</v>
      </c>
      <c r="G6340" s="1" t="s">
        <v>20</v>
      </c>
      <c r="H6340" s="4" t="s">
        <v>557</v>
      </c>
      <c r="I6340" s="1" t="s">
        <v>38</v>
      </c>
    </row>
    <row r="6341" spans="2:9">
      <c r="B6341" s="1">
        <v>6339</v>
      </c>
      <c r="C6341" s="41" t="s">
        <v>18480</v>
      </c>
      <c r="D6341" s="4" t="s">
        <v>18481</v>
      </c>
      <c r="E6341" s="41" t="s">
        <v>19</v>
      </c>
      <c r="F6341" s="3" t="s">
        <v>18482</v>
      </c>
      <c r="G6341" s="1" t="s">
        <v>20</v>
      </c>
      <c r="H6341" s="4" t="s">
        <v>679</v>
      </c>
      <c r="I6341" s="1" t="s">
        <v>38</v>
      </c>
    </row>
    <row r="6342" spans="2:9">
      <c r="B6342" s="1">
        <v>6340</v>
      </c>
      <c r="C6342" s="41" t="s">
        <v>18483</v>
      </c>
      <c r="D6342" s="4" t="s">
        <v>18484</v>
      </c>
      <c r="E6342" s="41" t="s">
        <v>19</v>
      </c>
      <c r="F6342" s="3" t="s">
        <v>18485</v>
      </c>
      <c r="G6342" s="1" t="s">
        <v>20</v>
      </c>
      <c r="H6342" s="4" t="s">
        <v>680</v>
      </c>
      <c r="I6342" s="1" t="s">
        <v>38</v>
      </c>
    </row>
    <row r="6343" spans="2:9">
      <c r="B6343" s="1">
        <v>6341</v>
      </c>
      <c r="C6343" s="41" t="s">
        <v>18486</v>
      </c>
      <c r="D6343" s="4" t="s">
        <v>18487</v>
      </c>
      <c r="E6343" s="41" t="s">
        <v>19</v>
      </c>
      <c r="F6343" s="3" t="s">
        <v>18488</v>
      </c>
      <c r="G6343" s="1" t="s">
        <v>20</v>
      </c>
      <c r="H6343" s="4" t="s">
        <v>678</v>
      </c>
      <c r="I6343" s="1" t="s">
        <v>38</v>
      </c>
    </row>
    <row r="6344" spans="2:9">
      <c r="B6344" s="1">
        <v>6342</v>
      </c>
      <c r="C6344" s="41" t="s">
        <v>18489</v>
      </c>
      <c r="D6344" s="4" t="s">
        <v>18490</v>
      </c>
      <c r="E6344" s="41" t="s">
        <v>19</v>
      </c>
      <c r="F6344" s="3" t="s">
        <v>18491</v>
      </c>
      <c r="G6344" s="1" t="s">
        <v>20</v>
      </c>
      <c r="H6344" s="4" t="s">
        <v>679</v>
      </c>
      <c r="I6344" s="1" t="s">
        <v>38</v>
      </c>
    </row>
    <row r="6345" spans="2:9">
      <c r="B6345" s="1">
        <v>6343</v>
      </c>
      <c r="C6345" s="41" t="s">
        <v>18492</v>
      </c>
      <c r="D6345" s="4" t="s">
        <v>18493</v>
      </c>
      <c r="E6345" s="41" t="s">
        <v>19</v>
      </c>
      <c r="F6345" s="3" t="s">
        <v>18494</v>
      </c>
      <c r="G6345" s="1" t="s">
        <v>20</v>
      </c>
      <c r="H6345" s="4" t="s">
        <v>557</v>
      </c>
      <c r="I6345" s="1" t="s">
        <v>38</v>
      </c>
    </row>
    <row r="6346" spans="2:9">
      <c r="B6346" s="1">
        <v>6344</v>
      </c>
      <c r="C6346" s="41" t="s">
        <v>18495</v>
      </c>
      <c r="D6346" s="4" t="s">
        <v>18496</v>
      </c>
      <c r="E6346" s="41" t="s">
        <v>19</v>
      </c>
      <c r="F6346" s="3" t="s">
        <v>18497</v>
      </c>
      <c r="G6346" s="1" t="s">
        <v>20</v>
      </c>
      <c r="H6346" s="4" t="s">
        <v>675</v>
      </c>
      <c r="I6346" s="1" t="s">
        <v>38</v>
      </c>
    </row>
    <row r="6347" spans="2:9">
      <c r="B6347" s="1">
        <v>6345</v>
      </c>
      <c r="C6347" s="41" t="s">
        <v>18498</v>
      </c>
      <c r="D6347" s="4" t="s">
        <v>18499</v>
      </c>
      <c r="E6347" s="41" t="s">
        <v>19</v>
      </c>
      <c r="F6347" s="3" t="s">
        <v>16218</v>
      </c>
      <c r="G6347" s="1" t="s">
        <v>20</v>
      </c>
      <c r="H6347" s="4" t="s">
        <v>679</v>
      </c>
      <c r="I6347" s="1" t="s">
        <v>38</v>
      </c>
    </row>
    <row r="6348" spans="2:9">
      <c r="B6348" s="1">
        <v>6346</v>
      </c>
      <c r="C6348" s="41" t="s">
        <v>18500</v>
      </c>
      <c r="D6348" s="4" t="s">
        <v>18501</v>
      </c>
      <c r="E6348" s="41" t="s">
        <v>19</v>
      </c>
      <c r="F6348" s="3" t="s">
        <v>18502</v>
      </c>
      <c r="G6348" s="1" t="s">
        <v>20</v>
      </c>
      <c r="H6348" s="4" t="s">
        <v>436</v>
      </c>
      <c r="I6348" s="1" t="s">
        <v>38</v>
      </c>
    </row>
    <row r="6349" spans="2:9">
      <c r="B6349" s="1">
        <v>6347</v>
      </c>
      <c r="C6349" s="41" t="s">
        <v>18503</v>
      </c>
      <c r="D6349" s="4" t="s">
        <v>18504</v>
      </c>
      <c r="E6349" s="41" t="s">
        <v>19</v>
      </c>
      <c r="F6349" s="3" t="s">
        <v>18505</v>
      </c>
      <c r="G6349" s="1" t="s">
        <v>20</v>
      </c>
      <c r="H6349" s="4" t="s">
        <v>436</v>
      </c>
      <c r="I6349" s="1" t="s">
        <v>38</v>
      </c>
    </row>
    <row r="6350" spans="2:9">
      <c r="B6350" s="1">
        <v>6348</v>
      </c>
      <c r="C6350" s="41" t="s">
        <v>18506</v>
      </c>
      <c r="D6350" s="4" t="s">
        <v>18507</v>
      </c>
      <c r="E6350" s="41" t="s">
        <v>19</v>
      </c>
      <c r="F6350" s="3" t="s">
        <v>18508</v>
      </c>
      <c r="G6350" s="1" t="s">
        <v>20</v>
      </c>
      <c r="H6350" s="4" t="s">
        <v>182</v>
      </c>
      <c r="I6350" s="1" t="s">
        <v>38</v>
      </c>
    </row>
    <row r="6351" spans="2:9">
      <c r="B6351" s="1">
        <v>6349</v>
      </c>
      <c r="C6351" s="41" t="s">
        <v>18509</v>
      </c>
      <c r="D6351" s="4" t="s">
        <v>18510</v>
      </c>
      <c r="E6351" s="41" t="s">
        <v>19</v>
      </c>
      <c r="F6351" s="3" t="s">
        <v>18511</v>
      </c>
      <c r="G6351" s="1" t="s">
        <v>20</v>
      </c>
      <c r="H6351" s="4" t="s">
        <v>436</v>
      </c>
      <c r="I6351" s="1" t="s">
        <v>38</v>
      </c>
    </row>
    <row r="6352" spans="2:9">
      <c r="B6352" s="1">
        <v>6350</v>
      </c>
      <c r="C6352" s="41" t="s">
        <v>18512</v>
      </c>
      <c r="D6352" s="4" t="s">
        <v>18513</v>
      </c>
      <c r="E6352" s="41" t="s">
        <v>19</v>
      </c>
      <c r="F6352" s="3" t="s">
        <v>18514</v>
      </c>
      <c r="G6352" s="1" t="s">
        <v>20</v>
      </c>
      <c r="H6352" s="4" t="s">
        <v>678</v>
      </c>
      <c r="I6352" s="1" t="s">
        <v>38</v>
      </c>
    </row>
    <row r="6353" spans="2:9">
      <c r="B6353" s="1">
        <v>6351</v>
      </c>
      <c r="C6353" s="41" t="s">
        <v>18515</v>
      </c>
      <c r="D6353" s="4" t="s">
        <v>18516</v>
      </c>
      <c r="E6353" s="41" t="s">
        <v>19</v>
      </c>
      <c r="F6353" s="3" t="s">
        <v>18517</v>
      </c>
      <c r="G6353" s="1" t="s">
        <v>20</v>
      </c>
      <c r="H6353" s="4" t="s">
        <v>557</v>
      </c>
      <c r="I6353" s="1" t="s">
        <v>38</v>
      </c>
    </row>
    <row r="6354" spans="2:9">
      <c r="B6354" s="1">
        <v>6352</v>
      </c>
      <c r="C6354" s="41" t="s">
        <v>18518</v>
      </c>
      <c r="D6354" s="4" t="s">
        <v>18519</v>
      </c>
      <c r="E6354" s="41" t="s">
        <v>19</v>
      </c>
      <c r="F6354" s="3" t="s">
        <v>5178</v>
      </c>
      <c r="G6354" s="1" t="s">
        <v>20</v>
      </c>
      <c r="H6354" s="4" t="s">
        <v>387</v>
      </c>
      <c r="I6354" s="1" t="s">
        <v>38</v>
      </c>
    </row>
    <row r="6355" spans="2:9">
      <c r="B6355" s="1">
        <v>6353</v>
      </c>
      <c r="C6355" s="41" t="s">
        <v>18520</v>
      </c>
      <c r="D6355" s="4" t="s">
        <v>18521</v>
      </c>
      <c r="E6355" s="41" t="s">
        <v>19</v>
      </c>
      <c r="F6355" s="3" t="s">
        <v>18522</v>
      </c>
      <c r="G6355" s="1" t="s">
        <v>20</v>
      </c>
      <c r="H6355" s="4" t="s">
        <v>679</v>
      </c>
      <c r="I6355" s="1" t="s">
        <v>38</v>
      </c>
    </row>
    <row r="6356" spans="2:9">
      <c r="B6356" s="1">
        <v>6354</v>
      </c>
      <c r="C6356" s="41" t="s">
        <v>18523</v>
      </c>
      <c r="D6356" s="4" t="s">
        <v>18524</v>
      </c>
      <c r="E6356" s="41" t="s">
        <v>19</v>
      </c>
      <c r="F6356" s="3" t="s">
        <v>15787</v>
      </c>
      <c r="G6356" s="1" t="s">
        <v>20</v>
      </c>
      <c r="H6356" s="4" t="s">
        <v>387</v>
      </c>
      <c r="I6356" s="1" t="s">
        <v>38</v>
      </c>
    </row>
    <row r="6357" spans="2:9">
      <c r="B6357" s="1">
        <v>6355</v>
      </c>
      <c r="C6357" s="41" t="s">
        <v>18525</v>
      </c>
      <c r="D6357" s="4" t="s">
        <v>18526</v>
      </c>
      <c r="E6357" s="41" t="s">
        <v>19</v>
      </c>
      <c r="F6357" s="3" t="s">
        <v>18527</v>
      </c>
      <c r="G6357" s="1" t="s">
        <v>20</v>
      </c>
      <c r="H6357" s="4" t="s">
        <v>557</v>
      </c>
      <c r="I6357" s="1" t="s">
        <v>38</v>
      </c>
    </row>
    <row r="6358" spans="2:9">
      <c r="B6358" s="1">
        <v>6356</v>
      </c>
      <c r="C6358" s="41" t="s">
        <v>18528</v>
      </c>
      <c r="D6358" s="4" t="s">
        <v>18529</v>
      </c>
      <c r="E6358" s="41" t="s">
        <v>19</v>
      </c>
      <c r="F6358" s="3" t="s">
        <v>18530</v>
      </c>
      <c r="G6358" s="1" t="s">
        <v>20</v>
      </c>
      <c r="H6358" s="4" t="s">
        <v>678</v>
      </c>
      <c r="I6358" s="1" t="s">
        <v>38</v>
      </c>
    </row>
    <row r="6359" spans="2:9">
      <c r="B6359" s="1">
        <v>6357</v>
      </c>
      <c r="C6359" s="41" t="s">
        <v>18531</v>
      </c>
      <c r="D6359" s="4" t="s">
        <v>18532</v>
      </c>
      <c r="E6359" s="41" t="s">
        <v>19</v>
      </c>
      <c r="F6359" s="3" t="s">
        <v>18533</v>
      </c>
      <c r="G6359" s="1" t="s">
        <v>20</v>
      </c>
      <c r="H6359" s="4" t="s">
        <v>679</v>
      </c>
      <c r="I6359" s="1" t="s">
        <v>38</v>
      </c>
    </row>
    <row r="6360" spans="2:9">
      <c r="B6360" s="1">
        <v>6358</v>
      </c>
      <c r="C6360" s="41" t="s">
        <v>18534</v>
      </c>
      <c r="D6360" s="4" t="s">
        <v>18535</v>
      </c>
      <c r="E6360" s="41" t="s">
        <v>19</v>
      </c>
      <c r="F6360" s="3" t="s">
        <v>18536</v>
      </c>
      <c r="G6360" s="1" t="s">
        <v>20</v>
      </c>
      <c r="H6360" s="4" t="s">
        <v>678</v>
      </c>
      <c r="I6360" s="1" t="s">
        <v>38</v>
      </c>
    </row>
    <row r="6361" spans="2:9">
      <c r="B6361" s="1">
        <v>6359</v>
      </c>
      <c r="C6361" s="41" t="s">
        <v>18537</v>
      </c>
      <c r="D6361" s="4" t="s">
        <v>18538</v>
      </c>
      <c r="E6361" s="41" t="s">
        <v>19</v>
      </c>
      <c r="F6361" s="3" t="s">
        <v>18539</v>
      </c>
      <c r="G6361" s="1" t="s">
        <v>20</v>
      </c>
      <c r="H6361" s="4" t="s">
        <v>174</v>
      </c>
      <c r="I6361" s="1" t="s">
        <v>38</v>
      </c>
    </row>
    <row r="6362" spans="2:9">
      <c r="B6362" s="1">
        <v>6360</v>
      </c>
      <c r="C6362" s="41" t="s">
        <v>18540</v>
      </c>
      <c r="D6362" s="4" t="s">
        <v>18541</v>
      </c>
      <c r="E6362" s="41" t="s">
        <v>19</v>
      </c>
      <c r="F6362" s="3" t="s">
        <v>18542</v>
      </c>
      <c r="G6362" s="1" t="s">
        <v>20</v>
      </c>
      <c r="H6362" s="4" t="s">
        <v>557</v>
      </c>
      <c r="I6362" s="1" t="s">
        <v>38</v>
      </c>
    </row>
    <row r="6363" spans="2:9">
      <c r="B6363" s="1">
        <v>6361</v>
      </c>
      <c r="C6363" s="41" t="s">
        <v>18543</v>
      </c>
      <c r="D6363" s="4" t="s">
        <v>18544</v>
      </c>
      <c r="E6363" s="41" t="s">
        <v>19</v>
      </c>
      <c r="F6363" s="3" t="s">
        <v>15025</v>
      </c>
      <c r="G6363" s="1" t="s">
        <v>20</v>
      </c>
      <c r="H6363" s="4" t="s">
        <v>387</v>
      </c>
      <c r="I6363" s="1" t="s">
        <v>38</v>
      </c>
    </row>
    <row r="6364" spans="2:9">
      <c r="B6364" s="1">
        <v>6362</v>
      </c>
      <c r="C6364" s="41" t="s">
        <v>18545</v>
      </c>
      <c r="D6364" s="4" t="s">
        <v>18546</v>
      </c>
      <c r="E6364" s="41" t="s">
        <v>19</v>
      </c>
      <c r="F6364" s="3" t="s">
        <v>18547</v>
      </c>
      <c r="G6364" s="1" t="s">
        <v>20</v>
      </c>
      <c r="H6364" s="4" t="s">
        <v>557</v>
      </c>
      <c r="I6364" s="1" t="s">
        <v>38</v>
      </c>
    </row>
    <row r="6365" spans="2:9">
      <c r="B6365" s="1">
        <v>6363</v>
      </c>
      <c r="C6365" s="41" t="s">
        <v>18548</v>
      </c>
      <c r="D6365" s="4" t="s">
        <v>10954</v>
      </c>
      <c r="E6365" s="41" t="s">
        <v>19</v>
      </c>
      <c r="F6365" s="3" t="s">
        <v>18549</v>
      </c>
      <c r="G6365" s="1" t="s">
        <v>20</v>
      </c>
      <c r="H6365" s="4" t="s">
        <v>436</v>
      </c>
      <c r="I6365" s="1" t="s">
        <v>38</v>
      </c>
    </row>
    <row r="6366" spans="2:9">
      <c r="B6366" s="1">
        <v>6364</v>
      </c>
      <c r="C6366" s="41" t="s">
        <v>18550</v>
      </c>
      <c r="D6366" s="4" t="s">
        <v>18551</v>
      </c>
      <c r="E6366" s="41" t="s">
        <v>19</v>
      </c>
      <c r="F6366" s="3" t="s">
        <v>18552</v>
      </c>
      <c r="G6366" s="1" t="s">
        <v>20</v>
      </c>
      <c r="H6366" s="4" t="s">
        <v>557</v>
      </c>
      <c r="I6366" s="1" t="s">
        <v>38</v>
      </c>
    </row>
    <row r="6367" spans="2:9">
      <c r="B6367" s="1">
        <v>6365</v>
      </c>
      <c r="C6367" s="41" t="s">
        <v>18553</v>
      </c>
      <c r="D6367" s="4" t="s">
        <v>18554</v>
      </c>
      <c r="E6367" s="41" t="s">
        <v>19</v>
      </c>
      <c r="F6367" s="3" t="s">
        <v>18555</v>
      </c>
      <c r="G6367" s="1" t="s">
        <v>20</v>
      </c>
      <c r="H6367" s="4" t="s">
        <v>678</v>
      </c>
      <c r="I6367" s="1" t="s">
        <v>38</v>
      </c>
    </row>
    <row r="6368" spans="2:9">
      <c r="B6368" s="1">
        <v>6366</v>
      </c>
      <c r="C6368" s="41" t="s">
        <v>18556</v>
      </c>
      <c r="D6368" s="4" t="s">
        <v>18557</v>
      </c>
      <c r="E6368" s="41" t="s">
        <v>19</v>
      </c>
      <c r="F6368" s="3" t="s">
        <v>18558</v>
      </c>
      <c r="G6368" s="1" t="s">
        <v>20</v>
      </c>
      <c r="H6368" s="4" t="s">
        <v>557</v>
      </c>
      <c r="I6368" s="1" t="s">
        <v>38</v>
      </c>
    </row>
    <row r="6369" spans="2:9">
      <c r="B6369" s="1">
        <v>6367</v>
      </c>
      <c r="C6369" s="41" t="s">
        <v>18559</v>
      </c>
      <c r="D6369" s="4" t="s">
        <v>18560</v>
      </c>
      <c r="E6369" s="41" t="s">
        <v>19</v>
      </c>
      <c r="F6369" s="3" t="s">
        <v>251</v>
      </c>
      <c r="G6369" s="1" t="s">
        <v>20</v>
      </c>
      <c r="H6369" s="4" t="s">
        <v>252</v>
      </c>
      <c r="I6369" s="1" t="s">
        <v>38</v>
      </c>
    </row>
    <row r="6370" spans="2:9">
      <c r="B6370" s="1">
        <v>6368</v>
      </c>
      <c r="C6370" s="41" t="s">
        <v>18561</v>
      </c>
      <c r="D6370" s="4" t="s">
        <v>18562</v>
      </c>
      <c r="E6370" s="41" t="s">
        <v>19</v>
      </c>
      <c r="F6370" s="3" t="s">
        <v>18563</v>
      </c>
      <c r="G6370" s="1" t="s">
        <v>20</v>
      </c>
      <c r="H6370" s="4" t="s">
        <v>680</v>
      </c>
      <c r="I6370" s="1" t="s">
        <v>38</v>
      </c>
    </row>
    <row r="6371" spans="2:9">
      <c r="B6371" s="1">
        <v>6369</v>
      </c>
      <c r="C6371" s="41" t="s">
        <v>18564</v>
      </c>
      <c r="D6371" s="4" t="s">
        <v>18565</v>
      </c>
      <c r="E6371" s="41" t="s">
        <v>19</v>
      </c>
      <c r="F6371" s="3" t="s">
        <v>18566</v>
      </c>
      <c r="G6371" s="1" t="s">
        <v>20</v>
      </c>
      <c r="H6371" s="4" t="s">
        <v>557</v>
      </c>
      <c r="I6371" s="1" t="s">
        <v>38</v>
      </c>
    </row>
    <row r="6372" spans="2:9">
      <c r="B6372" s="1">
        <v>6370</v>
      </c>
      <c r="C6372" s="41" t="s">
        <v>18567</v>
      </c>
      <c r="D6372" s="4" t="s">
        <v>18568</v>
      </c>
      <c r="E6372" s="41" t="s">
        <v>19</v>
      </c>
      <c r="F6372" s="3" t="s">
        <v>18569</v>
      </c>
      <c r="G6372" s="1" t="s">
        <v>20</v>
      </c>
      <c r="H6372" s="4" t="s">
        <v>436</v>
      </c>
      <c r="I6372" s="1" t="s">
        <v>38</v>
      </c>
    </row>
    <row r="6373" spans="2:9">
      <c r="B6373" s="1">
        <v>6371</v>
      </c>
      <c r="C6373" s="41" t="s">
        <v>18570</v>
      </c>
      <c r="D6373" s="4" t="s">
        <v>18571</v>
      </c>
      <c r="E6373" s="41" t="s">
        <v>19</v>
      </c>
      <c r="F6373" s="3" t="s">
        <v>16835</v>
      </c>
      <c r="G6373" s="1" t="s">
        <v>20</v>
      </c>
      <c r="H6373" s="4" t="s">
        <v>680</v>
      </c>
      <c r="I6373" s="1" t="s">
        <v>38</v>
      </c>
    </row>
    <row r="6374" spans="2:9">
      <c r="B6374" s="1">
        <v>6372</v>
      </c>
      <c r="C6374" s="41" t="s">
        <v>18572</v>
      </c>
      <c r="D6374" s="4" t="s">
        <v>18573</v>
      </c>
      <c r="E6374" s="41" t="s">
        <v>19</v>
      </c>
      <c r="F6374" s="3" t="s">
        <v>18574</v>
      </c>
      <c r="G6374" s="1" t="s">
        <v>20</v>
      </c>
      <c r="H6374" s="4" t="s">
        <v>557</v>
      </c>
      <c r="I6374" s="1" t="s">
        <v>38</v>
      </c>
    </row>
    <row r="6375" spans="2:9">
      <c r="B6375" s="1">
        <v>6373</v>
      </c>
      <c r="C6375" s="41" t="s">
        <v>18575</v>
      </c>
      <c r="D6375" s="4" t="s">
        <v>18576</v>
      </c>
      <c r="E6375" s="41" t="s">
        <v>19</v>
      </c>
      <c r="F6375" s="3" t="s">
        <v>18577</v>
      </c>
      <c r="G6375" s="1" t="s">
        <v>20</v>
      </c>
      <c r="H6375" s="4" t="s">
        <v>557</v>
      </c>
      <c r="I6375" s="1" t="s">
        <v>38</v>
      </c>
    </row>
    <row r="6376" spans="2:9">
      <c r="B6376" s="1">
        <v>6374</v>
      </c>
      <c r="C6376" s="41" t="s">
        <v>18578</v>
      </c>
      <c r="D6376" s="4" t="s">
        <v>18579</v>
      </c>
      <c r="E6376" s="41" t="s">
        <v>19</v>
      </c>
      <c r="F6376" s="3" t="s">
        <v>18580</v>
      </c>
      <c r="G6376" s="1" t="s">
        <v>20</v>
      </c>
      <c r="H6376" s="4" t="s">
        <v>478</v>
      </c>
      <c r="I6376" s="1" t="s">
        <v>38</v>
      </c>
    </row>
    <row r="6377" spans="2:9">
      <c r="B6377" s="1">
        <v>6375</v>
      </c>
      <c r="C6377" s="41" t="s">
        <v>18581</v>
      </c>
      <c r="D6377" s="4" t="s">
        <v>18582</v>
      </c>
      <c r="E6377" s="41" t="s">
        <v>19</v>
      </c>
      <c r="F6377" s="3" t="s">
        <v>18583</v>
      </c>
      <c r="G6377" s="1" t="s">
        <v>20</v>
      </c>
      <c r="H6377" s="4" t="s">
        <v>678</v>
      </c>
      <c r="I6377" s="1" t="s">
        <v>38</v>
      </c>
    </row>
    <row r="6378" spans="2:9">
      <c r="B6378" s="1">
        <v>6376</v>
      </c>
      <c r="C6378" s="41" t="s">
        <v>18584</v>
      </c>
      <c r="D6378" s="4" t="s">
        <v>18585</v>
      </c>
      <c r="E6378" s="41" t="s">
        <v>19</v>
      </c>
      <c r="F6378" s="3" t="s">
        <v>18586</v>
      </c>
      <c r="G6378" s="1" t="s">
        <v>20</v>
      </c>
      <c r="H6378" s="4" t="s">
        <v>436</v>
      </c>
      <c r="I6378" s="1" t="s">
        <v>38</v>
      </c>
    </row>
    <row r="6379" spans="2:9">
      <c r="B6379" s="1">
        <v>6377</v>
      </c>
      <c r="C6379" s="41" t="s">
        <v>18587</v>
      </c>
      <c r="D6379" s="4" t="s">
        <v>18588</v>
      </c>
      <c r="E6379" s="41" t="s">
        <v>19</v>
      </c>
      <c r="F6379" s="3" t="s">
        <v>18589</v>
      </c>
      <c r="G6379" s="1" t="s">
        <v>20</v>
      </c>
      <c r="H6379" s="4" t="s">
        <v>557</v>
      </c>
      <c r="I6379" s="1" t="s">
        <v>38</v>
      </c>
    </row>
    <row r="6380" spans="2:9">
      <c r="B6380" s="1">
        <v>6378</v>
      </c>
      <c r="C6380" s="41" t="s">
        <v>18590</v>
      </c>
      <c r="D6380" s="4" t="s">
        <v>18591</v>
      </c>
      <c r="E6380" s="41" t="s">
        <v>19</v>
      </c>
      <c r="F6380" s="3" t="s">
        <v>18592</v>
      </c>
      <c r="G6380" s="1" t="s">
        <v>20</v>
      </c>
      <c r="H6380" s="4" t="s">
        <v>679</v>
      </c>
      <c r="I6380" s="1" t="s">
        <v>38</v>
      </c>
    </row>
    <row r="6381" spans="2:9">
      <c r="B6381" s="1">
        <v>6379</v>
      </c>
      <c r="C6381" s="41" t="s">
        <v>18593</v>
      </c>
      <c r="D6381" s="4" t="s">
        <v>4639</v>
      </c>
      <c r="E6381" s="41" t="s">
        <v>19</v>
      </c>
      <c r="F6381" s="3" t="s">
        <v>17605</v>
      </c>
      <c r="G6381" s="1" t="s">
        <v>20</v>
      </c>
      <c r="H6381" s="4" t="s">
        <v>557</v>
      </c>
      <c r="I6381" s="1" t="s">
        <v>38</v>
      </c>
    </row>
    <row r="6382" spans="2:9">
      <c r="B6382" s="1">
        <v>6380</v>
      </c>
      <c r="C6382" s="41" t="s">
        <v>18594</v>
      </c>
      <c r="D6382" s="4" t="s">
        <v>12207</v>
      </c>
      <c r="E6382" s="41" t="s">
        <v>19</v>
      </c>
      <c r="F6382" s="3" t="s">
        <v>18595</v>
      </c>
      <c r="G6382" s="1" t="s">
        <v>20</v>
      </c>
      <c r="H6382" s="4" t="s">
        <v>557</v>
      </c>
      <c r="I6382" s="1" t="s">
        <v>38</v>
      </c>
    </row>
    <row r="6383" spans="2:9">
      <c r="B6383" s="1">
        <v>6381</v>
      </c>
      <c r="C6383" s="41" t="s">
        <v>18596</v>
      </c>
      <c r="D6383" s="4" t="s">
        <v>18597</v>
      </c>
      <c r="E6383" s="41" t="s">
        <v>19</v>
      </c>
      <c r="F6383" s="3" t="s">
        <v>12527</v>
      </c>
      <c r="G6383" s="1" t="s">
        <v>20</v>
      </c>
      <c r="H6383" s="4" t="s">
        <v>557</v>
      </c>
      <c r="I6383" s="1" t="s">
        <v>38</v>
      </c>
    </row>
    <row r="6384" spans="2:9">
      <c r="B6384" s="1">
        <v>6382</v>
      </c>
      <c r="C6384" s="41" t="s">
        <v>18598</v>
      </c>
      <c r="D6384" s="4" t="s">
        <v>18599</v>
      </c>
      <c r="E6384" s="41" t="s">
        <v>19</v>
      </c>
      <c r="F6384" s="3" t="s">
        <v>6852</v>
      </c>
      <c r="G6384" s="1" t="s">
        <v>20</v>
      </c>
      <c r="H6384" s="4" t="s">
        <v>387</v>
      </c>
      <c r="I6384" s="1" t="s">
        <v>38</v>
      </c>
    </row>
    <row r="6385" spans="2:9">
      <c r="B6385" s="1">
        <v>6383</v>
      </c>
      <c r="C6385" s="41" t="s">
        <v>18600</v>
      </c>
      <c r="D6385" s="4" t="s">
        <v>18601</v>
      </c>
      <c r="E6385" s="41" t="s">
        <v>19</v>
      </c>
      <c r="F6385" s="3" t="s">
        <v>18602</v>
      </c>
      <c r="G6385" s="1" t="s">
        <v>20</v>
      </c>
      <c r="H6385" s="4" t="s">
        <v>436</v>
      </c>
      <c r="I6385" s="1" t="s">
        <v>38</v>
      </c>
    </row>
    <row r="6386" spans="2:9">
      <c r="B6386" s="1">
        <v>6384</v>
      </c>
      <c r="C6386" s="41" t="s">
        <v>18603</v>
      </c>
      <c r="D6386" s="4" t="s">
        <v>18604</v>
      </c>
      <c r="E6386" s="41" t="s">
        <v>19</v>
      </c>
      <c r="F6386" s="3" t="s">
        <v>18605</v>
      </c>
      <c r="G6386" s="1" t="s">
        <v>20</v>
      </c>
      <c r="H6386" s="4" t="s">
        <v>174</v>
      </c>
      <c r="I6386" s="1" t="s">
        <v>38</v>
      </c>
    </row>
    <row r="6387" spans="2:9">
      <c r="B6387" s="1">
        <v>6385</v>
      </c>
      <c r="C6387" s="41" t="s">
        <v>18606</v>
      </c>
      <c r="D6387" s="4" t="s">
        <v>18607</v>
      </c>
      <c r="E6387" s="41" t="s">
        <v>19</v>
      </c>
      <c r="F6387" s="3" t="s">
        <v>18608</v>
      </c>
      <c r="G6387" s="1" t="s">
        <v>20</v>
      </c>
      <c r="H6387" s="4" t="s">
        <v>680</v>
      </c>
      <c r="I6387" s="1" t="s">
        <v>38</v>
      </c>
    </row>
    <row r="6388" spans="2:9">
      <c r="B6388" s="1">
        <v>6386</v>
      </c>
      <c r="C6388" s="41" t="s">
        <v>18609</v>
      </c>
      <c r="D6388" s="4" t="s">
        <v>18610</v>
      </c>
      <c r="E6388" s="41" t="s">
        <v>19</v>
      </c>
      <c r="F6388" s="3" t="s">
        <v>18611</v>
      </c>
      <c r="G6388" s="1" t="s">
        <v>20</v>
      </c>
      <c r="H6388" s="4" t="s">
        <v>678</v>
      </c>
      <c r="I6388" s="1" t="s">
        <v>38</v>
      </c>
    </row>
    <row r="6389" spans="2:9">
      <c r="B6389" s="1">
        <v>6387</v>
      </c>
      <c r="C6389" s="41" t="s">
        <v>18612</v>
      </c>
      <c r="D6389" s="4" t="s">
        <v>18613</v>
      </c>
      <c r="E6389" s="41" t="s">
        <v>19</v>
      </c>
      <c r="F6389" s="3" t="s">
        <v>18614</v>
      </c>
      <c r="G6389" s="1" t="s">
        <v>20</v>
      </c>
      <c r="H6389" s="4" t="s">
        <v>679</v>
      </c>
      <c r="I6389" s="1" t="s">
        <v>38</v>
      </c>
    </row>
    <row r="6390" spans="2:9">
      <c r="B6390" s="1">
        <v>6388</v>
      </c>
      <c r="C6390" s="41" t="s">
        <v>18615</v>
      </c>
      <c r="D6390" s="4" t="s">
        <v>18616</v>
      </c>
      <c r="E6390" s="41" t="s">
        <v>19</v>
      </c>
      <c r="F6390" s="3" t="s">
        <v>12879</v>
      </c>
      <c r="G6390" s="1" t="s">
        <v>20</v>
      </c>
      <c r="H6390" s="4" t="s">
        <v>387</v>
      </c>
      <c r="I6390" s="1" t="s">
        <v>38</v>
      </c>
    </row>
    <row r="6391" spans="2:9">
      <c r="B6391" s="1">
        <v>6389</v>
      </c>
      <c r="C6391" s="41" t="s">
        <v>18617</v>
      </c>
      <c r="D6391" s="4" t="s">
        <v>18618</v>
      </c>
      <c r="E6391" s="41" t="s">
        <v>19</v>
      </c>
      <c r="F6391" s="3" t="s">
        <v>18619</v>
      </c>
      <c r="G6391" s="1" t="s">
        <v>20</v>
      </c>
      <c r="H6391" s="4" t="s">
        <v>678</v>
      </c>
      <c r="I6391" s="1" t="s">
        <v>38</v>
      </c>
    </row>
    <row r="6392" spans="2:9">
      <c r="B6392" s="1">
        <v>6390</v>
      </c>
      <c r="C6392" s="41" t="s">
        <v>18620</v>
      </c>
      <c r="D6392" s="4" t="s">
        <v>18621</v>
      </c>
      <c r="E6392" s="41" t="s">
        <v>19</v>
      </c>
      <c r="F6392" s="3" t="s">
        <v>18622</v>
      </c>
      <c r="G6392" s="1" t="s">
        <v>20</v>
      </c>
      <c r="H6392" s="4" t="s">
        <v>680</v>
      </c>
      <c r="I6392" s="1" t="s">
        <v>38</v>
      </c>
    </row>
    <row r="6393" spans="2:9">
      <c r="B6393" s="1">
        <v>6391</v>
      </c>
      <c r="C6393" s="41" t="s">
        <v>18623</v>
      </c>
      <c r="D6393" s="4" t="s">
        <v>18624</v>
      </c>
      <c r="E6393" s="41" t="s">
        <v>19</v>
      </c>
      <c r="F6393" s="3" t="s">
        <v>18625</v>
      </c>
      <c r="G6393" s="1" t="s">
        <v>20</v>
      </c>
      <c r="H6393" s="4" t="s">
        <v>478</v>
      </c>
      <c r="I6393" s="1" t="s">
        <v>38</v>
      </c>
    </row>
    <row r="6394" spans="2:9">
      <c r="B6394" s="1">
        <v>6392</v>
      </c>
      <c r="C6394" s="41" t="s">
        <v>18626</v>
      </c>
      <c r="D6394" s="4" t="s">
        <v>18627</v>
      </c>
      <c r="E6394" s="41" t="s">
        <v>19</v>
      </c>
      <c r="F6394" s="3" t="s">
        <v>18628</v>
      </c>
      <c r="G6394" s="1" t="s">
        <v>20</v>
      </c>
      <c r="H6394" s="4" t="s">
        <v>29551</v>
      </c>
      <c r="I6394" s="1" t="s">
        <v>38</v>
      </c>
    </row>
    <row r="6395" spans="2:9">
      <c r="B6395" s="1">
        <v>6393</v>
      </c>
      <c r="C6395" s="41" t="s">
        <v>18629</v>
      </c>
      <c r="D6395" s="4" t="s">
        <v>18630</v>
      </c>
      <c r="E6395" s="41" t="s">
        <v>19</v>
      </c>
      <c r="F6395" s="3" t="s">
        <v>18631</v>
      </c>
      <c r="G6395" s="1" t="s">
        <v>20</v>
      </c>
      <c r="H6395" s="4" t="s">
        <v>679</v>
      </c>
      <c r="I6395" s="1" t="s">
        <v>38</v>
      </c>
    </row>
    <row r="6396" spans="2:9">
      <c r="B6396" s="1">
        <v>6394</v>
      </c>
      <c r="C6396" s="41" t="s">
        <v>18632</v>
      </c>
      <c r="D6396" s="4" t="s">
        <v>18633</v>
      </c>
      <c r="E6396" s="41" t="s">
        <v>19</v>
      </c>
      <c r="F6396" s="3" t="s">
        <v>18634</v>
      </c>
      <c r="G6396" s="1" t="s">
        <v>20</v>
      </c>
      <c r="H6396" s="4" t="s">
        <v>436</v>
      </c>
      <c r="I6396" s="1" t="s">
        <v>38</v>
      </c>
    </row>
    <row r="6397" spans="2:9">
      <c r="B6397" s="1">
        <v>6395</v>
      </c>
      <c r="C6397" s="41" t="s">
        <v>18635</v>
      </c>
      <c r="D6397" s="4" t="s">
        <v>18636</v>
      </c>
      <c r="E6397" s="41" t="s">
        <v>19</v>
      </c>
      <c r="F6397" s="3" t="s">
        <v>16218</v>
      </c>
      <c r="G6397" s="1" t="s">
        <v>20</v>
      </c>
      <c r="H6397" s="4" t="s">
        <v>679</v>
      </c>
      <c r="I6397" s="1" t="s">
        <v>38</v>
      </c>
    </row>
    <row r="6398" spans="2:9">
      <c r="B6398" s="1">
        <v>6396</v>
      </c>
      <c r="C6398" s="41" t="s">
        <v>18637</v>
      </c>
      <c r="D6398" s="4" t="s">
        <v>18638</v>
      </c>
      <c r="E6398" s="41" t="s">
        <v>19</v>
      </c>
      <c r="F6398" s="3" t="s">
        <v>18639</v>
      </c>
      <c r="G6398" s="1" t="s">
        <v>20</v>
      </c>
      <c r="H6398" s="4" t="s">
        <v>478</v>
      </c>
      <c r="I6398" s="1" t="s">
        <v>38</v>
      </c>
    </row>
    <row r="6399" spans="2:9">
      <c r="B6399" s="1">
        <v>6397</v>
      </c>
      <c r="C6399" s="41" t="s">
        <v>18640</v>
      </c>
      <c r="D6399" s="4" t="s">
        <v>18641</v>
      </c>
      <c r="E6399" s="41" t="s">
        <v>17</v>
      </c>
      <c r="F6399" s="3" t="s">
        <v>30248</v>
      </c>
      <c r="G6399" s="1" t="s">
        <v>18</v>
      </c>
      <c r="H6399" s="4" t="s">
        <v>557</v>
      </c>
      <c r="I6399" s="1" t="s">
        <v>38</v>
      </c>
    </row>
    <row r="6400" spans="2:9">
      <c r="B6400" s="1">
        <v>6398</v>
      </c>
      <c r="C6400" s="41" t="s">
        <v>18642</v>
      </c>
      <c r="D6400" s="4" t="s">
        <v>18643</v>
      </c>
      <c r="E6400" s="41" t="s">
        <v>19</v>
      </c>
      <c r="F6400" s="3" t="s">
        <v>18644</v>
      </c>
      <c r="G6400" s="1" t="s">
        <v>20</v>
      </c>
      <c r="H6400" s="4" t="s">
        <v>679</v>
      </c>
      <c r="I6400" s="1" t="s">
        <v>38</v>
      </c>
    </row>
    <row r="6401" spans="2:9">
      <c r="B6401" s="1">
        <v>6399</v>
      </c>
      <c r="C6401" s="41" t="s">
        <v>18645</v>
      </c>
      <c r="D6401" s="4" t="s">
        <v>18646</v>
      </c>
      <c r="E6401" s="41" t="s">
        <v>19</v>
      </c>
      <c r="F6401" s="3" t="s">
        <v>18647</v>
      </c>
      <c r="G6401" s="1" t="s">
        <v>20</v>
      </c>
      <c r="H6401" s="4" t="s">
        <v>436</v>
      </c>
      <c r="I6401" s="1" t="s">
        <v>38</v>
      </c>
    </row>
    <row r="6402" spans="2:9">
      <c r="B6402" s="1">
        <v>6400</v>
      </c>
      <c r="C6402" s="41" t="s">
        <v>18648</v>
      </c>
      <c r="D6402" s="4" t="s">
        <v>18649</v>
      </c>
      <c r="E6402" s="41" t="s">
        <v>19</v>
      </c>
      <c r="F6402" s="3" t="s">
        <v>18650</v>
      </c>
      <c r="G6402" s="1" t="s">
        <v>20</v>
      </c>
      <c r="H6402" s="4" t="s">
        <v>174</v>
      </c>
      <c r="I6402" s="1" t="s">
        <v>38</v>
      </c>
    </row>
    <row r="6403" spans="2:9">
      <c r="B6403" s="1">
        <v>6401</v>
      </c>
      <c r="C6403" s="41" t="s">
        <v>18651</v>
      </c>
      <c r="D6403" s="4" t="s">
        <v>18652</v>
      </c>
      <c r="E6403" s="41" t="s">
        <v>19</v>
      </c>
      <c r="F6403" s="3" t="s">
        <v>13255</v>
      </c>
      <c r="G6403" s="1" t="s">
        <v>20</v>
      </c>
      <c r="H6403" s="4" t="s">
        <v>387</v>
      </c>
      <c r="I6403" s="1" t="s">
        <v>38</v>
      </c>
    </row>
    <row r="6404" spans="2:9">
      <c r="B6404" s="1">
        <v>6402</v>
      </c>
      <c r="C6404" s="41" t="s">
        <v>18653</v>
      </c>
      <c r="D6404" s="4" t="s">
        <v>18654</v>
      </c>
      <c r="E6404" s="41" t="s">
        <v>19</v>
      </c>
      <c r="F6404" s="3" t="s">
        <v>18655</v>
      </c>
      <c r="G6404" s="1" t="s">
        <v>20</v>
      </c>
      <c r="H6404" s="4" t="s">
        <v>678</v>
      </c>
      <c r="I6404" s="1" t="s">
        <v>38</v>
      </c>
    </row>
    <row r="6405" spans="2:9">
      <c r="B6405" s="1">
        <v>6403</v>
      </c>
      <c r="C6405" s="41" t="s">
        <v>18656</v>
      </c>
      <c r="D6405" s="4" t="s">
        <v>18657</v>
      </c>
      <c r="E6405" s="41" t="s">
        <v>19</v>
      </c>
      <c r="F6405" s="3" t="s">
        <v>18658</v>
      </c>
      <c r="G6405" s="1" t="s">
        <v>20</v>
      </c>
      <c r="H6405" s="4" t="s">
        <v>679</v>
      </c>
      <c r="I6405" s="1" t="s">
        <v>38</v>
      </c>
    </row>
    <row r="6406" spans="2:9">
      <c r="B6406" s="1">
        <v>6404</v>
      </c>
      <c r="C6406" s="41" t="s">
        <v>18659</v>
      </c>
      <c r="D6406" s="4" t="s">
        <v>18660</v>
      </c>
      <c r="E6406" s="41" t="s">
        <v>19</v>
      </c>
      <c r="F6406" s="3" t="s">
        <v>18661</v>
      </c>
      <c r="G6406" s="1" t="s">
        <v>20</v>
      </c>
      <c r="H6406" s="4" t="s">
        <v>557</v>
      </c>
      <c r="I6406" s="1" t="s">
        <v>38</v>
      </c>
    </row>
    <row r="6407" spans="2:9">
      <c r="B6407" s="1">
        <v>6405</v>
      </c>
      <c r="C6407" s="41" t="s">
        <v>18662</v>
      </c>
      <c r="D6407" s="4" t="s">
        <v>18663</v>
      </c>
      <c r="E6407" s="41" t="s">
        <v>19</v>
      </c>
      <c r="F6407" s="3" t="s">
        <v>18664</v>
      </c>
      <c r="G6407" s="1" t="s">
        <v>20</v>
      </c>
      <c r="H6407" s="4" t="s">
        <v>478</v>
      </c>
      <c r="I6407" s="1" t="s">
        <v>38</v>
      </c>
    </row>
    <row r="6408" spans="2:9">
      <c r="B6408" s="1">
        <v>6406</v>
      </c>
      <c r="C6408" s="41" t="s">
        <v>18665</v>
      </c>
      <c r="D6408" s="4" t="s">
        <v>18666</v>
      </c>
      <c r="E6408" s="41" t="s">
        <v>19</v>
      </c>
      <c r="F6408" s="3" t="s">
        <v>18667</v>
      </c>
      <c r="G6408" s="1" t="s">
        <v>20</v>
      </c>
      <c r="H6408" s="4" t="s">
        <v>557</v>
      </c>
      <c r="I6408" s="1" t="s">
        <v>38</v>
      </c>
    </row>
    <row r="6409" spans="2:9">
      <c r="B6409" s="1">
        <v>6407</v>
      </c>
      <c r="C6409" s="41" t="s">
        <v>18668</v>
      </c>
      <c r="D6409" s="4" t="s">
        <v>18669</v>
      </c>
      <c r="E6409" s="41" t="s">
        <v>19</v>
      </c>
      <c r="F6409" s="3" t="s">
        <v>18670</v>
      </c>
      <c r="G6409" s="1" t="s">
        <v>20</v>
      </c>
      <c r="H6409" s="4" t="s">
        <v>678</v>
      </c>
      <c r="I6409" s="1" t="s">
        <v>38</v>
      </c>
    </row>
    <row r="6410" spans="2:9">
      <c r="B6410" s="1">
        <v>6408</v>
      </c>
      <c r="C6410" s="41" t="s">
        <v>18671</v>
      </c>
      <c r="D6410" s="4" t="s">
        <v>18672</v>
      </c>
      <c r="E6410" s="41" t="s">
        <v>19</v>
      </c>
      <c r="F6410" s="3" t="s">
        <v>18673</v>
      </c>
      <c r="G6410" s="1" t="s">
        <v>20</v>
      </c>
      <c r="H6410" s="4" t="s">
        <v>387</v>
      </c>
      <c r="I6410" s="1" t="s">
        <v>38</v>
      </c>
    </row>
    <row r="6411" spans="2:9">
      <c r="B6411" s="1">
        <v>6409</v>
      </c>
      <c r="C6411" s="41" t="s">
        <v>18674</v>
      </c>
      <c r="D6411" s="4" t="s">
        <v>18675</v>
      </c>
      <c r="E6411" s="41" t="s">
        <v>19</v>
      </c>
      <c r="F6411" s="3" t="s">
        <v>18676</v>
      </c>
      <c r="G6411" s="1" t="s">
        <v>20</v>
      </c>
      <c r="H6411" s="4" t="s">
        <v>557</v>
      </c>
      <c r="I6411" s="1" t="s">
        <v>38</v>
      </c>
    </row>
    <row r="6412" spans="2:9">
      <c r="B6412" s="1">
        <v>6410</v>
      </c>
      <c r="C6412" s="41" t="s">
        <v>18677</v>
      </c>
      <c r="D6412" s="4" t="s">
        <v>18678</v>
      </c>
      <c r="E6412" s="41" t="s">
        <v>19</v>
      </c>
      <c r="F6412" s="3" t="s">
        <v>18679</v>
      </c>
      <c r="G6412" s="1" t="s">
        <v>20</v>
      </c>
      <c r="H6412" s="4" t="s">
        <v>557</v>
      </c>
      <c r="I6412" s="1" t="s">
        <v>38</v>
      </c>
    </row>
    <row r="6413" spans="2:9">
      <c r="B6413" s="1">
        <v>6411</v>
      </c>
      <c r="C6413" s="41" t="s">
        <v>18680</v>
      </c>
      <c r="D6413" s="4" t="s">
        <v>18681</v>
      </c>
      <c r="E6413" s="41" t="s">
        <v>19</v>
      </c>
      <c r="F6413" s="3" t="s">
        <v>18682</v>
      </c>
      <c r="G6413" s="1" t="s">
        <v>20</v>
      </c>
      <c r="H6413" s="4" t="s">
        <v>680</v>
      </c>
      <c r="I6413" s="1" t="s">
        <v>38</v>
      </c>
    </row>
    <row r="6414" spans="2:9">
      <c r="B6414" s="1">
        <v>6412</v>
      </c>
      <c r="C6414" s="41" t="s">
        <v>18683</v>
      </c>
      <c r="D6414" s="4" t="s">
        <v>18684</v>
      </c>
      <c r="E6414" s="41" t="s">
        <v>19</v>
      </c>
      <c r="F6414" s="3" t="s">
        <v>18685</v>
      </c>
      <c r="G6414" s="1" t="s">
        <v>20</v>
      </c>
      <c r="H6414" s="4" t="s">
        <v>478</v>
      </c>
      <c r="I6414" s="1" t="s">
        <v>38</v>
      </c>
    </row>
    <row r="6415" spans="2:9">
      <c r="B6415" s="1">
        <v>6413</v>
      </c>
      <c r="C6415" s="41" t="s">
        <v>18686</v>
      </c>
      <c r="D6415" s="4" t="s">
        <v>18687</v>
      </c>
      <c r="E6415" s="41" t="s">
        <v>19</v>
      </c>
      <c r="F6415" s="3" t="s">
        <v>18688</v>
      </c>
      <c r="G6415" s="1" t="s">
        <v>20</v>
      </c>
      <c r="H6415" s="4" t="s">
        <v>182</v>
      </c>
      <c r="I6415" s="1" t="s">
        <v>38</v>
      </c>
    </row>
    <row r="6416" spans="2:9">
      <c r="B6416" s="1">
        <v>6414</v>
      </c>
      <c r="C6416" s="41" t="s">
        <v>18689</v>
      </c>
      <c r="D6416" s="4" t="s">
        <v>18690</v>
      </c>
      <c r="E6416" s="41" t="s">
        <v>19</v>
      </c>
      <c r="F6416" s="3" t="s">
        <v>18691</v>
      </c>
      <c r="G6416" s="1" t="s">
        <v>20</v>
      </c>
      <c r="H6416" s="4" t="s">
        <v>680</v>
      </c>
      <c r="I6416" s="1" t="s">
        <v>38</v>
      </c>
    </row>
    <row r="6417" spans="2:9">
      <c r="B6417" s="1">
        <v>6415</v>
      </c>
      <c r="C6417" s="41" t="s">
        <v>18692</v>
      </c>
      <c r="D6417" s="4" t="s">
        <v>18693</v>
      </c>
      <c r="E6417" s="41" t="s">
        <v>19</v>
      </c>
      <c r="F6417" s="3" t="s">
        <v>18694</v>
      </c>
      <c r="G6417" s="1" t="s">
        <v>20</v>
      </c>
      <c r="H6417" s="4" t="s">
        <v>675</v>
      </c>
      <c r="I6417" s="1" t="s">
        <v>38</v>
      </c>
    </row>
    <row r="6418" spans="2:9">
      <c r="B6418" s="1">
        <v>6416</v>
      </c>
      <c r="C6418" s="41" t="s">
        <v>18695</v>
      </c>
      <c r="D6418" s="4" t="s">
        <v>18696</v>
      </c>
      <c r="E6418" s="41" t="s">
        <v>19</v>
      </c>
      <c r="F6418" s="3" t="s">
        <v>18697</v>
      </c>
      <c r="G6418" s="1" t="s">
        <v>20</v>
      </c>
      <c r="H6418" s="4" t="s">
        <v>174</v>
      </c>
      <c r="I6418" s="1" t="s">
        <v>38</v>
      </c>
    </row>
    <row r="6419" spans="2:9">
      <c r="B6419" s="1">
        <v>6417</v>
      </c>
      <c r="C6419" s="41" t="s">
        <v>18698</v>
      </c>
      <c r="D6419" s="4" t="s">
        <v>18699</v>
      </c>
      <c r="E6419" s="41" t="s">
        <v>19</v>
      </c>
      <c r="F6419" s="3" t="s">
        <v>18700</v>
      </c>
      <c r="G6419" s="1" t="s">
        <v>20</v>
      </c>
      <c r="H6419" s="4" t="s">
        <v>679</v>
      </c>
      <c r="I6419" s="1" t="s">
        <v>38</v>
      </c>
    </row>
    <row r="6420" spans="2:9">
      <c r="B6420" s="1">
        <v>6418</v>
      </c>
      <c r="C6420" s="41" t="s">
        <v>18701</v>
      </c>
      <c r="D6420" s="4" t="s">
        <v>18702</v>
      </c>
      <c r="E6420" s="41" t="s">
        <v>19</v>
      </c>
      <c r="F6420" s="3" t="s">
        <v>18703</v>
      </c>
      <c r="G6420" s="1" t="s">
        <v>20</v>
      </c>
      <c r="H6420" s="4" t="s">
        <v>174</v>
      </c>
      <c r="I6420" s="1" t="s">
        <v>38</v>
      </c>
    </row>
    <row r="6421" spans="2:9">
      <c r="B6421" s="1">
        <v>6419</v>
      </c>
      <c r="C6421" s="41" t="s">
        <v>18704</v>
      </c>
      <c r="D6421" s="4" t="s">
        <v>18705</v>
      </c>
      <c r="E6421" s="41" t="s">
        <v>19</v>
      </c>
      <c r="F6421" s="3" t="s">
        <v>18706</v>
      </c>
      <c r="G6421" s="1" t="s">
        <v>20</v>
      </c>
      <c r="H6421" s="4" t="s">
        <v>680</v>
      </c>
      <c r="I6421" s="1" t="s">
        <v>38</v>
      </c>
    </row>
    <row r="6422" spans="2:9">
      <c r="B6422" s="1">
        <v>6420</v>
      </c>
      <c r="C6422" s="41" t="s">
        <v>18707</v>
      </c>
      <c r="D6422" s="4" t="s">
        <v>18708</v>
      </c>
      <c r="E6422" s="41" t="s">
        <v>19</v>
      </c>
      <c r="F6422" s="3" t="s">
        <v>18709</v>
      </c>
      <c r="G6422" s="1" t="s">
        <v>20</v>
      </c>
      <c r="H6422" s="4" t="s">
        <v>174</v>
      </c>
      <c r="I6422" s="1" t="s">
        <v>38</v>
      </c>
    </row>
    <row r="6423" spans="2:9">
      <c r="B6423" s="1">
        <v>6421</v>
      </c>
      <c r="C6423" s="41" t="s">
        <v>18710</v>
      </c>
      <c r="D6423" s="4" t="s">
        <v>4529</v>
      </c>
      <c r="E6423" s="41" t="s">
        <v>19</v>
      </c>
      <c r="F6423" s="3" t="s">
        <v>18711</v>
      </c>
      <c r="G6423" s="1" t="s">
        <v>20</v>
      </c>
      <c r="H6423" s="4" t="s">
        <v>557</v>
      </c>
      <c r="I6423" s="1" t="s">
        <v>38</v>
      </c>
    </row>
    <row r="6424" spans="2:9">
      <c r="B6424" s="1">
        <v>6422</v>
      </c>
      <c r="C6424" s="41" t="s">
        <v>18712</v>
      </c>
      <c r="D6424" s="4" t="s">
        <v>18713</v>
      </c>
      <c r="E6424" s="41" t="s">
        <v>19</v>
      </c>
      <c r="F6424" s="3" t="s">
        <v>18714</v>
      </c>
      <c r="G6424" s="1" t="s">
        <v>20</v>
      </c>
      <c r="H6424" s="4" t="s">
        <v>387</v>
      </c>
      <c r="I6424" s="1" t="s">
        <v>38</v>
      </c>
    </row>
    <row r="6425" spans="2:9">
      <c r="B6425" s="1">
        <v>6423</v>
      </c>
      <c r="C6425" s="41" t="s">
        <v>18715</v>
      </c>
      <c r="D6425" s="4" t="s">
        <v>18716</v>
      </c>
      <c r="E6425" s="41" t="s">
        <v>19</v>
      </c>
      <c r="F6425" s="3" t="s">
        <v>18717</v>
      </c>
      <c r="G6425" s="1" t="s">
        <v>20</v>
      </c>
      <c r="H6425" s="4" t="s">
        <v>678</v>
      </c>
      <c r="I6425" s="1" t="s">
        <v>38</v>
      </c>
    </row>
    <row r="6426" spans="2:9">
      <c r="B6426" s="1">
        <v>6424</v>
      </c>
      <c r="C6426" s="41" t="s">
        <v>18718</v>
      </c>
      <c r="D6426" s="4" t="s">
        <v>18719</v>
      </c>
      <c r="E6426" s="41" t="s">
        <v>19</v>
      </c>
      <c r="F6426" s="3" t="s">
        <v>18720</v>
      </c>
      <c r="G6426" s="1" t="s">
        <v>20</v>
      </c>
      <c r="H6426" s="4" t="s">
        <v>436</v>
      </c>
      <c r="I6426" s="1" t="s">
        <v>38</v>
      </c>
    </row>
    <row r="6427" spans="2:9">
      <c r="B6427" s="1">
        <v>6425</v>
      </c>
      <c r="C6427" s="41" t="s">
        <v>18721</v>
      </c>
      <c r="D6427" s="4" t="s">
        <v>18722</v>
      </c>
      <c r="E6427" s="41" t="s">
        <v>19</v>
      </c>
      <c r="F6427" s="3" t="s">
        <v>18723</v>
      </c>
      <c r="G6427" s="1" t="s">
        <v>20</v>
      </c>
      <c r="H6427" s="4" t="s">
        <v>675</v>
      </c>
      <c r="I6427" s="1" t="s">
        <v>38</v>
      </c>
    </row>
    <row r="6428" spans="2:9">
      <c r="B6428" s="1">
        <v>6426</v>
      </c>
      <c r="C6428" s="41" t="s">
        <v>18724</v>
      </c>
      <c r="D6428" s="4" t="s">
        <v>18725</v>
      </c>
      <c r="E6428" s="41" t="s">
        <v>19</v>
      </c>
      <c r="F6428" s="3" t="s">
        <v>18726</v>
      </c>
      <c r="G6428" s="1" t="s">
        <v>20</v>
      </c>
      <c r="H6428" s="4" t="s">
        <v>484</v>
      </c>
      <c r="I6428" s="1" t="s">
        <v>38</v>
      </c>
    </row>
    <row r="6429" spans="2:9">
      <c r="B6429" s="1">
        <v>6427</v>
      </c>
      <c r="C6429" s="41" t="s">
        <v>18727</v>
      </c>
      <c r="D6429" s="4" t="s">
        <v>18728</v>
      </c>
      <c r="E6429" s="41" t="s">
        <v>19</v>
      </c>
      <c r="F6429" s="3" t="s">
        <v>18729</v>
      </c>
      <c r="G6429" s="1" t="s">
        <v>20</v>
      </c>
      <c r="H6429" s="4" t="s">
        <v>436</v>
      </c>
      <c r="I6429" s="1" t="s">
        <v>38</v>
      </c>
    </row>
    <row r="6430" spans="2:9">
      <c r="B6430" s="1">
        <v>6428</v>
      </c>
      <c r="C6430" s="41" t="s">
        <v>18730</v>
      </c>
      <c r="D6430" s="4" t="s">
        <v>18731</v>
      </c>
      <c r="E6430" s="41" t="s">
        <v>19</v>
      </c>
      <c r="F6430" s="3" t="s">
        <v>18732</v>
      </c>
      <c r="G6430" s="1" t="s">
        <v>20</v>
      </c>
      <c r="H6430" s="4" t="s">
        <v>678</v>
      </c>
      <c r="I6430" s="1" t="s">
        <v>38</v>
      </c>
    </row>
    <row r="6431" spans="2:9">
      <c r="B6431" s="1">
        <v>6429</v>
      </c>
      <c r="C6431" s="41" t="s">
        <v>18733</v>
      </c>
      <c r="D6431" s="4" t="s">
        <v>18734</v>
      </c>
      <c r="E6431" s="41" t="s">
        <v>19</v>
      </c>
      <c r="F6431" s="3" t="s">
        <v>18735</v>
      </c>
      <c r="G6431" s="1" t="s">
        <v>20</v>
      </c>
      <c r="H6431" s="4" t="s">
        <v>387</v>
      </c>
      <c r="I6431" s="1" t="s">
        <v>38</v>
      </c>
    </row>
    <row r="6432" spans="2:9">
      <c r="B6432" s="1">
        <v>6430</v>
      </c>
      <c r="C6432" s="41" t="s">
        <v>18736</v>
      </c>
      <c r="D6432" s="4" t="s">
        <v>6317</v>
      </c>
      <c r="E6432" s="41" t="s">
        <v>19</v>
      </c>
      <c r="F6432" s="3" t="s">
        <v>18737</v>
      </c>
      <c r="G6432" s="1" t="s">
        <v>20</v>
      </c>
      <c r="H6432" s="4" t="s">
        <v>436</v>
      </c>
      <c r="I6432" s="1" t="s">
        <v>38</v>
      </c>
    </row>
    <row r="6433" spans="2:9">
      <c r="B6433" s="1">
        <v>6431</v>
      </c>
      <c r="C6433" s="41" t="s">
        <v>18738</v>
      </c>
      <c r="D6433" s="4" t="s">
        <v>18739</v>
      </c>
      <c r="E6433" s="41" t="s">
        <v>19</v>
      </c>
      <c r="F6433" s="3" t="s">
        <v>18740</v>
      </c>
      <c r="G6433" s="1" t="s">
        <v>20</v>
      </c>
      <c r="H6433" s="4" t="s">
        <v>174</v>
      </c>
      <c r="I6433" s="1" t="s">
        <v>38</v>
      </c>
    </row>
    <row r="6434" spans="2:9">
      <c r="B6434" s="1">
        <v>6432</v>
      </c>
      <c r="C6434" s="41" t="s">
        <v>18741</v>
      </c>
      <c r="D6434" s="4" t="s">
        <v>18742</v>
      </c>
      <c r="E6434" s="41" t="s">
        <v>19</v>
      </c>
      <c r="F6434" s="3" t="s">
        <v>18743</v>
      </c>
      <c r="G6434" s="1" t="s">
        <v>20</v>
      </c>
      <c r="H6434" s="4" t="s">
        <v>678</v>
      </c>
      <c r="I6434" s="1" t="s">
        <v>38</v>
      </c>
    </row>
    <row r="6435" spans="2:9">
      <c r="B6435" s="1">
        <v>6433</v>
      </c>
      <c r="C6435" s="41" t="s">
        <v>18744</v>
      </c>
      <c r="D6435" s="4" t="s">
        <v>18745</v>
      </c>
      <c r="E6435" s="41" t="s">
        <v>19</v>
      </c>
      <c r="F6435" s="3" t="s">
        <v>17149</v>
      </c>
      <c r="G6435" s="1" t="s">
        <v>20</v>
      </c>
      <c r="H6435" s="4" t="s">
        <v>680</v>
      </c>
      <c r="I6435" s="1" t="s">
        <v>38</v>
      </c>
    </row>
    <row r="6436" spans="2:9">
      <c r="B6436" s="1">
        <v>6434</v>
      </c>
      <c r="C6436" s="41" t="s">
        <v>18746</v>
      </c>
      <c r="D6436" s="4" t="s">
        <v>18747</v>
      </c>
      <c r="E6436" s="41" t="s">
        <v>19</v>
      </c>
      <c r="F6436" s="3" t="s">
        <v>5359</v>
      </c>
      <c r="G6436" s="1" t="s">
        <v>20</v>
      </c>
      <c r="H6436" s="4" t="s">
        <v>387</v>
      </c>
      <c r="I6436" s="1" t="s">
        <v>38</v>
      </c>
    </row>
    <row r="6437" spans="2:9">
      <c r="B6437" s="1">
        <v>6435</v>
      </c>
      <c r="C6437" s="41" t="s">
        <v>18748</v>
      </c>
      <c r="D6437" s="4" t="s">
        <v>18749</v>
      </c>
      <c r="E6437" s="41" t="s">
        <v>19</v>
      </c>
      <c r="F6437" s="3" t="s">
        <v>18750</v>
      </c>
      <c r="G6437" s="1" t="s">
        <v>20</v>
      </c>
      <c r="H6437" s="4" t="s">
        <v>387</v>
      </c>
      <c r="I6437" s="1" t="s">
        <v>38</v>
      </c>
    </row>
    <row r="6438" spans="2:9">
      <c r="B6438" s="1">
        <v>6436</v>
      </c>
      <c r="C6438" s="41" t="s">
        <v>539</v>
      </c>
      <c r="D6438" s="4" t="s">
        <v>538</v>
      </c>
      <c r="E6438" s="41" t="s">
        <v>13</v>
      </c>
      <c r="F6438" s="3" t="s">
        <v>540</v>
      </c>
      <c r="G6438" s="1" t="s">
        <v>14</v>
      </c>
      <c r="H6438" s="4" t="s">
        <v>675</v>
      </c>
      <c r="I6438" s="1" t="s">
        <v>38</v>
      </c>
    </row>
    <row r="6439" spans="2:9">
      <c r="B6439" s="1">
        <v>6437</v>
      </c>
      <c r="C6439" s="41" t="s">
        <v>18751</v>
      </c>
      <c r="D6439" s="4" t="s">
        <v>18752</v>
      </c>
      <c r="E6439" s="41" t="s">
        <v>19</v>
      </c>
      <c r="F6439" s="3" t="s">
        <v>18753</v>
      </c>
      <c r="G6439" s="1" t="s">
        <v>20</v>
      </c>
      <c r="H6439" s="4" t="s">
        <v>678</v>
      </c>
      <c r="I6439" s="1" t="s">
        <v>38</v>
      </c>
    </row>
    <row r="6440" spans="2:9">
      <c r="B6440" s="1">
        <v>6438</v>
      </c>
      <c r="C6440" s="41" t="s">
        <v>18754</v>
      </c>
      <c r="D6440" s="4" t="s">
        <v>18755</v>
      </c>
      <c r="E6440" s="41" t="s">
        <v>19</v>
      </c>
      <c r="F6440" s="3" t="s">
        <v>18756</v>
      </c>
      <c r="G6440" s="1" t="s">
        <v>20</v>
      </c>
      <c r="H6440" s="4" t="s">
        <v>678</v>
      </c>
      <c r="I6440" s="1" t="s">
        <v>38</v>
      </c>
    </row>
    <row r="6441" spans="2:9">
      <c r="B6441" s="1">
        <v>6439</v>
      </c>
      <c r="C6441" s="41" t="s">
        <v>18757</v>
      </c>
      <c r="D6441" s="4" t="s">
        <v>18758</v>
      </c>
      <c r="E6441" s="41" t="s">
        <v>19</v>
      </c>
      <c r="F6441" s="3" t="s">
        <v>18759</v>
      </c>
      <c r="G6441" s="1" t="s">
        <v>20</v>
      </c>
      <c r="H6441" s="4" t="s">
        <v>557</v>
      </c>
      <c r="I6441" s="1" t="s">
        <v>38</v>
      </c>
    </row>
    <row r="6442" spans="2:9">
      <c r="B6442" s="1">
        <v>6440</v>
      </c>
      <c r="C6442" s="41" t="s">
        <v>18760</v>
      </c>
      <c r="D6442" s="4" t="s">
        <v>18761</v>
      </c>
      <c r="E6442" s="41" t="s">
        <v>19</v>
      </c>
      <c r="F6442" s="3" t="s">
        <v>18762</v>
      </c>
      <c r="G6442" s="1" t="s">
        <v>20</v>
      </c>
      <c r="H6442" s="4" t="s">
        <v>436</v>
      </c>
      <c r="I6442" s="1" t="s">
        <v>38</v>
      </c>
    </row>
    <row r="6443" spans="2:9">
      <c r="B6443" s="1">
        <v>6441</v>
      </c>
      <c r="C6443" s="41" t="s">
        <v>18763</v>
      </c>
      <c r="D6443" s="4" t="s">
        <v>18764</v>
      </c>
      <c r="E6443" s="41" t="s">
        <v>19</v>
      </c>
      <c r="F6443" s="3" t="s">
        <v>18765</v>
      </c>
      <c r="G6443" s="1" t="s">
        <v>20</v>
      </c>
      <c r="H6443" s="4" t="s">
        <v>244</v>
      </c>
      <c r="I6443" s="1" t="s">
        <v>38</v>
      </c>
    </row>
    <row r="6444" spans="2:9">
      <c r="B6444" s="1">
        <v>6442</v>
      </c>
      <c r="C6444" s="41" t="s">
        <v>18766</v>
      </c>
      <c r="D6444" s="4" t="s">
        <v>18767</v>
      </c>
      <c r="E6444" s="41" t="s">
        <v>19</v>
      </c>
      <c r="F6444" s="3" t="s">
        <v>6567</v>
      </c>
      <c r="G6444" s="1" t="s">
        <v>20</v>
      </c>
      <c r="H6444" s="4" t="s">
        <v>29551</v>
      </c>
      <c r="I6444" s="1" t="s">
        <v>38</v>
      </c>
    </row>
    <row r="6445" spans="2:9">
      <c r="B6445" s="1">
        <v>6443</v>
      </c>
      <c r="C6445" s="41" t="s">
        <v>18768</v>
      </c>
      <c r="D6445" s="4" t="s">
        <v>18769</v>
      </c>
      <c r="E6445" s="41" t="s">
        <v>19</v>
      </c>
      <c r="F6445" s="3" t="s">
        <v>18770</v>
      </c>
      <c r="G6445" s="1" t="s">
        <v>20</v>
      </c>
      <c r="H6445" s="4" t="s">
        <v>478</v>
      </c>
      <c r="I6445" s="1" t="s">
        <v>38</v>
      </c>
    </row>
    <row r="6446" spans="2:9">
      <c r="B6446" s="1">
        <v>6444</v>
      </c>
      <c r="C6446" s="41" t="s">
        <v>18771</v>
      </c>
      <c r="D6446" s="4" t="s">
        <v>18772</v>
      </c>
      <c r="E6446" s="41" t="s">
        <v>19</v>
      </c>
      <c r="F6446" s="3" t="s">
        <v>18773</v>
      </c>
      <c r="G6446" s="1" t="s">
        <v>20</v>
      </c>
      <c r="H6446" s="4" t="s">
        <v>174</v>
      </c>
      <c r="I6446" s="1" t="s">
        <v>38</v>
      </c>
    </row>
    <row r="6447" spans="2:9">
      <c r="B6447" s="1">
        <v>6445</v>
      </c>
      <c r="C6447" s="41" t="s">
        <v>18774</v>
      </c>
      <c r="D6447" s="4" t="s">
        <v>18775</v>
      </c>
      <c r="E6447" s="41" t="s">
        <v>19</v>
      </c>
      <c r="F6447" s="3" t="s">
        <v>18776</v>
      </c>
      <c r="G6447" s="1" t="s">
        <v>20</v>
      </c>
      <c r="H6447" s="4" t="s">
        <v>387</v>
      </c>
      <c r="I6447" s="1" t="s">
        <v>38</v>
      </c>
    </row>
    <row r="6448" spans="2:9">
      <c r="B6448" s="1">
        <v>6446</v>
      </c>
      <c r="C6448" s="41" t="s">
        <v>18777</v>
      </c>
      <c r="D6448" s="4" t="s">
        <v>18778</v>
      </c>
      <c r="E6448" s="41" t="s">
        <v>19</v>
      </c>
      <c r="F6448" s="3" t="s">
        <v>18779</v>
      </c>
      <c r="G6448" s="1" t="s">
        <v>20</v>
      </c>
      <c r="H6448" s="4" t="s">
        <v>557</v>
      </c>
      <c r="I6448" s="1" t="s">
        <v>38</v>
      </c>
    </row>
    <row r="6449" spans="2:9">
      <c r="B6449" s="1">
        <v>6447</v>
      </c>
      <c r="C6449" s="41" t="s">
        <v>18780</v>
      </c>
      <c r="D6449" s="4" t="s">
        <v>18781</v>
      </c>
      <c r="E6449" s="41" t="s">
        <v>19</v>
      </c>
      <c r="F6449" s="3" t="s">
        <v>18782</v>
      </c>
      <c r="G6449" s="1" t="s">
        <v>20</v>
      </c>
      <c r="H6449" s="4" t="s">
        <v>557</v>
      </c>
      <c r="I6449" s="1" t="s">
        <v>38</v>
      </c>
    </row>
    <row r="6450" spans="2:9">
      <c r="B6450" s="1">
        <v>6448</v>
      </c>
      <c r="C6450" s="41" t="s">
        <v>18783</v>
      </c>
      <c r="D6450" s="4" t="s">
        <v>18784</v>
      </c>
      <c r="E6450" s="41" t="s">
        <v>19</v>
      </c>
      <c r="F6450" s="3" t="s">
        <v>18785</v>
      </c>
      <c r="G6450" s="1" t="s">
        <v>20</v>
      </c>
      <c r="H6450" s="4" t="s">
        <v>478</v>
      </c>
      <c r="I6450" s="1" t="s">
        <v>38</v>
      </c>
    </row>
    <row r="6451" spans="2:9">
      <c r="B6451" s="1">
        <v>6449</v>
      </c>
      <c r="C6451" s="41" t="s">
        <v>18786</v>
      </c>
      <c r="D6451" s="4" t="s">
        <v>18787</v>
      </c>
      <c r="E6451" s="41" t="s">
        <v>19</v>
      </c>
      <c r="F6451" s="3" t="s">
        <v>18788</v>
      </c>
      <c r="G6451" s="1" t="s">
        <v>20</v>
      </c>
      <c r="H6451" s="4" t="s">
        <v>557</v>
      </c>
      <c r="I6451" s="1" t="s">
        <v>38</v>
      </c>
    </row>
    <row r="6452" spans="2:9">
      <c r="B6452" s="1">
        <v>6450</v>
      </c>
      <c r="C6452" s="41" t="s">
        <v>18789</v>
      </c>
      <c r="D6452" s="4" t="s">
        <v>18790</v>
      </c>
      <c r="E6452" s="41" t="s">
        <v>19</v>
      </c>
      <c r="F6452" s="3" t="s">
        <v>18791</v>
      </c>
      <c r="G6452" s="1" t="s">
        <v>20</v>
      </c>
      <c r="H6452" s="4" t="s">
        <v>678</v>
      </c>
      <c r="I6452" s="1" t="s">
        <v>38</v>
      </c>
    </row>
    <row r="6453" spans="2:9">
      <c r="B6453" s="1">
        <v>6451</v>
      </c>
      <c r="C6453" s="41" t="s">
        <v>18792</v>
      </c>
      <c r="D6453" s="4" t="s">
        <v>18793</v>
      </c>
      <c r="E6453" s="41" t="s">
        <v>19</v>
      </c>
      <c r="F6453" s="3" t="s">
        <v>18794</v>
      </c>
      <c r="G6453" s="1" t="s">
        <v>20</v>
      </c>
      <c r="H6453" s="4" t="s">
        <v>174</v>
      </c>
      <c r="I6453" s="1" t="s">
        <v>38</v>
      </c>
    </row>
    <row r="6454" spans="2:9">
      <c r="B6454" s="1">
        <v>6452</v>
      </c>
      <c r="C6454" s="41" t="s">
        <v>18795</v>
      </c>
      <c r="D6454" s="4" t="s">
        <v>18796</v>
      </c>
      <c r="E6454" s="41" t="s">
        <v>19</v>
      </c>
      <c r="F6454" s="3" t="s">
        <v>18797</v>
      </c>
      <c r="G6454" s="1" t="s">
        <v>20</v>
      </c>
      <c r="H6454" s="4" t="s">
        <v>387</v>
      </c>
      <c r="I6454" s="1" t="s">
        <v>38</v>
      </c>
    </row>
    <row r="6455" spans="2:9">
      <c r="B6455" s="1">
        <v>6453</v>
      </c>
      <c r="C6455" s="41" t="s">
        <v>18798</v>
      </c>
      <c r="D6455" s="4" t="s">
        <v>18799</v>
      </c>
      <c r="E6455" s="41" t="s">
        <v>19</v>
      </c>
      <c r="F6455" s="3" t="s">
        <v>18800</v>
      </c>
      <c r="G6455" s="1" t="s">
        <v>20</v>
      </c>
      <c r="H6455" s="4" t="s">
        <v>326</v>
      </c>
      <c r="I6455" s="1" t="s">
        <v>38</v>
      </c>
    </row>
    <row r="6456" spans="2:9">
      <c r="B6456" s="1">
        <v>6454</v>
      </c>
      <c r="C6456" s="41" t="s">
        <v>18801</v>
      </c>
      <c r="D6456" s="4" t="s">
        <v>18802</v>
      </c>
      <c r="E6456" s="41" t="s">
        <v>19</v>
      </c>
      <c r="F6456" s="3" t="s">
        <v>18803</v>
      </c>
      <c r="G6456" s="1" t="s">
        <v>20</v>
      </c>
      <c r="H6456" s="4" t="s">
        <v>680</v>
      </c>
      <c r="I6456" s="1" t="s">
        <v>38</v>
      </c>
    </row>
    <row r="6457" spans="2:9">
      <c r="B6457" s="1">
        <v>6455</v>
      </c>
      <c r="C6457" s="41" t="s">
        <v>18804</v>
      </c>
      <c r="D6457" s="4" t="s">
        <v>18805</v>
      </c>
      <c r="E6457" s="41" t="s">
        <v>19</v>
      </c>
      <c r="F6457" s="3" t="s">
        <v>18806</v>
      </c>
      <c r="G6457" s="1" t="s">
        <v>20</v>
      </c>
      <c r="H6457" s="4" t="s">
        <v>310</v>
      </c>
      <c r="I6457" s="1" t="s">
        <v>38</v>
      </c>
    </row>
    <row r="6458" spans="2:9">
      <c r="B6458" s="1">
        <v>6456</v>
      </c>
      <c r="C6458" s="41" t="s">
        <v>18807</v>
      </c>
      <c r="D6458" s="4" t="s">
        <v>1792</v>
      </c>
      <c r="E6458" s="41" t="s">
        <v>19</v>
      </c>
      <c r="F6458" s="3" t="s">
        <v>18808</v>
      </c>
      <c r="G6458" s="1" t="s">
        <v>20</v>
      </c>
      <c r="H6458" s="4" t="s">
        <v>557</v>
      </c>
      <c r="I6458" s="1" t="s">
        <v>38</v>
      </c>
    </row>
    <row r="6459" spans="2:9">
      <c r="B6459" s="1">
        <v>6457</v>
      </c>
      <c r="C6459" s="41" t="s">
        <v>18809</v>
      </c>
      <c r="D6459" s="4" t="s">
        <v>18810</v>
      </c>
      <c r="E6459" s="41" t="s">
        <v>19</v>
      </c>
      <c r="F6459" s="3" t="s">
        <v>18811</v>
      </c>
      <c r="G6459" s="1" t="s">
        <v>20</v>
      </c>
      <c r="H6459" s="4" t="s">
        <v>679</v>
      </c>
      <c r="I6459" s="1" t="s">
        <v>38</v>
      </c>
    </row>
    <row r="6460" spans="2:9">
      <c r="B6460" s="1">
        <v>6458</v>
      </c>
      <c r="C6460" s="41" t="s">
        <v>18812</v>
      </c>
      <c r="D6460" s="4" t="s">
        <v>18813</v>
      </c>
      <c r="E6460" s="41" t="s">
        <v>19</v>
      </c>
      <c r="F6460" s="3" t="s">
        <v>18814</v>
      </c>
      <c r="G6460" s="1" t="s">
        <v>20</v>
      </c>
      <c r="H6460" s="4" t="s">
        <v>478</v>
      </c>
      <c r="I6460" s="1" t="s">
        <v>38</v>
      </c>
    </row>
    <row r="6461" spans="2:9">
      <c r="B6461" s="1">
        <v>6459</v>
      </c>
      <c r="C6461" s="41" t="s">
        <v>18815</v>
      </c>
      <c r="D6461" s="4" t="s">
        <v>18816</v>
      </c>
      <c r="E6461" s="41" t="s">
        <v>19</v>
      </c>
      <c r="F6461" s="3" t="s">
        <v>12049</v>
      </c>
      <c r="G6461" s="1" t="s">
        <v>20</v>
      </c>
      <c r="H6461" s="4" t="s">
        <v>387</v>
      </c>
      <c r="I6461" s="1" t="s">
        <v>38</v>
      </c>
    </row>
    <row r="6462" spans="2:9">
      <c r="B6462" s="1">
        <v>6460</v>
      </c>
      <c r="C6462" s="41" t="s">
        <v>18817</v>
      </c>
      <c r="D6462" s="4" t="s">
        <v>18818</v>
      </c>
      <c r="E6462" s="41" t="s">
        <v>19</v>
      </c>
      <c r="F6462" s="3" t="s">
        <v>18819</v>
      </c>
      <c r="G6462" s="1" t="s">
        <v>20</v>
      </c>
      <c r="H6462" s="4" t="s">
        <v>310</v>
      </c>
      <c r="I6462" s="1" t="s">
        <v>38</v>
      </c>
    </row>
    <row r="6463" spans="2:9">
      <c r="B6463" s="1">
        <v>6461</v>
      </c>
      <c r="C6463" s="41" t="s">
        <v>18820</v>
      </c>
      <c r="D6463" s="4" t="s">
        <v>18821</v>
      </c>
      <c r="E6463" s="41" t="s">
        <v>19</v>
      </c>
      <c r="F6463" s="3" t="s">
        <v>18822</v>
      </c>
      <c r="G6463" s="1" t="s">
        <v>20</v>
      </c>
      <c r="H6463" s="4" t="s">
        <v>436</v>
      </c>
      <c r="I6463" s="1" t="s">
        <v>38</v>
      </c>
    </row>
    <row r="6464" spans="2:9">
      <c r="B6464" s="1">
        <v>6462</v>
      </c>
      <c r="C6464" s="41" t="s">
        <v>18823</v>
      </c>
      <c r="D6464" s="4" t="s">
        <v>18824</v>
      </c>
      <c r="E6464" s="41" t="s">
        <v>19</v>
      </c>
      <c r="F6464" s="3" t="s">
        <v>16115</v>
      </c>
      <c r="G6464" s="1" t="s">
        <v>20</v>
      </c>
      <c r="H6464" s="4" t="s">
        <v>478</v>
      </c>
      <c r="I6464" s="1" t="s">
        <v>38</v>
      </c>
    </row>
    <row r="6465" spans="2:9">
      <c r="B6465" s="1">
        <v>6463</v>
      </c>
      <c r="C6465" s="41" t="s">
        <v>18825</v>
      </c>
      <c r="D6465" s="4" t="s">
        <v>18826</v>
      </c>
      <c r="E6465" s="41" t="s">
        <v>19</v>
      </c>
      <c r="F6465" s="3" t="s">
        <v>18827</v>
      </c>
      <c r="G6465" s="1" t="s">
        <v>20</v>
      </c>
      <c r="H6465" s="4" t="s">
        <v>679</v>
      </c>
      <c r="I6465" s="1" t="s">
        <v>38</v>
      </c>
    </row>
    <row r="6466" spans="2:9">
      <c r="B6466" s="1">
        <v>6464</v>
      </c>
      <c r="C6466" s="41" t="s">
        <v>18828</v>
      </c>
      <c r="D6466" s="4" t="s">
        <v>18829</v>
      </c>
      <c r="E6466" s="41" t="s">
        <v>19</v>
      </c>
      <c r="F6466" s="3" t="s">
        <v>18830</v>
      </c>
      <c r="G6466" s="1" t="s">
        <v>20</v>
      </c>
      <c r="H6466" s="4" t="s">
        <v>387</v>
      </c>
      <c r="I6466" s="1" t="s">
        <v>38</v>
      </c>
    </row>
    <row r="6467" spans="2:9">
      <c r="B6467" s="1">
        <v>6465</v>
      </c>
      <c r="C6467" s="41" t="s">
        <v>18831</v>
      </c>
      <c r="D6467" s="4" t="s">
        <v>18832</v>
      </c>
      <c r="E6467" s="41" t="s">
        <v>19</v>
      </c>
      <c r="F6467" s="3" t="s">
        <v>18679</v>
      </c>
      <c r="G6467" s="1" t="s">
        <v>20</v>
      </c>
      <c r="H6467" s="4" t="s">
        <v>557</v>
      </c>
      <c r="I6467" s="1" t="s">
        <v>38</v>
      </c>
    </row>
    <row r="6468" spans="2:9">
      <c r="B6468" s="1">
        <v>6466</v>
      </c>
      <c r="C6468" s="41" t="s">
        <v>18833</v>
      </c>
      <c r="D6468" s="4" t="s">
        <v>18834</v>
      </c>
      <c r="E6468" s="41" t="s">
        <v>19</v>
      </c>
      <c r="F6468" s="3" t="s">
        <v>16665</v>
      </c>
      <c r="G6468" s="1" t="s">
        <v>20</v>
      </c>
      <c r="H6468" s="4" t="s">
        <v>29551</v>
      </c>
      <c r="I6468" s="1" t="s">
        <v>38</v>
      </c>
    </row>
    <row r="6469" spans="2:9">
      <c r="B6469" s="1">
        <v>6467</v>
      </c>
      <c r="C6469" s="41" t="s">
        <v>18835</v>
      </c>
      <c r="D6469" s="4" t="s">
        <v>18836</v>
      </c>
      <c r="E6469" s="41" t="s">
        <v>19</v>
      </c>
      <c r="F6469" s="3" t="s">
        <v>18837</v>
      </c>
      <c r="G6469" s="1" t="s">
        <v>20</v>
      </c>
      <c r="H6469" s="4" t="s">
        <v>387</v>
      </c>
      <c r="I6469" s="1" t="s">
        <v>38</v>
      </c>
    </row>
    <row r="6470" spans="2:9">
      <c r="B6470" s="1">
        <v>6468</v>
      </c>
      <c r="C6470" s="41" t="s">
        <v>18838</v>
      </c>
      <c r="D6470" s="4" t="s">
        <v>18839</v>
      </c>
      <c r="E6470" s="41" t="s">
        <v>19</v>
      </c>
      <c r="F6470" s="3" t="s">
        <v>18840</v>
      </c>
      <c r="G6470" s="1" t="s">
        <v>20</v>
      </c>
      <c r="H6470" s="4" t="s">
        <v>387</v>
      </c>
      <c r="I6470" s="1" t="s">
        <v>38</v>
      </c>
    </row>
    <row r="6471" spans="2:9">
      <c r="B6471" s="1">
        <v>6469</v>
      </c>
      <c r="C6471" s="41" t="s">
        <v>18841</v>
      </c>
      <c r="D6471" s="4" t="s">
        <v>18842</v>
      </c>
      <c r="E6471" s="41" t="s">
        <v>19</v>
      </c>
      <c r="F6471" s="3" t="s">
        <v>12527</v>
      </c>
      <c r="G6471" s="1" t="s">
        <v>20</v>
      </c>
      <c r="H6471" s="4" t="s">
        <v>557</v>
      </c>
      <c r="I6471" s="1" t="s">
        <v>38</v>
      </c>
    </row>
    <row r="6472" spans="2:9">
      <c r="B6472" s="1">
        <v>6470</v>
      </c>
      <c r="C6472" s="41" t="s">
        <v>18843</v>
      </c>
      <c r="D6472" s="4" t="s">
        <v>18844</v>
      </c>
      <c r="E6472" s="41" t="s">
        <v>19</v>
      </c>
      <c r="F6472" s="3" t="s">
        <v>18845</v>
      </c>
      <c r="G6472" s="1" t="s">
        <v>20</v>
      </c>
      <c r="H6472" s="4" t="s">
        <v>557</v>
      </c>
      <c r="I6472" s="1" t="s">
        <v>38</v>
      </c>
    </row>
    <row r="6473" spans="2:9">
      <c r="B6473" s="1">
        <v>6471</v>
      </c>
      <c r="C6473" s="41" t="s">
        <v>18846</v>
      </c>
      <c r="D6473" s="4" t="s">
        <v>18847</v>
      </c>
      <c r="E6473" s="41" t="s">
        <v>19</v>
      </c>
      <c r="F6473" s="3" t="s">
        <v>5390</v>
      </c>
      <c r="G6473" s="1" t="s">
        <v>20</v>
      </c>
      <c r="H6473" s="4" t="s">
        <v>360</v>
      </c>
      <c r="I6473" s="1" t="s">
        <v>38</v>
      </c>
    </row>
    <row r="6474" spans="2:9">
      <c r="B6474" s="1">
        <v>6472</v>
      </c>
      <c r="C6474" s="41" t="s">
        <v>18848</v>
      </c>
      <c r="D6474" s="4" t="s">
        <v>18849</v>
      </c>
      <c r="E6474" s="41" t="s">
        <v>19</v>
      </c>
      <c r="F6474" s="3" t="s">
        <v>18850</v>
      </c>
      <c r="G6474" s="1" t="s">
        <v>20</v>
      </c>
      <c r="H6474" s="4" t="s">
        <v>387</v>
      </c>
      <c r="I6474" s="1" t="s">
        <v>38</v>
      </c>
    </row>
    <row r="6475" spans="2:9">
      <c r="B6475" s="1">
        <v>6473</v>
      </c>
      <c r="C6475" s="41" t="s">
        <v>18851</v>
      </c>
      <c r="D6475" s="4" t="s">
        <v>18852</v>
      </c>
      <c r="E6475" s="41" t="s">
        <v>19</v>
      </c>
      <c r="F6475" s="3" t="s">
        <v>18853</v>
      </c>
      <c r="G6475" s="1" t="s">
        <v>20</v>
      </c>
      <c r="H6475" s="4" t="s">
        <v>174</v>
      </c>
      <c r="I6475" s="1" t="s">
        <v>38</v>
      </c>
    </row>
    <row r="6476" spans="2:9">
      <c r="B6476" s="1">
        <v>6474</v>
      </c>
      <c r="C6476" s="41" t="s">
        <v>18854</v>
      </c>
      <c r="D6476" s="4" t="s">
        <v>18855</v>
      </c>
      <c r="E6476" s="41" t="s">
        <v>19</v>
      </c>
      <c r="F6476" s="3" t="s">
        <v>18856</v>
      </c>
      <c r="G6476" s="1" t="s">
        <v>20</v>
      </c>
      <c r="H6476" s="4" t="s">
        <v>478</v>
      </c>
      <c r="I6476" s="1" t="s">
        <v>38</v>
      </c>
    </row>
    <row r="6477" spans="2:9">
      <c r="B6477" s="1">
        <v>6475</v>
      </c>
      <c r="C6477" s="41" t="s">
        <v>18857</v>
      </c>
      <c r="D6477" s="4" t="s">
        <v>18858</v>
      </c>
      <c r="E6477" s="41" t="s">
        <v>19</v>
      </c>
      <c r="F6477" s="3" t="s">
        <v>15459</v>
      </c>
      <c r="G6477" s="1" t="s">
        <v>20</v>
      </c>
      <c r="H6477" s="4" t="s">
        <v>679</v>
      </c>
      <c r="I6477" s="1" t="s">
        <v>38</v>
      </c>
    </row>
    <row r="6478" spans="2:9">
      <c r="B6478" s="1">
        <v>6476</v>
      </c>
      <c r="C6478" s="41" t="s">
        <v>18859</v>
      </c>
      <c r="D6478" s="4" t="s">
        <v>18860</v>
      </c>
      <c r="E6478" s="41" t="s">
        <v>19</v>
      </c>
      <c r="F6478" s="3" t="s">
        <v>18861</v>
      </c>
      <c r="G6478" s="1" t="s">
        <v>20</v>
      </c>
      <c r="H6478" s="4" t="s">
        <v>436</v>
      </c>
      <c r="I6478" s="1" t="s">
        <v>38</v>
      </c>
    </row>
    <row r="6479" spans="2:9">
      <c r="B6479" s="1">
        <v>6477</v>
      </c>
      <c r="C6479" s="41" t="s">
        <v>18862</v>
      </c>
      <c r="D6479" s="4" t="s">
        <v>18863</v>
      </c>
      <c r="E6479" s="41" t="s">
        <v>19</v>
      </c>
      <c r="F6479" s="3" t="s">
        <v>18864</v>
      </c>
      <c r="G6479" s="1" t="s">
        <v>20</v>
      </c>
      <c r="H6479" s="4" t="s">
        <v>436</v>
      </c>
      <c r="I6479" s="1" t="s">
        <v>38</v>
      </c>
    </row>
    <row r="6480" spans="2:9">
      <c r="B6480" s="1">
        <v>6478</v>
      </c>
      <c r="C6480" s="41" t="s">
        <v>18865</v>
      </c>
      <c r="D6480" s="4" t="s">
        <v>18866</v>
      </c>
      <c r="E6480" s="41" t="s">
        <v>19</v>
      </c>
      <c r="F6480" s="3" t="s">
        <v>18867</v>
      </c>
      <c r="G6480" s="1" t="s">
        <v>20</v>
      </c>
      <c r="H6480" s="4" t="s">
        <v>680</v>
      </c>
      <c r="I6480" s="1" t="s">
        <v>38</v>
      </c>
    </row>
    <row r="6481" spans="2:9">
      <c r="B6481" s="1">
        <v>6479</v>
      </c>
      <c r="C6481" s="41" t="s">
        <v>18868</v>
      </c>
      <c r="D6481" s="4" t="s">
        <v>18869</v>
      </c>
      <c r="E6481" s="41" t="s">
        <v>19</v>
      </c>
      <c r="F6481" s="3" t="s">
        <v>18870</v>
      </c>
      <c r="G6481" s="1" t="s">
        <v>20</v>
      </c>
      <c r="H6481" s="4" t="s">
        <v>557</v>
      </c>
      <c r="I6481" s="1" t="s">
        <v>38</v>
      </c>
    </row>
    <row r="6482" spans="2:9">
      <c r="B6482" s="1">
        <v>6480</v>
      </c>
      <c r="C6482" s="41" t="s">
        <v>18871</v>
      </c>
      <c r="D6482" s="4" t="s">
        <v>18872</v>
      </c>
      <c r="E6482" s="41" t="s">
        <v>19</v>
      </c>
      <c r="F6482" s="3" t="s">
        <v>14322</v>
      </c>
      <c r="G6482" s="1" t="s">
        <v>20</v>
      </c>
      <c r="H6482" s="4" t="s">
        <v>387</v>
      </c>
      <c r="I6482" s="1" t="s">
        <v>38</v>
      </c>
    </row>
    <row r="6483" spans="2:9">
      <c r="B6483" s="1">
        <v>6481</v>
      </c>
      <c r="C6483" s="41" t="s">
        <v>18873</v>
      </c>
      <c r="D6483" s="4" t="s">
        <v>18874</v>
      </c>
      <c r="E6483" s="41" t="s">
        <v>19</v>
      </c>
      <c r="F6483" s="3" t="s">
        <v>18875</v>
      </c>
      <c r="G6483" s="1" t="s">
        <v>20</v>
      </c>
      <c r="H6483" s="4" t="s">
        <v>680</v>
      </c>
      <c r="I6483" s="1" t="s">
        <v>38</v>
      </c>
    </row>
    <row r="6484" spans="2:9">
      <c r="B6484" s="1">
        <v>6482</v>
      </c>
      <c r="C6484" s="41" t="s">
        <v>18876</v>
      </c>
      <c r="D6484" s="4" t="s">
        <v>10380</v>
      </c>
      <c r="E6484" s="41" t="s">
        <v>19</v>
      </c>
      <c r="F6484" s="3" t="s">
        <v>18877</v>
      </c>
      <c r="G6484" s="1" t="s">
        <v>20</v>
      </c>
      <c r="H6484" s="4" t="s">
        <v>478</v>
      </c>
      <c r="I6484" s="1" t="s">
        <v>38</v>
      </c>
    </row>
    <row r="6485" spans="2:9">
      <c r="B6485" s="1">
        <v>6483</v>
      </c>
      <c r="C6485" s="41" t="s">
        <v>18878</v>
      </c>
      <c r="D6485" s="4" t="s">
        <v>18879</v>
      </c>
      <c r="E6485" s="41" t="s">
        <v>19</v>
      </c>
      <c r="F6485" s="3" t="s">
        <v>18880</v>
      </c>
      <c r="G6485" s="1" t="s">
        <v>20</v>
      </c>
      <c r="H6485" s="4" t="s">
        <v>675</v>
      </c>
      <c r="I6485" s="1" t="s">
        <v>38</v>
      </c>
    </row>
    <row r="6486" spans="2:9">
      <c r="B6486" s="1">
        <v>6484</v>
      </c>
      <c r="C6486" s="41" t="s">
        <v>18881</v>
      </c>
      <c r="D6486" s="4" t="s">
        <v>18882</v>
      </c>
      <c r="E6486" s="41" t="s">
        <v>19</v>
      </c>
      <c r="F6486" s="3" t="s">
        <v>18883</v>
      </c>
      <c r="G6486" s="1" t="s">
        <v>20</v>
      </c>
      <c r="H6486" s="4" t="s">
        <v>680</v>
      </c>
      <c r="I6486" s="1" t="s">
        <v>38</v>
      </c>
    </row>
    <row r="6487" spans="2:9">
      <c r="B6487" s="1">
        <v>6485</v>
      </c>
      <c r="C6487" s="41" t="s">
        <v>18884</v>
      </c>
      <c r="D6487" s="4" t="s">
        <v>18885</v>
      </c>
      <c r="E6487" s="41" t="s">
        <v>19</v>
      </c>
      <c r="F6487" s="3" t="s">
        <v>18886</v>
      </c>
      <c r="G6487" s="1" t="s">
        <v>20</v>
      </c>
      <c r="H6487" s="4" t="s">
        <v>174</v>
      </c>
      <c r="I6487" s="1" t="s">
        <v>38</v>
      </c>
    </row>
    <row r="6488" spans="2:9">
      <c r="B6488" s="1">
        <v>6486</v>
      </c>
      <c r="C6488" s="41" t="s">
        <v>18887</v>
      </c>
      <c r="D6488" s="4" t="s">
        <v>18888</v>
      </c>
      <c r="E6488" s="41" t="s">
        <v>19</v>
      </c>
      <c r="F6488" s="3" t="s">
        <v>18889</v>
      </c>
      <c r="G6488" s="1" t="s">
        <v>20</v>
      </c>
      <c r="H6488" s="4" t="s">
        <v>387</v>
      </c>
      <c r="I6488" s="1" t="s">
        <v>38</v>
      </c>
    </row>
    <row r="6489" spans="2:9">
      <c r="B6489" s="1">
        <v>6487</v>
      </c>
      <c r="C6489" s="41" t="s">
        <v>18890</v>
      </c>
      <c r="D6489" s="4" t="s">
        <v>18891</v>
      </c>
      <c r="E6489" s="41" t="s">
        <v>19</v>
      </c>
      <c r="F6489" s="3" t="s">
        <v>18892</v>
      </c>
      <c r="G6489" s="1" t="s">
        <v>20</v>
      </c>
      <c r="H6489" s="4" t="s">
        <v>436</v>
      </c>
      <c r="I6489" s="1" t="s">
        <v>38</v>
      </c>
    </row>
    <row r="6490" spans="2:9">
      <c r="B6490" s="1">
        <v>6488</v>
      </c>
      <c r="C6490" s="41" t="s">
        <v>18893</v>
      </c>
      <c r="D6490" s="4" t="s">
        <v>18894</v>
      </c>
      <c r="E6490" s="41" t="s">
        <v>19</v>
      </c>
      <c r="F6490" s="3" t="s">
        <v>6567</v>
      </c>
      <c r="G6490" s="1" t="s">
        <v>20</v>
      </c>
      <c r="H6490" s="4" t="s">
        <v>29551</v>
      </c>
      <c r="I6490" s="1" t="s">
        <v>38</v>
      </c>
    </row>
    <row r="6491" spans="2:9">
      <c r="B6491" s="1">
        <v>6489</v>
      </c>
      <c r="C6491" s="41" t="s">
        <v>18895</v>
      </c>
      <c r="D6491" s="4" t="s">
        <v>18896</v>
      </c>
      <c r="E6491" s="41" t="s">
        <v>19</v>
      </c>
      <c r="F6491" s="3" t="s">
        <v>18897</v>
      </c>
      <c r="G6491" s="1" t="s">
        <v>20</v>
      </c>
      <c r="H6491" s="4" t="s">
        <v>679</v>
      </c>
      <c r="I6491" s="1" t="s">
        <v>38</v>
      </c>
    </row>
    <row r="6492" spans="2:9">
      <c r="B6492" s="1">
        <v>6490</v>
      </c>
      <c r="C6492" s="41" t="s">
        <v>18898</v>
      </c>
      <c r="D6492" s="4" t="s">
        <v>18899</v>
      </c>
      <c r="E6492" s="41" t="s">
        <v>19</v>
      </c>
      <c r="F6492" s="3" t="s">
        <v>18900</v>
      </c>
      <c r="G6492" s="1" t="s">
        <v>20</v>
      </c>
      <c r="H6492" s="4" t="s">
        <v>680</v>
      </c>
      <c r="I6492" s="1" t="s">
        <v>38</v>
      </c>
    </row>
    <row r="6493" spans="2:9">
      <c r="B6493" s="1">
        <v>6491</v>
      </c>
      <c r="C6493" s="41" t="s">
        <v>18901</v>
      </c>
      <c r="D6493" s="4" t="s">
        <v>18902</v>
      </c>
      <c r="E6493" s="41" t="s">
        <v>19</v>
      </c>
      <c r="F6493" s="3" t="s">
        <v>18903</v>
      </c>
      <c r="G6493" s="1" t="s">
        <v>20</v>
      </c>
      <c r="H6493" s="4" t="s">
        <v>557</v>
      </c>
      <c r="I6493" s="1" t="s">
        <v>38</v>
      </c>
    </row>
    <row r="6494" spans="2:9">
      <c r="B6494" s="1">
        <v>6492</v>
      </c>
      <c r="C6494" s="41" t="s">
        <v>18904</v>
      </c>
      <c r="D6494" s="4" t="s">
        <v>18905</v>
      </c>
      <c r="E6494" s="41" t="s">
        <v>19</v>
      </c>
      <c r="F6494" s="3" t="s">
        <v>18906</v>
      </c>
      <c r="G6494" s="1" t="s">
        <v>20</v>
      </c>
      <c r="H6494" s="4" t="s">
        <v>436</v>
      </c>
      <c r="I6494" s="1" t="s">
        <v>38</v>
      </c>
    </row>
    <row r="6495" spans="2:9">
      <c r="B6495" s="1">
        <v>6493</v>
      </c>
      <c r="C6495" s="41" t="s">
        <v>18907</v>
      </c>
      <c r="D6495" s="4" t="s">
        <v>18908</v>
      </c>
      <c r="E6495" s="41" t="s">
        <v>19</v>
      </c>
      <c r="F6495" s="3" t="s">
        <v>18909</v>
      </c>
      <c r="G6495" s="1" t="s">
        <v>20</v>
      </c>
      <c r="H6495" s="4" t="s">
        <v>678</v>
      </c>
      <c r="I6495" s="1" t="s">
        <v>38</v>
      </c>
    </row>
    <row r="6496" spans="2:9">
      <c r="B6496" s="1">
        <v>6494</v>
      </c>
      <c r="C6496" s="41" t="s">
        <v>18910</v>
      </c>
      <c r="D6496" s="4" t="s">
        <v>18911</v>
      </c>
      <c r="E6496" s="41" t="s">
        <v>19</v>
      </c>
      <c r="F6496" s="3" t="s">
        <v>18912</v>
      </c>
      <c r="G6496" s="1" t="s">
        <v>20</v>
      </c>
      <c r="H6496" s="4" t="s">
        <v>478</v>
      </c>
      <c r="I6496" s="1" t="s">
        <v>38</v>
      </c>
    </row>
    <row r="6497" spans="2:9">
      <c r="B6497" s="1">
        <v>6495</v>
      </c>
      <c r="C6497" s="41" t="s">
        <v>18913</v>
      </c>
      <c r="D6497" s="4" t="s">
        <v>18914</v>
      </c>
      <c r="E6497" s="41" t="s">
        <v>19</v>
      </c>
      <c r="F6497" s="3" t="s">
        <v>18915</v>
      </c>
      <c r="G6497" s="1" t="s">
        <v>20</v>
      </c>
      <c r="H6497" s="4" t="s">
        <v>478</v>
      </c>
      <c r="I6497" s="1" t="s">
        <v>38</v>
      </c>
    </row>
    <row r="6498" spans="2:9">
      <c r="B6498" s="1">
        <v>6496</v>
      </c>
      <c r="C6498" s="41" t="s">
        <v>18916</v>
      </c>
      <c r="D6498" s="4" t="s">
        <v>18917</v>
      </c>
      <c r="E6498" s="41" t="s">
        <v>19</v>
      </c>
      <c r="F6498" s="3" t="s">
        <v>18918</v>
      </c>
      <c r="G6498" s="1" t="s">
        <v>20</v>
      </c>
      <c r="H6498" s="4" t="s">
        <v>557</v>
      </c>
      <c r="I6498" s="1" t="s">
        <v>38</v>
      </c>
    </row>
    <row r="6499" spans="2:9">
      <c r="B6499" s="1">
        <v>6497</v>
      </c>
      <c r="C6499" s="41" t="s">
        <v>18919</v>
      </c>
      <c r="D6499" s="4" t="s">
        <v>18920</v>
      </c>
      <c r="E6499" s="41" t="s">
        <v>19</v>
      </c>
      <c r="F6499" s="3" t="s">
        <v>18921</v>
      </c>
      <c r="G6499" s="1" t="s">
        <v>20</v>
      </c>
      <c r="H6499" s="4" t="s">
        <v>478</v>
      </c>
      <c r="I6499" s="1" t="s">
        <v>38</v>
      </c>
    </row>
    <row r="6500" spans="2:9">
      <c r="B6500" s="1">
        <v>6498</v>
      </c>
      <c r="C6500" s="41" t="s">
        <v>18922</v>
      </c>
      <c r="D6500" s="4" t="s">
        <v>18923</v>
      </c>
      <c r="E6500" s="41" t="s">
        <v>19</v>
      </c>
      <c r="F6500" s="3" t="s">
        <v>16104</v>
      </c>
      <c r="G6500" s="1" t="s">
        <v>20</v>
      </c>
      <c r="H6500" s="4" t="s">
        <v>436</v>
      </c>
      <c r="I6500" s="1" t="s">
        <v>38</v>
      </c>
    </row>
    <row r="6501" spans="2:9">
      <c r="B6501" s="1">
        <v>6499</v>
      </c>
      <c r="C6501" s="41" t="s">
        <v>18924</v>
      </c>
      <c r="D6501" s="4" t="s">
        <v>18925</v>
      </c>
      <c r="E6501" s="41" t="s">
        <v>19</v>
      </c>
      <c r="F6501" s="3" t="s">
        <v>13646</v>
      </c>
      <c r="G6501" s="1" t="s">
        <v>20</v>
      </c>
      <c r="H6501" s="4" t="s">
        <v>594</v>
      </c>
      <c r="I6501" s="1" t="s">
        <v>38</v>
      </c>
    </row>
    <row r="6502" spans="2:9">
      <c r="B6502" s="1">
        <v>6500</v>
      </c>
      <c r="C6502" s="41" t="s">
        <v>18926</v>
      </c>
      <c r="D6502" s="4" t="s">
        <v>18927</v>
      </c>
      <c r="E6502" s="41" t="s">
        <v>19</v>
      </c>
      <c r="F6502" s="3" t="s">
        <v>18928</v>
      </c>
      <c r="G6502" s="1" t="s">
        <v>20</v>
      </c>
      <c r="H6502" s="4" t="s">
        <v>678</v>
      </c>
      <c r="I6502" s="1" t="s">
        <v>38</v>
      </c>
    </row>
    <row r="6503" spans="2:9">
      <c r="B6503" s="1">
        <v>6501</v>
      </c>
      <c r="C6503" s="41" t="s">
        <v>18929</v>
      </c>
      <c r="D6503" s="4" t="s">
        <v>18930</v>
      </c>
      <c r="E6503" s="41" t="s">
        <v>19</v>
      </c>
      <c r="F6503" s="3" t="s">
        <v>18931</v>
      </c>
      <c r="G6503" s="1" t="s">
        <v>20</v>
      </c>
      <c r="H6503" s="4" t="s">
        <v>557</v>
      </c>
      <c r="I6503" s="1" t="s">
        <v>38</v>
      </c>
    </row>
    <row r="6504" spans="2:9">
      <c r="B6504" s="1">
        <v>6502</v>
      </c>
      <c r="C6504" s="41" t="s">
        <v>18932</v>
      </c>
      <c r="D6504" s="4" t="s">
        <v>18933</v>
      </c>
      <c r="E6504" s="41" t="s">
        <v>19</v>
      </c>
      <c r="F6504" s="3" t="s">
        <v>18934</v>
      </c>
      <c r="G6504" s="1" t="s">
        <v>20</v>
      </c>
      <c r="H6504" s="4" t="s">
        <v>436</v>
      </c>
      <c r="I6504" s="1" t="s">
        <v>38</v>
      </c>
    </row>
    <row r="6505" spans="2:9">
      <c r="B6505" s="1">
        <v>6503</v>
      </c>
      <c r="C6505" s="41" t="s">
        <v>18935</v>
      </c>
      <c r="D6505" s="4" t="s">
        <v>18936</v>
      </c>
      <c r="E6505" s="41" t="s">
        <v>19</v>
      </c>
      <c r="F6505" s="3" t="s">
        <v>18937</v>
      </c>
      <c r="G6505" s="1" t="s">
        <v>20</v>
      </c>
      <c r="H6505" s="4" t="s">
        <v>478</v>
      </c>
      <c r="I6505" s="1" t="s">
        <v>38</v>
      </c>
    </row>
    <row r="6506" spans="2:9">
      <c r="B6506" s="1">
        <v>6504</v>
      </c>
      <c r="C6506" s="41" t="s">
        <v>18938</v>
      </c>
      <c r="D6506" s="4" t="s">
        <v>18939</v>
      </c>
      <c r="E6506" s="41" t="s">
        <v>19</v>
      </c>
      <c r="F6506" s="3" t="s">
        <v>18940</v>
      </c>
      <c r="G6506" s="1" t="s">
        <v>20</v>
      </c>
      <c r="H6506" s="4" t="s">
        <v>436</v>
      </c>
      <c r="I6506" s="1" t="s">
        <v>38</v>
      </c>
    </row>
    <row r="6507" spans="2:9">
      <c r="B6507" s="1">
        <v>6505</v>
      </c>
      <c r="C6507" s="41" t="s">
        <v>18941</v>
      </c>
      <c r="D6507" s="4" t="s">
        <v>18942</v>
      </c>
      <c r="E6507" s="41" t="s">
        <v>19</v>
      </c>
      <c r="F6507" s="3" t="s">
        <v>18943</v>
      </c>
      <c r="G6507" s="1" t="s">
        <v>20</v>
      </c>
      <c r="H6507" s="4" t="s">
        <v>436</v>
      </c>
      <c r="I6507" s="1" t="s">
        <v>38</v>
      </c>
    </row>
    <row r="6508" spans="2:9">
      <c r="B6508" s="1">
        <v>6506</v>
      </c>
      <c r="C6508" s="41" t="s">
        <v>18944</v>
      </c>
      <c r="D6508" s="4" t="s">
        <v>18945</v>
      </c>
      <c r="E6508" s="41" t="s">
        <v>19</v>
      </c>
      <c r="F6508" s="3" t="s">
        <v>18946</v>
      </c>
      <c r="G6508" s="1" t="s">
        <v>20</v>
      </c>
      <c r="H6508" s="4" t="s">
        <v>680</v>
      </c>
      <c r="I6508" s="1" t="s">
        <v>38</v>
      </c>
    </row>
    <row r="6509" spans="2:9">
      <c r="B6509" s="1">
        <v>6507</v>
      </c>
      <c r="C6509" s="41" t="s">
        <v>18947</v>
      </c>
      <c r="D6509" s="4" t="s">
        <v>18948</v>
      </c>
      <c r="E6509" s="41" t="s">
        <v>19</v>
      </c>
      <c r="F6509" s="3" t="s">
        <v>18949</v>
      </c>
      <c r="G6509" s="1" t="s">
        <v>20</v>
      </c>
      <c r="H6509" s="4" t="s">
        <v>678</v>
      </c>
      <c r="I6509" s="1" t="s">
        <v>38</v>
      </c>
    </row>
    <row r="6510" spans="2:9">
      <c r="B6510" s="1">
        <v>6508</v>
      </c>
      <c r="C6510" s="41" t="s">
        <v>18950</v>
      </c>
      <c r="D6510" s="4" t="s">
        <v>18951</v>
      </c>
      <c r="E6510" s="41" t="s">
        <v>19</v>
      </c>
      <c r="F6510" s="3" t="s">
        <v>18952</v>
      </c>
      <c r="G6510" s="1" t="s">
        <v>20</v>
      </c>
      <c r="H6510" s="4" t="s">
        <v>679</v>
      </c>
      <c r="I6510" s="1" t="s">
        <v>38</v>
      </c>
    </row>
    <row r="6511" spans="2:9">
      <c r="B6511" s="1">
        <v>6509</v>
      </c>
      <c r="C6511" s="41" t="s">
        <v>18953</v>
      </c>
      <c r="D6511" s="4" t="s">
        <v>18954</v>
      </c>
      <c r="E6511" s="41" t="s">
        <v>19</v>
      </c>
      <c r="F6511" s="3" t="s">
        <v>18955</v>
      </c>
      <c r="G6511" s="1" t="s">
        <v>20</v>
      </c>
      <c r="H6511" s="4" t="s">
        <v>680</v>
      </c>
      <c r="I6511" s="1" t="s">
        <v>38</v>
      </c>
    </row>
    <row r="6512" spans="2:9">
      <c r="B6512" s="1">
        <v>6510</v>
      </c>
      <c r="C6512" s="41" t="s">
        <v>18956</v>
      </c>
      <c r="D6512" s="4" t="s">
        <v>18957</v>
      </c>
      <c r="E6512" s="41" t="s">
        <v>19</v>
      </c>
      <c r="F6512" s="3" t="s">
        <v>18958</v>
      </c>
      <c r="G6512" s="1" t="s">
        <v>20</v>
      </c>
      <c r="H6512" s="4" t="s">
        <v>557</v>
      </c>
      <c r="I6512" s="1" t="s">
        <v>38</v>
      </c>
    </row>
    <row r="6513" spans="2:9">
      <c r="B6513" s="1">
        <v>6511</v>
      </c>
      <c r="C6513" s="41" t="s">
        <v>18959</v>
      </c>
      <c r="D6513" s="4" t="s">
        <v>18960</v>
      </c>
      <c r="E6513" s="41" t="s">
        <v>19</v>
      </c>
      <c r="F6513" s="3" t="s">
        <v>18961</v>
      </c>
      <c r="G6513" s="1" t="s">
        <v>20</v>
      </c>
      <c r="H6513" s="4" t="s">
        <v>436</v>
      </c>
      <c r="I6513" s="1" t="s">
        <v>38</v>
      </c>
    </row>
    <row r="6514" spans="2:9">
      <c r="B6514" s="1">
        <v>6512</v>
      </c>
      <c r="C6514" s="41" t="s">
        <v>18962</v>
      </c>
      <c r="D6514" s="4" t="s">
        <v>18963</v>
      </c>
      <c r="E6514" s="41" t="s">
        <v>19</v>
      </c>
      <c r="F6514" s="3" t="s">
        <v>18964</v>
      </c>
      <c r="G6514" s="1" t="s">
        <v>20</v>
      </c>
      <c r="H6514" s="4" t="s">
        <v>557</v>
      </c>
      <c r="I6514" s="1" t="s">
        <v>38</v>
      </c>
    </row>
    <row r="6515" spans="2:9">
      <c r="B6515" s="1">
        <v>6513</v>
      </c>
      <c r="C6515" s="41" t="s">
        <v>18965</v>
      </c>
      <c r="D6515" s="4" t="s">
        <v>18966</v>
      </c>
      <c r="E6515" s="41" t="s">
        <v>19</v>
      </c>
      <c r="F6515" s="3" t="s">
        <v>18967</v>
      </c>
      <c r="G6515" s="1" t="s">
        <v>20</v>
      </c>
      <c r="H6515" s="4" t="s">
        <v>174</v>
      </c>
      <c r="I6515" s="1" t="s">
        <v>38</v>
      </c>
    </row>
    <row r="6516" spans="2:9">
      <c r="B6516" s="1">
        <v>6514</v>
      </c>
      <c r="C6516" s="41" t="s">
        <v>18968</v>
      </c>
      <c r="D6516" s="4" t="s">
        <v>18969</v>
      </c>
      <c r="E6516" s="41" t="s">
        <v>19</v>
      </c>
      <c r="F6516" s="3" t="s">
        <v>18970</v>
      </c>
      <c r="G6516" s="1" t="s">
        <v>20</v>
      </c>
      <c r="H6516" s="4" t="s">
        <v>680</v>
      </c>
      <c r="I6516" s="1" t="s">
        <v>38</v>
      </c>
    </row>
    <row r="6517" spans="2:9">
      <c r="B6517" s="1">
        <v>6515</v>
      </c>
      <c r="C6517" s="41" t="s">
        <v>18971</v>
      </c>
      <c r="D6517" s="4" t="s">
        <v>18972</v>
      </c>
      <c r="E6517" s="41" t="s">
        <v>19</v>
      </c>
      <c r="F6517" s="3" t="s">
        <v>18973</v>
      </c>
      <c r="G6517" s="1" t="s">
        <v>20</v>
      </c>
      <c r="H6517" s="4" t="s">
        <v>478</v>
      </c>
      <c r="I6517" s="1" t="s">
        <v>38</v>
      </c>
    </row>
    <row r="6518" spans="2:9">
      <c r="B6518" s="1">
        <v>6516</v>
      </c>
      <c r="C6518" s="41" t="s">
        <v>18974</v>
      </c>
      <c r="D6518" s="4" t="s">
        <v>18975</v>
      </c>
      <c r="E6518" s="41" t="s">
        <v>19</v>
      </c>
      <c r="F6518" s="3" t="s">
        <v>18976</v>
      </c>
      <c r="G6518" s="1" t="s">
        <v>20</v>
      </c>
      <c r="H6518" s="4" t="s">
        <v>680</v>
      </c>
      <c r="I6518" s="1" t="s">
        <v>38</v>
      </c>
    </row>
    <row r="6519" spans="2:9">
      <c r="B6519" s="1">
        <v>6517</v>
      </c>
      <c r="C6519" s="41" t="s">
        <v>18977</v>
      </c>
      <c r="D6519" s="4" t="s">
        <v>18978</v>
      </c>
      <c r="E6519" s="41" t="s">
        <v>19</v>
      </c>
      <c r="F6519" s="3" t="s">
        <v>18979</v>
      </c>
      <c r="G6519" s="1" t="s">
        <v>20</v>
      </c>
      <c r="H6519" s="4" t="s">
        <v>436</v>
      </c>
      <c r="I6519" s="1" t="s">
        <v>38</v>
      </c>
    </row>
    <row r="6520" spans="2:9">
      <c r="B6520" s="1">
        <v>6518</v>
      </c>
      <c r="C6520" s="41" t="s">
        <v>18980</v>
      </c>
      <c r="D6520" s="4" t="s">
        <v>18981</v>
      </c>
      <c r="E6520" s="41" t="s">
        <v>19</v>
      </c>
      <c r="F6520" s="3" t="s">
        <v>12049</v>
      </c>
      <c r="G6520" s="1" t="s">
        <v>20</v>
      </c>
      <c r="H6520" s="4" t="s">
        <v>387</v>
      </c>
      <c r="I6520" s="1" t="s">
        <v>38</v>
      </c>
    </row>
    <row r="6521" spans="2:9">
      <c r="B6521" s="1">
        <v>6519</v>
      </c>
      <c r="C6521" s="41" t="s">
        <v>18982</v>
      </c>
      <c r="D6521" s="4" t="s">
        <v>18983</v>
      </c>
      <c r="E6521" s="41" t="s">
        <v>19</v>
      </c>
      <c r="F6521" s="3" t="s">
        <v>18984</v>
      </c>
      <c r="G6521" s="1" t="s">
        <v>20</v>
      </c>
      <c r="H6521" s="4" t="s">
        <v>436</v>
      </c>
      <c r="I6521" s="1" t="s">
        <v>38</v>
      </c>
    </row>
    <row r="6522" spans="2:9">
      <c r="B6522" s="1">
        <v>6520</v>
      </c>
      <c r="C6522" s="41" t="s">
        <v>18985</v>
      </c>
      <c r="D6522" s="4" t="s">
        <v>18986</v>
      </c>
      <c r="E6522" s="41" t="s">
        <v>19</v>
      </c>
      <c r="F6522" s="3" t="s">
        <v>18987</v>
      </c>
      <c r="G6522" s="1" t="s">
        <v>20</v>
      </c>
      <c r="H6522" s="4" t="s">
        <v>462</v>
      </c>
      <c r="I6522" s="1" t="s">
        <v>38</v>
      </c>
    </row>
    <row r="6523" spans="2:9">
      <c r="B6523" s="1">
        <v>6521</v>
      </c>
      <c r="C6523" s="41" t="s">
        <v>18988</v>
      </c>
      <c r="D6523" s="4" t="s">
        <v>18989</v>
      </c>
      <c r="E6523" s="41" t="s">
        <v>19</v>
      </c>
      <c r="F6523" s="3" t="s">
        <v>18990</v>
      </c>
      <c r="G6523" s="1" t="s">
        <v>20</v>
      </c>
      <c r="H6523" s="4" t="s">
        <v>29551</v>
      </c>
      <c r="I6523" s="1" t="s">
        <v>38</v>
      </c>
    </row>
    <row r="6524" spans="2:9">
      <c r="B6524" s="1">
        <v>6522</v>
      </c>
      <c r="C6524" s="41" t="s">
        <v>18991</v>
      </c>
      <c r="D6524" s="4" t="s">
        <v>18992</v>
      </c>
      <c r="E6524" s="41" t="s">
        <v>19</v>
      </c>
      <c r="F6524" s="3" t="s">
        <v>5178</v>
      </c>
      <c r="G6524" s="1" t="s">
        <v>20</v>
      </c>
      <c r="H6524" s="4" t="s">
        <v>387</v>
      </c>
      <c r="I6524" s="1" t="s">
        <v>38</v>
      </c>
    </row>
    <row r="6525" spans="2:9">
      <c r="B6525" s="1">
        <v>6523</v>
      </c>
      <c r="C6525" s="41" t="s">
        <v>18993</v>
      </c>
      <c r="D6525" s="4" t="s">
        <v>18994</v>
      </c>
      <c r="E6525" s="41" t="s">
        <v>19</v>
      </c>
      <c r="F6525" s="3" t="s">
        <v>18995</v>
      </c>
      <c r="G6525" s="1" t="s">
        <v>20</v>
      </c>
      <c r="H6525" s="4" t="s">
        <v>557</v>
      </c>
      <c r="I6525" s="1" t="s">
        <v>38</v>
      </c>
    </row>
    <row r="6526" spans="2:9">
      <c r="B6526" s="1">
        <v>6524</v>
      </c>
      <c r="C6526" s="41" t="s">
        <v>18996</v>
      </c>
      <c r="D6526" s="4" t="s">
        <v>18997</v>
      </c>
      <c r="E6526" s="41" t="s">
        <v>19</v>
      </c>
      <c r="F6526" s="3" t="s">
        <v>18998</v>
      </c>
      <c r="G6526" s="1" t="s">
        <v>20</v>
      </c>
      <c r="H6526" s="4" t="s">
        <v>557</v>
      </c>
      <c r="I6526" s="1" t="s">
        <v>38</v>
      </c>
    </row>
    <row r="6527" spans="2:9">
      <c r="B6527" s="1">
        <v>6525</v>
      </c>
      <c r="C6527" s="41" t="s">
        <v>18999</v>
      </c>
      <c r="D6527" s="4" t="s">
        <v>19000</v>
      </c>
      <c r="E6527" s="41" t="s">
        <v>19</v>
      </c>
      <c r="F6527" s="3" t="s">
        <v>19001</v>
      </c>
      <c r="G6527" s="1" t="s">
        <v>20</v>
      </c>
      <c r="H6527" s="4" t="s">
        <v>679</v>
      </c>
      <c r="I6527" s="1" t="s">
        <v>38</v>
      </c>
    </row>
    <row r="6528" spans="2:9">
      <c r="B6528" s="1">
        <v>6526</v>
      </c>
      <c r="C6528" s="41" t="s">
        <v>19002</v>
      </c>
      <c r="D6528" s="4" t="s">
        <v>19003</v>
      </c>
      <c r="E6528" s="41" t="s">
        <v>19</v>
      </c>
      <c r="F6528" s="3" t="s">
        <v>19004</v>
      </c>
      <c r="G6528" s="1" t="s">
        <v>20</v>
      </c>
      <c r="H6528" s="4" t="s">
        <v>557</v>
      </c>
      <c r="I6528" s="1" t="s">
        <v>38</v>
      </c>
    </row>
    <row r="6529" spans="2:9">
      <c r="B6529" s="1">
        <v>6527</v>
      </c>
      <c r="C6529" s="41" t="s">
        <v>19005</v>
      </c>
      <c r="D6529" s="4" t="s">
        <v>19006</v>
      </c>
      <c r="E6529" s="41" t="s">
        <v>19</v>
      </c>
      <c r="F6529" s="3" t="s">
        <v>19007</v>
      </c>
      <c r="G6529" s="1" t="s">
        <v>20</v>
      </c>
      <c r="H6529" s="4" t="s">
        <v>436</v>
      </c>
      <c r="I6529" s="1" t="s">
        <v>38</v>
      </c>
    </row>
    <row r="6530" spans="2:9">
      <c r="B6530" s="1">
        <v>6528</v>
      </c>
      <c r="C6530" s="41" t="s">
        <v>19008</v>
      </c>
      <c r="D6530" s="4" t="s">
        <v>19009</v>
      </c>
      <c r="E6530" s="41" t="s">
        <v>19</v>
      </c>
      <c r="F6530" s="3" t="s">
        <v>19010</v>
      </c>
      <c r="G6530" s="1" t="s">
        <v>20</v>
      </c>
      <c r="H6530" s="4" t="s">
        <v>678</v>
      </c>
      <c r="I6530" s="1" t="s">
        <v>38</v>
      </c>
    </row>
    <row r="6531" spans="2:9">
      <c r="B6531" s="1">
        <v>6529</v>
      </c>
      <c r="C6531" s="41" t="s">
        <v>19011</v>
      </c>
      <c r="D6531" s="4" t="s">
        <v>19012</v>
      </c>
      <c r="E6531" s="41" t="s">
        <v>19</v>
      </c>
      <c r="F6531" s="3" t="s">
        <v>19013</v>
      </c>
      <c r="G6531" s="1" t="s">
        <v>20</v>
      </c>
      <c r="H6531" s="4" t="s">
        <v>478</v>
      </c>
      <c r="I6531" s="1" t="s">
        <v>38</v>
      </c>
    </row>
    <row r="6532" spans="2:9">
      <c r="B6532" s="1">
        <v>6530</v>
      </c>
      <c r="C6532" s="41" t="s">
        <v>19014</v>
      </c>
      <c r="D6532" s="4" t="s">
        <v>19015</v>
      </c>
      <c r="E6532" s="41" t="s">
        <v>19</v>
      </c>
      <c r="F6532" s="3" t="s">
        <v>19016</v>
      </c>
      <c r="G6532" s="1" t="s">
        <v>20</v>
      </c>
      <c r="H6532" s="4" t="s">
        <v>478</v>
      </c>
      <c r="I6532" s="1" t="s">
        <v>38</v>
      </c>
    </row>
    <row r="6533" spans="2:9">
      <c r="B6533" s="1">
        <v>6531</v>
      </c>
      <c r="C6533" s="41" t="s">
        <v>19017</v>
      </c>
      <c r="D6533" s="4" t="s">
        <v>19018</v>
      </c>
      <c r="E6533" s="41" t="s">
        <v>19</v>
      </c>
      <c r="F6533" s="3" t="s">
        <v>19019</v>
      </c>
      <c r="G6533" s="1" t="s">
        <v>20</v>
      </c>
      <c r="H6533" s="4" t="s">
        <v>557</v>
      </c>
      <c r="I6533" s="1" t="s">
        <v>38</v>
      </c>
    </row>
    <row r="6534" spans="2:9">
      <c r="B6534" s="1">
        <v>6532</v>
      </c>
      <c r="C6534" s="41" t="s">
        <v>19020</v>
      </c>
      <c r="D6534" s="4" t="s">
        <v>19021</v>
      </c>
      <c r="E6534" s="41" t="s">
        <v>19</v>
      </c>
      <c r="F6534" s="3" t="s">
        <v>12049</v>
      </c>
      <c r="G6534" s="1" t="s">
        <v>20</v>
      </c>
      <c r="H6534" s="4" t="s">
        <v>387</v>
      </c>
      <c r="I6534" s="1" t="s">
        <v>38</v>
      </c>
    </row>
    <row r="6535" spans="2:9">
      <c r="B6535" s="1">
        <v>6533</v>
      </c>
      <c r="C6535" s="41" t="s">
        <v>19022</v>
      </c>
      <c r="D6535" s="4" t="s">
        <v>19023</v>
      </c>
      <c r="E6535" s="41" t="s">
        <v>19</v>
      </c>
      <c r="F6535" s="3" t="s">
        <v>19024</v>
      </c>
      <c r="G6535" s="1" t="s">
        <v>20</v>
      </c>
      <c r="H6535" s="4" t="s">
        <v>557</v>
      </c>
      <c r="I6535" s="1" t="s">
        <v>38</v>
      </c>
    </row>
    <row r="6536" spans="2:9">
      <c r="B6536" s="1">
        <v>6534</v>
      </c>
      <c r="C6536" s="41" t="s">
        <v>19025</v>
      </c>
      <c r="D6536" s="4" t="s">
        <v>19026</v>
      </c>
      <c r="E6536" s="41" t="s">
        <v>19</v>
      </c>
      <c r="F6536" s="3" t="s">
        <v>19027</v>
      </c>
      <c r="G6536" s="1" t="s">
        <v>20</v>
      </c>
      <c r="H6536" s="4" t="s">
        <v>557</v>
      </c>
      <c r="I6536" s="1" t="s">
        <v>38</v>
      </c>
    </row>
    <row r="6537" spans="2:9">
      <c r="B6537" s="1">
        <v>6535</v>
      </c>
      <c r="C6537" s="41" t="s">
        <v>19028</v>
      </c>
      <c r="D6537" s="4" t="s">
        <v>19029</v>
      </c>
      <c r="E6537" s="41" t="s">
        <v>19</v>
      </c>
      <c r="F6537" s="3" t="s">
        <v>19030</v>
      </c>
      <c r="G6537" s="1" t="s">
        <v>20</v>
      </c>
      <c r="H6537" s="4" t="s">
        <v>29551</v>
      </c>
      <c r="I6537" s="1" t="s">
        <v>38</v>
      </c>
    </row>
    <row r="6538" spans="2:9">
      <c r="B6538" s="1">
        <v>6536</v>
      </c>
      <c r="C6538" s="41" t="s">
        <v>19031</v>
      </c>
      <c r="D6538" s="4" t="s">
        <v>19032</v>
      </c>
      <c r="E6538" s="41" t="s">
        <v>19</v>
      </c>
      <c r="F6538" s="3" t="s">
        <v>19033</v>
      </c>
      <c r="G6538" s="1" t="s">
        <v>20</v>
      </c>
      <c r="H6538" s="4" t="s">
        <v>478</v>
      </c>
      <c r="I6538" s="1" t="s">
        <v>38</v>
      </c>
    </row>
    <row r="6539" spans="2:9">
      <c r="B6539" s="1">
        <v>6537</v>
      </c>
      <c r="C6539" s="41" t="s">
        <v>19034</v>
      </c>
      <c r="D6539" s="4" t="s">
        <v>19035</v>
      </c>
      <c r="E6539" s="41" t="s">
        <v>19</v>
      </c>
      <c r="F6539" s="3" t="s">
        <v>19036</v>
      </c>
      <c r="G6539" s="1" t="s">
        <v>20</v>
      </c>
      <c r="H6539" s="4" t="s">
        <v>478</v>
      </c>
      <c r="I6539" s="1" t="s">
        <v>38</v>
      </c>
    </row>
    <row r="6540" spans="2:9">
      <c r="B6540" s="1">
        <v>6538</v>
      </c>
      <c r="C6540" s="41" t="s">
        <v>19037</v>
      </c>
      <c r="D6540" s="4" t="s">
        <v>19038</v>
      </c>
      <c r="E6540" s="41" t="s">
        <v>19</v>
      </c>
      <c r="F6540" s="3" t="s">
        <v>19039</v>
      </c>
      <c r="G6540" s="1" t="s">
        <v>20</v>
      </c>
      <c r="H6540" s="4" t="s">
        <v>436</v>
      </c>
      <c r="I6540" s="1" t="s">
        <v>38</v>
      </c>
    </row>
    <row r="6541" spans="2:9">
      <c r="B6541" s="1">
        <v>6539</v>
      </c>
      <c r="C6541" s="41" t="s">
        <v>19040</v>
      </c>
      <c r="D6541" s="4" t="s">
        <v>19041</v>
      </c>
      <c r="E6541" s="41" t="s">
        <v>19</v>
      </c>
      <c r="F6541" s="3" t="s">
        <v>19042</v>
      </c>
      <c r="G6541" s="1" t="s">
        <v>20</v>
      </c>
      <c r="H6541" s="4" t="s">
        <v>387</v>
      </c>
      <c r="I6541" s="1" t="s">
        <v>38</v>
      </c>
    </row>
    <row r="6542" spans="2:9">
      <c r="B6542" s="1">
        <v>6540</v>
      </c>
      <c r="C6542" s="41" t="s">
        <v>19043</v>
      </c>
      <c r="D6542" s="4" t="s">
        <v>19044</v>
      </c>
      <c r="E6542" s="41" t="s">
        <v>19</v>
      </c>
      <c r="F6542" s="3" t="s">
        <v>19045</v>
      </c>
      <c r="G6542" s="1" t="s">
        <v>20</v>
      </c>
      <c r="H6542" s="4" t="s">
        <v>557</v>
      </c>
      <c r="I6542" s="1" t="s">
        <v>38</v>
      </c>
    </row>
    <row r="6543" spans="2:9">
      <c r="B6543" s="1">
        <v>6541</v>
      </c>
      <c r="C6543" s="41" t="s">
        <v>19046</v>
      </c>
      <c r="D6543" s="4" t="s">
        <v>19047</v>
      </c>
      <c r="E6543" s="41" t="s">
        <v>19</v>
      </c>
      <c r="F6543" s="3" t="s">
        <v>19048</v>
      </c>
      <c r="G6543" s="1" t="s">
        <v>20</v>
      </c>
      <c r="H6543" s="4" t="s">
        <v>29551</v>
      </c>
      <c r="I6543" s="1" t="s">
        <v>38</v>
      </c>
    </row>
    <row r="6544" spans="2:9">
      <c r="B6544" s="1">
        <v>6542</v>
      </c>
      <c r="C6544" s="41" t="s">
        <v>19049</v>
      </c>
      <c r="D6544" s="4" t="s">
        <v>19050</v>
      </c>
      <c r="E6544" s="41" t="s">
        <v>19</v>
      </c>
      <c r="F6544" s="3" t="s">
        <v>12527</v>
      </c>
      <c r="G6544" s="1" t="s">
        <v>20</v>
      </c>
      <c r="H6544" s="4" t="s">
        <v>557</v>
      </c>
      <c r="I6544" s="1" t="s">
        <v>38</v>
      </c>
    </row>
    <row r="6545" spans="2:9">
      <c r="B6545" s="1">
        <v>6543</v>
      </c>
      <c r="C6545" s="41" t="s">
        <v>19051</v>
      </c>
      <c r="D6545" s="4" t="s">
        <v>19052</v>
      </c>
      <c r="E6545" s="41" t="s">
        <v>19</v>
      </c>
      <c r="F6545" s="3" t="s">
        <v>19053</v>
      </c>
      <c r="G6545" s="1" t="s">
        <v>20</v>
      </c>
      <c r="H6545" s="4" t="s">
        <v>678</v>
      </c>
      <c r="I6545" s="1" t="s">
        <v>38</v>
      </c>
    </row>
    <row r="6546" spans="2:9">
      <c r="B6546" s="1">
        <v>6544</v>
      </c>
      <c r="C6546" s="41" t="s">
        <v>19054</v>
      </c>
      <c r="D6546" s="4" t="s">
        <v>19055</v>
      </c>
      <c r="E6546" s="41" t="s">
        <v>19</v>
      </c>
      <c r="F6546" s="3" t="s">
        <v>19056</v>
      </c>
      <c r="G6546" s="1" t="s">
        <v>20</v>
      </c>
      <c r="H6546" s="4" t="s">
        <v>478</v>
      </c>
      <c r="I6546" s="1" t="s">
        <v>38</v>
      </c>
    </row>
    <row r="6547" spans="2:9">
      <c r="B6547" s="1">
        <v>6545</v>
      </c>
      <c r="C6547" s="41" t="s">
        <v>19057</v>
      </c>
      <c r="D6547" s="4" t="s">
        <v>19058</v>
      </c>
      <c r="E6547" s="41" t="s">
        <v>19</v>
      </c>
      <c r="F6547" s="3" t="s">
        <v>19059</v>
      </c>
      <c r="G6547" s="1" t="s">
        <v>20</v>
      </c>
      <c r="H6547" s="4" t="s">
        <v>678</v>
      </c>
      <c r="I6547" s="1" t="s">
        <v>38</v>
      </c>
    </row>
    <row r="6548" spans="2:9">
      <c r="B6548" s="1">
        <v>6546</v>
      </c>
      <c r="C6548" s="41" t="s">
        <v>19060</v>
      </c>
      <c r="D6548" s="4" t="s">
        <v>19061</v>
      </c>
      <c r="E6548" s="41" t="s">
        <v>19</v>
      </c>
      <c r="F6548" s="3" t="s">
        <v>19062</v>
      </c>
      <c r="G6548" s="1" t="s">
        <v>20</v>
      </c>
      <c r="H6548" s="4" t="s">
        <v>387</v>
      </c>
      <c r="I6548" s="1" t="s">
        <v>38</v>
      </c>
    </row>
    <row r="6549" spans="2:9">
      <c r="B6549" s="1">
        <v>6547</v>
      </c>
      <c r="C6549" s="41" t="s">
        <v>19063</v>
      </c>
      <c r="D6549" s="4" t="s">
        <v>19064</v>
      </c>
      <c r="E6549" s="41" t="s">
        <v>19</v>
      </c>
      <c r="F6549" s="3" t="s">
        <v>19065</v>
      </c>
      <c r="G6549" s="1" t="s">
        <v>20</v>
      </c>
      <c r="H6549" s="4" t="s">
        <v>671</v>
      </c>
      <c r="I6549" s="1" t="s">
        <v>38</v>
      </c>
    </row>
    <row r="6550" spans="2:9">
      <c r="B6550" s="1">
        <v>6548</v>
      </c>
      <c r="C6550" s="41" t="s">
        <v>19066</v>
      </c>
      <c r="D6550" s="4" t="s">
        <v>19067</v>
      </c>
      <c r="E6550" s="41" t="s">
        <v>19</v>
      </c>
      <c r="F6550" s="3" t="s">
        <v>19068</v>
      </c>
      <c r="G6550" s="1" t="s">
        <v>20</v>
      </c>
      <c r="H6550" s="4" t="s">
        <v>387</v>
      </c>
      <c r="I6550" s="1" t="s">
        <v>38</v>
      </c>
    </row>
    <row r="6551" spans="2:9">
      <c r="B6551" s="1">
        <v>6549</v>
      </c>
      <c r="C6551" s="41" t="s">
        <v>19069</v>
      </c>
      <c r="D6551" s="4" t="s">
        <v>19070</v>
      </c>
      <c r="E6551" s="41" t="s">
        <v>19</v>
      </c>
      <c r="F6551" s="3" t="s">
        <v>19071</v>
      </c>
      <c r="G6551" s="1" t="s">
        <v>20</v>
      </c>
      <c r="H6551" s="4" t="s">
        <v>310</v>
      </c>
      <c r="I6551" s="1" t="s">
        <v>38</v>
      </c>
    </row>
    <row r="6552" spans="2:9">
      <c r="B6552" s="1">
        <v>6550</v>
      </c>
      <c r="C6552" s="41" t="s">
        <v>19072</v>
      </c>
      <c r="D6552" s="4" t="s">
        <v>19073</v>
      </c>
      <c r="E6552" s="41" t="s">
        <v>19</v>
      </c>
      <c r="F6552" s="3" t="s">
        <v>19074</v>
      </c>
      <c r="G6552" s="1" t="s">
        <v>20</v>
      </c>
      <c r="H6552" s="4" t="s">
        <v>174</v>
      </c>
      <c r="I6552" s="1" t="s">
        <v>38</v>
      </c>
    </row>
    <row r="6553" spans="2:9">
      <c r="B6553" s="1">
        <v>6551</v>
      </c>
      <c r="C6553" s="41" t="s">
        <v>19075</v>
      </c>
      <c r="D6553" s="4" t="s">
        <v>19076</v>
      </c>
      <c r="E6553" s="41" t="s">
        <v>19</v>
      </c>
      <c r="F6553" s="3" t="s">
        <v>19077</v>
      </c>
      <c r="G6553" s="1" t="s">
        <v>20</v>
      </c>
      <c r="H6553" s="4" t="s">
        <v>436</v>
      </c>
      <c r="I6553" s="1" t="s">
        <v>38</v>
      </c>
    </row>
    <row r="6554" spans="2:9">
      <c r="B6554" s="1">
        <v>6552</v>
      </c>
      <c r="C6554" s="41" t="s">
        <v>19078</v>
      </c>
      <c r="D6554" s="4" t="s">
        <v>19079</v>
      </c>
      <c r="E6554" s="41" t="s">
        <v>19</v>
      </c>
      <c r="F6554" s="3" t="s">
        <v>19080</v>
      </c>
      <c r="G6554" s="1" t="s">
        <v>20</v>
      </c>
      <c r="H6554" s="4" t="s">
        <v>679</v>
      </c>
      <c r="I6554" s="1" t="s">
        <v>38</v>
      </c>
    </row>
    <row r="6555" spans="2:9">
      <c r="B6555" s="1">
        <v>6553</v>
      </c>
      <c r="C6555" s="41" t="s">
        <v>19081</v>
      </c>
      <c r="D6555" s="4" t="s">
        <v>4529</v>
      </c>
      <c r="E6555" s="41" t="s">
        <v>19</v>
      </c>
      <c r="F6555" s="3" t="s">
        <v>19082</v>
      </c>
      <c r="G6555" s="1" t="s">
        <v>20</v>
      </c>
      <c r="H6555" s="4" t="s">
        <v>679</v>
      </c>
      <c r="I6555" s="1" t="s">
        <v>38</v>
      </c>
    </row>
    <row r="6556" spans="2:9">
      <c r="B6556" s="1">
        <v>6554</v>
      </c>
      <c r="C6556" s="41" t="s">
        <v>19083</v>
      </c>
      <c r="D6556" s="4" t="s">
        <v>19084</v>
      </c>
      <c r="E6556" s="41" t="s">
        <v>19</v>
      </c>
      <c r="F6556" s="3" t="s">
        <v>19085</v>
      </c>
      <c r="G6556" s="1" t="s">
        <v>20</v>
      </c>
      <c r="H6556" s="4" t="s">
        <v>557</v>
      </c>
      <c r="I6556" s="1" t="s">
        <v>38</v>
      </c>
    </row>
    <row r="6557" spans="2:9">
      <c r="B6557" s="1">
        <v>6555</v>
      </c>
      <c r="C6557" s="41" t="s">
        <v>19086</v>
      </c>
      <c r="D6557" s="4" t="s">
        <v>19087</v>
      </c>
      <c r="E6557" s="41" t="s">
        <v>19</v>
      </c>
      <c r="F6557" s="3" t="s">
        <v>19088</v>
      </c>
      <c r="G6557" s="1" t="s">
        <v>20</v>
      </c>
      <c r="H6557" s="4" t="s">
        <v>675</v>
      </c>
      <c r="I6557" s="1" t="s">
        <v>38</v>
      </c>
    </row>
    <row r="6558" spans="2:9">
      <c r="B6558" s="1">
        <v>6556</v>
      </c>
      <c r="C6558" s="41" t="s">
        <v>19089</v>
      </c>
      <c r="D6558" s="4" t="s">
        <v>19090</v>
      </c>
      <c r="E6558" s="41" t="s">
        <v>19</v>
      </c>
      <c r="F6558" s="3" t="s">
        <v>19091</v>
      </c>
      <c r="G6558" s="1" t="s">
        <v>20</v>
      </c>
      <c r="H6558" s="4" t="s">
        <v>478</v>
      </c>
      <c r="I6558" s="1" t="s">
        <v>38</v>
      </c>
    </row>
    <row r="6559" spans="2:9">
      <c r="B6559" s="1">
        <v>6557</v>
      </c>
      <c r="C6559" s="41" t="s">
        <v>19092</v>
      </c>
      <c r="D6559" s="4" t="s">
        <v>19093</v>
      </c>
      <c r="E6559" s="41" t="s">
        <v>19</v>
      </c>
      <c r="F6559" s="3" t="s">
        <v>19094</v>
      </c>
      <c r="G6559" s="1" t="s">
        <v>20</v>
      </c>
      <c r="H6559" s="4" t="s">
        <v>174</v>
      </c>
      <c r="I6559" s="1" t="s">
        <v>38</v>
      </c>
    </row>
    <row r="6560" spans="2:9">
      <c r="B6560" s="1">
        <v>6558</v>
      </c>
      <c r="C6560" s="41" t="s">
        <v>19095</v>
      </c>
      <c r="D6560" s="4" t="s">
        <v>19096</v>
      </c>
      <c r="E6560" s="41" t="s">
        <v>19</v>
      </c>
      <c r="F6560" s="3" t="s">
        <v>19097</v>
      </c>
      <c r="G6560" s="1" t="s">
        <v>20</v>
      </c>
      <c r="H6560" s="4" t="s">
        <v>680</v>
      </c>
      <c r="I6560" s="1" t="s">
        <v>38</v>
      </c>
    </row>
    <row r="6561" spans="2:9">
      <c r="B6561" s="1">
        <v>6559</v>
      </c>
      <c r="C6561" s="41" t="s">
        <v>19098</v>
      </c>
      <c r="D6561" s="4" t="s">
        <v>19099</v>
      </c>
      <c r="E6561" s="41" t="s">
        <v>19</v>
      </c>
      <c r="F6561" s="3" t="s">
        <v>19100</v>
      </c>
      <c r="G6561" s="1" t="s">
        <v>20</v>
      </c>
      <c r="H6561" s="4" t="s">
        <v>678</v>
      </c>
      <c r="I6561" s="1" t="s">
        <v>38</v>
      </c>
    </row>
    <row r="6562" spans="2:9">
      <c r="B6562" s="1">
        <v>6560</v>
      </c>
      <c r="C6562" s="41" t="s">
        <v>19101</v>
      </c>
      <c r="D6562" s="4" t="s">
        <v>19102</v>
      </c>
      <c r="E6562" s="41" t="s">
        <v>19</v>
      </c>
      <c r="F6562" s="3" t="s">
        <v>19103</v>
      </c>
      <c r="G6562" s="1" t="s">
        <v>20</v>
      </c>
      <c r="H6562" s="4" t="s">
        <v>29551</v>
      </c>
      <c r="I6562" s="1" t="s">
        <v>38</v>
      </c>
    </row>
    <row r="6563" spans="2:9">
      <c r="B6563" s="1">
        <v>6561</v>
      </c>
      <c r="C6563" s="41" t="s">
        <v>19104</v>
      </c>
      <c r="D6563" s="4" t="s">
        <v>19105</v>
      </c>
      <c r="E6563" s="41" t="s">
        <v>19</v>
      </c>
      <c r="F6563" s="3" t="s">
        <v>19106</v>
      </c>
      <c r="G6563" s="1" t="s">
        <v>20</v>
      </c>
      <c r="H6563" s="4" t="s">
        <v>675</v>
      </c>
      <c r="I6563" s="1" t="s">
        <v>38</v>
      </c>
    </row>
    <row r="6564" spans="2:9">
      <c r="B6564" s="1">
        <v>6562</v>
      </c>
      <c r="C6564" s="41" t="s">
        <v>19107</v>
      </c>
      <c r="D6564" s="4" t="s">
        <v>19108</v>
      </c>
      <c r="E6564" s="41" t="s">
        <v>19</v>
      </c>
      <c r="F6564" s="3" t="s">
        <v>19109</v>
      </c>
      <c r="G6564" s="1" t="s">
        <v>20</v>
      </c>
      <c r="H6564" s="4" t="s">
        <v>244</v>
      </c>
      <c r="I6564" s="1" t="s">
        <v>38</v>
      </c>
    </row>
    <row r="6565" spans="2:9">
      <c r="B6565" s="1">
        <v>6563</v>
      </c>
      <c r="C6565" s="41" t="s">
        <v>19110</v>
      </c>
      <c r="D6565" s="4" t="s">
        <v>19111</v>
      </c>
      <c r="E6565" s="41" t="s">
        <v>19</v>
      </c>
      <c r="F6565" s="3" t="s">
        <v>19112</v>
      </c>
      <c r="G6565" s="1" t="s">
        <v>20</v>
      </c>
      <c r="H6565" s="4" t="s">
        <v>387</v>
      </c>
      <c r="I6565" s="1" t="s">
        <v>38</v>
      </c>
    </row>
    <row r="6566" spans="2:9">
      <c r="B6566" s="1">
        <v>6564</v>
      </c>
      <c r="C6566" s="41" t="s">
        <v>19113</v>
      </c>
      <c r="D6566" s="4" t="s">
        <v>19114</v>
      </c>
      <c r="E6566" s="41" t="s">
        <v>19</v>
      </c>
      <c r="F6566" s="3" t="s">
        <v>19115</v>
      </c>
      <c r="G6566" s="1" t="s">
        <v>20</v>
      </c>
      <c r="H6566" s="4" t="s">
        <v>678</v>
      </c>
      <c r="I6566" s="1" t="s">
        <v>38</v>
      </c>
    </row>
    <row r="6567" spans="2:9">
      <c r="B6567" s="1">
        <v>6565</v>
      </c>
      <c r="C6567" s="41" t="s">
        <v>19116</v>
      </c>
      <c r="D6567" s="4" t="s">
        <v>19117</v>
      </c>
      <c r="E6567" s="41" t="s">
        <v>19</v>
      </c>
      <c r="F6567" s="3" t="s">
        <v>19118</v>
      </c>
      <c r="G6567" s="1" t="s">
        <v>20</v>
      </c>
      <c r="H6567" s="4" t="s">
        <v>680</v>
      </c>
      <c r="I6567" s="1" t="s">
        <v>38</v>
      </c>
    </row>
    <row r="6568" spans="2:9">
      <c r="B6568" s="1">
        <v>6566</v>
      </c>
      <c r="C6568" s="41" t="s">
        <v>19119</v>
      </c>
      <c r="D6568" s="4" t="s">
        <v>19120</v>
      </c>
      <c r="E6568" s="41" t="s">
        <v>19</v>
      </c>
      <c r="F6568" s="3" t="s">
        <v>13255</v>
      </c>
      <c r="G6568" s="1" t="s">
        <v>20</v>
      </c>
      <c r="H6568" s="4" t="s">
        <v>387</v>
      </c>
      <c r="I6568" s="1" t="s">
        <v>38</v>
      </c>
    </row>
    <row r="6569" spans="2:9">
      <c r="B6569" s="1">
        <v>6567</v>
      </c>
      <c r="C6569" s="41" t="s">
        <v>19121</v>
      </c>
      <c r="D6569" s="4" t="s">
        <v>19122</v>
      </c>
      <c r="E6569" s="41" t="s">
        <v>19</v>
      </c>
      <c r="F6569" s="3" t="s">
        <v>19123</v>
      </c>
      <c r="G6569" s="1" t="s">
        <v>20</v>
      </c>
      <c r="H6569" s="4" t="s">
        <v>679</v>
      </c>
      <c r="I6569" s="1" t="s">
        <v>38</v>
      </c>
    </row>
    <row r="6570" spans="2:9">
      <c r="B6570" s="1">
        <v>6568</v>
      </c>
      <c r="C6570" s="41" t="s">
        <v>19124</v>
      </c>
      <c r="D6570" s="4" t="s">
        <v>19125</v>
      </c>
      <c r="E6570" s="41" t="s">
        <v>19</v>
      </c>
      <c r="F6570" s="3" t="s">
        <v>19126</v>
      </c>
      <c r="G6570" s="1" t="s">
        <v>20</v>
      </c>
      <c r="H6570" s="4" t="s">
        <v>436</v>
      </c>
      <c r="I6570" s="1" t="s">
        <v>38</v>
      </c>
    </row>
    <row r="6571" spans="2:9">
      <c r="B6571" s="1">
        <v>6569</v>
      </c>
      <c r="C6571" s="41" t="s">
        <v>19127</v>
      </c>
      <c r="D6571" s="4" t="s">
        <v>19128</v>
      </c>
      <c r="E6571" s="41" t="s">
        <v>19</v>
      </c>
      <c r="F6571" s="3" t="s">
        <v>19129</v>
      </c>
      <c r="G6571" s="1" t="s">
        <v>20</v>
      </c>
      <c r="H6571" s="4" t="s">
        <v>387</v>
      </c>
      <c r="I6571" s="1" t="s">
        <v>38</v>
      </c>
    </row>
    <row r="6572" spans="2:9">
      <c r="B6572" s="1">
        <v>6570</v>
      </c>
      <c r="C6572" s="41" t="s">
        <v>19130</v>
      </c>
      <c r="D6572" s="4" t="s">
        <v>6964</v>
      </c>
      <c r="E6572" s="41" t="s">
        <v>19</v>
      </c>
      <c r="F6572" s="3" t="s">
        <v>19131</v>
      </c>
      <c r="G6572" s="1" t="s">
        <v>20</v>
      </c>
      <c r="H6572" s="4" t="s">
        <v>557</v>
      </c>
      <c r="I6572" s="1" t="s">
        <v>38</v>
      </c>
    </row>
    <row r="6573" spans="2:9">
      <c r="B6573" s="1">
        <v>6571</v>
      </c>
      <c r="C6573" s="41" t="s">
        <v>19132</v>
      </c>
      <c r="D6573" s="4" t="s">
        <v>19133</v>
      </c>
      <c r="E6573" s="41" t="s">
        <v>19</v>
      </c>
      <c r="F6573" s="3" t="s">
        <v>19134</v>
      </c>
      <c r="G6573" s="1" t="s">
        <v>20</v>
      </c>
      <c r="H6573" s="4" t="s">
        <v>436</v>
      </c>
      <c r="I6573" s="1" t="s">
        <v>38</v>
      </c>
    </row>
    <row r="6574" spans="2:9">
      <c r="B6574" s="1">
        <v>6572</v>
      </c>
      <c r="C6574" s="41" t="s">
        <v>19135</v>
      </c>
      <c r="D6574" s="4" t="s">
        <v>19136</v>
      </c>
      <c r="E6574" s="41" t="s">
        <v>19</v>
      </c>
      <c r="F6574" s="3" t="s">
        <v>19137</v>
      </c>
      <c r="G6574" s="1" t="s">
        <v>20</v>
      </c>
      <c r="H6574" s="4" t="s">
        <v>436</v>
      </c>
      <c r="I6574" s="1" t="s">
        <v>38</v>
      </c>
    </row>
    <row r="6575" spans="2:9">
      <c r="B6575" s="1">
        <v>6573</v>
      </c>
      <c r="C6575" s="41" t="s">
        <v>19138</v>
      </c>
      <c r="D6575" s="4" t="s">
        <v>19139</v>
      </c>
      <c r="E6575" s="41" t="s">
        <v>19</v>
      </c>
      <c r="F6575" s="3" t="s">
        <v>19140</v>
      </c>
      <c r="G6575" s="1" t="s">
        <v>20</v>
      </c>
      <c r="H6575" s="4" t="s">
        <v>436</v>
      </c>
      <c r="I6575" s="1" t="s">
        <v>38</v>
      </c>
    </row>
    <row r="6576" spans="2:9">
      <c r="B6576" s="1">
        <v>6574</v>
      </c>
      <c r="C6576" s="41" t="s">
        <v>19141</v>
      </c>
      <c r="D6576" s="4" t="s">
        <v>19142</v>
      </c>
      <c r="E6576" s="41" t="s">
        <v>19</v>
      </c>
      <c r="F6576" s="3" t="s">
        <v>19143</v>
      </c>
      <c r="G6576" s="1" t="s">
        <v>20</v>
      </c>
      <c r="H6576" s="4" t="s">
        <v>679</v>
      </c>
      <c r="I6576" s="1" t="s">
        <v>38</v>
      </c>
    </row>
    <row r="6577" spans="2:9">
      <c r="B6577" s="1">
        <v>6575</v>
      </c>
      <c r="C6577" s="41" t="s">
        <v>19144</v>
      </c>
      <c r="D6577" s="4" t="s">
        <v>19145</v>
      </c>
      <c r="E6577" s="41" t="s">
        <v>19</v>
      </c>
      <c r="F6577" s="3" t="s">
        <v>19146</v>
      </c>
      <c r="G6577" s="1" t="s">
        <v>20</v>
      </c>
      <c r="H6577" s="4" t="s">
        <v>679</v>
      </c>
      <c r="I6577" s="1" t="s">
        <v>38</v>
      </c>
    </row>
    <row r="6578" spans="2:9">
      <c r="B6578" s="1">
        <v>6576</v>
      </c>
      <c r="C6578" s="41" t="s">
        <v>19147</v>
      </c>
      <c r="D6578" s="4" t="s">
        <v>19148</v>
      </c>
      <c r="E6578" s="41" t="s">
        <v>19</v>
      </c>
      <c r="F6578" s="3" t="s">
        <v>19149</v>
      </c>
      <c r="G6578" s="1" t="s">
        <v>20</v>
      </c>
      <c r="H6578" s="4" t="s">
        <v>680</v>
      </c>
      <c r="I6578" s="1" t="s">
        <v>38</v>
      </c>
    </row>
    <row r="6579" spans="2:9">
      <c r="B6579" s="1">
        <v>6577</v>
      </c>
      <c r="C6579" s="41" t="s">
        <v>19150</v>
      </c>
      <c r="D6579" s="4" t="s">
        <v>19151</v>
      </c>
      <c r="E6579" s="41" t="s">
        <v>19</v>
      </c>
      <c r="F6579" s="3" t="s">
        <v>19152</v>
      </c>
      <c r="G6579" s="1" t="s">
        <v>20</v>
      </c>
      <c r="H6579" s="4" t="s">
        <v>678</v>
      </c>
      <c r="I6579" s="1" t="s">
        <v>38</v>
      </c>
    </row>
    <row r="6580" spans="2:9">
      <c r="B6580" s="1">
        <v>6578</v>
      </c>
      <c r="C6580" s="41" t="s">
        <v>19153</v>
      </c>
      <c r="D6580" s="4" t="s">
        <v>19154</v>
      </c>
      <c r="E6580" s="41" t="s">
        <v>19</v>
      </c>
      <c r="F6580" s="3" t="s">
        <v>19155</v>
      </c>
      <c r="G6580" s="1" t="s">
        <v>20</v>
      </c>
      <c r="H6580" s="4" t="s">
        <v>675</v>
      </c>
      <c r="I6580" s="1" t="s">
        <v>38</v>
      </c>
    </row>
    <row r="6581" spans="2:9">
      <c r="B6581" s="1">
        <v>6579</v>
      </c>
      <c r="C6581" s="41" t="s">
        <v>19156</v>
      </c>
      <c r="D6581" s="4" t="s">
        <v>19157</v>
      </c>
      <c r="E6581" s="41" t="s">
        <v>19</v>
      </c>
      <c r="F6581" s="3" t="s">
        <v>13838</v>
      </c>
      <c r="G6581" s="1" t="s">
        <v>20</v>
      </c>
      <c r="H6581" s="4" t="s">
        <v>387</v>
      </c>
      <c r="I6581" s="1" t="s">
        <v>38</v>
      </c>
    </row>
    <row r="6582" spans="2:9">
      <c r="B6582" s="1">
        <v>6580</v>
      </c>
      <c r="C6582" s="41" t="s">
        <v>19158</v>
      </c>
      <c r="D6582" s="4" t="s">
        <v>19159</v>
      </c>
      <c r="E6582" s="41" t="s">
        <v>19</v>
      </c>
      <c r="F6582" s="3" t="s">
        <v>5341</v>
      </c>
      <c r="G6582" s="1" t="s">
        <v>20</v>
      </c>
      <c r="H6582" s="4" t="s">
        <v>387</v>
      </c>
      <c r="I6582" s="1" t="s">
        <v>38</v>
      </c>
    </row>
    <row r="6583" spans="2:9">
      <c r="B6583" s="1">
        <v>6581</v>
      </c>
      <c r="C6583" s="41" t="s">
        <v>19160</v>
      </c>
      <c r="D6583" s="4" t="s">
        <v>19161</v>
      </c>
      <c r="E6583" s="41" t="s">
        <v>19</v>
      </c>
      <c r="F6583" s="3" t="s">
        <v>19162</v>
      </c>
      <c r="G6583" s="1" t="s">
        <v>20</v>
      </c>
      <c r="H6583" s="4" t="s">
        <v>478</v>
      </c>
      <c r="I6583" s="1" t="s">
        <v>38</v>
      </c>
    </row>
    <row r="6584" spans="2:9">
      <c r="B6584" s="1">
        <v>6582</v>
      </c>
      <c r="C6584" s="41" t="s">
        <v>19163</v>
      </c>
      <c r="D6584" s="4" t="s">
        <v>5892</v>
      </c>
      <c r="E6584" s="41" t="s">
        <v>19</v>
      </c>
      <c r="F6584" s="3" t="s">
        <v>19164</v>
      </c>
      <c r="G6584" s="1" t="s">
        <v>20</v>
      </c>
      <c r="H6584" s="4" t="s">
        <v>436</v>
      </c>
      <c r="I6584" s="1" t="s">
        <v>38</v>
      </c>
    </row>
    <row r="6585" spans="2:9">
      <c r="B6585" s="1">
        <v>6583</v>
      </c>
      <c r="C6585" s="41" t="s">
        <v>19165</v>
      </c>
      <c r="D6585" s="4" t="s">
        <v>19166</v>
      </c>
      <c r="E6585" s="41" t="s">
        <v>19</v>
      </c>
      <c r="F6585" s="3" t="s">
        <v>12527</v>
      </c>
      <c r="G6585" s="1" t="s">
        <v>20</v>
      </c>
      <c r="H6585" s="4" t="s">
        <v>557</v>
      </c>
      <c r="I6585" s="1" t="s">
        <v>38</v>
      </c>
    </row>
    <row r="6586" spans="2:9">
      <c r="B6586" s="1">
        <v>6584</v>
      </c>
      <c r="C6586" s="41" t="s">
        <v>19167</v>
      </c>
      <c r="D6586" s="4" t="s">
        <v>19168</v>
      </c>
      <c r="E6586" s="41" t="s">
        <v>19</v>
      </c>
      <c r="F6586" s="3" t="s">
        <v>19169</v>
      </c>
      <c r="G6586" s="1" t="s">
        <v>20</v>
      </c>
      <c r="H6586" s="4" t="s">
        <v>557</v>
      </c>
      <c r="I6586" s="1" t="s">
        <v>38</v>
      </c>
    </row>
    <row r="6587" spans="2:9">
      <c r="B6587" s="1">
        <v>6585</v>
      </c>
      <c r="C6587" s="41" t="s">
        <v>19170</v>
      </c>
      <c r="D6587" s="4" t="s">
        <v>19171</v>
      </c>
      <c r="E6587" s="41" t="s">
        <v>19</v>
      </c>
      <c r="F6587" s="3" t="s">
        <v>19172</v>
      </c>
      <c r="G6587" s="1" t="s">
        <v>20</v>
      </c>
      <c r="H6587" s="4" t="s">
        <v>174</v>
      </c>
      <c r="I6587" s="1" t="s">
        <v>38</v>
      </c>
    </row>
    <row r="6588" spans="2:9">
      <c r="B6588" s="1">
        <v>6586</v>
      </c>
      <c r="C6588" s="41" t="s">
        <v>19173</v>
      </c>
      <c r="D6588" s="4" t="s">
        <v>19174</v>
      </c>
      <c r="E6588" s="41" t="s">
        <v>19</v>
      </c>
      <c r="F6588" s="3" t="s">
        <v>19175</v>
      </c>
      <c r="G6588" s="1" t="s">
        <v>20</v>
      </c>
      <c r="H6588" s="4" t="s">
        <v>679</v>
      </c>
      <c r="I6588" s="1" t="s">
        <v>38</v>
      </c>
    </row>
    <row r="6589" spans="2:9">
      <c r="B6589" s="1">
        <v>6587</v>
      </c>
      <c r="C6589" s="41" t="s">
        <v>19176</v>
      </c>
      <c r="D6589" s="4" t="s">
        <v>19177</v>
      </c>
      <c r="E6589" s="41" t="s">
        <v>19</v>
      </c>
      <c r="F6589" s="3" t="s">
        <v>19178</v>
      </c>
      <c r="G6589" s="1" t="s">
        <v>20</v>
      </c>
      <c r="H6589" s="4" t="s">
        <v>174</v>
      </c>
      <c r="I6589" s="1" t="s">
        <v>38</v>
      </c>
    </row>
    <row r="6590" spans="2:9">
      <c r="B6590" s="1">
        <v>6588</v>
      </c>
      <c r="C6590" s="41" t="s">
        <v>19179</v>
      </c>
      <c r="D6590" s="4" t="s">
        <v>19180</v>
      </c>
      <c r="E6590" s="41" t="s">
        <v>19</v>
      </c>
      <c r="F6590" s="3" t="s">
        <v>19181</v>
      </c>
      <c r="G6590" s="1" t="s">
        <v>20</v>
      </c>
      <c r="H6590" s="4" t="s">
        <v>678</v>
      </c>
      <c r="I6590" s="1" t="s">
        <v>38</v>
      </c>
    </row>
    <row r="6591" spans="2:9">
      <c r="B6591" s="1">
        <v>6589</v>
      </c>
      <c r="C6591" s="41" t="s">
        <v>19182</v>
      </c>
      <c r="D6591" s="4" t="s">
        <v>19183</v>
      </c>
      <c r="E6591" s="41" t="s">
        <v>19</v>
      </c>
      <c r="F6591" s="3" t="s">
        <v>19184</v>
      </c>
      <c r="G6591" s="1" t="s">
        <v>20</v>
      </c>
      <c r="H6591" s="4" t="s">
        <v>29551</v>
      </c>
      <c r="I6591" s="1" t="s">
        <v>38</v>
      </c>
    </row>
    <row r="6592" spans="2:9">
      <c r="B6592" s="1">
        <v>6590</v>
      </c>
      <c r="C6592" s="41" t="s">
        <v>19185</v>
      </c>
      <c r="D6592" s="4" t="s">
        <v>19186</v>
      </c>
      <c r="E6592" s="41" t="s">
        <v>19</v>
      </c>
      <c r="F6592" s="3" t="s">
        <v>16971</v>
      </c>
      <c r="G6592" s="1" t="s">
        <v>20</v>
      </c>
      <c r="H6592" s="4" t="s">
        <v>387</v>
      </c>
      <c r="I6592" s="1" t="s">
        <v>38</v>
      </c>
    </row>
    <row r="6593" spans="2:9">
      <c r="B6593" s="1">
        <v>6591</v>
      </c>
      <c r="C6593" s="41" t="s">
        <v>19187</v>
      </c>
      <c r="D6593" s="4" t="s">
        <v>19188</v>
      </c>
      <c r="E6593" s="41" t="s">
        <v>19</v>
      </c>
      <c r="F6593" s="3" t="s">
        <v>19189</v>
      </c>
      <c r="G6593" s="1" t="s">
        <v>20</v>
      </c>
      <c r="H6593" s="4" t="s">
        <v>478</v>
      </c>
      <c r="I6593" s="1" t="s">
        <v>38</v>
      </c>
    </row>
    <row r="6594" spans="2:9">
      <c r="B6594" s="1">
        <v>6592</v>
      </c>
      <c r="C6594" s="41" t="s">
        <v>19190</v>
      </c>
      <c r="D6594" s="4" t="s">
        <v>19191</v>
      </c>
      <c r="E6594" s="41" t="s">
        <v>19</v>
      </c>
      <c r="F6594" s="3" t="s">
        <v>19192</v>
      </c>
      <c r="G6594" s="1" t="s">
        <v>20</v>
      </c>
      <c r="H6594" s="4" t="s">
        <v>557</v>
      </c>
      <c r="I6594" s="1" t="s">
        <v>38</v>
      </c>
    </row>
    <row r="6595" spans="2:9">
      <c r="B6595" s="1">
        <v>6593</v>
      </c>
      <c r="C6595" s="41" t="s">
        <v>19193</v>
      </c>
      <c r="D6595" s="4" t="s">
        <v>19194</v>
      </c>
      <c r="E6595" s="41" t="s">
        <v>19</v>
      </c>
      <c r="F6595" s="3" t="s">
        <v>19195</v>
      </c>
      <c r="G6595" s="1" t="s">
        <v>20</v>
      </c>
      <c r="H6595" s="4" t="s">
        <v>680</v>
      </c>
      <c r="I6595" s="1" t="s">
        <v>38</v>
      </c>
    </row>
    <row r="6596" spans="2:9">
      <c r="B6596" s="1">
        <v>6594</v>
      </c>
      <c r="C6596" s="41" t="s">
        <v>19196</v>
      </c>
      <c r="D6596" s="4" t="s">
        <v>19197</v>
      </c>
      <c r="E6596" s="41" t="s">
        <v>19</v>
      </c>
      <c r="F6596" s="3" t="s">
        <v>19198</v>
      </c>
      <c r="G6596" s="1" t="s">
        <v>20</v>
      </c>
      <c r="H6596" s="4" t="s">
        <v>557</v>
      </c>
      <c r="I6596" s="1" t="s">
        <v>38</v>
      </c>
    </row>
    <row r="6597" spans="2:9">
      <c r="B6597" s="1">
        <v>6595</v>
      </c>
      <c r="C6597" s="41" t="s">
        <v>19199</v>
      </c>
      <c r="D6597" s="4" t="s">
        <v>19200</v>
      </c>
      <c r="E6597" s="41" t="s">
        <v>19</v>
      </c>
      <c r="F6597" s="3" t="s">
        <v>19201</v>
      </c>
      <c r="G6597" s="1" t="s">
        <v>20</v>
      </c>
      <c r="H6597" s="4" t="s">
        <v>679</v>
      </c>
      <c r="I6597" s="1" t="s">
        <v>38</v>
      </c>
    </row>
    <row r="6598" spans="2:9">
      <c r="B6598" s="1">
        <v>6596</v>
      </c>
      <c r="C6598" s="41" t="s">
        <v>19202</v>
      </c>
      <c r="D6598" s="4" t="s">
        <v>19203</v>
      </c>
      <c r="E6598" s="41" t="s">
        <v>19</v>
      </c>
      <c r="F6598" s="3" t="s">
        <v>19204</v>
      </c>
      <c r="G6598" s="1" t="s">
        <v>20</v>
      </c>
      <c r="H6598" s="4" t="s">
        <v>182</v>
      </c>
      <c r="I6598" s="1" t="s">
        <v>38</v>
      </c>
    </row>
    <row r="6599" spans="2:9">
      <c r="B6599" s="1">
        <v>6597</v>
      </c>
      <c r="C6599" s="41" t="s">
        <v>19205</v>
      </c>
      <c r="D6599" s="4" t="s">
        <v>19206</v>
      </c>
      <c r="E6599" s="41" t="s">
        <v>19</v>
      </c>
      <c r="F6599" s="3" t="s">
        <v>19207</v>
      </c>
      <c r="G6599" s="1" t="s">
        <v>20</v>
      </c>
      <c r="H6599" s="4" t="s">
        <v>680</v>
      </c>
      <c r="I6599" s="1" t="s">
        <v>38</v>
      </c>
    </row>
    <row r="6600" spans="2:9">
      <c r="B6600" s="1">
        <v>6598</v>
      </c>
      <c r="C6600" s="41" t="s">
        <v>19208</v>
      </c>
      <c r="D6600" s="4" t="s">
        <v>19209</v>
      </c>
      <c r="E6600" s="41" t="s">
        <v>19</v>
      </c>
      <c r="F6600" s="3" t="s">
        <v>19210</v>
      </c>
      <c r="G6600" s="1" t="s">
        <v>20</v>
      </c>
      <c r="H6600" s="4" t="s">
        <v>679</v>
      </c>
      <c r="I6600" s="1" t="s">
        <v>38</v>
      </c>
    </row>
    <row r="6601" spans="2:9">
      <c r="B6601" s="1">
        <v>6599</v>
      </c>
      <c r="C6601" s="41" t="s">
        <v>19211</v>
      </c>
      <c r="D6601" s="4" t="s">
        <v>19212</v>
      </c>
      <c r="E6601" s="41" t="s">
        <v>19</v>
      </c>
      <c r="F6601" s="3" t="s">
        <v>19213</v>
      </c>
      <c r="G6601" s="1" t="s">
        <v>20</v>
      </c>
      <c r="H6601" s="4" t="s">
        <v>436</v>
      </c>
      <c r="I6601" s="1" t="s">
        <v>38</v>
      </c>
    </row>
    <row r="6602" spans="2:9">
      <c r="B6602" s="1">
        <v>6600</v>
      </c>
      <c r="C6602" s="41" t="s">
        <v>19214</v>
      </c>
      <c r="D6602" s="4" t="s">
        <v>19215</v>
      </c>
      <c r="E6602" s="41" t="s">
        <v>19</v>
      </c>
      <c r="F6602" s="3" t="s">
        <v>19216</v>
      </c>
      <c r="G6602" s="1" t="s">
        <v>20</v>
      </c>
      <c r="H6602" s="4" t="s">
        <v>478</v>
      </c>
      <c r="I6602" s="1" t="s">
        <v>38</v>
      </c>
    </row>
    <row r="6603" spans="2:9">
      <c r="B6603" s="1">
        <v>6601</v>
      </c>
      <c r="C6603" s="41" t="s">
        <v>19217</v>
      </c>
      <c r="D6603" s="4" t="s">
        <v>6296</v>
      </c>
      <c r="E6603" s="41" t="s">
        <v>19</v>
      </c>
      <c r="F6603" s="3" t="s">
        <v>19218</v>
      </c>
      <c r="G6603" s="1" t="s">
        <v>20</v>
      </c>
      <c r="H6603" s="4" t="s">
        <v>29551</v>
      </c>
      <c r="I6603" s="1" t="s">
        <v>38</v>
      </c>
    </row>
    <row r="6604" spans="2:9">
      <c r="B6604" s="1">
        <v>6602</v>
      </c>
      <c r="C6604" s="41" t="s">
        <v>19219</v>
      </c>
      <c r="D6604" s="4" t="s">
        <v>19220</v>
      </c>
      <c r="E6604" s="41" t="s">
        <v>19</v>
      </c>
      <c r="F6604" s="3" t="s">
        <v>19221</v>
      </c>
      <c r="G6604" s="1" t="s">
        <v>20</v>
      </c>
      <c r="H6604" s="4" t="s">
        <v>244</v>
      </c>
      <c r="I6604" s="1" t="s">
        <v>38</v>
      </c>
    </row>
    <row r="6605" spans="2:9">
      <c r="B6605" s="1">
        <v>6603</v>
      </c>
      <c r="C6605" s="41" t="s">
        <v>19222</v>
      </c>
      <c r="D6605" s="4" t="s">
        <v>19223</v>
      </c>
      <c r="E6605" s="41" t="s">
        <v>19</v>
      </c>
      <c r="F6605" s="3" t="s">
        <v>19224</v>
      </c>
      <c r="G6605" s="1" t="s">
        <v>20</v>
      </c>
      <c r="H6605" s="4" t="s">
        <v>557</v>
      </c>
      <c r="I6605" s="1" t="s">
        <v>38</v>
      </c>
    </row>
    <row r="6606" spans="2:9">
      <c r="B6606" s="1">
        <v>6604</v>
      </c>
      <c r="C6606" s="41" t="s">
        <v>19225</v>
      </c>
      <c r="D6606" s="4" t="s">
        <v>19226</v>
      </c>
      <c r="E6606" s="41" t="s">
        <v>19</v>
      </c>
      <c r="F6606" s="3" t="s">
        <v>19227</v>
      </c>
      <c r="G6606" s="1" t="s">
        <v>20</v>
      </c>
      <c r="H6606" s="4" t="s">
        <v>680</v>
      </c>
      <c r="I6606" s="1" t="s">
        <v>38</v>
      </c>
    </row>
    <row r="6607" spans="2:9">
      <c r="B6607" s="1">
        <v>6605</v>
      </c>
      <c r="C6607" s="41" t="s">
        <v>19228</v>
      </c>
      <c r="D6607" s="4" t="s">
        <v>19229</v>
      </c>
      <c r="E6607" s="41" t="s">
        <v>19</v>
      </c>
      <c r="F6607" s="3" t="s">
        <v>19230</v>
      </c>
      <c r="G6607" s="1" t="s">
        <v>20</v>
      </c>
      <c r="H6607" s="4" t="s">
        <v>174</v>
      </c>
      <c r="I6607" s="1" t="s">
        <v>38</v>
      </c>
    </row>
    <row r="6608" spans="2:9">
      <c r="B6608" s="1">
        <v>6606</v>
      </c>
      <c r="C6608" s="41" t="s">
        <v>19231</v>
      </c>
      <c r="D6608" s="4" t="s">
        <v>19232</v>
      </c>
      <c r="E6608" s="41" t="s">
        <v>19</v>
      </c>
      <c r="F6608" s="3" t="s">
        <v>19233</v>
      </c>
      <c r="G6608" s="1" t="s">
        <v>20</v>
      </c>
      <c r="H6608" s="4" t="s">
        <v>557</v>
      </c>
      <c r="I6608" s="1" t="s">
        <v>38</v>
      </c>
    </row>
    <row r="6609" spans="2:9">
      <c r="B6609" s="1">
        <v>6607</v>
      </c>
      <c r="C6609" s="41" t="s">
        <v>19234</v>
      </c>
      <c r="D6609" s="4" t="s">
        <v>19235</v>
      </c>
      <c r="E6609" s="41" t="s">
        <v>19</v>
      </c>
      <c r="F6609" s="3" t="s">
        <v>19236</v>
      </c>
      <c r="G6609" s="1" t="s">
        <v>20</v>
      </c>
      <c r="H6609" s="4" t="s">
        <v>436</v>
      </c>
      <c r="I6609" s="1" t="s">
        <v>38</v>
      </c>
    </row>
    <row r="6610" spans="2:9">
      <c r="B6610" s="1">
        <v>6608</v>
      </c>
      <c r="C6610" s="41" t="s">
        <v>19237</v>
      </c>
      <c r="D6610" s="4" t="s">
        <v>19238</v>
      </c>
      <c r="E6610" s="41" t="s">
        <v>19</v>
      </c>
      <c r="F6610" s="3" t="s">
        <v>19239</v>
      </c>
      <c r="G6610" s="1" t="s">
        <v>20</v>
      </c>
      <c r="H6610" s="4" t="s">
        <v>678</v>
      </c>
      <c r="I6610" s="1" t="s">
        <v>38</v>
      </c>
    </row>
    <row r="6611" spans="2:9">
      <c r="B6611" s="1">
        <v>6609</v>
      </c>
      <c r="C6611" s="41" t="s">
        <v>19240</v>
      </c>
      <c r="D6611" s="4" t="s">
        <v>19241</v>
      </c>
      <c r="E6611" s="41" t="s">
        <v>19</v>
      </c>
      <c r="F6611" s="3" t="s">
        <v>19242</v>
      </c>
      <c r="G6611" s="1" t="s">
        <v>20</v>
      </c>
      <c r="H6611" s="4" t="s">
        <v>679</v>
      </c>
      <c r="I6611" s="1" t="s">
        <v>38</v>
      </c>
    </row>
    <row r="6612" spans="2:9">
      <c r="B6612" s="1">
        <v>6610</v>
      </c>
      <c r="C6612" s="41" t="s">
        <v>19243</v>
      </c>
      <c r="D6612" s="4" t="s">
        <v>19244</v>
      </c>
      <c r="E6612" s="41" t="s">
        <v>19</v>
      </c>
      <c r="F6612" s="3" t="s">
        <v>19245</v>
      </c>
      <c r="G6612" s="1" t="s">
        <v>20</v>
      </c>
      <c r="H6612" s="4" t="s">
        <v>557</v>
      </c>
      <c r="I6612" s="1" t="s">
        <v>38</v>
      </c>
    </row>
    <row r="6613" spans="2:9">
      <c r="B6613" s="1">
        <v>6611</v>
      </c>
      <c r="C6613" s="41" t="s">
        <v>19246</v>
      </c>
      <c r="D6613" s="4" t="s">
        <v>19247</v>
      </c>
      <c r="E6613" s="41" t="s">
        <v>19</v>
      </c>
      <c r="F6613" s="3" t="s">
        <v>19248</v>
      </c>
      <c r="G6613" s="1" t="s">
        <v>20</v>
      </c>
      <c r="H6613" s="4" t="s">
        <v>557</v>
      </c>
      <c r="I6613" s="1" t="s">
        <v>38</v>
      </c>
    </row>
    <row r="6614" spans="2:9">
      <c r="B6614" s="1">
        <v>6612</v>
      </c>
      <c r="C6614" s="41" t="s">
        <v>19249</v>
      </c>
      <c r="D6614" s="4" t="s">
        <v>19250</v>
      </c>
      <c r="E6614" s="41" t="s">
        <v>19</v>
      </c>
      <c r="F6614" s="3" t="s">
        <v>19251</v>
      </c>
      <c r="G6614" s="1" t="s">
        <v>20</v>
      </c>
      <c r="H6614" s="4" t="s">
        <v>557</v>
      </c>
      <c r="I6614" s="1" t="s">
        <v>38</v>
      </c>
    </row>
    <row r="6615" spans="2:9">
      <c r="B6615" s="1">
        <v>6613</v>
      </c>
      <c r="C6615" s="41" t="s">
        <v>19252</v>
      </c>
      <c r="D6615" s="4" t="s">
        <v>19253</v>
      </c>
      <c r="E6615" s="41" t="s">
        <v>19</v>
      </c>
      <c r="F6615" s="3" t="s">
        <v>13838</v>
      </c>
      <c r="G6615" s="1" t="s">
        <v>20</v>
      </c>
      <c r="H6615" s="4" t="s">
        <v>387</v>
      </c>
      <c r="I6615" s="1" t="s">
        <v>38</v>
      </c>
    </row>
    <row r="6616" spans="2:9">
      <c r="B6616" s="1">
        <v>6614</v>
      </c>
      <c r="C6616" s="41" t="s">
        <v>19254</v>
      </c>
      <c r="D6616" s="4" t="s">
        <v>19255</v>
      </c>
      <c r="E6616" s="41" t="s">
        <v>19</v>
      </c>
      <c r="F6616" s="3" t="s">
        <v>19256</v>
      </c>
      <c r="G6616" s="1" t="s">
        <v>20</v>
      </c>
      <c r="H6616" s="4" t="s">
        <v>502</v>
      </c>
      <c r="I6616" s="1" t="s">
        <v>38</v>
      </c>
    </row>
    <row r="6617" spans="2:9">
      <c r="B6617" s="1">
        <v>6615</v>
      </c>
      <c r="C6617" s="41" t="s">
        <v>19257</v>
      </c>
      <c r="D6617" s="4" t="s">
        <v>19258</v>
      </c>
      <c r="E6617" s="41" t="s">
        <v>19</v>
      </c>
      <c r="F6617" s="3" t="s">
        <v>19259</v>
      </c>
      <c r="G6617" s="1" t="s">
        <v>20</v>
      </c>
      <c r="H6617" s="4" t="s">
        <v>478</v>
      </c>
      <c r="I6617" s="1" t="s">
        <v>38</v>
      </c>
    </row>
    <row r="6618" spans="2:9">
      <c r="B6618" s="1">
        <v>6616</v>
      </c>
      <c r="C6618" s="41" t="s">
        <v>19260</v>
      </c>
      <c r="D6618" s="4" t="s">
        <v>19261</v>
      </c>
      <c r="E6618" s="41" t="s">
        <v>19</v>
      </c>
      <c r="F6618" s="3" t="s">
        <v>19262</v>
      </c>
      <c r="G6618" s="1" t="s">
        <v>20</v>
      </c>
      <c r="H6618" s="4" t="s">
        <v>436</v>
      </c>
      <c r="I6618" s="1" t="s">
        <v>38</v>
      </c>
    </row>
    <row r="6619" spans="2:9">
      <c r="B6619" s="1">
        <v>6617</v>
      </c>
      <c r="C6619" s="41" t="s">
        <v>19263</v>
      </c>
      <c r="D6619" s="4" t="s">
        <v>19264</v>
      </c>
      <c r="E6619" s="41" t="s">
        <v>19</v>
      </c>
      <c r="F6619" s="3" t="s">
        <v>19265</v>
      </c>
      <c r="G6619" s="1" t="s">
        <v>20</v>
      </c>
      <c r="H6619" s="4" t="s">
        <v>436</v>
      </c>
      <c r="I6619" s="1" t="s">
        <v>38</v>
      </c>
    </row>
    <row r="6620" spans="2:9">
      <c r="B6620" s="1">
        <v>6618</v>
      </c>
      <c r="C6620" s="41" t="s">
        <v>19266</v>
      </c>
      <c r="D6620" s="4" t="s">
        <v>19267</v>
      </c>
      <c r="E6620" s="41" t="s">
        <v>19</v>
      </c>
      <c r="F6620" s="3" t="s">
        <v>15085</v>
      </c>
      <c r="G6620" s="1" t="s">
        <v>20</v>
      </c>
      <c r="H6620" s="4" t="s">
        <v>174</v>
      </c>
      <c r="I6620" s="1" t="s">
        <v>38</v>
      </c>
    </row>
    <row r="6621" spans="2:9">
      <c r="B6621" s="1">
        <v>6619</v>
      </c>
      <c r="C6621" s="41" t="s">
        <v>19268</v>
      </c>
      <c r="D6621" s="4" t="s">
        <v>19269</v>
      </c>
      <c r="E6621" s="41" t="s">
        <v>19</v>
      </c>
      <c r="F6621" s="3" t="s">
        <v>19270</v>
      </c>
      <c r="G6621" s="1" t="s">
        <v>20</v>
      </c>
      <c r="H6621" s="4" t="s">
        <v>387</v>
      </c>
      <c r="I6621" s="1" t="s">
        <v>38</v>
      </c>
    </row>
    <row r="6622" spans="2:9">
      <c r="B6622" s="1">
        <v>6620</v>
      </c>
      <c r="C6622" s="41" t="s">
        <v>19271</v>
      </c>
      <c r="D6622" s="4" t="s">
        <v>19272</v>
      </c>
      <c r="E6622" s="41" t="s">
        <v>19</v>
      </c>
      <c r="F6622" s="3" t="s">
        <v>19273</v>
      </c>
      <c r="G6622" s="1" t="s">
        <v>20</v>
      </c>
      <c r="H6622" s="4" t="s">
        <v>679</v>
      </c>
      <c r="I6622" s="1" t="s">
        <v>38</v>
      </c>
    </row>
    <row r="6623" spans="2:9">
      <c r="B6623" s="1">
        <v>6621</v>
      </c>
      <c r="C6623" s="41" t="s">
        <v>19274</v>
      </c>
      <c r="D6623" s="4" t="s">
        <v>19275</v>
      </c>
      <c r="E6623" s="41" t="s">
        <v>19</v>
      </c>
      <c r="F6623" s="3" t="s">
        <v>19276</v>
      </c>
      <c r="G6623" s="1" t="s">
        <v>20</v>
      </c>
      <c r="H6623" s="4" t="s">
        <v>678</v>
      </c>
      <c r="I6623" s="1" t="s">
        <v>38</v>
      </c>
    </row>
    <row r="6624" spans="2:9">
      <c r="B6624" s="1">
        <v>6622</v>
      </c>
      <c r="C6624" s="41" t="s">
        <v>19277</v>
      </c>
      <c r="D6624" s="4" t="s">
        <v>19278</v>
      </c>
      <c r="E6624" s="41" t="s">
        <v>19</v>
      </c>
      <c r="F6624" s="3" t="s">
        <v>19279</v>
      </c>
      <c r="G6624" s="1" t="s">
        <v>20</v>
      </c>
      <c r="H6624" s="4" t="s">
        <v>478</v>
      </c>
      <c r="I6624" s="1" t="s">
        <v>38</v>
      </c>
    </row>
    <row r="6625" spans="2:9">
      <c r="B6625" s="1">
        <v>6623</v>
      </c>
      <c r="C6625" s="41" t="s">
        <v>19280</v>
      </c>
      <c r="D6625" s="4" t="s">
        <v>19281</v>
      </c>
      <c r="E6625" s="41" t="s">
        <v>19</v>
      </c>
      <c r="F6625" s="3" t="s">
        <v>19282</v>
      </c>
      <c r="G6625" s="1" t="s">
        <v>20</v>
      </c>
      <c r="H6625" s="4" t="s">
        <v>436</v>
      </c>
      <c r="I6625" s="1" t="s">
        <v>38</v>
      </c>
    </row>
    <row r="6626" spans="2:9">
      <c r="B6626" s="1">
        <v>6624</v>
      </c>
      <c r="C6626" s="41" t="s">
        <v>19283</v>
      </c>
      <c r="D6626" s="4" t="s">
        <v>19284</v>
      </c>
      <c r="E6626" s="41" t="s">
        <v>19</v>
      </c>
      <c r="F6626" s="3" t="s">
        <v>19285</v>
      </c>
      <c r="G6626" s="1" t="s">
        <v>20</v>
      </c>
      <c r="H6626" s="4" t="s">
        <v>436</v>
      </c>
      <c r="I6626" s="1" t="s">
        <v>38</v>
      </c>
    </row>
    <row r="6627" spans="2:9">
      <c r="B6627" s="1">
        <v>6625</v>
      </c>
      <c r="C6627" s="41" t="s">
        <v>19286</v>
      </c>
      <c r="D6627" s="4" t="s">
        <v>19287</v>
      </c>
      <c r="E6627" s="41" t="s">
        <v>19</v>
      </c>
      <c r="F6627" s="3" t="s">
        <v>19288</v>
      </c>
      <c r="G6627" s="1" t="s">
        <v>20</v>
      </c>
      <c r="H6627" s="4" t="s">
        <v>182</v>
      </c>
      <c r="I6627" s="1" t="s">
        <v>38</v>
      </c>
    </row>
    <row r="6628" spans="2:9">
      <c r="B6628" s="1">
        <v>6626</v>
      </c>
      <c r="C6628" s="41" t="s">
        <v>19289</v>
      </c>
      <c r="D6628" s="4" t="s">
        <v>19290</v>
      </c>
      <c r="E6628" s="41" t="s">
        <v>19</v>
      </c>
      <c r="F6628" s="3" t="s">
        <v>19291</v>
      </c>
      <c r="G6628" s="1" t="s">
        <v>20</v>
      </c>
      <c r="H6628" s="4" t="s">
        <v>678</v>
      </c>
      <c r="I6628" s="1" t="s">
        <v>38</v>
      </c>
    </row>
    <row r="6629" spans="2:9">
      <c r="B6629" s="1">
        <v>6627</v>
      </c>
      <c r="C6629" s="41" t="s">
        <v>19292</v>
      </c>
      <c r="D6629" s="4" t="s">
        <v>19293</v>
      </c>
      <c r="E6629" s="41" t="s">
        <v>19</v>
      </c>
      <c r="F6629" s="3" t="s">
        <v>19294</v>
      </c>
      <c r="G6629" s="1" t="s">
        <v>20</v>
      </c>
      <c r="H6629" s="4" t="s">
        <v>675</v>
      </c>
      <c r="I6629" s="1" t="s">
        <v>38</v>
      </c>
    </row>
    <row r="6630" spans="2:9">
      <c r="B6630" s="1">
        <v>6628</v>
      </c>
      <c r="C6630" s="41" t="s">
        <v>19295</v>
      </c>
      <c r="D6630" s="4" t="s">
        <v>19296</v>
      </c>
      <c r="E6630" s="41" t="s">
        <v>19</v>
      </c>
      <c r="F6630" s="3" t="s">
        <v>19297</v>
      </c>
      <c r="G6630" s="1" t="s">
        <v>20</v>
      </c>
      <c r="H6630" s="4" t="s">
        <v>675</v>
      </c>
      <c r="I6630" s="1" t="s">
        <v>38</v>
      </c>
    </row>
    <row r="6631" spans="2:9">
      <c r="B6631" s="1">
        <v>6629</v>
      </c>
      <c r="C6631" s="41" t="s">
        <v>19298</v>
      </c>
      <c r="D6631" s="4" t="s">
        <v>19299</v>
      </c>
      <c r="E6631" s="41" t="s">
        <v>19</v>
      </c>
      <c r="F6631" s="3" t="s">
        <v>11316</v>
      </c>
      <c r="G6631" s="1" t="s">
        <v>20</v>
      </c>
      <c r="H6631" s="4" t="s">
        <v>387</v>
      </c>
      <c r="I6631" s="1" t="s">
        <v>38</v>
      </c>
    </row>
    <row r="6632" spans="2:9">
      <c r="B6632" s="1">
        <v>6630</v>
      </c>
      <c r="C6632" s="41" t="s">
        <v>19300</v>
      </c>
      <c r="D6632" s="4" t="s">
        <v>19301</v>
      </c>
      <c r="E6632" s="41" t="s">
        <v>19</v>
      </c>
      <c r="F6632" s="3" t="s">
        <v>19302</v>
      </c>
      <c r="G6632" s="1" t="s">
        <v>20</v>
      </c>
      <c r="H6632" s="4" t="s">
        <v>675</v>
      </c>
      <c r="I6632" s="1" t="s">
        <v>38</v>
      </c>
    </row>
    <row r="6633" spans="2:9">
      <c r="B6633" s="1">
        <v>6631</v>
      </c>
      <c r="C6633" s="41" t="s">
        <v>19303</v>
      </c>
      <c r="D6633" s="4" t="s">
        <v>19304</v>
      </c>
      <c r="E6633" s="41" t="s">
        <v>19</v>
      </c>
      <c r="F6633" s="3" t="s">
        <v>19305</v>
      </c>
      <c r="G6633" s="1" t="s">
        <v>20</v>
      </c>
      <c r="H6633" s="4" t="s">
        <v>387</v>
      </c>
      <c r="I6633" s="1" t="s">
        <v>38</v>
      </c>
    </row>
    <row r="6634" spans="2:9">
      <c r="B6634" s="1">
        <v>6632</v>
      </c>
      <c r="C6634" s="41" t="s">
        <v>19306</v>
      </c>
      <c r="D6634" s="4" t="s">
        <v>19307</v>
      </c>
      <c r="E6634" s="41" t="s">
        <v>19</v>
      </c>
      <c r="F6634" s="3" t="s">
        <v>19308</v>
      </c>
      <c r="G6634" s="1" t="s">
        <v>20</v>
      </c>
      <c r="H6634" s="4" t="s">
        <v>387</v>
      </c>
      <c r="I6634" s="1" t="s">
        <v>38</v>
      </c>
    </row>
    <row r="6635" spans="2:9">
      <c r="B6635" s="1">
        <v>6633</v>
      </c>
      <c r="C6635" s="41" t="s">
        <v>19309</v>
      </c>
      <c r="D6635" s="4" t="s">
        <v>19310</v>
      </c>
      <c r="E6635" s="41" t="s">
        <v>19</v>
      </c>
      <c r="F6635" s="3" t="s">
        <v>19311</v>
      </c>
      <c r="G6635" s="1" t="s">
        <v>20</v>
      </c>
      <c r="H6635" s="4" t="s">
        <v>387</v>
      </c>
      <c r="I6635" s="1" t="s">
        <v>38</v>
      </c>
    </row>
    <row r="6636" spans="2:9">
      <c r="B6636" s="1">
        <v>6634</v>
      </c>
      <c r="C6636" s="41" t="s">
        <v>19312</v>
      </c>
      <c r="D6636" s="4" t="s">
        <v>9196</v>
      </c>
      <c r="E6636" s="41" t="s">
        <v>19</v>
      </c>
      <c r="F6636" s="3" t="s">
        <v>19313</v>
      </c>
      <c r="G6636" s="1" t="s">
        <v>20</v>
      </c>
      <c r="H6636" s="4" t="s">
        <v>679</v>
      </c>
      <c r="I6636" s="1" t="s">
        <v>38</v>
      </c>
    </row>
    <row r="6637" spans="2:9">
      <c r="B6637" s="1">
        <v>6635</v>
      </c>
      <c r="C6637" s="41" t="s">
        <v>19314</v>
      </c>
      <c r="D6637" s="4" t="s">
        <v>19315</v>
      </c>
      <c r="E6637" s="41" t="s">
        <v>19</v>
      </c>
      <c r="F6637" s="3" t="s">
        <v>19316</v>
      </c>
      <c r="G6637" s="1" t="s">
        <v>20</v>
      </c>
      <c r="H6637" s="4" t="s">
        <v>436</v>
      </c>
      <c r="I6637" s="1" t="s">
        <v>38</v>
      </c>
    </row>
    <row r="6638" spans="2:9">
      <c r="B6638" s="1">
        <v>6636</v>
      </c>
      <c r="C6638" s="41" t="s">
        <v>19317</v>
      </c>
      <c r="D6638" s="4" t="s">
        <v>6572</v>
      </c>
      <c r="E6638" s="41" t="s">
        <v>19</v>
      </c>
      <c r="F6638" s="3" t="s">
        <v>19318</v>
      </c>
      <c r="G6638" s="1" t="s">
        <v>20</v>
      </c>
      <c r="H6638" s="4" t="s">
        <v>679</v>
      </c>
      <c r="I6638" s="1" t="s">
        <v>38</v>
      </c>
    </row>
    <row r="6639" spans="2:9">
      <c r="B6639" s="1">
        <v>6637</v>
      </c>
      <c r="C6639" s="41" t="s">
        <v>19319</v>
      </c>
      <c r="D6639" s="4" t="s">
        <v>19320</v>
      </c>
      <c r="E6639" s="41" t="s">
        <v>19</v>
      </c>
      <c r="F6639" s="3" t="s">
        <v>12527</v>
      </c>
      <c r="G6639" s="1" t="s">
        <v>20</v>
      </c>
      <c r="H6639" s="4" t="s">
        <v>557</v>
      </c>
      <c r="I6639" s="1" t="s">
        <v>38</v>
      </c>
    </row>
    <row r="6640" spans="2:9">
      <c r="B6640" s="1">
        <v>6638</v>
      </c>
      <c r="C6640" s="41" t="s">
        <v>19321</v>
      </c>
      <c r="D6640" s="4" t="s">
        <v>19322</v>
      </c>
      <c r="E6640" s="41" t="s">
        <v>19</v>
      </c>
      <c r="F6640" s="3" t="s">
        <v>19323</v>
      </c>
      <c r="G6640" s="1" t="s">
        <v>20</v>
      </c>
      <c r="H6640" s="4" t="s">
        <v>675</v>
      </c>
      <c r="I6640" s="1" t="s">
        <v>38</v>
      </c>
    </row>
    <row r="6641" spans="2:9">
      <c r="B6641" s="1">
        <v>6639</v>
      </c>
      <c r="C6641" s="41" t="s">
        <v>19324</v>
      </c>
      <c r="D6641" s="4" t="s">
        <v>19325</v>
      </c>
      <c r="E6641" s="41" t="s">
        <v>19</v>
      </c>
      <c r="F6641" s="3" t="s">
        <v>19326</v>
      </c>
      <c r="G6641" s="1" t="s">
        <v>20</v>
      </c>
      <c r="H6641" s="4" t="s">
        <v>678</v>
      </c>
      <c r="I6641" s="1" t="s">
        <v>38</v>
      </c>
    </row>
    <row r="6642" spans="2:9">
      <c r="B6642" s="1">
        <v>6640</v>
      </c>
      <c r="C6642" s="41" t="s">
        <v>19327</v>
      </c>
      <c r="D6642" s="4" t="s">
        <v>19328</v>
      </c>
      <c r="E6642" s="41" t="s">
        <v>19</v>
      </c>
      <c r="F6642" s="3" t="s">
        <v>19329</v>
      </c>
      <c r="G6642" s="1" t="s">
        <v>20</v>
      </c>
      <c r="H6642" s="4" t="s">
        <v>678</v>
      </c>
      <c r="I6642" s="1" t="s">
        <v>38</v>
      </c>
    </row>
    <row r="6643" spans="2:9">
      <c r="B6643" s="1">
        <v>6641</v>
      </c>
      <c r="C6643" s="41" t="s">
        <v>19330</v>
      </c>
      <c r="D6643" s="4" t="s">
        <v>19331</v>
      </c>
      <c r="E6643" s="41" t="s">
        <v>19</v>
      </c>
      <c r="F6643" s="3" t="s">
        <v>19332</v>
      </c>
      <c r="G6643" s="1" t="s">
        <v>20</v>
      </c>
      <c r="H6643" s="4" t="s">
        <v>478</v>
      </c>
      <c r="I6643" s="1" t="s">
        <v>38</v>
      </c>
    </row>
    <row r="6644" spans="2:9">
      <c r="B6644" s="1">
        <v>6642</v>
      </c>
      <c r="C6644" s="41" t="s">
        <v>19333</v>
      </c>
      <c r="D6644" s="4" t="s">
        <v>19334</v>
      </c>
      <c r="E6644" s="41" t="s">
        <v>19</v>
      </c>
      <c r="F6644" s="3" t="s">
        <v>19335</v>
      </c>
      <c r="G6644" s="1" t="s">
        <v>20</v>
      </c>
      <c r="H6644" s="4" t="s">
        <v>182</v>
      </c>
      <c r="I6644" s="1" t="s">
        <v>38</v>
      </c>
    </row>
    <row r="6645" spans="2:9">
      <c r="B6645" s="1">
        <v>6643</v>
      </c>
      <c r="C6645" s="41" t="s">
        <v>19336</v>
      </c>
      <c r="D6645" s="4" t="s">
        <v>19337</v>
      </c>
      <c r="E6645" s="41" t="s">
        <v>19</v>
      </c>
      <c r="F6645" s="3" t="s">
        <v>19338</v>
      </c>
      <c r="G6645" s="1" t="s">
        <v>20</v>
      </c>
      <c r="H6645" s="4" t="s">
        <v>679</v>
      </c>
      <c r="I6645" s="1" t="s">
        <v>38</v>
      </c>
    </row>
    <row r="6646" spans="2:9">
      <c r="B6646" s="1">
        <v>6644</v>
      </c>
      <c r="C6646" s="41" t="s">
        <v>19339</v>
      </c>
      <c r="D6646" s="4" t="s">
        <v>19340</v>
      </c>
      <c r="E6646" s="41" t="s">
        <v>19</v>
      </c>
      <c r="F6646" s="3" t="s">
        <v>16971</v>
      </c>
      <c r="G6646" s="1" t="s">
        <v>20</v>
      </c>
      <c r="H6646" s="4" t="s">
        <v>387</v>
      </c>
      <c r="I6646" s="1" t="s">
        <v>38</v>
      </c>
    </row>
    <row r="6647" spans="2:9">
      <c r="B6647" s="1">
        <v>6645</v>
      </c>
      <c r="C6647" s="41" t="s">
        <v>19341</v>
      </c>
      <c r="D6647" s="4" t="s">
        <v>19342</v>
      </c>
      <c r="E6647" s="41" t="s">
        <v>19</v>
      </c>
      <c r="F6647" s="3" t="s">
        <v>19343</v>
      </c>
      <c r="G6647" s="1" t="s">
        <v>20</v>
      </c>
      <c r="H6647" s="4" t="s">
        <v>29551</v>
      </c>
      <c r="I6647" s="1" t="s">
        <v>38</v>
      </c>
    </row>
    <row r="6648" spans="2:9">
      <c r="B6648" s="1">
        <v>6646</v>
      </c>
      <c r="C6648" s="41" t="s">
        <v>19344</v>
      </c>
      <c r="D6648" s="4" t="s">
        <v>15904</v>
      </c>
      <c r="E6648" s="41" t="s">
        <v>19</v>
      </c>
      <c r="F6648" s="3" t="s">
        <v>19345</v>
      </c>
      <c r="G6648" s="1" t="s">
        <v>20</v>
      </c>
      <c r="H6648" s="4" t="s">
        <v>557</v>
      </c>
      <c r="I6648" s="1" t="s">
        <v>38</v>
      </c>
    </row>
    <row r="6649" spans="2:9">
      <c r="B6649" s="1">
        <v>6647</v>
      </c>
      <c r="C6649" s="41" t="s">
        <v>19346</v>
      </c>
      <c r="D6649" s="4" t="s">
        <v>11460</v>
      </c>
      <c r="E6649" s="41" t="s">
        <v>19</v>
      </c>
      <c r="F6649" s="3" t="s">
        <v>6852</v>
      </c>
      <c r="G6649" s="1" t="s">
        <v>20</v>
      </c>
      <c r="H6649" s="4" t="s">
        <v>387</v>
      </c>
      <c r="I6649" s="1" t="s">
        <v>38</v>
      </c>
    </row>
    <row r="6650" spans="2:9">
      <c r="B6650" s="1">
        <v>6648</v>
      </c>
      <c r="C6650" s="41" t="s">
        <v>19347</v>
      </c>
      <c r="D6650" s="4" t="s">
        <v>19348</v>
      </c>
      <c r="E6650" s="41" t="s">
        <v>19</v>
      </c>
      <c r="F6650" s="3" t="s">
        <v>19349</v>
      </c>
      <c r="G6650" s="1" t="s">
        <v>20</v>
      </c>
      <c r="H6650" s="4" t="s">
        <v>436</v>
      </c>
      <c r="I6650" s="1" t="s">
        <v>38</v>
      </c>
    </row>
    <row r="6651" spans="2:9">
      <c r="B6651" s="1">
        <v>6649</v>
      </c>
      <c r="C6651" s="41" t="s">
        <v>19350</v>
      </c>
      <c r="D6651" s="4" t="s">
        <v>19351</v>
      </c>
      <c r="E6651" s="41" t="s">
        <v>19</v>
      </c>
      <c r="F6651" s="3" t="s">
        <v>6567</v>
      </c>
      <c r="G6651" s="1" t="s">
        <v>20</v>
      </c>
      <c r="H6651" s="4" t="s">
        <v>29551</v>
      </c>
      <c r="I6651" s="1" t="s">
        <v>38</v>
      </c>
    </row>
    <row r="6652" spans="2:9">
      <c r="B6652" s="1">
        <v>6650</v>
      </c>
      <c r="C6652" s="41" t="s">
        <v>19352</v>
      </c>
      <c r="D6652" s="4" t="s">
        <v>19353</v>
      </c>
      <c r="E6652" s="41" t="s">
        <v>19</v>
      </c>
      <c r="F6652" s="3" t="s">
        <v>19354</v>
      </c>
      <c r="G6652" s="1" t="s">
        <v>20</v>
      </c>
      <c r="H6652" s="4" t="s">
        <v>680</v>
      </c>
      <c r="I6652" s="1" t="s">
        <v>38</v>
      </c>
    </row>
    <row r="6653" spans="2:9">
      <c r="B6653" s="1">
        <v>6651</v>
      </c>
      <c r="C6653" s="41" t="s">
        <v>19355</v>
      </c>
      <c r="D6653" s="4" t="s">
        <v>19356</v>
      </c>
      <c r="E6653" s="41" t="s">
        <v>19</v>
      </c>
      <c r="F6653" s="3" t="s">
        <v>19357</v>
      </c>
      <c r="G6653" s="1" t="s">
        <v>20</v>
      </c>
      <c r="H6653" s="4" t="s">
        <v>387</v>
      </c>
      <c r="I6653" s="1" t="s">
        <v>38</v>
      </c>
    </row>
    <row r="6654" spans="2:9">
      <c r="B6654" s="1">
        <v>6652</v>
      </c>
      <c r="C6654" s="41" t="s">
        <v>19358</v>
      </c>
      <c r="D6654" s="4" t="s">
        <v>19359</v>
      </c>
      <c r="E6654" s="41" t="s">
        <v>19</v>
      </c>
      <c r="F6654" s="3" t="s">
        <v>19360</v>
      </c>
      <c r="G6654" s="1" t="s">
        <v>20</v>
      </c>
      <c r="H6654" s="4" t="s">
        <v>462</v>
      </c>
      <c r="I6654" s="1" t="s">
        <v>38</v>
      </c>
    </row>
    <row r="6655" spans="2:9">
      <c r="B6655" s="1">
        <v>6653</v>
      </c>
      <c r="C6655" s="41" t="s">
        <v>19361</v>
      </c>
      <c r="D6655" s="4" t="s">
        <v>19362</v>
      </c>
      <c r="E6655" s="41" t="s">
        <v>19</v>
      </c>
      <c r="F6655" s="3" t="s">
        <v>19363</v>
      </c>
      <c r="G6655" s="1" t="s">
        <v>20</v>
      </c>
      <c r="H6655" s="4" t="s">
        <v>436</v>
      </c>
      <c r="I6655" s="1" t="s">
        <v>38</v>
      </c>
    </row>
    <row r="6656" spans="2:9">
      <c r="B6656" s="1">
        <v>6654</v>
      </c>
      <c r="C6656" s="41" t="s">
        <v>19364</v>
      </c>
      <c r="D6656" s="4" t="s">
        <v>19365</v>
      </c>
      <c r="E6656" s="41" t="s">
        <v>19</v>
      </c>
      <c r="F6656" s="3" t="s">
        <v>19366</v>
      </c>
      <c r="G6656" s="1" t="s">
        <v>20</v>
      </c>
      <c r="H6656" s="4" t="s">
        <v>557</v>
      </c>
      <c r="I6656" s="1" t="s">
        <v>38</v>
      </c>
    </row>
    <row r="6657" spans="2:9">
      <c r="B6657" s="1">
        <v>6655</v>
      </c>
      <c r="C6657" s="41" t="s">
        <v>19367</v>
      </c>
      <c r="D6657" s="4" t="s">
        <v>19368</v>
      </c>
      <c r="E6657" s="41" t="s">
        <v>19</v>
      </c>
      <c r="F6657" s="3" t="s">
        <v>19369</v>
      </c>
      <c r="G6657" s="1" t="s">
        <v>20</v>
      </c>
      <c r="H6657" s="4" t="s">
        <v>557</v>
      </c>
      <c r="I6657" s="1" t="s">
        <v>38</v>
      </c>
    </row>
    <row r="6658" spans="2:9">
      <c r="B6658" s="1">
        <v>6656</v>
      </c>
      <c r="C6658" s="41" t="s">
        <v>19370</v>
      </c>
      <c r="D6658" s="4" t="s">
        <v>19371</v>
      </c>
      <c r="E6658" s="41" t="s">
        <v>19</v>
      </c>
      <c r="F6658" s="3" t="s">
        <v>19372</v>
      </c>
      <c r="G6658" s="1" t="s">
        <v>20</v>
      </c>
      <c r="H6658" s="4" t="s">
        <v>680</v>
      </c>
      <c r="I6658" s="1" t="s">
        <v>38</v>
      </c>
    </row>
    <row r="6659" spans="2:9">
      <c r="B6659" s="1">
        <v>6657</v>
      </c>
      <c r="C6659" s="41" t="s">
        <v>19373</v>
      </c>
      <c r="D6659" s="4" t="s">
        <v>19374</v>
      </c>
      <c r="E6659" s="41" t="s">
        <v>19</v>
      </c>
      <c r="F6659" s="3" t="s">
        <v>19375</v>
      </c>
      <c r="G6659" s="1" t="s">
        <v>20</v>
      </c>
      <c r="H6659" s="4" t="s">
        <v>174</v>
      </c>
      <c r="I6659" s="1" t="s">
        <v>38</v>
      </c>
    </row>
    <row r="6660" spans="2:9">
      <c r="B6660" s="1">
        <v>6658</v>
      </c>
      <c r="C6660" s="41" t="s">
        <v>19376</v>
      </c>
      <c r="D6660" s="4" t="s">
        <v>19377</v>
      </c>
      <c r="E6660" s="41" t="s">
        <v>19</v>
      </c>
      <c r="F6660" s="3" t="s">
        <v>19378</v>
      </c>
      <c r="G6660" s="1" t="s">
        <v>20</v>
      </c>
      <c r="H6660" s="4" t="s">
        <v>322</v>
      </c>
      <c r="I6660" s="1" t="s">
        <v>38</v>
      </c>
    </row>
    <row r="6661" spans="2:9">
      <c r="B6661" s="1">
        <v>6659</v>
      </c>
      <c r="C6661" s="41" t="s">
        <v>19379</v>
      </c>
      <c r="D6661" s="4" t="s">
        <v>19380</v>
      </c>
      <c r="E6661" s="41" t="s">
        <v>19</v>
      </c>
      <c r="F6661" s="3" t="s">
        <v>19381</v>
      </c>
      <c r="G6661" s="1" t="s">
        <v>20</v>
      </c>
      <c r="H6661" s="4" t="s">
        <v>557</v>
      </c>
      <c r="I6661" s="1" t="s">
        <v>38</v>
      </c>
    </row>
    <row r="6662" spans="2:9">
      <c r="B6662" s="1">
        <v>6660</v>
      </c>
      <c r="C6662" s="41" t="s">
        <v>19382</v>
      </c>
      <c r="D6662" s="4" t="s">
        <v>19383</v>
      </c>
      <c r="E6662" s="41" t="s">
        <v>19</v>
      </c>
      <c r="F6662" s="3" t="s">
        <v>19384</v>
      </c>
      <c r="G6662" s="1" t="s">
        <v>20</v>
      </c>
      <c r="H6662" s="4" t="s">
        <v>679</v>
      </c>
      <c r="I6662" s="1" t="s">
        <v>38</v>
      </c>
    </row>
    <row r="6663" spans="2:9">
      <c r="B6663" s="1">
        <v>6661</v>
      </c>
      <c r="C6663" s="41" t="s">
        <v>19385</v>
      </c>
      <c r="D6663" s="4" t="s">
        <v>19386</v>
      </c>
      <c r="E6663" s="41" t="s">
        <v>19</v>
      </c>
      <c r="F6663" s="3" t="s">
        <v>19387</v>
      </c>
      <c r="G6663" s="1" t="s">
        <v>20</v>
      </c>
      <c r="H6663" s="4" t="s">
        <v>557</v>
      </c>
      <c r="I6663" s="1" t="s">
        <v>38</v>
      </c>
    </row>
    <row r="6664" spans="2:9">
      <c r="B6664" s="1">
        <v>6662</v>
      </c>
      <c r="C6664" s="41" t="s">
        <v>19388</v>
      </c>
      <c r="D6664" s="4" t="s">
        <v>19389</v>
      </c>
      <c r="E6664" s="41" t="s">
        <v>19</v>
      </c>
      <c r="F6664" s="3" t="s">
        <v>19372</v>
      </c>
      <c r="G6664" s="1" t="s">
        <v>20</v>
      </c>
      <c r="H6664" s="4" t="s">
        <v>680</v>
      </c>
      <c r="I6664" s="1" t="s">
        <v>38</v>
      </c>
    </row>
    <row r="6665" spans="2:9">
      <c r="B6665" s="1">
        <v>6663</v>
      </c>
      <c r="C6665" s="41" t="s">
        <v>19390</v>
      </c>
      <c r="D6665" s="4" t="s">
        <v>9134</v>
      </c>
      <c r="E6665" s="41" t="s">
        <v>19</v>
      </c>
      <c r="F6665" s="3" t="s">
        <v>19391</v>
      </c>
      <c r="G6665" s="1" t="s">
        <v>20</v>
      </c>
      <c r="H6665" s="4" t="s">
        <v>557</v>
      </c>
      <c r="I6665" s="1" t="s">
        <v>38</v>
      </c>
    </row>
    <row r="6666" spans="2:9">
      <c r="B6666" s="1">
        <v>6664</v>
      </c>
      <c r="C6666" s="41" t="s">
        <v>19392</v>
      </c>
      <c r="D6666" s="4" t="s">
        <v>19393</v>
      </c>
      <c r="E6666" s="41" t="s">
        <v>19</v>
      </c>
      <c r="F6666" s="3" t="s">
        <v>19394</v>
      </c>
      <c r="G6666" s="1" t="s">
        <v>20</v>
      </c>
      <c r="H6666" s="4" t="s">
        <v>436</v>
      </c>
      <c r="I6666" s="1" t="s">
        <v>38</v>
      </c>
    </row>
    <row r="6667" spans="2:9">
      <c r="B6667" s="1">
        <v>6665</v>
      </c>
      <c r="C6667" s="41" t="s">
        <v>19395</v>
      </c>
      <c r="D6667" s="4" t="s">
        <v>19396</v>
      </c>
      <c r="E6667" s="41" t="s">
        <v>19</v>
      </c>
      <c r="F6667" s="3" t="s">
        <v>19397</v>
      </c>
      <c r="G6667" s="1" t="s">
        <v>20</v>
      </c>
      <c r="H6667" s="4" t="s">
        <v>174</v>
      </c>
      <c r="I6667" s="1" t="s">
        <v>38</v>
      </c>
    </row>
    <row r="6668" spans="2:9">
      <c r="B6668" s="1">
        <v>6666</v>
      </c>
      <c r="C6668" s="41" t="s">
        <v>19398</v>
      </c>
      <c r="D6668" s="4" t="s">
        <v>19399</v>
      </c>
      <c r="E6668" s="41" t="s">
        <v>19</v>
      </c>
      <c r="F6668" s="3" t="s">
        <v>19400</v>
      </c>
      <c r="G6668" s="1" t="s">
        <v>20</v>
      </c>
      <c r="H6668" s="4" t="s">
        <v>174</v>
      </c>
      <c r="I6668" s="1" t="s">
        <v>38</v>
      </c>
    </row>
    <row r="6669" spans="2:9">
      <c r="B6669" s="1">
        <v>6667</v>
      </c>
      <c r="C6669" s="41" t="s">
        <v>19401</v>
      </c>
      <c r="D6669" s="4" t="s">
        <v>19402</v>
      </c>
      <c r="E6669" s="41" t="s">
        <v>19</v>
      </c>
      <c r="F6669" s="3" t="s">
        <v>19403</v>
      </c>
      <c r="G6669" s="1" t="s">
        <v>20</v>
      </c>
      <c r="H6669" s="4" t="s">
        <v>680</v>
      </c>
      <c r="I6669" s="1" t="s">
        <v>38</v>
      </c>
    </row>
    <row r="6670" spans="2:9">
      <c r="B6670" s="1">
        <v>6668</v>
      </c>
      <c r="C6670" s="41" t="s">
        <v>19404</v>
      </c>
      <c r="D6670" s="4" t="s">
        <v>19405</v>
      </c>
      <c r="E6670" s="41" t="s">
        <v>19</v>
      </c>
      <c r="F6670" s="3" t="s">
        <v>19406</v>
      </c>
      <c r="G6670" s="1" t="s">
        <v>20</v>
      </c>
      <c r="H6670" s="4" t="s">
        <v>174</v>
      </c>
      <c r="I6670" s="1" t="s">
        <v>38</v>
      </c>
    </row>
    <row r="6671" spans="2:9">
      <c r="B6671" s="1">
        <v>6669</v>
      </c>
      <c r="C6671" s="41" t="s">
        <v>19407</v>
      </c>
      <c r="D6671" s="4" t="s">
        <v>19408</v>
      </c>
      <c r="E6671" s="41" t="s">
        <v>19</v>
      </c>
      <c r="F6671" s="3" t="s">
        <v>19409</v>
      </c>
      <c r="G6671" s="1" t="s">
        <v>20</v>
      </c>
      <c r="H6671" s="4" t="s">
        <v>387</v>
      </c>
      <c r="I6671" s="1" t="s">
        <v>38</v>
      </c>
    </row>
    <row r="6672" spans="2:9">
      <c r="B6672" s="1">
        <v>6670</v>
      </c>
      <c r="C6672" s="41" t="s">
        <v>19410</v>
      </c>
      <c r="D6672" s="4" t="s">
        <v>19411</v>
      </c>
      <c r="E6672" s="41" t="s">
        <v>19</v>
      </c>
      <c r="F6672" s="3" t="s">
        <v>19412</v>
      </c>
      <c r="G6672" s="1" t="s">
        <v>20</v>
      </c>
      <c r="H6672" s="4" t="s">
        <v>436</v>
      </c>
      <c r="I6672" s="1" t="s">
        <v>38</v>
      </c>
    </row>
    <row r="6673" spans="2:9">
      <c r="B6673" s="1">
        <v>6671</v>
      </c>
      <c r="C6673" s="41" t="s">
        <v>19413</v>
      </c>
      <c r="D6673" s="4" t="s">
        <v>19414</v>
      </c>
      <c r="E6673" s="41" t="s">
        <v>19</v>
      </c>
      <c r="F6673" s="3" t="s">
        <v>19415</v>
      </c>
      <c r="G6673" s="1" t="s">
        <v>20</v>
      </c>
      <c r="H6673" s="4" t="s">
        <v>679</v>
      </c>
      <c r="I6673" s="1" t="s">
        <v>38</v>
      </c>
    </row>
    <row r="6674" spans="2:9">
      <c r="B6674" s="1">
        <v>6672</v>
      </c>
      <c r="C6674" s="41" t="s">
        <v>19416</v>
      </c>
      <c r="D6674" s="4" t="s">
        <v>19417</v>
      </c>
      <c r="E6674" s="41" t="s">
        <v>19</v>
      </c>
      <c r="F6674" s="3" t="s">
        <v>19418</v>
      </c>
      <c r="G6674" s="1" t="s">
        <v>20</v>
      </c>
      <c r="H6674" s="4" t="s">
        <v>478</v>
      </c>
      <c r="I6674" s="1" t="s">
        <v>38</v>
      </c>
    </row>
    <row r="6675" spans="2:9">
      <c r="B6675" s="1">
        <v>6673</v>
      </c>
      <c r="C6675" s="41" t="s">
        <v>19419</v>
      </c>
      <c r="D6675" s="4" t="s">
        <v>19420</v>
      </c>
      <c r="E6675" s="41" t="s">
        <v>19</v>
      </c>
      <c r="F6675" s="3" t="s">
        <v>19421</v>
      </c>
      <c r="G6675" s="1" t="s">
        <v>20</v>
      </c>
      <c r="H6675" s="4" t="s">
        <v>322</v>
      </c>
      <c r="I6675" s="1" t="s">
        <v>38</v>
      </c>
    </row>
    <row r="6676" spans="2:9">
      <c r="B6676" s="1">
        <v>6674</v>
      </c>
      <c r="C6676" s="41" t="s">
        <v>19422</v>
      </c>
      <c r="D6676" s="4" t="s">
        <v>19423</v>
      </c>
      <c r="E6676" s="41" t="s">
        <v>19</v>
      </c>
      <c r="F6676" s="3" t="s">
        <v>19424</v>
      </c>
      <c r="G6676" s="1" t="s">
        <v>20</v>
      </c>
      <c r="H6676" s="4" t="s">
        <v>675</v>
      </c>
      <c r="I6676" s="1" t="s">
        <v>38</v>
      </c>
    </row>
    <row r="6677" spans="2:9">
      <c r="B6677" s="1">
        <v>6675</v>
      </c>
      <c r="C6677" s="41" t="s">
        <v>19425</v>
      </c>
      <c r="D6677" s="4" t="s">
        <v>19426</v>
      </c>
      <c r="E6677" s="41" t="s">
        <v>19</v>
      </c>
      <c r="F6677" s="3" t="s">
        <v>19427</v>
      </c>
      <c r="G6677" s="1" t="s">
        <v>20</v>
      </c>
      <c r="H6677" s="4" t="s">
        <v>436</v>
      </c>
      <c r="I6677" s="1" t="s">
        <v>38</v>
      </c>
    </row>
    <row r="6678" spans="2:9">
      <c r="B6678" s="1">
        <v>6676</v>
      </c>
      <c r="C6678" s="41" t="s">
        <v>19428</v>
      </c>
      <c r="D6678" s="4" t="s">
        <v>19429</v>
      </c>
      <c r="E6678" s="41" t="s">
        <v>19</v>
      </c>
      <c r="F6678" s="3" t="s">
        <v>12049</v>
      </c>
      <c r="G6678" s="1" t="s">
        <v>20</v>
      </c>
      <c r="H6678" s="4" t="s">
        <v>387</v>
      </c>
      <c r="I6678" s="1" t="s">
        <v>38</v>
      </c>
    </row>
    <row r="6679" spans="2:9">
      <c r="B6679" s="1">
        <v>6677</v>
      </c>
      <c r="C6679" s="41" t="s">
        <v>19430</v>
      </c>
      <c r="D6679" s="4" t="s">
        <v>19431</v>
      </c>
      <c r="E6679" s="41" t="s">
        <v>19</v>
      </c>
      <c r="F6679" s="3" t="s">
        <v>19432</v>
      </c>
      <c r="G6679" s="1" t="s">
        <v>20</v>
      </c>
      <c r="H6679" s="4" t="s">
        <v>478</v>
      </c>
      <c r="I6679" s="1" t="s">
        <v>38</v>
      </c>
    </row>
    <row r="6680" spans="2:9">
      <c r="B6680" s="1">
        <v>6678</v>
      </c>
      <c r="C6680" s="41" t="s">
        <v>19433</v>
      </c>
      <c r="D6680" s="4" t="s">
        <v>19434</v>
      </c>
      <c r="E6680" s="41" t="s">
        <v>19</v>
      </c>
      <c r="F6680" s="3" t="s">
        <v>19435</v>
      </c>
      <c r="G6680" s="1" t="s">
        <v>20</v>
      </c>
      <c r="H6680" s="4" t="s">
        <v>557</v>
      </c>
      <c r="I6680" s="1" t="s">
        <v>38</v>
      </c>
    </row>
    <row r="6681" spans="2:9">
      <c r="B6681" s="1">
        <v>6679</v>
      </c>
      <c r="C6681" s="41" t="s">
        <v>19436</v>
      </c>
      <c r="D6681" s="4" t="s">
        <v>19437</v>
      </c>
      <c r="E6681" s="41" t="s">
        <v>19</v>
      </c>
      <c r="F6681" s="3" t="s">
        <v>19438</v>
      </c>
      <c r="G6681" s="1" t="s">
        <v>20</v>
      </c>
      <c r="H6681" s="4" t="s">
        <v>436</v>
      </c>
      <c r="I6681" s="1" t="s">
        <v>38</v>
      </c>
    </row>
    <row r="6682" spans="2:9">
      <c r="B6682" s="1">
        <v>6680</v>
      </c>
      <c r="C6682" s="41" t="s">
        <v>19439</v>
      </c>
      <c r="D6682" s="4" t="s">
        <v>19440</v>
      </c>
      <c r="E6682" s="41" t="s">
        <v>19</v>
      </c>
      <c r="F6682" s="3" t="s">
        <v>6567</v>
      </c>
      <c r="G6682" s="1" t="s">
        <v>20</v>
      </c>
      <c r="H6682" s="4" t="s">
        <v>29551</v>
      </c>
      <c r="I6682" s="1" t="s">
        <v>38</v>
      </c>
    </row>
    <row r="6683" spans="2:9">
      <c r="B6683" s="1">
        <v>6681</v>
      </c>
      <c r="C6683" s="41" t="s">
        <v>19441</v>
      </c>
      <c r="D6683" s="4" t="s">
        <v>19442</v>
      </c>
      <c r="E6683" s="41" t="s">
        <v>19</v>
      </c>
      <c r="F6683" s="3" t="s">
        <v>19443</v>
      </c>
      <c r="G6683" s="1" t="s">
        <v>20</v>
      </c>
      <c r="H6683" s="4" t="s">
        <v>174</v>
      </c>
      <c r="I6683" s="1" t="s">
        <v>38</v>
      </c>
    </row>
    <row r="6684" spans="2:9">
      <c r="B6684" s="1">
        <v>6682</v>
      </c>
      <c r="C6684" s="41" t="s">
        <v>19444</v>
      </c>
      <c r="D6684" s="4" t="s">
        <v>19445</v>
      </c>
      <c r="E6684" s="41" t="s">
        <v>19</v>
      </c>
      <c r="F6684" s="3" t="s">
        <v>19446</v>
      </c>
      <c r="G6684" s="1" t="s">
        <v>20</v>
      </c>
      <c r="H6684" s="4" t="s">
        <v>387</v>
      </c>
      <c r="I6684" s="1" t="s">
        <v>38</v>
      </c>
    </row>
    <row r="6685" spans="2:9">
      <c r="B6685" s="1">
        <v>6683</v>
      </c>
      <c r="C6685" s="41" t="s">
        <v>19447</v>
      </c>
      <c r="D6685" s="4" t="s">
        <v>19448</v>
      </c>
      <c r="E6685" s="41" t="s">
        <v>19</v>
      </c>
      <c r="F6685" s="3" t="s">
        <v>19449</v>
      </c>
      <c r="G6685" s="1" t="s">
        <v>20</v>
      </c>
      <c r="H6685" s="4" t="s">
        <v>29551</v>
      </c>
      <c r="I6685" s="1" t="s">
        <v>38</v>
      </c>
    </row>
    <row r="6686" spans="2:9">
      <c r="B6686" s="1">
        <v>6684</v>
      </c>
      <c r="C6686" s="41" t="s">
        <v>19450</v>
      </c>
      <c r="D6686" s="4" t="s">
        <v>19451</v>
      </c>
      <c r="E6686" s="41" t="s">
        <v>19</v>
      </c>
      <c r="F6686" s="3" t="s">
        <v>19452</v>
      </c>
      <c r="G6686" s="1" t="s">
        <v>20</v>
      </c>
      <c r="H6686" s="4" t="s">
        <v>387</v>
      </c>
      <c r="I6686" s="1" t="s">
        <v>38</v>
      </c>
    </row>
    <row r="6687" spans="2:9">
      <c r="B6687" s="1">
        <v>6685</v>
      </c>
      <c r="C6687" s="41" t="s">
        <v>19453</v>
      </c>
      <c r="D6687" s="4" t="s">
        <v>19454</v>
      </c>
      <c r="E6687" s="41" t="s">
        <v>19</v>
      </c>
      <c r="F6687" s="3" t="s">
        <v>19455</v>
      </c>
      <c r="G6687" s="1" t="s">
        <v>20</v>
      </c>
      <c r="H6687" s="4" t="s">
        <v>557</v>
      </c>
      <c r="I6687" s="1" t="s">
        <v>38</v>
      </c>
    </row>
    <row r="6688" spans="2:9">
      <c r="B6688" s="1">
        <v>6686</v>
      </c>
      <c r="C6688" s="41" t="s">
        <v>19456</v>
      </c>
      <c r="D6688" s="4" t="s">
        <v>19457</v>
      </c>
      <c r="E6688" s="41" t="s">
        <v>19</v>
      </c>
      <c r="F6688" s="3" t="s">
        <v>19458</v>
      </c>
      <c r="G6688" s="1" t="s">
        <v>20</v>
      </c>
      <c r="H6688" s="4" t="s">
        <v>478</v>
      </c>
      <c r="I6688" s="1" t="s">
        <v>38</v>
      </c>
    </row>
    <row r="6689" spans="2:9">
      <c r="B6689" s="1">
        <v>6687</v>
      </c>
      <c r="C6689" s="41" t="s">
        <v>19459</v>
      </c>
      <c r="D6689" s="4" t="s">
        <v>19460</v>
      </c>
      <c r="E6689" s="41" t="s">
        <v>19</v>
      </c>
      <c r="F6689" s="3" t="s">
        <v>19461</v>
      </c>
      <c r="G6689" s="1" t="s">
        <v>20</v>
      </c>
      <c r="H6689" s="4" t="s">
        <v>678</v>
      </c>
      <c r="I6689" s="1" t="s">
        <v>38</v>
      </c>
    </row>
    <row r="6690" spans="2:9">
      <c r="B6690" s="1">
        <v>6688</v>
      </c>
      <c r="C6690" s="41" t="s">
        <v>19462</v>
      </c>
      <c r="D6690" s="4" t="s">
        <v>19463</v>
      </c>
      <c r="E6690" s="41" t="s">
        <v>19</v>
      </c>
      <c r="F6690" s="3" t="s">
        <v>19464</v>
      </c>
      <c r="G6690" s="1" t="s">
        <v>20</v>
      </c>
      <c r="H6690" s="4" t="s">
        <v>680</v>
      </c>
      <c r="I6690" s="1" t="s">
        <v>38</v>
      </c>
    </row>
    <row r="6691" spans="2:9">
      <c r="B6691" s="1">
        <v>6689</v>
      </c>
      <c r="C6691" s="41" t="s">
        <v>19465</v>
      </c>
      <c r="D6691" s="4" t="s">
        <v>19466</v>
      </c>
      <c r="E6691" s="41" t="s">
        <v>19</v>
      </c>
      <c r="F6691" s="3" t="s">
        <v>19467</v>
      </c>
      <c r="G6691" s="1" t="s">
        <v>20</v>
      </c>
      <c r="H6691" s="4" t="s">
        <v>675</v>
      </c>
      <c r="I6691" s="1" t="s">
        <v>38</v>
      </c>
    </row>
    <row r="6692" spans="2:9">
      <c r="B6692" s="1">
        <v>6690</v>
      </c>
      <c r="C6692" s="41" t="s">
        <v>19468</v>
      </c>
      <c r="D6692" s="4" t="s">
        <v>19469</v>
      </c>
      <c r="E6692" s="41" t="s">
        <v>19</v>
      </c>
      <c r="F6692" s="3" t="s">
        <v>19470</v>
      </c>
      <c r="G6692" s="1" t="s">
        <v>20</v>
      </c>
      <c r="H6692" s="4" t="s">
        <v>478</v>
      </c>
      <c r="I6692" s="1" t="s">
        <v>38</v>
      </c>
    </row>
    <row r="6693" spans="2:9">
      <c r="B6693" s="1">
        <v>6691</v>
      </c>
      <c r="C6693" s="41" t="s">
        <v>19471</v>
      </c>
      <c r="D6693" s="4" t="s">
        <v>19472</v>
      </c>
      <c r="E6693" s="41" t="s">
        <v>19</v>
      </c>
      <c r="F6693" s="3" t="s">
        <v>19473</v>
      </c>
      <c r="G6693" s="1" t="s">
        <v>20</v>
      </c>
      <c r="H6693" s="4" t="s">
        <v>174</v>
      </c>
      <c r="I6693" s="1" t="s">
        <v>38</v>
      </c>
    </row>
    <row r="6694" spans="2:9">
      <c r="B6694" s="1">
        <v>6692</v>
      </c>
      <c r="C6694" s="41" t="s">
        <v>19474</v>
      </c>
      <c r="D6694" s="4" t="s">
        <v>19475</v>
      </c>
      <c r="E6694" s="41" t="s">
        <v>19</v>
      </c>
      <c r="F6694" s="3" t="s">
        <v>12527</v>
      </c>
      <c r="G6694" s="1" t="s">
        <v>20</v>
      </c>
      <c r="H6694" s="4" t="s">
        <v>557</v>
      </c>
      <c r="I6694" s="1" t="s">
        <v>38</v>
      </c>
    </row>
    <row r="6695" spans="2:9">
      <c r="B6695" s="1">
        <v>6693</v>
      </c>
      <c r="C6695" s="41" t="s">
        <v>19476</v>
      </c>
      <c r="D6695" s="4" t="s">
        <v>19477</v>
      </c>
      <c r="E6695" s="41" t="s">
        <v>19</v>
      </c>
      <c r="F6695" s="3" t="s">
        <v>19478</v>
      </c>
      <c r="G6695" s="1" t="s">
        <v>20</v>
      </c>
      <c r="H6695" s="4" t="s">
        <v>680</v>
      </c>
      <c r="I6695" s="1" t="s">
        <v>38</v>
      </c>
    </row>
    <row r="6696" spans="2:9">
      <c r="B6696" s="1">
        <v>6694</v>
      </c>
      <c r="C6696" s="41" t="s">
        <v>19479</v>
      </c>
      <c r="D6696" s="4" t="s">
        <v>19480</v>
      </c>
      <c r="E6696" s="41" t="s">
        <v>19</v>
      </c>
      <c r="F6696" s="3" t="s">
        <v>19481</v>
      </c>
      <c r="G6696" s="1" t="s">
        <v>20</v>
      </c>
      <c r="H6696" s="4" t="s">
        <v>675</v>
      </c>
      <c r="I6696" s="1" t="s">
        <v>38</v>
      </c>
    </row>
    <row r="6697" spans="2:9">
      <c r="B6697" s="1">
        <v>6695</v>
      </c>
      <c r="C6697" s="41" t="s">
        <v>19482</v>
      </c>
      <c r="D6697" s="4" t="s">
        <v>19483</v>
      </c>
      <c r="E6697" s="41" t="s">
        <v>19</v>
      </c>
      <c r="F6697" s="3" t="s">
        <v>19484</v>
      </c>
      <c r="G6697" s="1" t="s">
        <v>20</v>
      </c>
      <c r="H6697" s="4" t="s">
        <v>29551</v>
      </c>
      <c r="I6697" s="1" t="s">
        <v>38</v>
      </c>
    </row>
    <row r="6698" spans="2:9">
      <c r="B6698" s="1">
        <v>6696</v>
      </c>
      <c r="C6698" s="41" t="s">
        <v>19485</v>
      </c>
      <c r="D6698" s="4" t="s">
        <v>10466</v>
      </c>
      <c r="E6698" s="41" t="s">
        <v>19</v>
      </c>
      <c r="F6698" s="3" t="s">
        <v>19486</v>
      </c>
      <c r="G6698" s="1" t="s">
        <v>20</v>
      </c>
      <c r="H6698" s="4" t="s">
        <v>678</v>
      </c>
      <c r="I6698" s="1" t="s">
        <v>38</v>
      </c>
    </row>
    <row r="6699" spans="2:9">
      <c r="B6699" s="1">
        <v>6697</v>
      </c>
      <c r="C6699" s="41" t="s">
        <v>19487</v>
      </c>
      <c r="D6699" s="4" t="s">
        <v>19488</v>
      </c>
      <c r="E6699" s="41" t="s">
        <v>19</v>
      </c>
      <c r="F6699" s="3" t="s">
        <v>11547</v>
      </c>
      <c r="G6699" s="1" t="s">
        <v>20</v>
      </c>
      <c r="H6699" s="4" t="s">
        <v>387</v>
      </c>
      <c r="I6699" s="1" t="s">
        <v>38</v>
      </c>
    </row>
    <row r="6700" spans="2:9">
      <c r="B6700" s="1">
        <v>6698</v>
      </c>
      <c r="C6700" s="41" t="s">
        <v>19489</v>
      </c>
      <c r="D6700" s="4" t="s">
        <v>19490</v>
      </c>
      <c r="E6700" s="41" t="s">
        <v>19</v>
      </c>
      <c r="F6700" s="3" t="s">
        <v>19491</v>
      </c>
      <c r="G6700" s="1" t="s">
        <v>20</v>
      </c>
      <c r="H6700" s="4" t="s">
        <v>478</v>
      </c>
      <c r="I6700" s="1" t="s">
        <v>38</v>
      </c>
    </row>
    <row r="6701" spans="2:9">
      <c r="B6701" s="1">
        <v>6699</v>
      </c>
      <c r="C6701" s="41" t="s">
        <v>19492</v>
      </c>
      <c r="D6701" s="4" t="s">
        <v>17068</v>
      </c>
      <c r="E6701" s="41" t="s">
        <v>19</v>
      </c>
      <c r="F6701" s="3" t="s">
        <v>19493</v>
      </c>
      <c r="G6701" s="1" t="s">
        <v>20</v>
      </c>
      <c r="H6701" s="4" t="s">
        <v>678</v>
      </c>
      <c r="I6701" s="1" t="s">
        <v>38</v>
      </c>
    </row>
    <row r="6702" spans="2:9">
      <c r="B6702" s="1">
        <v>6700</v>
      </c>
      <c r="C6702" s="41" t="s">
        <v>19494</v>
      </c>
      <c r="D6702" s="4" t="s">
        <v>19495</v>
      </c>
      <c r="E6702" s="41" t="s">
        <v>19</v>
      </c>
      <c r="F6702" s="3" t="s">
        <v>13731</v>
      </c>
      <c r="G6702" s="1" t="s">
        <v>20</v>
      </c>
      <c r="H6702" s="4" t="s">
        <v>387</v>
      </c>
      <c r="I6702" s="1" t="s">
        <v>38</v>
      </c>
    </row>
    <row r="6703" spans="2:9">
      <c r="B6703" s="1">
        <v>6701</v>
      </c>
      <c r="C6703" s="41" t="s">
        <v>19496</v>
      </c>
      <c r="D6703" s="4" t="s">
        <v>19497</v>
      </c>
      <c r="E6703" s="41" t="s">
        <v>19</v>
      </c>
      <c r="F6703" s="3" t="s">
        <v>19498</v>
      </c>
      <c r="G6703" s="1" t="s">
        <v>20</v>
      </c>
      <c r="H6703" s="4" t="s">
        <v>436</v>
      </c>
      <c r="I6703" s="1" t="s">
        <v>38</v>
      </c>
    </row>
    <row r="6704" spans="2:9">
      <c r="B6704" s="1">
        <v>6702</v>
      </c>
      <c r="C6704" s="41" t="s">
        <v>19499</v>
      </c>
      <c r="D6704" s="4" t="s">
        <v>19500</v>
      </c>
      <c r="E6704" s="41" t="s">
        <v>19</v>
      </c>
      <c r="F6704" s="3" t="s">
        <v>16104</v>
      </c>
      <c r="G6704" s="1" t="s">
        <v>20</v>
      </c>
      <c r="H6704" s="4" t="s">
        <v>436</v>
      </c>
      <c r="I6704" s="1" t="s">
        <v>38</v>
      </c>
    </row>
    <row r="6705" spans="2:9">
      <c r="B6705" s="1">
        <v>6703</v>
      </c>
      <c r="C6705" s="41" t="s">
        <v>19501</v>
      </c>
      <c r="D6705" s="4" t="s">
        <v>19502</v>
      </c>
      <c r="E6705" s="41" t="s">
        <v>19</v>
      </c>
      <c r="F6705" s="3" t="s">
        <v>19503</v>
      </c>
      <c r="G6705" s="1" t="s">
        <v>20</v>
      </c>
      <c r="H6705" s="4" t="s">
        <v>680</v>
      </c>
      <c r="I6705" s="1" t="s">
        <v>38</v>
      </c>
    </row>
    <row r="6706" spans="2:9">
      <c r="B6706" s="1">
        <v>6704</v>
      </c>
      <c r="C6706" s="41" t="s">
        <v>19504</v>
      </c>
      <c r="D6706" s="4" t="s">
        <v>19505</v>
      </c>
      <c r="E6706" s="41" t="s">
        <v>19</v>
      </c>
      <c r="F6706" s="3" t="s">
        <v>19506</v>
      </c>
      <c r="G6706" s="1" t="s">
        <v>20</v>
      </c>
      <c r="H6706" s="4" t="s">
        <v>680</v>
      </c>
      <c r="I6706" s="1" t="s">
        <v>38</v>
      </c>
    </row>
    <row r="6707" spans="2:9">
      <c r="B6707" s="1">
        <v>6705</v>
      </c>
      <c r="C6707" s="41" t="s">
        <v>19507</v>
      </c>
      <c r="D6707" s="4" t="s">
        <v>19508</v>
      </c>
      <c r="E6707" s="41" t="s">
        <v>19</v>
      </c>
      <c r="F6707" s="3" t="s">
        <v>19509</v>
      </c>
      <c r="G6707" s="1" t="s">
        <v>20</v>
      </c>
      <c r="H6707" s="4" t="s">
        <v>671</v>
      </c>
      <c r="I6707" s="1" t="s">
        <v>38</v>
      </c>
    </row>
    <row r="6708" spans="2:9">
      <c r="B6708" s="1">
        <v>6706</v>
      </c>
      <c r="C6708" s="41" t="s">
        <v>19510</v>
      </c>
      <c r="D6708" s="4" t="s">
        <v>19511</v>
      </c>
      <c r="E6708" s="41" t="s">
        <v>19</v>
      </c>
      <c r="F6708" s="3" t="s">
        <v>19512</v>
      </c>
      <c r="G6708" s="1" t="s">
        <v>20</v>
      </c>
      <c r="H6708" s="4" t="s">
        <v>680</v>
      </c>
      <c r="I6708" s="1" t="s">
        <v>38</v>
      </c>
    </row>
    <row r="6709" spans="2:9">
      <c r="B6709" s="1">
        <v>6707</v>
      </c>
      <c r="C6709" s="41" t="s">
        <v>19513</v>
      </c>
      <c r="D6709" s="4" t="s">
        <v>19514</v>
      </c>
      <c r="E6709" s="41" t="s">
        <v>19</v>
      </c>
      <c r="F6709" s="3" t="s">
        <v>19515</v>
      </c>
      <c r="G6709" s="1" t="s">
        <v>20</v>
      </c>
      <c r="H6709" s="4" t="s">
        <v>557</v>
      </c>
      <c r="I6709" s="1" t="s">
        <v>38</v>
      </c>
    </row>
    <row r="6710" spans="2:9">
      <c r="B6710" s="1">
        <v>6708</v>
      </c>
      <c r="C6710" s="41" t="s">
        <v>19516</v>
      </c>
      <c r="D6710" s="4" t="s">
        <v>19517</v>
      </c>
      <c r="E6710" s="41" t="s">
        <v>19</v>
      </c>
      <c r="F6710" s="3" t="s">
        <v>19518</v>
      </c>
      <c r="G6710" s="1" t="s">
        <v>20</v>
      </c>
      <c r="H6710" s="4" t="s">
        <v>557</v>
      </c>
      <c r="I6710" s="1" t="s">
        <v>38</v>
      </c>
    </row>
    <row r="6711" spans="2:9">
      <c r="B6711" s="1">
        <v>6709</v>
      </c>
      <c r="C6711" s="41" t="s">
        <v>19519</v>
      </c>
      <c r="D6711" s="4" t="s">
        <v>19520</v>
      </c>
      <c r="E6711" s="41" t="s">
        <v>19</v>
      </c>
      <c r="F6711" s="3" t="s">
        <v>19521</v>
      </c>
      <c r="G6711" s="1" t="s">
        <v>20</v>
      </c>
      <c r="H6711" s="4" t="s">
        <v>174</v>
      </c>
      <c r="I6711" s="1" t="s">
        <v>38</v>
      </c>
    </row>
    <row r="6712" spans="2:9">
      <c r="B6712" s="1">
        <v>6710</v>
      </c>
      <c r="C6712" s="41" t="s">
        <v>19522</v>
      </c>
      <c r="D6712" s="4" t="s">
        <v>19523</v>
      </c>
      <c r="E6712" s="41" t="s">
        <v>19</v>
      </c>
      <c r="F6712" s="3" t="s">
        <v>19524</v>
      </c>
      <c r="G6712" s="1" t="s">
        <v>20</v>
      </c>
      <c r="H6712" s="4" t="s">
        <v>174</v>
      </c>
      <c r="I6712" s="1" t="s">
        <v>38</v>
      </c>
    </row>
    <row r="6713" spans="2:9">
      <c r="B6713" s="1">
        <v>6711</v>
      </c>
      <c r="C6713" s="41" t="s">
        <v>19525</v>
      </c>
      <c r="D6713" s="4" t="s">
        <v>19526</v>
      </c>
      <c r="E6713" s="41" t="s">
        <v>19</v>
      </c>
      <c r="F6713" s="3" t="s">
        <v>19527</v>
      </c>
      <c r="G6713" s="1" t="s">
        <v>20</v>
      </c>
      <c r="H6713" s="4" t="s">
        <v>679</v>
      </c>
      <c r="I6713" s="1" t="s">
        <v>38</v>
      </c>
    </row>
    <row r="6714" spans="2:9">
      <c r="B6714" s="1">
        <v>6712</v>
      </c>
      <c r="C6714" s="41" t="s">
        <v>19528</v>
      </c>
      <c r="D6714" s="4" t="s">
        <v>19529</v>
      </c>
      <c r="E6714" s="41" t="s">
        <v>19</v>
      </c>
      <c r="F6714" s="3" t="s">
        <v>15473</v>
      </c>
      <c r="G6714" s="1" t="s">
        <v>20</v>
      </c>
      <c r="H6714" s="4" t="s">
        <v>675</v>
      </c>
      <c r="I6714" s="1" t="s">
        <v>38</v>
      </c>
    </row>
    <row r="6715" spans="2:9">
      <c r="B6715" s="1">
        <v>6713</v>
      </c>
      <c r="C6715" s="41" t="s">
        <v>19530</v>
      </c>
      <c r="D6715" s="4" t="s">
        <v>19531</v>
      </c>
      <c r="E6715" s="41" t="s">
        <v>19</v>
      </c>
      <c r="F6715" s="3" t="s">
        <v>19532</v>
      </c>
      <c r="G6715" s="1" t="s">
        <v>20</v>
      </c>
      <c r="H6715" s="4" t="s">
        <v>680</v>
      </c>
      <c r="I6715" s="1" t="s">
        <v>38</v>
      </c>
    </row>
    <row r="6716" spans="2:9">
      <c r="B6716" s="1">
        <v>6714</v>
      </c>
      <c r="C6716" s="41" t="s">
        <v>19533</v>
      </c>
      <c r="D6716" s="4" t="s">
        <v>19534</v>
      </c>
      <c r="E6716" s="41" t="s">
        <v>19</v>
      </c>
      <c r="F6716" s="3" t="s">
        <v>19535</v>
      </c>
      <c r="G6716" s="1" t="s">
        <v>20</v>
      </c>
      <c r="H6716" s="4" t="s">
        <v>436</v>
      </c>
      <c r="I6716" s="1" t="s">
        <v>38</v>
      </c>
    </row>
    <row r="6717" spans="2:9">
      <c r="B6717" s="1">
        <v>6715</v>
      </c>
      <c r="C6717" s="41" t="s">
        <v>19536</v>
      </c>
      <c r="D6717" s="4" t="s">
        <v>19537</v>
      </c>
      <c r="E6717" s="41" t="s">
        <v>19</v>
      </c>
      <c r="F6717" s="3" t="s">
        <v>19538</v>
      </c>
      <c r="G6717" s="1" t="s">
        <v>20</v>
      </c>
      <c r="H6717" s="4" t="s">
        <v>680</v>
      </c>
      <c r="I6717" s="1" t="s">
        <v>38</v>
      </c>
    </row>
    <row r="6718" spans="2:9">
      <c r="B6718" s="1">
        <v>6716</v>
      </c>
      <c r="C6718" s="41" t="s">
        <v>19539</v>
      </c>
      <c r="D6718" s="4" t="s">
        <v>19540</v>
      </c>
      <c r="E6718" s="41" t="s">
        <v>19</v>
      </c>
      <c r="F6718" s="3" t="s">
        <v>19541</v>
      </c>
      <c r="G6718" s="1" t="s">
        <v>20</v>
      </c>
      <c r="H6718" s="4" t="s">
        <v>678</v>
      </c>
      <c r="I6718" s="1" t="s">
        <v>38</v>
      </c>
    </row>
    <row r="6719" spans="2:9">
      <c r="B6719" s="1">
        <v>6717</v>
      </c>
      <c r="C6719" s="41" t="s">
        <v>19542</v>
      </c>
      <c r="D6719" s="4" t="s">
        <v>13687</v>
      </c>
      <c r="E6719" s="41" t="s">
        <v>19</v>
      </c>
      <c r="F6719" s="3" t="s">
        <v>19543</v>
      </c>
      <c r="G6719" s="1" t="s">
        <v>20</v>
      </c>
      <c r="H6719" s="4" t="s">
        <v>680</v>
      </c>
      <c r="I6719" s="1" t="s">
        <v>38</v>
      </c>
    </row>
    <row r="6720" spans="2:9">
      <c r="B6720" s="1">
        <v>6718</v>
      </c>
      <c r="C6720" s="41" t="s">
        <v>19544</v>
      </c>
      <c r="D6720" s="4" t="s">
        <v>19545</v>
      </c>
      <c r="E6720" s="41" t="s">
        <v>19</v>
      </c>
      <c r="F6720" s="3" t="s">
        <v>19546</v>
      </c>
      <c r="G6720" s="1" t="s">
        <v>20</v>
      </c>
      <c r="H6720" s="4" t="s">
        <v>557</v>
      </c>
      <c r="I6720" s="1" t="s">
        <v>38</v>
      </c>
    </row>
    <row r="6721" spans="2:9">
      <c r="B6721" s="1">
        <v>6719</v>
      </c>
      <c r="C6721" s="41" t="s">
        <v>19547</v>
      </c>
      <c r="D6721" s="4" t="s">
        <v>19548</v>
      </c>
      <c r="E6721" s="41" t="s">
        <v>19</v>
      </c>
      <c r="F6721" s="3" t="s">
        <v>19549</v>
      </c>
      <c r="G6721" s="1" t="s">
        <v>20</v>
      </c>
      <c r="H6721" s="4" t="s">
        <v>680</v>
      </c>
      <c r="I6721" s="1" t="s">
        <v>38</v>
      </c>
    </row>
    <row r="6722" spans="2:9">
      <c r="B6722" s="1">
        <v>6720</v>
      </c>
      <c r="C6722" s="41" t="s">
        <v>19550</v>
      </c>
      <c r="D6722" s="4" t="s">
        <v>19551</v>
      </c>
      <c r="E6722" s="41" t="s">
        <v>19</v>
      </c>
      <c r="F6722" s="3" t="s">
        <v>19552</v>
      </c>
      <c r="G6722" s="1" t="s">
        <v>20</v>
      </c>
      <c r="H6722" s="4" t="s">
        <v>478</v>
      </c>
      <c r="I6722" s="1" t="s">
        <v>38</v>
      </c>
    </row>
    <row r="6723" spans="2:9">
      <c r="B6723" s="1">
        <v>6721</v>
      </c>
      <c r="C6723" s="41" t="s">
        <v>19553</v>
      </c>
      <c r="D6723" s="4" t="s">
        <v>19554</v>
      </c>
      <c r="E6723" s="41" t="s">
        <v>19</v>
      </c>
      <c r="F6723" s="3" t="s">
        <v>19555</v>
      </c>
      <c r="G6723" s="1" t="s">
        <v>20</v>
      </c>
      <c r="H6723" s="4" t="s">
        <v>478</v>
      </c>
      <c r="I6723" s="1" t="s">
        <v>38</v>
      </c>
    </row>
    <row r="6724" spans="2:9">
      <c r="B6724" s="1">
        <v>6722</v>
      </c>
      <c r="C6724" s="41" t="s">
        <v>19556</v>
      </c>
      <c r="D6724" s="4" t="s">
        <v>19557</v>
      </c>
      <c r="E6724" s="41" t="s">
        <v>19</v>
      </c>
      <c r="F6724" s="3" t="s">
        <v>19558</v>
      </c>
      <c r="G6724" s="1" t="s">
        <v>20</v>
      </c>
      <c r="H6724" s="4" t="s">
        <v>436</v>
      </c>
      <c r="I6724" s="1" t="s">
        <v>38</v>
      </c>
    </row>
    <row r="6725" spans="2:9">
      <c r="B6725" s="1">
        <v>6723</v>
      </c>
      <c r="C6725" s="41" t="s">
        <v>19559</v>
      </c>
      <c r="D6725" s="4" t="s">
        <v>644</v>
      </c>
      <c r="E6725" s="41" t="s">
        <v>19</v>
      </c>
      <c r="F6725" s="3" t="s">
        <v>19560</v>
      </c>
      <c r="G6725" s="1" t="s">
        <v>20</v>
      </c>
      <c r="H6725" s="4" t="s">
        <v>436</v>
      </c>
      <c r="I6725" s="1" t="s">
        <v>38</v>
      </c>
    </row>
    <row r="6726" spans="2:9">
      <c r="B6726" s="1">
        <v>6724</v>
      </c>
      <c r="C6726" s="41" t="s">
        <v>19561</v>
      </c>
      <c r="D6726" s="4" t="s">
        <v>19562</v>
      </c>
      <c r="E6726" s="41" t="s">
        <v>19</v>
      </c>
      <c r="F6726" s="3" t="s">
        <v>19563</v>
      </c>
      <c r="G6726" s="1" t="s">
        <v>20</v>
      </c>
      <c r="H6726" s="4" t="s">
        <v>478</v>
      </c>
      <c r="I6726" s="1" t="s">
        <v>38</v>
      </c>
    </row>
    <row r="6727" spans="2:9">
      <c r="B6727" s="1">
        <v>6725</v>
      </c>
      <c r="C6727" s="41" t="s">
        <v>19564</v>
      </c>
      <c r="D6727" s="4" t="s">
        <v>19565</v>
      </c>
      <c r="E6727" s="41" t="s">
        <v>19</v>
      </c>
      <c r="F6727" s="3" t="s">
        <v>19566</v>
      </c>
      <c r="G6727" s="1" t="s">
        <v>20</v>
      </c>
      <c r="H6727" s="4" t="s">
        <v>557</v>
      </c>
      <c r="I6727" s="1" t="s">
        <v>38</v>
      </c>
    </row>
    <row r="6728" spans="2:9">
      <c r="B6728" s="1">
        <v>6726</v>
      </c>
      <c r="C6728" s="41" t="s">
        <v>19567</v>
      </c>
      <c r="D6728" s="4" t="s">
        <v>11984</v>
      </c>
      <c r="E6728" s="41" t="s">
        <v>19</v>
      </c>
      <c r="F6728" s="3" t="s">
        <v>19568</v>
      </c>
      <c r="G6728" s="1" t="s">
        <v>20</v>
      </c>
      <c r="H6728" s="4" t="s">
        <v>679</v>
      </c>
      <c r="I6728" s="1" t="s">
        <v>38</v>
      </c>
    </row>
    <row r="6729" spans="2:9">
      <c r="B6729" s="1">
        <v>6727</v>
      </c>
      <c r="C6729" s="41" t="s">
        <v>19569</v>
      </c>
      <c r="D6729" s="4" t="s">
        <v>19570</v>
      </c>
      <c r="E6729" s="41" t="s">
        <v>19</v>
      </c>
      <c r="F6729" s="3" t="s">
        <v>19571</v>
      </c>
      <c r="G6729" s="1" t="s">
        <v>20</v>
      </c>
      <c r="H6729" s="4" t="s">
        <v>174</v>
      </c>
      <c r="I6729" s="1" t="s">
        <v>38</v>
      </c>
    </row>
    <row r="6730" spans="2:9">
      <c r="B6730" s="1">
        <v>6728</v>
      </c>
      <c r="C6730" s="41" t="s">
        <v>19572</v>
      </c>
      <c r="D6730" s="4" t="s">
        <v>1663</v>
      </c>
      <c r="E6730" s="41" t="s">
        <v>19</v>
      </c>
      <c r="F6730" s="3" t="s">
        <v>19573</v>
      </c>
      <c r="G6730" s="1" t="s">
        <v>20</v>
      </c>
      <c r="H6730" s="4" t="s">
        <v>387</v>
      </c>
      <c r="I6730" s="1" t="s">
        <v>38</v>
      </c>
    </row>
    <row r="6731" spans="2:9">
      <c r="B6731" s="1">
        <v>6729</v>
      </c>
      <c r="C6731" s="41" t="s">
        <v>19574</v>
      </c>
      <c r="D6731" s="4" t="s">
        <v>19575</v>
      </c>
      <c r="E6731" s="41" t="s">
        <v>19</v>
      </c>
      <c r="F6731" s="3" t="s">
        <v>19576</v>
      </c>
      <c r="G6731" s="1" t="s">
        <v>20</v>
      </c>
      <c r="H6731" s="4" t="s">
        <v>680</v>
      </c>
      <c r="I6731" s="1" t="s">
        <v>38</v>
      </c>
    </row>
    <row r="6732" spans="2:9">
      <c r="B6732" s="1">
        <v>6730</v>
      </c>
      <c r="C6732" s="41" t="s">
        <v>19577</v>
      </c>
      <c r="D6732" s="4" t="s">
        <v>19578</v>
      </c>
      <c r="E6732" s="41" t="s">
        <v>19</v>
      </c>
      <c r="F6732" s="3" t="s">
        <v>19579</v>
      </c>
      <c r="G6732" s="1" t="s">
        <v>20</v>
      </c>
      <c r="H6732" s="4" t="s">
        <v>679</v>
      </c>
      <c r="I6732" s="1" t="s">
        <v>38</v>
      </c>
    </row>
    <row r="6733" spans="2:9">
      <c r="B6733" s="1">
        <v>6731</v>
      </c>
      <c r="C6733" s="41" t="s">
        <v>19580</v>
      </c>
      <c r="D6733" s="4" t="s">
        <v>19581</v>
      </c>
      <c r="E6733" s="41" t="s">
        <v>19</v>
      </c>
      <c r="F6733" s="3" t="s">
        <v>19582</v>
      </c>
      <c r="G6733" s="1" t="s">
        <v>20</v>
      </c>
      <c r="H6733" s="4" t="s">
        <v>436</v>
      </c>
      <c r="I6733" s="1" t="s">
        <v>38</v>
      </c>
    </row>
    <row r="6734" spans="2:9">
      <c r="B6734" s="1">
        <v>6732</v>
      </c>
      <c r="C6734" s="41" t="s">
        <v>19583</v>
      </c>
      <c r="D6734" s="4" t="s">
        <v>19584</v>
      </c>
      <c r="E6734" s="41" t="s">
        <v>17</v>
      </c>
      <c r="F6734" s="3" t="s">
        <v>30117</v>
      </c>
      <c r="G6734" s="1" t="s">
        <v>18</v>
      </c>
      <c r="H6734" s="4" t="s">
        <v>174</v>
      </c>
      <c r="I6734" s="1" t="s">
        <v>38</v>
      </c>
    </row>
    <row r="6735" spans="2:9">
      <c r="B6735" s="1">
        <v>6733</v>
      </c>
      <c r="C6735" s="41" t="s">
        <v>19585</v>
      </c>
      <c r="D6735" s="4" t="s">
        <v>19586</v>
      </c>
      <c r="E6735" s="41" t="s">
        <v>19</v>
      </c>
      <c r="F6735" s="3" t="s">
        <v>19587</v>
      </c>
      <c r="G6735" s="1" t="s">
        <v>20</v>
      </c>
      <c r="H6735" s="4" t="s">
        <v>478</v>
      </c>
      <c r="I6735" s="1" t="s">
        <v>38</v>
      </c>
    </row>
    <row r="6736" spans="2:9">
      <c r="B6736" s="1">
        <v>6734</v>
      </c>
      <c r="C6736" s="41" t="s">
        <v>19588</v>
      </c>
      <c r="D6736" s="4" t="s">
        <v>19589</v>
      </c>
      <c r="E6736" s="41" t="s">
        <v>19</v>
      </c>
      <c r="F6736" s="3" t="s">
        <v>19590</v>
      </c>
      <c r="G6736" s="1" t="s">
        <v>20</v>
      </c>
      <c r="H6736" s="4" t="s">
        <v>680</v>
      </c>
      <c r="I6736" s="1" t="s">
        <v>38</v>
      </c>
    </row>
    <row r="6737" spans="2:9">
      <c r="B6737" s="1">
        <v>6735</v>
      </c>
      <c r="C6737" s="41" t="s">
        <v>19591</v>
      </c>
      <c r="D6737" s="4" t="s">
        <v>19592</v>
      </c>
      <c r="E6737" s="41" t="s">
        <v>19</v>
      </c>
      <c r="F6737" s="3" t="s">
        <v>13324</v>
      </c>
      <c r="G6737" s="1" t="s">
        <v>20</v>
      </c>
      <c r="H6737" s="4" t="s">
        <v>680</v>
      </c>
      <c r="I6737" s="1" t="s">
        <v>38</v>
      </c>
    </row>
    <row r="6738" spans="2:9">
      <c r="B6738" s="1">
        <v>6736</v>
      </c>
      <c r="C6738" s="41" t="s">
        <v>19593</v>
      </c>
      <c r="D6738" s="4" t="s">
        <v>19594</v>
      </c>
      <c r="E6738" s="41" t="s">
        <v>19</v>
      </c>
      <c r="F6738" s="3" t="s">
        <v>19595</v>
      </c>
      <c r="G6738" s="1" t="s">
        <v>20</v>
      </c>
      <c r="H6738" s="4" t="s">
        <v>680</v>
      </c>
      <c r="I6738" s="1" t="s">
        <v>38</v>
      </c>
    </row>
    <row r="6739" spans="2:9">
      <c r="B6739" s="1">
        <v>6737</v>
      </c>
      <c r="C6739" s="41" t="s">
        <v>19596</v>
      </c>
      <c r="D6739" s="4" t="s">
        <v>19597</v>
      </c>
      <c r="E6739" s="41" t="s">
        <v>19</v>
      </c>
      <c r="F6739" s="3" t="s">
        <v>19598</v>
      </c>
      <c r="G6739" s="1" t="s">
        <v>20</v>
      </c>
      <c r="H6739" s="4" t="s">
        <v>557</v>
      </c>
      <c r="I6739" s="1" t="s">
        <v>38</v>
      </c>
    </row>
    <row r="6740" spans="2:9">
      <c r="B6740" s="1">
        <v>6738</v>
      </c>
      <c r="C6740" s="41" t="s">
        <v>19599</v>
      </c>
      <c r="D6740" s="4" t="s">
        <v>9771</v>
      </c>
      <c r="E6740" s="41" t="s">
        <v>19</v>
      </c>
      <c r="F6740" s="3" t="s">
        <v>19600</v>
      </c>
      <c r="G6740" s="1" t="s">
        <v>20</v>
      </c>
      <c r="H6740" s="4" t="s">
        <v>436</v>
      </c>
      <c r="I6740" s="1" t="s">
        <v>38</v>
      </c>
    </row>
    <row r="6741" spans="2:9">
      <c r="B6741" s="1">
        <v>6739</v>
      </c>
      <c r="C6741" s="41" t="s">
        <v>19601</v>
      </c>
      <c r="D6741" s="4" t="s">
        <v>19602</v>
      </c>
      <c r="E6741" s="41" t="s">
        <v>19</v>
      </c>
      <c r="F6741" s="3" t="s">
        <v>19603</v>
      </c>
      <c r="G6741" s="1" t="s">
        <v>20</v>
      </c>
      <c r="H6741" s="4" t="s">
        <v>678</v>
      </c>
      <c r="I6741" s="1" t="s">
        <v>38</v>
      </c>
    </row>
    <row r="6742" spans="2:9">
      <c r="B6742" s="1">
        <v>6740</v>
      </c>
      <c r="C6742" s="41" t="s">
        <v>19604</v>
      </c>
      <c r="D6742" s="4" t="s">
        <v>19605</v>
      </c>
      <c r="E6742" s="41" t="s">
        <v>19</v>
      </c>
      <c r="F6742" s="3" t="s">
        <v>13324</v>
      </c>
      <c r="G6742" s="1" t="s">
        <v>20</v>
      </c>
      <c r="H6742" s="4" t="s">
        <v>680</v>
      </c>
      <c r="I6742" s="1" t="s">
        <v>38</v>
      </c>
    </row>
    <row r="6743" spans="2:9">
      <c r="B6743" s="1">
        <v>6741</v>
      </c>
      <c r="C6743" s="41" t="s">
        <v>19606</v>
      </c>
      <c r="D6743" s="4" t="s">
        <v>19607</v>
      </c>
      <c r="E6743" s="41" t="s">
        <v>19</v>
      </c>
      <c r="F6743" s="3" t="s">
        <v>19608</v>
      </c>
      <c r="G6743" s="1" t="s">
        <v>20</v>
      </c>
      <c r="H6743" s="4" t="s">
        <v>174</v>
      </c>
      <c r="I6743" s="1" t="s">
        <v>38</v>
      </c>
    </row>
    <row r="6744" spans="2:9">
      <c r="B6744" s="1">
        <v>6742</v>
      </c>
      <c r="C6744" s="41" t="s">
        <v>19609</v>
      </c>
      <c r="D6744" s="4" t="s">
        <v>13042</v>
      </c>
      <c r="E6744" s="41" t="s">
        <v>19</v>
      </c>
      <c r="F6744" s="3" t="s">
        <v>19610</v>
      </c>
      <c r="G6744" s="1" t="s">
        <v>20</v>
      </c>
      <c r="H6744" s="4" t="s">
        <v>678</v>
      </c>
      <c r="I6744" s="1" t="s">
        <v>38</v>
      </c>
    </row>
    <row r="6745" spans="2:9">
      <c r="B6745" s="1">
        <v>6743</v>
      </c>
      <c r="C6745" s="41" t="s">
        <v>19611</v>
      </c>
      <c r="D6745" s="4" t="s">
        <v>19612</v>
      </c>
      <c r="E6745" s="41" t="s">
        <v>19</v>
      </c>
      <c r="F6745" s="3" t="s">
        <v>19613</v>
      </c>
      <c r="G6745" s="1" t="s">
        <v>20</v>
      </c>
      <c r="H6745" s="4" t="s">
        <v>174</v>
      </c>
      <c r="I6745" s="1" t="s">
        <v>38</v>
      </c>
    </row>
    <row r="6746" spans="2:9">
      <c r="B6746" s="1">
        <v>6744</v>
      </c>
      <c r="C6746" s="41" t="s">
        <v>19614</v>
      </c>
      <c r="D6746" s="4" t="s">
        <v>19615</v>
      </c>
      <c r="E6746" s="41" t="s">
        <v>19</v>
      </c>
      <c r="F6746" s="3" t="s">
        <v>19616</v>
      </c>
      <c r="G6746" s="1" t="s">
        <v>20</v>
      </c>
      <c r="H6746" s="4" t="s">
        <v>678</v>
      </c>
      <c r="I6746" s="1" t="s">
        <v>38</v>
      </c>
    </row>
    <row r="6747" spans="2:9">
      <c r="B6747" s="1">
        <v>6745</v>
      </c>
      <c r="C6747" s="41" t="s">
        <v>19617</v>
      </c>
      <c r="D6747" s="4" t="s">
        <v>19618</v>
      </c>
      <c r="E6747" s="41" t="s">
        <v>19</v>
      </c>
      <c r="F6747" s="3" t="s">
        <v>19619</v>
      </c>
      <c r="G6747" s="1" t="s">
        <v>20</v>
      </c>
      <c r="H6747" s="4" t="s">
        <v>387</v>
      </c>
      <c r="I6747" s="1" t="s">
        <v>38</v>
      </c>
    </row>
    <row r="6748" spans="2:9">
      <c r="B6748" s="1">
        <v>6746</v>
      </c>
      <c r="C6748" s="41" t="s">
        <v>19620</v>
      </c>
      <c r="D6748" s="4" t="s">
        <v>19621</v>
      </c>
      <c r="E6748" s="41" t="s">
        <v>19</v>
      </c>
      <c r="F6748" s="3" t="s">
        <v>19622</v>
      </c>
      <c r="G6748" s="1" t="s">
        <v>20</v>
      </c>
      <c r="H6748" s="4" t="s">
        <v>357</v>
      </c>
      <c r="I6748" s="1" t="s">
        <v>38</v>
      </c>
    </row>
    <row r="6749" spans="2:9">
      <c r="B6749" s="1">
        <v>6747</v>
      </c>
      <c r="C6749" s="41" t="s">
        <v>19623</v>
      </c>
      <c r="D6749" s="4" t="s">
        <v>19624</v>
      </c>
      <c r="E6749" s="41" t="s">
        <v>19</v>
      </c>
      <c r="F6749" s="3" t="s">
        <v>19625</v>
      </c>
      <c r="G6749" s="1" t="s">
        <v>20</v>
      </c>
      <c r="H6749" s="4" t="s">
        <v>675</v>
      </c>
      <c r="I6749" s="1" t="s">
        <v>38</v>
      </c>
    </row>
    <row r="6750" spans="2:9">
      <c r="B6750" s="1">
        <v>6748</v>
      </c>
      <c r="C6750" s="41" t="s">
        <v>19626</v>
      </c>
      <c r="D6750" s="4" t="s">
        <v>19627</v>
      </c>
      <c r="E6750" s="41" t="s">
        <v>19</v>
      </c>
      <c r="F6750" s="3" t="s">
        <v>5168</v>
      </c>
      <c r="G6750" s="1" t="s">
        <v>20</v>
      </c>
      <c r="H6750" s="4" t="s">
        <v>252</v>
      </c>
      <c r="I6750" s="1" t="s">
        <v>38</v>
      </c>
    </row>
    <row r="6751" spans="2:9">
      <c r="B6751" s="1">
        <v>6749</v>
      </c>
      <c r="C6751" s="41" t="s">
        <v>19628</v>
      </c>
      <c r="D6751" s="4" t="s">
        <v>19629</v>
      </c>
      <c r="E6751" s="41" t="s">
        <v>19</v>
      </c>
      <c r="F6751" s="3" t="s">
        <v>19630</v>
      </c>
      <c r="G6751" s="1" t="s">
        <v>20</v>
      </c>
      <c r="H6751" s="4" t="s">
        <v>436</v>
      </c>
      <c r="I6751" s="1" t="s">
        <v>38</v>
      </c>
    </row>
    <row r="6752" spans="2:9">
      <c r="B6752" s="1">
        <v>6750</v>
      </c>
      <c r="C6752" s="41" t="s">
        <v>19631</v>
      </c>
      <c r="D6752" s="4" t="s">
        <v>19632</v>
      </c>
      <c r="E6752" s="41" t="s">
        <v>19</v>
      </c>
      <c r="F6752" s="3" t="s">
        <v>19633</v>
      </c>
      <c r="G6752" s="1" t="s">
        <v>20</v>
      </c>
      <c r="H6752" s="4" t="s">
        <v>387</v>
      </c>
      <c r="I6752" s="1" t="s">
        <v>38</v>
      </c>
    </row>
    <row r="6753" spans="2:9">
      <c r="B6753" s="1">
        <v>6751</v>
      </c>
      <c r="C6753" s="41" t="s">
        <v>19634</v>
      </c>
      <c r="D6753" s="4" t="s">
        <v>19635</v>
      </c>
      <c r="E6753" s="41" t="s">
        <v>19</v>
      </c>
      <c r="F6753" s="3" t="s">
        <v>18679</v>
      </c>
      <c r="G6753" s="1" t="s">
        <v>20</v>
      </c>
      <c r="H6753" s="4" t="s">
        <v>557</v>
      </c>
      <c r="I6753" s="1" t="s">
        <v>38</v>
      </c>
    </row>
    <row r="6754" spans="2:9">
      <c r="B6754" s="1">
        <v>6752</v>
      </c>
      <c r="C6754" s="41" t="s">
        <v>19636</v>
      </c>
      <c r="D6754" s="4" t="s">
        <v>19637</v>
      </c>
      <c r="E6754" s="41" t="s">
        <v>19</v>
      </c>
      <c r="F6754" s="3" t="s">
        <v>19638</v>
      </c>
      <c r="G6754" s="1" t="s">
        <v>20</v>
      </c>
      <c r="H6754" s="4" t="s">
        <v>387</v>
      </c>
      <c r="I6754" s="1" t="s">
        <v>38</v>
      </c>
    </row>
    <row r="6755" spans="2:9">
      <c r="B6755" s="1">
        <v>6753</v>
      </c>
      <c r="C6755" s="41" t="s">
        <v>19639</v>
      </c>
      <c r="D6755" s="4" t="s">
        <v>19640</v>
      </c>
      <c r="E6755" s="41" t="s">
        <v>19</v>
      </c>
      <c r="F6755" s="3" t="s">
        <v>12049</v>
      </c>
      <c r="G6755" s="1" t="s">
        <v>20</v>
      </c>
      <c r="H6755" s="4" t="s">
        <v>387</v>
      </c>
      <c r="I6755" s="1" t="s">
        <v>38</v>
      </c>
    </row>
    <row r="6756" spans="2:9">
      <c r="B6756" s="1">
        <v>6754</v>
      </c>
      <c r="C6756" s="41" t="s">
        <v>19641</v>
      </c>
      <c r="D6756" s="4" t="s">
        <v>13197</v>
      </c>
      <c r="E6756" s="41" t="s">
        <v>19</v>
      </c>
      <c r="F6756" s="3" t="s">
        <v>19642</v>
      </c>
      <c r="G6756" s="1" t="s">
        <v>20</v>
      </c>
      <c r="H6756" s="4" t="s">
        <v>680</v>
      </c>
      <c r="I6756" s="1" t="s">
        <v>38</v>
      </c>
    </row>
    <row r="6757" spans="2:9">
      <c r="B6757" s="1">
        <v>6755</v>
      </c>
      <c r="C6757" s="41" t="s">
        <v>19643</v>
      </c>
      <c r="D6757" s="4" t="s">
        <v>19644</v>
      </c>
      <c r="E6757" s="41" t="s">
        <v>19</v>
      </c>
      <c r="F6757" s="3" t="s">
        <v>19645</v>
      </c>
      <c r="G6757" s="1" t="s">
        <v>20</v>
      </c>
      <c r="H6757" s="4" t="s">
        <v>557</v>
      </c>
      <c r="I6757" s="1" t="s">
        <v>38</v>
      </c>
    </row>
    <row r="6758" spans="2:9">
      <c r="B6758" s="1">
        <v>6756</v>
      </c>
      <c r="C6758" s="41" t="s">
        <v>19646</v>
      </c>
      <c r="D6758" s="4" t="s">
        <v>19647</v>
      </c>
      <c r="E6758" s="41" t="s">
        <v>19</v>
      </c>
      <c r="F6758" s="3" t="s">
        <v>15435</v>
      </c>
      <c r="G6758" s="1" t="s">
        <v>20</v>
      </c>
      <c r="H6758" s="4" t="s">
        <v>557</v>
      </c>
      <c r="I6758" s="1" t="s">
        <v>38</v>
      </c>
    </row>
    <row r="6759" spans="2:9">
      <c r="B6759" s="1">
        <v>6757</v>
      </c>
      <c r="C6759" s="41" t="s">
        <v>19648</v>
      </c>
      <c r="D6759" s="4" t="s">
        <v>19649</v>
      </c>
      <c r="E6759" s="41" t="s">
        <v>19</v>
      </c>
      <c r="F6759" s="3" t="s">
        <v>19650</v>
      </c>
      <c r="G6759" s="1" t="s">
        <v>20</v>
      </c>
      <c r="H6759" s="4" t="s">
        <v>174</v>
      </c>
      <c r="I6759" s="1" t="s">
        <v>38</v>
      </c>
    </row>
    <row r="6760" spans="2:9">
      <c r="B6760" s="1">
        <v>6758</v>
      </c>
      <c r="C6760" s="41" t="s">
        <v>19651</v>
      </c>
      <c r="D6760" s="4" t="s">
        <v>19652</v>
      </c>
      <c r="E6760" s="41" t="s">
        <v>19</v>
      </c>
      <c r="F6760" s="3" t="s">
        <v>19653</v>
      </c>
      <c r="G6760" s="1" t="s">
        <v>20</v>
      </c>
      <c r="H6760" s="4" t="s">
        <v>478</v>
      </c>
      <c r="I6760" s="1" t="s">
        <v>38</v>
      </c>
    </row>
    <row r="6761" spans="2:9">
      <c r="B6761" s="1">
        <v>6759</v>
      </c>
      <c r="C6761" s="41" t="s">
        <v>19654</v>
      </c>
      <c r="D6761" s="4" t="s">
        <v>19655</v>
      </c>
      <c r="E6761" s="41" t="s">
        <v>19</v>
      </c>
      <c r="F6761" s="3" t="s">
        <v>19656</v>
      </c>
      <c r="G6761" s="1" t="s">
        <v>20</v>
      </c>
      <c r="H6761" s="4" t="s">
        <v>174</v>
      </c>
      <c r="I6761" s="1" t="s">
        <v>38</v>
      </c>
    </row>
    <row r="6762" spans="2:9">
      <c r="B6762" s="1">
        <v>6760</v>
      </c>
      <c r="C6762" s="41" t="s">
        <v>19657</v>
      </c>
      <c r="D6762" s="4" t="s">
        <v>19658</v>
      </c>
      <c r="E6762" s="41" t="s">
        <v>19</v>
      </c>
      <c r="F6762" s="3" t="s">
        <v>19659</v>
      </c>
      <c r="G6762" s="1" t="s">
        <v>20</v>
      </c>
      <c r="H6762" s="4" t="s">
        <v>387</v>
      </c>
      <c r="I6762" s="1" t="s">
        <v>38</v>
      </c>
    </row>
    <row r="6763" spans="2:9">
      <c r="B6763" s="1">
        <v>6761</v>
      </c>
      <c r="C6763" s="41" t="s">
        <v>19660</v>
      </c>
      <c r="D6763" s="4" t="s">
        <v>19661</v>
      </c>
      <c r="E6763" s="41" t="s">
        <v>19</v>
      </c>
      <c r="F6763" s="3" t="s">
        <v>19662</v>
      </c>
      <c r="G6763" s="1" t="s">
        <v>20</v>
      </c>
      <c r="H6763" s="4" t="s">
        <v>296</v>
      </c>
      <c r="I6763" s="1" t="s">
        <v>38</v>
      </c>
    </row>
    <row r="6764" spans="2:9">
      <c r="B6764" s="1">
        <v>6762</v>
      </c>
      <c r="C6764" s="41" t="s">
        <v>19663</v>
      </c>
      <c r="D6764" s="4" t="s">
        <v>19664</v>
      </c>
      <c r="E6764" s="41" t="s">
        <v>19</v>
      </c>
      <c r="F6764" s="3" t="s">
        <v>19665</v>
      </c>
      <c r="G6764" s="1" t="s">
        <v>20</v>
      </c>
      <c r="H6764" s="4" t="s">
        <v>675</v>
      </c>
      <c r="I6764" s="1" t="s">
        <v>38</v>
      </c>
    </row>
    <row r="6765" spans="2:9">
      <c r="B6765" s="1">
        <v>6763</v>
      </c>
      <c r="C6765" s="41" t="s">
        <v>19666</v>
      </c>
      <c r="D6765" s="4" t="s">
        <v>19667</v>
      </c>
      <c r="E6765" s="41" t="s">
        <v>19</v>
      </c>
      <c r="F6765" s="3" t="s">
        <v>19668</v>
      </c>
      <c r="G6765" s="1" t="s">
        <v>20</v>
      </c>
      <c r="H6765" s="4" t="s">
        <v>680</v>
      </c>
      <c r="I6765" s="1" t="s">
        <v>38</v>
      </c>
    </row>
    <row r="6766" spans="2:9">
      <c r="B6766" s="1">
        <v>6764</v>
      </c>
      <c r="C6766" s="41" t="s">
        <v>19669</v>
      </c>
      <c r="D6766" s="4" t="s">
        <v>19670</v>
      </c>
      <c r="E6766" s="41" t="s">
        <v>19</v>
      </c>
      <c r="F6766" s="3" t="s">
        <v>19671</v>
      </c>
      <c r="G6766" s="1" t="s">
        <v>20</v>
      </c>
      <c r="H6766" s="4" t="s">
        <v>29551</v>
      </c>
      <c r="I6766" s="1" t="s">
        <v>38</v>
      </c>
    </row>
    <row r="6767" spans="2:9">
      <c r="B6767" s="1">
        <v>6765</v>
      </c>
      <c r="C6767" s="41" t="s">
        <v>19672</v>
      </c>
      <c r="D6767" s="4" t="s">
        <v>19673</v>
      </c>
      <c r="E6767" s="41" t="s">
        <v>19</v>
      </c>
      <c r="F6767" s="3" t="s">
        <v>19674</v>
      </c>
      <c r="G6767" s="1" t="s">
        <v>20</v>
      </c>
      <c r="H6767" s="4" t="s">
        <v>174</v>
      </c>
      <c r="I6767" s="1" t="s">
        <v>38</v>
      </c>
    </row>
    <row r="6768" spans="2:9">
      <c r="B6768" s="1">
        <v>6766</v>
      </c>
      <c r="C6768" s="41" t="s">
        <v>19675</v>
      </c>
      <c r="D6768" s="4" t="s">
        <v>19676</v>
      </c>
      <c r="E6768" s="41" t="s">
        <v>19</v>
      </c>
      <c r="F6768" s="3" t="s">
        <v>19677</v>
      </c>
      <c r="G6768" s="1" t="s">
        <v>20</v>
      </c>
      <c r="H6768" s="4" t="s">
        <v>557</v>
      </c>
      <c r="I6768" s="1" t="s">
        <v>38</v>
      </c>
    </row>
    <row r="6769" spans="2:9">
      <c r="B6769" s="1">
        <v>6767</v>
      </c>
      <c r="C6769" s="41" t="s">
        <v>19678</v>
      </c>
      <c r="D6769" s="4" t="s">
        <v>19679</v>
      </c>
      <c r="E6769" s="41" t="s">
        <v>19</v>
      </c>
      <c r="F6769" s="3" t="s">
        <v>19680</v>
      </c>
      <c r="G6769" s="1" t="s">
        <v>20</v>
      </c>
      <c r="H6769" s="4" t="s">
        <v>29551</v>
      </c>
      <c r="I6769" s="1" t="s">
        <v>38</v>
      </c>
    </row>
    <row r="6770" spans="2:9">
      <c r="B6770" s="1">
        <v>6768</v>
      </c>
      <c r="C6770" s="41" t="s">
        <v>19681</v>
      </c>
      <c r="D6770" s="4" t="s">
        <v>19682</v>
      </c>
      <c r="E6770" s="41" t="s">
        <v>19</v>
      </c>
      <c r="F6770" s="3" t="s">
        <v>19683</v>
      </c>
      <c r="G6770" s="1" t="s">
        <v>20</v>
      </c>
      <c r="H6770" s="4" t="s">
        <v>679</v>
      </c>
      <c r="I6770" s="1" t="s">
        <v>38</v>
      </c>
    </row>
    <row r="6771" spans="2:9">
      <c r="B6771" s="1">
        <v>6769</v>
      </c>
      <c r="C6771" s="41" t="s">
        <v>19684</v>
      </c>
      <c r="D6771" s="4" t="s">
        <v>19685</v>
      </c>
      <c r="E6771" s="41" t="s">
        <v>19</v>
      </c>
      <c r="F6771" s="3" t="s">
        <v>19686</v>
      </c>
      <c r="G6771" s="1" t="s">
        <v>20</v>
      </c>
      <c r="H6771" s="4" t="s">
        <v>436</v>
      </c>
      <c r="I6771" s="1" t="s">
        <v>38</v>
      </c>
    </row>
    <row r="6772" spans="2:9">
      <c r="B6772" s="1">
        <v>6770</v>
      </c>
      <c r="C6772" s="41" t="s">
        <v>19687</v>
      </c>
      <c r="D6772" s="4" t="s">
        <v>19688</v>
      </c>
      <c r="E6772" s="41" t="s">
        <v>19</v>
      </c>
      <c r="F6772" s="3" t="s">
        <v>19689</v>
      </c>
      <c r="G6772" s="1" t="s">
        <v>20</v>
      </c>
      <c r="H6772" s="4" t="s">
        <v>174</v>
      </c>
      <c r="I6772" s="1" t="s">
        <v>38</v>
      </c>
    </row>
    <row r="6773" spans="2:9">
      <c r="B6773" s="1">
        <v>6771</v>
      </c>
      <c r="C6773" s="41" t="s">
        <v>19690</v>
      </c>
      <c r="D6773" s="4" t="s">
        <v>19691</v>
      </c>
      <c r="E6773" s="41" t="s">
        <v>19</v>
      </c>
      <c r="F6773" s="3" t="s">
        <v>19692</v>
      </c>
      <c r="G6773" s="1" t="s">
        <v>20</v>
      </c>
      <c r="H6773" s="4" t="s">
        <v>174</v>
      </c>
      <c r="I6773" s="1" t="s">
        <v>38</v>
      </c>
    </row>
    <row r="6774" spans="2:9">
      <c r="B6774" s="1">
        <v>6772</v>
      </c>
      <c r="C6774" s="41" t="s">
        <v>19693</v>
      </c>
      <c r="D6774" s="4" t="s">
        <v>14356</v>
      </c>
      <c r="E6774" s="41" t="s">
        <v>19</v>
      </c>
      <c r="F6774" s="3" t="s">
        <v>19694</v>
      </c>
      <c r="G6774" s="1" t="s">
        <v>20</v>
      </c>
      <c r="H6774" s="4" t="s">
        <v>557</v>
      </c>
      <c r="I6774" s="1" t="s">
        <v>38</v>
      </c>
    </row>
    <row r="6775" spans="2:9">
      <c r="B6775" s="1">
        <v>6773</v>
      </c>
      <c r="C6775" s="41" t="s">
        <v>19695</v>
      </c>
      <c r="D6775" s="4" t="s">
        <v>19696</v>
      </c>
      <c r="E6775" s="41" t="s">
        <v>19</v>
      </c>
      <c r="F6775" s="3" t="s">
        <v>19697</v>
      </c>
      <c r="G6775" s="1" t="s">
        <v>20</v>
      </c>
      <c r="H6775" s="4" t="s">
        <v>679</v>
      </c>
      <c r="I6775" s="1" t="s">
        <v>38</v>
      </c>
    </row>
    <row r="6776" spans="2:9">
      <c r="B6776" s="1">
        <v>6774</v>
      </c>
      <c r="C6776" s="41" t="s">
        <v>19698</v>
      </c>
      <c r="D6776" s="4" t="s">
        <v>19699</v>
      </c>
      <c r="E6776" s="41" t="s">
        <v>19</v>
      </c>
      <c r="F6776" s="3" t="s">
        <v>16815</v>
      </c>
      <c r="G6776" s="1" t="s">
        <v>20</v>
      </c>
      <c r="H6776" s="4" t="s">
        <v>680</v>
      </c>
      <c r="I6776" s="1" t="s">
        <v>38</v>
      </c>
    </row>
    <row r="6777" spans="2:9">
      <c r="B6777" s="1">
        <v>6775</v>
      </c>
      <c r="C6777" s="41" t="s">
        <v>19700</v>
      </c>
      <c r="D6777" s="4" t="s">
        <v>19701</v>
      </c>
      <c r="E6777" s="41" t="s">
        <v>19</v>
      </c>
      <c r="F6777" s="3" t="s">
        <v>19702</v>
      </c>
      <c r="G6777" s="1" t="s">
        <v>20</v>
      </c>
      <c r="H6777" s="4" t="s">
        <v>678</v>
      </c>
      <c r="I6777" s="1" t="s">
        <v>38</v>
      </c>
    </row>
    <row r="6778" spans="2:9">
      <c r="B6778" s="1">
        <v>6776</v>
      </c>
      <c r="C6778" s="41" t="s">
        <v>19703</v>
      </c>
      <c r="D6778" s="4" t="s">
        <v>19704</v>
      </c>
      <c r="E6778" s="41" t="s">
        <v>19</v>
      </c>
      <c r="F6778" s="3" t="s">
        <v>14297</v>
      </c>
      <c r="G6778" s="1" t="s">
        <v>20</v>
      </c>
      <c r="H6778" s="4" t="s">
        <v>557</v>
      </c>
      <c r="I6778" s="1" t="s">
        <v>38</v>
      </c>
    </row>
    <row r="6779" spans="2:9">
      <c r="B6779" s="1">
        <v>6777</v>
      </c>
      <c r="C6779" s="41" t="s">
        <v>19705</v>
      </c>
      <c r="D6779" s="4" t="s">
        <v>19706</v>
      </c>
      <c r="E6779" s="41" t="s">
        <v>19</v>
      </c>
      <c r="F6779" s="3" t="s">
        <v>19707</v>
      </c>
      <c r="G6779" s="1" t="s">
        <v>20</v>
      </c>
      <c r="H6779" s="4" t="s">
        <v>557</v>
      </c>
      <c r="I6779" s="1" t="s">
        <v>38</v>
      </c>
    </row>
    <row r="6780" spans="2:9">
      <c r="B6780" s="1">
        <v>6778</v>
      </c>
      <c r="C6780" s="41" t="s">
        <v>19708</v>
      </c>
      <c r="D6780" s="4" t="s">
        <v>19709</v>
      </c>
      <c r="E6780" s="41" t="s">
        <v>19</v>
      </c>
      <c r="F6780" s="3" t="s">
        <v>19710</v>
      </c>
      <c r="G6780" s="1" t="s">
        <v>20</v>
      </c>
      <c r="H6780" s="4" t="s">
        <v>679</v>
      </c>
      <c r="I6780" s="1" t="s">
        <v>38</v>
      </c>
    </row>
    <row r="6781" spans="2:9">
      <c r="B6781" s="1">
        <v>6779</v>
      </c>
      <c r="C6781" s="41" t="s">
        <v>19711</v>
      </c>
      <c r="D6781" s="4" t="s">
        <v>10920</v>
      </c>
      <c r="E6781" s="41" t="s">
        <v>19</v>
      </c>
      <c r="F6781" s="3" t="s">
        <v>19712</v>
      </c>
      <c r="G6781" s="1" t="s">
        <v>20</v>
      </c>
      <c r="H6781" s="4" t="s">
        <v>557</v>
      </c>
      <c r="I6781" s="1" t="s">
        <v>38</v>
      </c>
    </row>
    <row r="6782" spans="2:9">
      <c r="B6782" s="1">
        <v>6780</v>
      </c>
      <c r="C6782" s="41" t="s">
        <v>19713</v>
      </c>
      <c r="D6782" s="4" t="s">
        <v>19714</v>
      </c>
      <c r="E6782" s="41" t="s">
        <v>19</v>
      </c>
      <c r="F6782" s="3" t="s">
        <v>19715</v>
      </c>
      <c r="G6782" s="1" t="s">
        <v>20</v>
      </c>
      <c r="H6782" s="4" t="s">
        <v>675</v>
      </c>
      <c r="I6782" s="1" t="s">
        <v>38</v>
      </c>
    </row>
    <row r="6783" spans="2:9">
      <c r="B6783" s="1">
        <v>6781</v>
      </c>
      <c r="C6783" s="41" t="s">
        <v>19716</v>
      </c>
      <c r="D6783" s="4" t="s">
        <v>19717</v>
      </c>
      <c r="E6783" s="41" t="s">
        <v>19</v>
      </c>
      <c r="F6783" s="3" t="s">
        <v>19718</v>
      </c>
      <c r="G6783" s="1" t="s">
        <v>20</v>
      </c>
      <c r="H6783" s="4" t="s">
        <v>436</v>
      </c>
      <c r="I6783" s="1" t="s">
        <v>38</v>
      </c>
    </row>
    <row r="6784" spans="2:9">
      <c r="B6784" s="1">
        <v>6782</v>
      </c>
      <c r="C6784" s="41" t="s">
        <v>19719</v>
      </c>
      <c r="D6784" s="4" t="s">
        <v>19720</v>
      </c>
      <c r="E6784" s="41" t="s">
        <v>19</v>
      </c>
      <c r="F6784" s="3" t="s">
        <v>19721</v>
      </c>
      <c r="G6784" s="1" t="s">
        <v>20</v>
      </c>
      <c r="H6784" s="4" t="s">
        <v>557</v>
      </c>
      <c r="I6784" s="1" t="s">
        <v>38</v>
      </c>
    </row>
    <row r="6785" spans="2:9">
      <c r="B6785" s="1">
        <v>6783</v>
      </c>
      <c r="C6785" s="41" t="s">
        <v>19722</v>
      </c>
      <c r="D6785" s="4" t="s">
        <v>19723</v>
      </c>
      <c r="E6785" s="41" t="s">
        <v>19</v>
      </c>
      <c r="F6785" s="3" t="s">
        <v>12527</v>
      </c>
      <c r="G6785" s="1" t="s">
        <v>20</v>
      </c>
      <c r="H6785" s="4" t="s">
        <v>557</v>
      </c>
      <c r="I6785" s="1" t="s">
        <v>38</v>
      </c>
    </row>
    <row r="6786" spans="2:9">
      <c r="B6786" s="1">
        <v>6784</v>
      </c>
      <c r="C6786" s="41" t="s">
        <v>19724</v>
      </c>
      <c r="D6786" s="4" t="s">
        <v>19725</v>
      </c>
      <c r="E6786" s="41" t="s">
        <v>19</v>
      </c>
      <c r="F6786" s="3" t="s">
        <v>19726</v>
      </c>
      <c r="G6786" s="1" t="s">
        <v>20</v>
      </c>
      <c r="H6786" s="4" t="s">
        <v>462</v>
      </c>
      <c r="I6786" s="1" t="s">
        <v>38</v>
      </c>
    </row>
    <row r="6787" spans="2:9">
      <c r="B6787" s="1">
        <v>6785</v>
      </c>
      <c r="C6787" s="41" t="s">
        <v>19727</v>
      </c>
      <c r="D6787" s="4" t="s">
        <v>19728</v>
      </c>
      <c r="E6787" s="41" t="s">
        <v>19</v>
      </c>
      <c r="F6787" s="3" t="s">
        <v>19729</v>
      </c>
      <c r="G6787" s="1" t="s">
        <v>20</v>
      </c>
      <c r="H6787" s="4" t="s">
        <v>174</v>
      </c>
      <c r="I6787" s="1" t="s">
        <v>38</v>
      </c>
    </row>
    <row r="6788" spans="2:9">
      <c r="B6788" s="1">
        <v>6786</v>
      </c>
      <c r="C6788" s="41" t="s">
        <v>19730</v>
      </c>
      <c r="D6788" s="4" t="s">
        <v>19731</v>
      </c>
      <c r="E6788" s="41" t="s">
        <v>19</v>
      </c>
      <c r="F6788" s="3" t="s">
        <v>19732</v>
      </c>
      <c r="G6788" s="1" t="s">
        <v>20</v>
      </c>
      <c r="H6788" s="4" t="s">
        <v>478</v>
      </c>
      <c r="I6788" s="1" t="s">
        <v>38</v>
      </c>
    </row>
    <row r="6789" spans="2:9">
      <c r="B6789" s="1">
        <v>6787</v>
      </c>
      <c r="C6789" s="41" t="s">
        <v>19733</v>
      </c>
      <c r="D6789" s="4" t="s">
        <v>19734</v>
      </c>
      <c r="E6789" s="41" t="s">
        <v>19</v>
      </c>
      <c r="F6789" s="3" t="s">
        <v>17822</v>
      </c>
      <c r="G6789" s="1" t="s">
        <v>20</v>
      </c>
      <c r="H6789" s="4" t="s">
        <v>680</v>
      </c>
      <c r="I6789" s="1" t="s">
        <v>38</v>
      </c>
    </row>
    <row r="6790" spans="2:9">
      <c r="B6790" s="1">
        <v>6788</v>
      </c>
      <c r="C6790" s="41" t="s">
        <v>19735</v>
      </c>
      <c r="D6790" s="4" t="s">
        <v>19736</v>
      </c>
      <c r="E6790" s="41" t="s">
        <v>19</v>
      </c>
      <c r="F6790" s="3" t="s">
        <v>19737</v>
      </c>
      <c r="G6790" s="1" t="s">
        <v>20</v>
      </c>
      <c r="H6790" s="4" t="s">
        <v>678</v>
      </c>
      <c r="I6790" s="1" t="s">
        <v>38</v>
      </c>
    </row>
    <row r="6791" spans="2:9">
      <c r="B6791" s="1">
        <v>6789</v>
      </c>
      <c r="C6791" s="41" t="s">
        <v>19738</v>
      </c>
      <c r="D6791" s="4" t="s">
        <v>17538</v>
      </c>
      <c r="E6791" s="41" t="s">
        <v>19</v>
      </c>
      <c r="F6791" s="3" t="s">
        <v>19739</v>
      </c>
      <c r="G6791" s="1" t="s">
        <v>20</v>
      </c>
      <c r="H6791" s="4" t="s">
        <v>322</v>
      </c>
      <c r="I6791" s="1" t="s">
        <v>38</v>
      </c>
    </row>
    <row r="6792" spans="2:9">
      <c r="B6792" s="1">
        <v>6790</v>
      </c>
      <c r="C6792" s="41" t="s">
        <v>19740</v>
      </c>
      <c r="D6792" s="4" t="s">
        <v>19741</v>
      </c>
      <c r="E6792" s="41" t="s">
        <v>19</v>
      </c>
      <c r="F6792" s="3" t="s">
        <v>5918</v>
      </c>
      <c r="G6792" s="1" t="s">
        <v>20</v>
      </c>
      <c r="H6792" s="4" t="s">
        <v>680</v>
      </c>
      <c r="I6792" s="1" t="s">
        <v>38</v>
      </c>
    </row>
    <row r="6793" spans="2:9">
      <c r="B6793" s="1">
        <v>6791</v>
      </c>
      <c r="C6793" s="41" t="s">
        <v>19742</v>
      </c>
      <c r="D6793" s="4" t="s">
        <v>19743</v>
      </c>
      <c r="E6793" s="41" t="s">
        <v>19</v>
      </c>
      <c r="F6793" s="3" t="s">
        <v>19744</v>
      </c>
      <c r="G6793" s="1" t="s">
        <v>20</v>
      </c>
      <c r="H6793" s="4" t="s">
        <v>478</v>
      </c>
      <c r="I6793" s="1" t="s">
        <v>38</v>
      </c>
    </row>
    <row r="6794" spans="2:9">
      <c r="B6794" s="1">
        <v>6792</v>
      </c>
      <c r="C6794" s="41" t="s">
        <v>19745</v>
      </c>
      <c r="D6794" s="4" t="s">
        <v>19746</v>
      </c>
      <c r="E6794" s="41" t="s">
        <v>19</v>
      </c>
      <c r="F6794" s="3" t="s">
        <v>19747</v>
      </c>
      <c r="G6794" s="1" t="s">
        <v>20</v>
      </c>
      <c r="H6794" s="4" t="s">
        <v>680</v>
      </c>
      <c r="I6794" s="1" t="s">
        <v>38</v>
      </c>
    </row>
    <row r="6795" spans="2:9">
      <c r="B6795" s="1">
        <v>6793</v>
      </c>
      <c r="C6795" s="41" t="s">
        <v>19748</v>
      </c>
      <c r="D6795" s="4" t="s">
        <v>19749</v>
      </c>
      <c r="E6795" s="41" t="s">
        <v>19</v>
      </c>
      <c r="F6795" s="3" t="s">
        <v>19750</v>
      </c>
      <c r="G6795" s="1" t="s">
        <v>20</v>
      </c>
      <c r="H6795" s="4" t="s">
        <v>182</v>
      </c>
      <c r="I6795" s="1" t="s">
        <v>38</v>
      </c>
    </row>
    <row r="6796" spans="2:9">
      <c r="B6796" s="1">
        <v>6794</v>
      </c>
      <c r="C6796" s="41" t="s">
        <v>19751</v>
      </c>
      <c r="D6796" s="4" t="s">
        <v>16239</v>
      </c>
      <c r="E6796" s="41" t="s">
        <v>19</v>
      </c>
      <c r="F6796" s="3" t="s">
        <v>19752</v>
      </c>
      <c r="G6796" s="1" t="s">
        <v>20</v>
      </c>
      <c r="H6796" s="4" t="s">
        <v>680</v>
      </c>
      <c r="I6796" s="1" t="s">
        <v>38</v>
      </c>
    </row>
    <row r="6797" spans="2:9">
      <c r="B6797" s="1">
        <v>6795</v>
      </c>
      <c r="C6797" s="41" t="s">
        <v>19753</v>
      </c>
      <c r="D6797" s="4" t="s">
        <v>19754</v>
      </c>
      <c r="E6797" s="41" t="s">
        <v>19</v>
      </c>
      <c r="F6797" s="3" t="s">
        <v>15473</v>
      </c>
      <c r="G6797" s="1" t="s">
        <v>20</v>
      </c>
      <c r="H6797" s="4" t="s">
        <v>675</v>
      </c>
      <c r="I6797" s="1" t="s">
        <v>38</v>
      </c>
    </row>
    <row r="6798" spans="2:9">
      <c r="B6798" s="1">
        <v>6796</v>
      </c>
      <c r="C6798" s="41" t="s">
        <v>19755</v>
      </c>
      <c r="D6798" s="4" t="s">
        <v>19756</v>
      </c>
      <c r="E6798" s="41" t="s">
        <v>19</v>
      </c>
      <c r="F6798" s="3" t="s">
        <v>15634</v>
      </c>
      <c r="G6798" s="1" t="s">
        <v>20</v>
      </c>
      <c r="H6798" s="4" t="s">
        <v>244</v>
      </c>
      <c r="I6798" s="1" t="s">
        <v>38</v>
      </c>
    </row>
    <row r="6799" spans="2:9">
      <c r="B6799" s="1">
        <v>6797</v>
      </c>
      <c r="C6799" s="41" t="s">
        <v>19757</v>
      </c>
      <c r="D6799" s="4" t="s">
        <v>19758</v>
      </c>
      <c r="E6799" s="41" t="s">
        <v>19</v>
      </c>
      <c r="F6799" s="3" t="s">
        <v>19759</v>
      </c>
      <c r="G6799" s="1" t="s">
        <v>20</v>
      </c>
      <c r="H6799" s="4" t="s">
        <v>436</v>
      </c>
      <c r="I6799" s="1" t="s">
        <v>38</v>
      </c>
    </row>
    <row r="6800" spans="2:9">
      <c r="B6800" s="1">
        <v>6798</v>
      </c>
      <c r="C6800" s="41" t="s">
        <v>19760</v>
      </c>
      <c r="D6800" s="4" t="s">
        <v>19761</v>
      </c>
      <c r="E6800" s="41" t="s">
        <v>19</v>
      </c>
      <c r="F6800" s="3" t="s">
        <v>19762</v>
      </c>
      <c r="G6800" s="1" t="s">
        <v>20</v>
      </c>
      <c r="H6800" s="4" t="s">
        <v>436</v>
      </c>
      <c r="I6800" s="1" t="s">
        <v>38</v>
      </c>
    </row>
    <row r="6801" spans="2:9">
      <c r="B6801" s="1">
        <v>6799</v>
      </c>
      <c r="C6801" s="41" t="s">
        <v>19763</v>
      </c>
      <c r="D6801" s="4" t="s">
        <v>19764</v>
      </c>
      <c r="E6801" s="41" t="s">
        <v>19</v>
      </c>
      <c r="F6801" s="3" t="s">
        <v>19765</v>
      </c>
      <c r="G6801" s="1" t="s">
        <v>20</v>
      </c>
      <c r="H6801" s="4" t="s">
        <v>675</v>
      </c>
      <c r="I6801" s="1" t="s">
        <v>38</v>
      </c>
    </row>
    <row r="6802" spans="2:9">
      <c r="B6802" s="1">
        <v>6800</v>
      </c>
      <c r="C6802" s="41" t="s">
        <v>19766</v>
      </c>
      <c r="D6802" s="4" t="s">
        <v>19767</v>
      </c>
      <c r="E6802" s="41" t="s">
        <v>19</v>
      </c>
      <c r="F6802" s="3" t="s">
        <v>19768</v>
      </c>
      <c r="G6802" s="1" t="s">
        <v>20</v>
      </c>
      <c r="H6802" s="4" t="s">
        <v>671</v>
      </c>
      <c r="I6802" s="1" t="s">
        <v>38</v>
      </c>
    </row>
    <row r="6803" spans="2:9">
      <c r="B6803" s="1">
        <v>6801</v>
      </c>
      <c r="C6803" s="41" t="s">
        <v>19769</v>
      </c>
      <c r="D6803" s="4" t="s">
        <v>19770</v>
      </c>
      <c r="E6803" s="41" t="s">
        <v>19</v>
      </c>
      <c r="F6803" s="3" t="s">
        <v>19771</v>
      </c>
      <c r="G6803" s="1" t="s">
        <v>20</v>
      </c>
      <c r="H6803" s="4" t="s">
        <v>436</v>
      </c>
      <c r="I6803" s="1" t="s">
        <v>38</v>
      </c>
    </row>
    <row r="6804" spans="2:9">
      <c r="B6804" s="1">
        <v>6802</v>
      </c>
      <c r="C6804" s="41" t="s">
        <v>19772</v>
      </c>
      <c r="D6804" s="4" t="s">
        <v>19773</v>
      </c>
      <c r="E6804" s="41" t="s">
        <v>19</v>
      </c>
      <c r="F6804" s="3" t="s">
        <v>19774</v>
      </c>
      <c r="G6804" s="1" t="s">
        <v>20</v>
      </c>
      <c r="H6804" s="4" t="s">
        <v>680</v>
      </c>
      <c r="I6804" s="1" t="s">
        <v>38</v>
      </c>
    </row>
    <row r="6805" spans="2:9">
      <c r="B6805" s="1">
        <v>6803</v>
      </c>
      <c r="C6805" s="41" t="s">
        <v>19775</v>
      </c>
      <c r="D6805" s="4" t="s">
        <v>19776</v>
      </c>
      <c r="E6805" s="41" t="s">
        <v>19</v>
      </c>
      <c r="F6805" s="3" t="s">
        <v>19777</v>
      </c>
      <c r="G6805" s="1" t="s">
        <v>20</v>
      </c>
      <c r="H6805" s="4" t="s">
        <v>502</v>
      </c>
      <c r="I6805" s="1" t="s">
        <v>38</v>
      </c>
    </row>
    <row r="6806" spans="2:9">
      <c r="B6806" s="1">
        <v>6804</v>
      </c>
      <c r="C6806" s="41" t="s">
        <v>19778</v>
      </c>
      <c r="D6806" s="4" t="s">
        <v>19779</v>
      </c>
      <c r="E6806" s="41" t="s">
        <v>19</v>
      </c>
      <c r="F6806" s="3" t="s">
        <v>19780</v>
      </c>
      <c r="G6806" s="1" t="s">
        <v>20</v>
      </c>
      <c r="H6806" s="4" t="s">
        <v>387</v>
      </c>
      <c r="I6806" s="1" t="s">
        <v>38</v>
      </c>
    </row>
    <row r="6807" spans="2:9">
      <c r="B6807" s="1">
        <v>6805</v>
      </c>
      <c r="C6807" s="41" t="s">
        <v>19781</v>
      </c>
      <c r="D6807" s="4" t="s">
        <v>19782</v>
      </c>
      <c r="E6807" s="41" t="s">
        <v>19</v>
      </c>
      <c r="F6807" s="3" t="s">
        <v>19783</v>
      </c>
      <c r="G6807" s="1" t="s">
        <v>20</v>
      </c>
      <c r="H6807" s="4" t="s">
        <v>678</v>
      </c>
      <c r="I6807" s="1" t="s">
        <v>38</v>
      </c>
    </row>
    <row r="6808" spans="2:9">
      <c r="B6808" s="1">
        <v>6806</v>
      </c>
      <c r="C6808" s="41" t="s">
        <v>19784</v>
      </c>
      <c r="D6808" s="4" t="s">
        <v>19785</v>
      </c>
      <c r="E6808" s="41" t="s">
        <v>19</v>
      </c>
      <c r="F6808" s="3" t="s">
        <v>19786</v>
      </c>
      <c r="G6808" s="1" t="s">
        <v>20</v>
      </c>
      <c r="H6808" s="4" t="s">
        <v>680</v>
      </c>
      <c r="I6808" s="1" t="s">
        <v>38</v>
      </c>
    </row>
    <row r="6809" spans="2:9">
      <c r="B6809" s="1">
        <v>6807</v>
      </c>
      <c r="C6809" s="41" t="s">
        <v>19787</v>
      </c>
      <c r="D6809" s="4" t="s">
        <v>19788</v>
      </c>
      <c r="E6809" s="41" t="s">
        <v>19</v>
      </c>
      <c r="F6809" s="3" t="s">
        <v>19789</v>
      </c>
      <c r="G6809" s="1" t="s">
        <v>20</v>
      </c>
      <c r="H6809" s="4" t="s">
        <v>478</v>
      </c>
      <c r="I6809" s="1" t="s">
        <v>38</v>
      </c>
    </row>
    <row r="6810" spans="2:9">
      <c r="B6810" s="1">
        <v>6808</v>
      </c>
      <c r="C6810" s="41" t="s">
        <v>19790</v>
      </c>
      <c r="D6810" s="4" t="s">
        <v>19791</v>
      </c>
      <c r="E6810" s="41" t="s">
        <v>19</v>
      </c>
      <c r="F6810" s="3" t="s">
        <v>19792</v>
      </c>
      <c r="G6810" s="1" t="s">
        <v>20</v>
      </c>
      <c r="H6810" s="4" t="s">
        <v>478</v>
      </c>
      <c r="I6810" s="1" t="s">
        <v>38</v>
      </c>
    </row>
    <row r="6811" spans="2:9">
      <c r="B6811" s="1">
        <v>6809</v>
      </c>
      <c r="C6811" s="41" t="s">
        <v>19793</v>
      </c>
      <c r="D6811" s="4" t="s">
        <v>19794</v>
      </c>
      <c r="E6811" s="41" t="s">
        <v>19</v>
      </c>
      <c r="F6811" s="3" t="s">
        <v>19795</v>
      </c>
      <c r="G6811" s="1" t="s">
        <v>20</v>
      </c>
      <c r="H6811" s="4" t="s">
        <v>557</v>
      </c>
      <c r="I6811" s="1" t="s">
        <v>38</v>
      </c>
    </row>
    <row r="6812" spans="2:9">
      <c r="B6812" s="1">
        <v>6810</v>
      </c>
      <c r="C6812" s="41" t="s">
        <v>19796</v>
      </c>
      <c r="D6812" s="4" t="s">
        <v>19797</v>
      </c>
      <c r="E6812" s="41" t="s">
        <v>19</v>
      </c>
      <c r="F6812" s="3" t="s">
        <v>14787</v>
      </c>
      <c r="G6812" s="1" t="s">
        <v>20</v>
      </c>
      <c r="H6812" s="4" t="s">
        <v>680</v>
      </c>
      <c r="I6812" s="1" t="s">
        <v>38</v>
      </c>
    </row>
    <row r="6813" spans="2:9">
      <c r="B6813" s="1">
        <v>6811</v>
      </c>
      <c r="C6813" s="41" t="s">
        <v>19798</v>
      </c>
      <c r="D6813" s="4" t="s">
        <v>19799</v>
      </c>
      <c r="E6813" s="41" t="s">
        <v>19</v>
      </c>
      <c r="F6813" s="3" t="s">
        <v>6567</v>
      </c>
      <c r="G6813" s="1" t="s">
        <v>20</v>
      </c>
      <c r="H6813" s="4" t="s">
        <v>29551</v>
      </c>
      <c r="I6813" s="1" t="s">
        <v>38</v>
      </c>
    </row>
    <row r="6814" spans="2:9">
      <c r="B6814" s="1">
        <v>6812</v>
      </c>
      <c r="C6814" s="41" t="s">
        <v>19800</v>
      </c>
      <c r="D6814" s="4" t="s">
        <v>19801</v>
      </c>
      <c r="E6814" s="41" t="s">
        <v>19</v>
      </c>
      <c r="F6814" s="3" t="s">
        <v>11316</v>
      </c>
      <c r="G6814" s="1" t="s">
        <v>20</v>
      </c>
      <c r="H6814" s="4" t="s">
        <v>387</v>
      </c>
      <c r="I6814" s="1" t="s">
        <v>38</v>
      </c>
    </row>
    <row r="6815" spans="2:9">
      <c r="B6815" s="1">
        <v>6813</v>
      </c>
      <c r="C6815" s="41" t="s">
        <v>19802</v>
      </c>
      <c r="D6815" s="4" t="s">
        <v>19803</v>
      </c>
      <c r="E6815" s="41" t="s">
        <v>19</v>
      </c>
      <c r="F6815" s="3" t="s">
        <v>19804</v>
      </c>
      <c r="G6815" s="1" t="s">
        <v>20</v>
      </c>
      <c r="H6815" s="4" t="s">
        <v>322</v>
      </c>
      <c r="I6815" s="1" t="s">
        <v>38</v>
      </c>
    </row>
    <row r="6816" spans="2:9">
      <c r="B6816" s="1">
        <v>6814</v>
      </c>
      <c r="C6816" s="41" t="s">
        <v>19805</v>
      </c>
      <c r="D6816" s="4" t="s">
        <v>19806</v>
      </c>
      <c r="E6816" s="41" t="s">
        <v>19</v>
      </c>
      <c r="F6816" s="3" t="s">
        <v>19807</v>
      </c>
      <c r="G6816" s="1" t="s">
        <v>20</v>
      </c>
      <c r="H6816" s="4" t="s">
        <v>679</v>
      </c>
      <c r="I6816" s="1" t="s">
        <v>38</v>
      </c>
    </row>
    <row r="6817" spans="2:9">
      <c r="B6817" s="1">
        <v>6815</v>
      </c>
      <c r="C6817" s="41" t="s">
        <v>19808</v>
      </c>
      <c r="D6817" s="4" t="s">
        <v>19809</v>
      </c>
      <c r="E6817" s="41" t="s">
        <v>19</v>
      </c>
      <c r="F6817" s="3" t="s">
        <v>13255</v>
      </c>
      <c r="G6817" s="1" t="s">
        <v>20</v>
      </c>
      <c r="H6817" s="4" t="s">
        <v>387</v>
      </c>
      <c r="I6817" s="1" t="s">
        <v>38</v>
      </c>
    </row>
    <row r="6818" spans="2:9">
      <c r="B6818" s="1">
        <v>6816</v>
      </c>
      <c r="C6818" s="41" t="s">
        <v>19810</v>
      </c>
      <c r="D6818" s="4" t="s">
        <v>19811</v>
      </c>
      <c r="E6818" s="41" t="s">
        <v>19</v>
      </c>
      <c r="F6818" s="3" t="s">
        <v>15459</v>
      </c>
      <c r="G6818" s="1" t="s">
        <v>20</v>
      </c>
      <c r="H6818" s="4" t="s">
        <v>679</v>
      </c>
      <c r="I6818" s="1" t="s">
        <v>38</v>
      </c>
    </row>
    <row r="6819" spans="2:9">
      <c r="B6819" s="1">
        <v>6817</v>
      </c>
      <c r="C6819" s="41" t="s">
        <v>19812</v>
      </c>
      <c r="D6819" s="4" t="s">
        <v>6296</v>
      </c>
      <c r="E6819" s="41" t="s">
        <v>19</v>
      </c>
      <c r="F6819" s="3" t="s">
        <v>19813</v>
      </c>
      <c r="G6819" s="1" t="s">
        <v>20</v>
      </c>
      <c r="H6819" s="4" t="s">
        <v>679</v>
      </c>
      <c r="I6819" s="1" t="s">
        <v>38</v>
      </c>
    </row>
    <row r="6820" spans="2:9">
      <c r="B6820" s="1">
        <v>6818</v>
      </c>
      <c r="C6820" s="41" t="s">
        <v>19814</v>
      </c>
      <c r="D6820" s="4" t="s">
        <v>19815</v>
      </c>
      <c r="E6820" s="41" t="s">
        <v>19</v>
      </c>
      <c r="F6820" s="3" t="s">
        <v>19816</v>
      </c>
      <c r="G6820" s="1" t="s">
        <v>20</v>
      </c>
      <c r="H6820" s="4" t="s">
        <v>675</v>
      </c>
      <c r="I6820" s="1" t="s">
        <v>38</v>
      </c>
    </row>
    <row r="6821" spans="2:9">
      <c r="B6821" s="1">
        <v>6819</v>
      </c>
      <c r="C6821" s="41" t="s">
        <v>19817</v>
      </c>
      <c r="D6821" s="4" t="s">
        <v>19818</v>
      </c>
      <c r="E6821" s="41" t="s">
        <v>19</v>
      </c>
      <c r="F6821" s="3" t="s">
        <v>16832</v>
      </c>
      <c r="G6821" s="1" t="s">
        <v>20</v>
      </c>
      <c r="H6821" s="4" t="s">
        <v>680</v>
      </c>
      <c r="I6821" s="1" t="s">
        <v>38</v>
      </c>
    </row>
    <row r="6822" spans="2:9">
      <c r="B6822" s="1">
        <v>6820</v>
      </c>
      <c r="C6822" s="41" t="s">
        <v>19819</v>
      </c>
      <c r="D6822" s="4" t="s">
        <v>19820</v>
      </c>
      <c r="E6822" s="41" t="s">
        <v>19</v>
      </c>
      <c r="F6822" s="3" t="s">
        <v>19821</v>
      </c>
      <c r="G6822" s="1" t="s">
        <v>20</v>
      </c>
      <c r="H6822" s="4" t="s">
        <v>436</v>
      </c>
      <c r="I6822" s="1" t="s">
        <v>38</v>
      </c>
    </row>
    <row r="6823" spans="2:9">
      <c r="B6823" s="1">
        <v>6821</v>
      </c>
      <c r="C6823" s="41" t="s">
        <v>19822</v>
      </c>
      <c r="D6823" s="4" t="s">
        <v>19823</v>
      </c>
      <c r="E6823" s="41" t="s">
        <v>19</v>
      </c>
      <c r="F6823" s="3" t="s">
        <v>19824</v>
      </c>
      <c r="G6823" s="1" t="s">
        <v>20</v>
      </c>
      <c r="H6823" s="4" t="s">
        <v>679</v>
      </c>
      <c r="I6823" s="1" t="s">
        <v>38</v>
      </c>
    </row>
    <row r="6824" spans="2:9">
      <c r="B6824" s="1">
        <v>6822</v>
      </c>
      <c r="C6824" s="41" t="s">
        <v>19825</v>
      </c>
      <c r="D6824" s="4" t="s">
        <v>19826</v>
      </c>
      <c r="E6824" s="41" t="s">
        <v>19</v>
      </c>
      <c r="F6824" s="3" t="s">
        <v>13731</v>
      </c>
      <c r="G6824" s="1" t="s">
        <v>20</v>
      </c>
      <c r="H6824" s="4" t="s">
        <v>387</v>
      </c>
      <c r="I6824" s="1" t="s">
        <v>38</v>
      </c>
    </row>
    <row r="6825" spans="2:9">
      <c r="B6825" s="1">
        <v>6823</v>
      </c>
      <c r="C6825" s="41" t="s">
        <v>19827</v>
      </c>
      <c r="D6825" s="4" t="s">
        <v>19828</v>
      </c>
      <c r="E6825" s="41" t="s">
        <v>19</v>
      </c>
      <c r="F6825" s="3" t="s">
        <v>19829</v>
      </c>
      <c r="G6825" s="1" t="s">
        <v>20</v>
      </c>
      <c r="H6825" s="4" t="s">
        <v>678</v>
      </c>
      <c r="I6825" s="1" t="s">
        <v>38</v>
      </c>
    </row>
    <row r="6826" spans="2:9">
      <c r="B6826" s="1">
        <v>6824</v>
      </c>
      <c r="C6826" s="41" t="s">
        <v>19830</v>
      </c>
      <c r="D6826" s="4" t="s">
        <v>19831</v>
      </c>
      <c r="E6826" s="41" t="s">
        <v>19</v>
      </c>
      <c r="F6826" s="3" t="s">
        <v>19832</v>
      </c>
      <c r="G6826" s="1" t="s">
        <v>20</v>
      </c>
      <c r="H6826" s="4" t="s">
        <v>436</v>
      </c>
      <c r="I6826" s="1" t="s">
        <v>38</v>
      </c>
    </row>
    <row r="6827" spans="2:9">
      <c r="B6827" s="1">
        <v>6825</v>
      </c>
      <c r="C6827" s="41" t="s">
        <v>19833</v>
      </c>
      <c r="D6827" s="4" t="s">
        <v>19834</v>
      </c>
      <c r="E6827" s="41" t="s">
        <v>19</v>
      </c>
      <c r="F6827" s="3" t="s">
        <v>19835</v>
      </c>
      <c r="G6827" s="1" t="s">
        <v>20</v>
      </c>
      <c r="H6827" s="4" t="s">
        <v>387</v>
      </c>
      <c r="I6827" s="1" t="s">
        <v>38</v>
      </c>
    </row>
    <row r="6828" spans="2:9">
      <c r="B6828" s="1">
        <v>6826</v>
      </c>
      <c r="C6828" s="41" t="s">
        <v>19836</v>
      </c>
      <c r="D6828" s="4" t="s">
        <v>6077</v>
      </c>
      <c r="E6828" s="41" t="s">
        <v>19</v>
      </c>
      <c r="F6828" s="3" t="s">
        <v>19837</v>
      </c>
      <c r="G6828" s="1" t="s">
        <v>20</v>
      </c>
      <c r="H6828" s="4" t="s">
        <v>678</v>
      </c>
      <c r="I6828" s="1" t="s">
        <v>38</v>
      </c>
    </row>
    <row r="6829" spans="2:9">
      <c r="B6829" s="1">
        <v>6827</v>
      </c>
      <c r="C6829" s="41" t="s">
        <v>19838</v>
      </c>
      <c r="D6829" s="4" t="s">
        <v>19839</v>
      </c>
      <c r="E6829" s="41" t="s">
        <v>19</v>
      </c>
      <c r="F6829" s="3" t="s">
        <v>19840</v>
      </c>
      <c r="G6829" s="1" t="s">
        <v>20</v>
      </c>
      <c r="H6829" s="4" t="s">
        <v>478</v>
      </c>
      <c r="I6829" s="1" t="s">
        <v>38</v>
      </c>
    </row>
    <row r="6830" spans="2:9">
      <c r="B6830" s="1">
        <v>6828</v>
      </c>
      <c r="C6830" s="41" t="s">
        <v>19841</v>
      </c>
      <c r="D6830" s="4" t="s">
        <v>19842</v>
      </c>
      <c r="E6830" s="41" t="s">
        <v>19</v>
      </c>
      <c r="F6830" s="3" t="s">
        <v>19843</v>
      </c>
      <c r="G6830" s="1" t="s">
        <v>20</v>
      </c>
      <c r="H6830" s="4" t="s">
        <v>679</v>
      </c>
      <c r="I6830" s="1" t="s">
        <v>38</v>
      </c>
    </row>
    <row r="6831" spans="2:9">
      <c r="B6831" s="1">
        <v>6829</v>
      </c>
      <c r="C6831" s="41" t="s">
        <v>19844</v>
      </c>
      <c r="D6831" s="4" t="s">
        <v>19845</v>
      </c>
      <c r="E6831" s="41" t="s">
        <v>19</v>
      </c>
      <c r="F6831" s="3" t="s">
        <v>19846</v>
      </c>
      <c r="G6831" s="1" t="s">
        <v>20</v>
      </c>
      <c r="H6831" s="4" t="s">
        <v>326</v>
      </c>
      <c r="I6831" s="1" t="s">
        <v>38</v>
      </c>
    </row>
    <row r="6832" spans="2:9">
      <c r="B6832" s="1">
        <v>6830</v>
      </c>
      <c r="C6832" s="41" t="s">
        <v>19847</v>
      </c>
      <c r="D6832" s="4" t="s">
        <v>19848</v>
      </c>
      <c r="E6832" s="41" t="s">
        <v>19</v>
      </c>
      <c r="F6832" s="3" t="s">
        <v>19849</v>
      </c>
      <c r="G6832" s="1" t="s">
        <v>20</v>
      </c>
      <c r="H6832" s="4" t="s">
        <v>194</v>
      </c>
      <c r="I6832" s="1" t="s">
        <v>38</v>
      </c>
    </row>
    <row r="6833" spans="2:9">
      <c r="B6833" s="1">
        <v>6831</v>
      </c>
      <c r="C6833" s="41" t="s">
        <v>19850</v>
      </c>
      <c r="D6833" s="4" t="s">
        <v>19851</v>
      </c>
      <c r="E6833" s="41" t="s">
        <v>19</v>
      </c>
      <c r="F6833" s="3" t="s">
        <v>16218</v>
      </c>
      <c r="G6833" s="1" t="s">
        <v>20</v>
      </c>
      <c r="H6833" s="4" t="s">
        <v>679</v>
      </c>
      <c r="I6833" s="1" t="s">
        <v>38</v>
      </c>
    </row>
    <row r="6834" spans="2:9">
      <c r="B6834" s="1">
        <v>6832</v>
      </c>
      <c r="C6834" s="41" t="s">
        <v>19852</v>
      </c>
      <c r="D6834" s="4" t="s">
        <v>19853</v>
      </c>
      <c r="E6834" s="41" t="s">
        <v>19</v>
      </c>
      <c r="F6834" s="3" t="s">
        <v>19854</v>
      </c>
      <c r="G6834" s="1" t="s">
        <v>20</v>
      </c>
      <c r="H6834" s="4" t="s">
        <v>478</v>
      </c>
      <c r="I6834" s="1" t="s">
        <v>38</v>
      </c>
    </row>
    <row r="6835" spans="2:9">
      <c r="B6835" s="1">
        <v>6833</v>
      </c>
      <c r="C6835" s="41" t="s">
        <v>19855</v>
      </c>
      <c r="D6835" s="4" t="s">
        <v>19856</v>
      </c>
      <c r="E6835" s="41" t="s">
        <v>19</v>
      </c>
      <c r="F6835" s="3" t="s">
        <v>19857</v>
      </c>
      <c r="G6835" s="1" t="s">
        <v>20</v>
      </c>
      <c r="H6835" s="4" t="s">
        <v>310</v>
      </c>
      <c r="I6835" s="1" t="s">
        <v>38</v>
      </c>
    </row>
    <row r="6836" spans="2:9">
      <c r="B6836" s="1">
        <v>6834</v>
      </c>
      <c r="C6836" s="41" t="s">
        <v>19858</v>
      </c>
      <c r="D6836" s="4" t="s">
        <v>19859</v>
      </c>
      <c r="E6836" s="41" t="s">
        <v>19</v>
      </c>
      <c r="F6836" s="3" t="s">
        <v>19860</v>
      </c>
      <c r="G6836" s="1" t="s">
        <v>20</v>
      </c>
      <c r="H6836" s="4" t="s">
        <v>436</v>
      </c>
      <c r="I6836" s="1" t="s">
        <v>38</v>
      </c>
    </row>
    <row r="6837" spans="2:9">
      <c r="B6837" s="1">
        <v>6835</v>
      </c>
      <c r="C6837" s="41" t="s">
        <v>19861</v>
      </c>
      <c r="D6837" s="4" t="s">
        <v>19862</v>
      </c>
      <c r="E6837" s="41" t="s">
        <v>19</v>
      </c>
      <c r="F6837" s="3" t="s">
        <v>19863</v>
      </c>
      <c r="G6837" s="1" t="s">
        <v>20</v>
      </c>
      <c r="H6837" s="4" t="s">
        <v>679</v>
      </c>
      <c r="I6837" s="1" t="s">
        <v>38</v>
      </c>
    </row>
    <row r="6838" spans="2:9">
      <c r="B6838" s="1">
        <v>6836</v>
      </c>
      <c r="C6838" s="41" t="s">
        <v>19864</v>
      </c>
      <c r="D6838" s="4" t="s">
        <v>19865</v>
      </c>
      <c r="E6838" s="41" t="s">
        <v>19</v>
      </c>
      <c r="F6838" s="3" t="s">
        <v>19866</v>
      </c>
      <c r="G6838" s="1" t="s">
        <v>20</v>
      </c>
      <c r="H6838" s="4" t="s">
        <v>675</v>
      </c>
      <c r="I6838" s="1" t="s">
        <v>38</v>
      </c>
    </row>
    <row r="6839" spans="2:9">
      <c r="B6839" s="1">
        <v>6837</v>
      </c>
      <c r="C6839" s="41" t="s">
        <v>19867</v>
      </c>
      <c r="D6839" s="4" t="s">
        <v>19868</v>
      </c>
      <c r="E6839" s="41" t="s">
        <v>19</v>
      </c>
      <c r="F6839" s="3" t="s">
        <v>19869</v>
      </c>
      <c r="G6839" s="1" t="s">
        <v>20</v>
      </c>
      <c r="H6839" s="4" t="s">
        <v>322</v>
      </c>
      <c r="I6839" s="1" t="s">
        <v>38</v>
      </c>
    </row>
    <row r="6840" spans="2:9">
      <c r="B6840" s="1">
        <v>6838</v>
      </c>
      <c r="C6840" s="41" t="s">
        <v>19870</v>
      </c>
      <c r="D6840" s="4" t="s">
        <v>19871</v>
      </c>
      <c r="E6840" s="41" t="s">
        <v>19</v>
      </c>
      <c r="F6840" s="3" t="s">
        <v>19872</v>
      </c>
      <c r="G6840" s="1" t="s">
        <v>20</v>
      </c>
      <c r="H6840" s="4" t="s">
        <v>680</v>
      </c>
      <c r="I6840" s="1" t="s">
        <v>38</v>
      </c>
    </row>
    <row r="6841" spans="2:9">
      <c r="B6841" s="1">
        <v>6839</v>
      </c>
      <c r="C6841" s="41" t="s">
        <v>63</v>
      </c>
      <c r="D6841" s="4" t="s">
        <v>19873</v>
      </c>
      <c r="E6841" s="41" t="s">
        <v>19</v>
      </c>
      <c r="F6841" s="3" t="s">
        <v>19874</v>
      </c>
      <c r="G6841" s="1" t="s">
        <v>20</v>
      </c>
      <c r="H6841" s="4" t="s">
        <v>4</v>
      </c>
      <c r="I6841" s="1" t="s">
        <v>38</v>
      </c>
    </row>
    <row r="6842" spans="2:9">
      <c r="B6842" s="1">
        <v>6840</v>
      </c>
      <c r="C6842" s="41" t="s">
        <v>19875</v>
      </c>
      <c r="D6842" s="4" t="s">
        <v>19876</v>
      </c>
      <c r="E6842" s="41" t="s">
        <v>19</v>
      </c>
      <c r="F6842" s="3" t="s">
        <v>19877</v>
      </c>
      <c r="G6842" s="1" t="s">
        <v>20</v>
      </c>
      <c r="H6842" s="4" t="s">
        <v>679</v>
      </c>
      <c r="I6842" s="1" t="s">
        <v>38</v>
      </c>
    </row>
    <row r="6843" spans="2:9">
      <c r="B6843" s="1">
        <v>6841</v>
      </c>
      <c r="C6843" s="41" t="s">
        <v>19878</v>
      </c>
      <c r="D6843" s="4" t="s">
        <v>19879</v>
      </c>
      <c r="E6843" s="41" t="s">
        <v>19</v>
      </c>
      <c r="F6843" s="3" t="s">
        <v>19880</v>
      </c>
      <c r="G6843" s="1" t="s">
        <v>20</v>
      </c>
      <c r="H6843" s="4" t="s">
        <v>557</v>
      </c>
      <c r="I6843" s="1" t="s">
        <v>38</v>
      </c>
    </row>
    <row r="6844" spans="2:9">
      <c r="B6844" s="1">
        <v>6842</v>
      </c>
      <c r="C6844" s="41" t="s">
        <v>19881</v>
      </c>
      <c r="D6844" s="4" t="s">
        <v>8789</v>
      </c>
      <c r="E6844" s="41" t="s">
        <v>19</v>
      </c>
      <c r="F6844" s="3" t="s">
        <v>19882</v>
      </c>
      <c r="G6844" s="1" t="s">
        <v>20</v>
      </c>
      <c r="H6844" s="4" t="s">
        <v>174</v>
      </c>
      <c r="I6844" s="1" t="s">
        <v>38</v>
      </c>
    </row>
    <row r="6845" spans="2:9">
      <c r="B6845" s="1">
        <v>6843</v>
      </c>
      <c r="C6845" s="41" t="s">
        <v>19883</v>
      </c>
      <c r="D6845" s="4" t="s">
        <v>19884</v>
      </c>
      <c r="E6845" s="41" t="s">
        <v>19</v>
      </c>
      <c r="F6845" s="3" t="s">
        <v>19885</v>
      </c>
      <c r="G6845" s="1" t="s">
        <v>20</v>
      </c>
      <c r="H6845" s="4" t="s">
        <v>557</v>
      </c>
      <c r="I6845" s="1" t="s">
        <v>38</v>
      </c>
    </row>
    <row r="6846" spans="2:9">
      <c r="B6846" s="1">
        <v>6844</v>
      </c>
      <c r="C6846" s="41" t="s">
        <v>19886</v>
      </c>
      <c r="D6846" s="4" t="s">
        <v>19887</v>
      </c>
      <c r="E6846" s="41" t="s">
        <v>19</v>
      </c>
      <c r="F6846" s="3" t="s">
        <v>19888</v>
      </c>
      <c r="G6846" s="1" t="s">
        <v>20</v>
      </c>
      <c r="H6846" s="4" t="s">
        <v>478</v>
      </c>
      <c r="I6846" s="1" t="s">
        <v>38</v>
      </c>
    </row>
    <row r="6847" spans="2:9">
      <c r="B6847" s="1">
        <v>6845</v>
      </c>
      <c r="C6847" s="41" t="s">
        <v>19889</v>
      </c>
      <c r="D6847" s="4" t="s">
        <v>19890</v>
      </c>
      <c r="E6847" s="41" t="s">
        <v>19</v>
      </c>
      <c r="F6847" s="3" t="s">
        <v>19891</v>
      </c>
      <c r="G6847" s="1" t="s">
        <v>20</v>
      </c>
      <c r="H6847" s="4" t="s">
        <v>436</v>
      </c>
      <c r="I6847" s="1" t="s">
        <v>38</v>
      </c>
    </row>
    <row r="6848" spans="2:9">
      <c r="B6848" s="1">
        <v>6846</v>
      </c>
      <c r="C6848" s="41" t="s">
        <v>19892</v>
      </c>
      <c r="D6848" s="4" t="s">
        <v>11951</v>
      </c>
      <c r="E6848" s="41" t="s">
        <v>19</v>
      </c>
      <c r="F6848" s="3" t="s">
        <v>19893</v>
      </c>
      <c r="G6848" s="1" t="s">
        <v>20</v>
      </c>
      <c r="H6848" s="4" t="s">
        <v>387</v>
      </c>
      <c r="I6848" s="1" t="s">
        <v>38</v>
      </c>
    </row>
    <row r="6849" spans="2:9">
      <c r="B6849" s="1">
        <v>6847</v>
      </c>
      <c r="C6849" s="41" t="s">
        <v>19894</v>
      </c>
      <c r="D6849" s="4" t="s">
        <v>19895</v>
      </c>
      <c r="E6849" s="41" t="s">
        <v>17</v>
      </c>
      <c r="F6849" s="3" t="s">
        <v>30154</v>
      </c>
      <c r="G6849" s="1" t="s">
        <v>18</v>
      </c>
      <c r="H6849" s="4" t="s">
        <v>387</v>
      </c>
      <c r="I6849" s="1" t="s">
        <v>38</v>
      </c>
    </row>
    <row r="6850" spans="2:9">
      <c r="B6850" s="1">
        <v>6848</v>
      </c>
      <c r="C6850" s="41" t="s">
        <v>19896</v>
      </c>
      <c r="D6850" s="4" t="s">
        <v>19897</v>
      </c>
      <c r="E6850" s="41" t="s">
        <v>19</v>
      </c>
      <c r="F6850" s="3" t="s">
        <v>19898</v>
      </c>
      <c r="G6850" s="1" t="s">
        <v>20</v>
      </c>
      <c r="H6850" s="4" t="s">
        <v>680</v>
      </c>
      <c r="I6850" s="1" t="s">
        <v>38</v>
      </c>
    </row>
    <row r="6851" spans="2:9">
      <c r="B6851" s="1">
        <v>6849</v>
      </c>
      <c r="C6851" s="41" t="s">
        <v>19899</v>
      </c>
      <c r="D6851" s="4" t="s">
        <v>3979</v>
      </c>
      <c r="E6851" s="41" t="s">
        <v>19</v>
      </c>
      <c r="F6851" s="3" t="s">
        <v>19900</v>
      </c>
      <c r="G6851" s="1" t="s">
        <v>20</v>
      </c>
      <c r="H6851" s="4" t="s">
        <v>436</v>
      </c>
      <c r="I6851" s="1" t="s">
        <v>38</v>
      </c>
    </row>
    <row r="6852" spans="2:9">
      <c r="B6852" s="1">
        <v>6850</v>
      </c>
      <c r="C6852" s="41" t="s">
        <v>19901</v>
      </c>
      <c r="D6852" s="4" t="s">
        <v>19902</v>
      </c>
      <c r="E6852" s="41" t="s">
        <v>19</v>
      </c>
      <c r="F6852" s="3" t="s">
        <v>19903</v>
      </c>
      <c r="G6852" s="1" t="s">
        <v>20</v>
      </c>
      <c r="H6852" s="4" t="s">
        <v>478</v>
      </c>
      <c r="I6852" s="1" t="s">
        <v>38</v>
      </c>
    </row>
    <row r="6853" spans="2:9">
      <c r="B6853" s="1">
        <v>6851</v>
      </c>
      <c r="C6853" s="41" t="s">
        <v>19904</v>
      </c>
      <c r="D6853" s="4" t="s">
        <v>19905</v>
      </c>
      <c r="E6853" s="41" t="s">
        <v>19</v>
      </c>
      <c r="F6853" s="3" t="s">
        <v>19906</v>
      </c>
      <c r="G6853" s="1" t="s">
        <v>20</v>
      </c>
      <c r="H6853" s="4" t="s">
        <v>174</v>
      </c>
      <c r="I6853" s="1" t="s">
        <v>38</v>
      </c>
    </row>
    <row r="6854" spans="2:9">
      <c r="B6854" s="1">
        <v>6852</v>
      </c>
      <c r="C6854" s="41" t="s">
        <v>19907</v>
      </c>
      <c r="D6854" s="4" t="s">
        <v>19908</v>
      </c>
      <c r="E6854" s="41" t="s">
        <v>19</v>
      </c>
      <c r="F6854" s="3" t="s">
        <v>19909</v>
      </c>
      <c r="G6854" s="1" t="s">
        <v>20</v>
      </c>
      <c r="H6854" s="4" t="s">
        <v>174</v>
      </c>
      <c r="I6854" s="1" t="s">
        <v>38</v>
      </c>
    </row>
    <row r="6855" spans="2:9">
      <c r="B6855" s="1">
        <v>6853</v>
      </c>
      <c r="C6855" s="41" t="s">
        <v>19910</v>
      </c>
      <c r="D6855" s="4" t="s">
        <v>19911</v>
      </c>
      <c r="E6855" s="41" t="s">
        <v>19</v>
      </c>
      <c r="F6855" s="3" t="s">
        <v>19912</v>
      </c>
      <c r="G6855" s="1" t="s">
        <v>20</v>
      </c>
      <c r="H6855" s="4" t="s">
        <v>478</v>
      </c>
      <c r="I6855" s="1" t="s">
        <v>38</v>
      </c>
    </row>
    <row r="6856" spans="2:9">
      <c r="B6856" s="1">
        <v>6854</v>
      </c>
      <c r="C6856" s="41" t="s">
        <v>19913</v>
      </c>
      <c r="D6856" s="4" t="s">
        <v>19914</v>
      </c>
      <c r="E6856" s="41" t="s">
        <v>19</v>
      </c>
      <c r="F6856" s="3" t="s">
        <v>19915</v>
      </c>
      <c r="G6856" s="1" t="s">
        <v>20</v>
      </c>
      <c r="H6856" s="4" t="s">
        <v>557</v>
      </c>
      <c r="I6856" s="1" t="s">
        <v>38</v>
      </c>
    </row>
    <row r="6857" spans="2:9">
      <c r="B6857" s="1">
        <v>6855</v>
      </c>
      <c r="C6857" s="41" t="s">
        <v>19916</v>
      </c>
      <c r="D6857" s="4" t="s">
        <v>19917</v>
      </c>
      <c r="E6857" s="41" t="s">
        <v>19</v>
      </c>
      <c r="F6857" s="3" t="s">
        <v>19918</v>
      </c>
      <c r="G6857" s="1" t="s">
        <v>20</v>
      </c>
      <c r="H6857" s="4" t="s">
        <v>436</v>
      </c>
      <c r="I6857" s="1" t="s">
        <v>38</v>
      </c>
    </row>
    <row r="6858" spans="2:9">
      <c r="B6858" s="1">
        <v>6856</v>
      </c>
      <c r="C6858" s="41" t="s">
        <v>19919</v>
      </c>
      <c r="D6858" s="4" t="s">
        <v>19920</v>
      </c>
      <c r="E6858" s="41" t="s">
        <v>19</v>
      </c>
      <c r="F6858" s="3" t="s">
        <v>19921</v>
      </c>
      <c r="G6858" s="1" t="s">
        <v>20</v>
      </c>
      <c r="H6858" s="4" t="s">
        <v>678</v>
      </c>
      <c r="I6858" s="1" t="s">
        <v>38</v>
      </c>
    </row>
    <row r="6859" spans="2:9">
      <c r="B6859" s="1">
        <v>6857</v>
      </c>
      <c r="C6859" s="41" t="s">
        <v>19922</v>
      </c>
      <c r="D6859" s="4" t="s">
        <v>19923</v>
      </c>
      <c r="E6859" s="41" t="s">
        <v>19</v>
      </c>
      <c r="F6859" s="3" t="s">
        <v>19924</v>
      </c>
      <c r="G6859" s="1" t="s">
        <v>20</v>
      </c>
      <c r="H6859" s="4" t="s">
        <v>462</v>
      </c>
      <c r="I6859" s="1" t="s">
        <v>38</v>
      </c>
    </row>
    <row r="6860" spans="2:9">
      <c r="B6860" s="1">
        <v>6858</v>
      </c>
      <c r="C6860" s="41" t="s">
        <v>19925</v>
      </c>
      <c r="D6860" s="4" t="s">
        <v>19926</v>
      </c>
      <c r="E6860" s="41" t="s">
        <v>19</v>
      </c>
      <c r="F6860" s="3" t="s">
        <v>19927</v>
      </c>
      <c r="G6860" s="1" t="s">
        <v>20</v>
      </c>
      <c r="H6860" s="4" t="s">
        <v>557</v>
      </c>
      <c r="I6860" s="1" t="s">
        <v>38</v>
      </c>
    </row>
    <row r="6861" spans="2:9">
      <c r="B6861" s="1">
        <v>6859</v>
      </c>
      <c r="C6861" s="41" t="s">
        <v>19928</v>
      </c>
      <c r="D6861" s="4" t="s">
        <v>19929</v>
      </c>
      <c r="E6861" s="41" t="s">
        <v>19</v>
      </c>
      <c r="F6861" s="3" t="s">
        <v>19930</v>
      </c>
      <c r="G6861" s="1" t="s">
        <v>20</v>
      </c>
      <c r="H6861" s="4" t="s">
        <v>679</v>
      </c>
      <c r="I6861" s="1" t="s">
        <v>38</v>
      </c>
    </row>
    <row r="6862" spans="2:9">
      <c r="B6862" s="1">
        <v>6860</v>
      </c>
      <c r="C6862" s="41" t="s">
        <v>19931</v>
      </c>
      <c r="D6862" s="4" t="s">
        <v>19932</v>
      </c>
      <c r="E6862" s="41" t="s">
        <v>19</v>
      </c>
      <c r="F6862" s="3" t="s">
        <v>19933</v>
      </c>
      <c r="G6862" s="1" t="s">
        <v>20</v>
      </c>
      <c r="H6862" s="4" t="s">
        <v>681</v>
      </c>
      <c r="I6862" s="1" t="s">
        <v>38</v>
      </c>
    </row>
    <row r="6863" spans="2:9">
      <c r="B6863" s="1">
        <v>6861</v>
      </c>
      <c r="C6863" s="41" t="s">
        <v>19934</v>
      </c>
      <c r="D6863" s="4" t="s">
        <v>14407</v>
      </c>
      <c r="E6863" s="41" t="s">
        <v>19</v>
      </c>
      <c r="F6863" s="3" t="s">
        <v>19935</v>
      </c>
      <c r="G6863" s="1" t="s">
        <v>20</v>
      </c>
      <c r="H6863" s="4" t="s">
        <v>182</v>
      </c>
      <c r="I6863" s="1" t="s">
        <v>38</v>
      </c>
    </row>
    <row r="6864" spans="2:9">
      <c r="B6864" s="1">
        <v>6862</v>
      </c>
      <c r="C6864" s="41" t="s">
        <v>19936</v>
      </c>
      <c r="D6864" s="4" t="s">
        <v>19937</v>
      </c>
      <c r="E6864" s="41" t="s">
        <v>19</v>
      </c>
      <c r="F6864" s="3" t="s">
        <v>19372</v>
      </c>
      <c r="G6864" s="1" t="s">
        <v>20</v>
      </c>
      <c r="H6864" s="4" t="s">
        <v>680</v>
      </c>
      <c r="I6864" s="1" t="s">
        <v>38</v>
      </c>
    </row>
    <row r="6865" spans="2:9">
      <c r="B6865" s="1">
        <v>6863</v>
      </c>
      <c r="C6865" s="41" t="s">
        <v>19938</v>
      </c>
      <c r="D6865" s="4" t="s">
        <v>19939</v>
      </c>
      <c r="E6865" s="41" t="s">
        <v>19</v>
      </c>
      <c r="F6865" s="3" t="s">
        <v>17822</v>
      </c>
      <c r="G6865" s="1" t="s">
        <v>20</v>
      </c>
      <c r="H6865" s="4" t="s">
        <v>680</v>
      </c>
      <c r="I6865" s="1" t="s">
        <v>38</v>
      </c>
    </row>
    <row r="6866" spans="2:9">
      <c r="B6866" s="1">
        <v>6864</v>
      </c>
      <c r="C6866" s="41" t="s">
        <v>19940</v>
      </c>
      <c r="D6866" s="4" t="s">
        <v>15282</v>
      </c>
      <c r="E6866" s="41" t="s">
        <v>19</v>
      </c>
      <c r="F6866" s="3" t="s">
        <v>19941</v>
      </c>
      <c r="G6866" s="1" t="s">
        <v>20</v>
      </c>
      <c r="H6866" s="4" t="s">
        <v>182</v>
      </c>
      <c r="I6866" s="1" t="s">
        <v>38</v>
      </c>
    </row>
    <row r="6867" spans="2:9">
      <c r="B6867" s="1">
        <v>6865</v>
      </c>
      <c r="C6867" s="41" t="s">
        <v>19942</v>
      </c>
      <c r="D6867" s="4" t="s">
        <v>19943</v>
      </c>
      <c r="E6867" s="41" t="s">
        <v>19</v>
      </c>
      <c r="F6867" s="3" t="s">
        <v>19944</v>
      </c>
      <c r="G6867" s="1" t="s">
        <v>20</v>
      </c>
      <c r="H6867" s="4" t="s">
        <v>182</v>
      </c>
      <c r="I6867" s="1" t="s">
        <v>38</v>
      </c>
    </row>
    <row r="6868" spans="2:9">
      <c r="B6868" s="1">
        <v>6866</v>
      </c>
      <c r="C6868" s="41" t="s">
        <v>19945</v>
      </c>
      <c r="D6868" s="4" t="s">
        <v>19946</v>
      </c>
      <c r="E6868" s="41" t="s">
        <v>19</v>
      </c>
      <c r="F6868" s="3" t="s">
        <v>19947</v>
      </c>
      <c r="G6868" s="1" t="s">
        <v>20</v>
      </c>
      <c r="H6868" s="4" t="s">
        <v>29551</v>
      </c>
      <c r="I6868" s="1" t="s">
        <v>38</v>
      </c>
    </row>
    <row r="6869" spans="2:9">
      <c r="B6869" s="1">
        <v>6867</v>
      </c>
      <c r="C6869" s="41" t="s">
        <v>19948</v>
      </c>
      <c r="D6869" s="4" t="s">
        <v>19949</v>
      </c>
      <c r="E6869" s="41" t="s">
        <v>19</v>
      </c>
      <c r="F6869" s="3" t="s">
        <v>12527</v>
      </c>
      <c r="G6869" s="1" t="s">
        <v>20</v>
      </c>
      <c r="H6869" s="4" t="s">
        <v>557</v>
      </c>
      <c r="I6869" s="1" t="s">
        <v>38</v>
      </c>
    </row>
    <row r="6870" spans="2:9">
      <c r="B6870" s="1">
        <v>6868</v>
      </c>
      <c r="C6870" s="41" t="s">
        <v>19950</v>
      </c>
      <c r="D6870" s="4" t="s">
        <v>19951</v>
      </c>
      <c r="E6870" s="41" t="s">
        <v>19</v>
      </c>
      <c r="F6870" s="3" t="s">
        <v>19952</v>
      </c>
      <c r="G6870" s="1" t="s">
        <v>20</v>
      </c>
      <c r="H6870" s="4" t="s">
        <v>557</v>
      </c>
      <c r="I6870" s="1" t="s">
        <v>38</v>
      </c>
    </row>
    <row r="6871" spans="2:9">
      <c r="B6871" s="1">
        <v>6869</v>
      </c>
      <c r="C6871" s="41" t="s">
        <v>19953</v>
      </c>
      <c r="D6871" s="4" t="s">
        <v>16669</v>
      </c>
      <c r="E6871" s="41" t="s">
        <v>19</v>
      </c>
      <c r="F6871" s="3" t="s">
        <v>19954</v>
      </c>
      <c r="G6871" s="1" t="s">
        <v>20</v>
      </c>
      <c r="H6871" s="4" t="s">
        <v>387</v>
      </c>
      <c r="I6871" s="1" t="s">
        <v>38</v>
      </c>
    </row>
    <row r="6872" spans="2:9">
      <c r="B6872" s="1">
        <v>6870</v>
      </c>
      <c r="C6872" s="41" t="s">
        <v>19955</v>
      </c>
      <c r="D6872" s="4" t="s">
        <v>19956</v>
      </c>
      <c r="E6872" s="41" t="s">
        <v>19</v>
      </c>
      <c r="F6872" s="3" t="s">
        <v>6567</v>
      </c>
      <c r="G6872" s="1" t="s">
        <v>20</v>
      </c>
      <c r="H6872" s="4" t="s">
        <v>29551</v>
      </c>
      <c r="I6872" s="1" t="s">
        <v>38</v>
      </c>
    </row>
    <row r="6873" spans="2:9">
      <c r="B6873" s="1">
        <v>6871</v>
      </c>
      <c r="C6873" s="41" t="s">
        <v>19957</v>
      </c>
      <c r="D6873" s="4" t="s">
        <v>19958</v>
      </c>
      <c r="E6873" s="41" t="s">
        <v>19</v>
      </c>
      <c r="F6873" s="3" t="s">
        <v>19959</v>
      </c>
      <c r="G6873" s="1" t="s">
        <v>20</v>
      </c>
      <c r="H6873" s="4" t="s">
        <v>678</v>
      </c>
      <c r="I6873" s="1" t="s">
        <v>38</v>
      </c>
    </row>
    <row r="6874" spans="2:9">
      <c r="B6874" s="1">
        <v>6872</v>
      </c>
      <c r="C6874" s="41" t="s">
        <v>19960</v>
      </c>
      <c r="D6874" s="4" t="s">
        <v>19961</v>
      </c>
      <c r="E6874" s="41" t="s">
        <v>19</v>
      </c>
      <c r="F6874" s="3" t="s">
        <v>5359</v>
      </c>
      <c r="G6874" s="1" t="s">
        <v>20</v>
      </c>
      <c r="H6874" s="4" t="s">
        <v>387</v>
      </c>
      <c r="I6874" s="1" t="s">
        <v>38</v>
      </c>
    </row>
    <row r="6875" spans="2:9">
      <c r="B6875" s="1">
        <v>6873</v>
      </c>
      <c r="C6875" s="41" t="s">
        <v>19962</v>
      </c>
      <c r="D6875" s="4" t="s">
        <v>19963</v>
      </c>
      <c r="E6875" s="41" t="s">
        <v>19</v>
      </c>
      <c r="F6875" s="3" t="s">
        <v>19964</v>
      </c>
      <c r="G6875" s="1" t="s">
        <v>20</v>
      </c>
      <c r="H6875" s="4" t="s">
        <v>557</v>
      </c>
      <c r="I6875" s="1" t="s">
        <v>38</v>
      </c>
    </row>
    <row r="6876" spans="2:9">
      <c r="B6876" s="1">
        <v>6874</v>
      </c>
      <c r="C6876" s="41" t="s">
        <v>19965</v>
      </c>
      <c r="D6876" s="4" t="s">
        <v>19966</v>
      </c>
      <c r="E6876" s="41" t="s">
        <v>19</v>
      </c>
      <c r="F6876" s="3" t="s">
        <v>19967</v>
      </c>
      <c r="G6876" s="1" t="s">
        <v>20</v>
      </c>
      <c r="H6876" s="4" t="s">
        <v>557</v>
      </c>
      <c r="I6876" s="1" t="s">
        <v>38</v>
      </c>
    </row>
    <row r="6877" spans="2:9">
      <c r="B6877" s="1">
        <v>6875</v>
      </c>
      <c r="C6877" s="41" t="s">
        <v>19968</v>
      </c>
      <c r="D6877" s="4" t="s">
        <v>19969</v>
      </c>
      <c r="E6877" s="41" t="s">
        <v>19</v>
      </c>
      <c r="F6877" s="3" t="s">
        <v>19970</v>
      </c>
      <c r="G6877" s="1" t="s">
        <v>20</v>
      </c>
      <c r="H6877" s="4" t="s">
        <v>680</v>
      </c>
      <c r="I6877" s="1" t="s">
        <v>38</v>
      </c>
    </row>
    <row r="6878" spans="2:9">
      <c r="B6878" s="1">
        <v>6876</v>
      </c>
      <c r="C6878" s="41" t="s">
        <v>19971</v>
      </c>
      <c r="D6878" s="4" t="s">
        <v>19972</v>
      </c>
      <c r="E6878" s="41" t="s">
        <v>19</v>
      </c>
      <c r="F6878" s="3" t="s">
        <v>19973</v>
      </c>
      <c r="G6878" s="1" t="s">
        <v>20</v>
      </c>
      <c r="H6878" s="4" t="s">
        <v>557</v>
      </c>
      <c r="I6878" s="1" t="s">
        <v>38</v>
      </c>
    </row>
    <row r="6879" spans="2:9">
      <c r="B6879" s="1">
        <v>6877</v>
      </c>
      <c r="C6879" s="41" t="s">
        <v>19974</v>
      </c>
      <c r="D6879" s="4" t="s">
        <v>19975</v>
      </c>
      <c r="E6879" s="41" t="s">
        <v>19</v>
      </c>
      <c r="F6879" s="3" t="s">
        <v>6852</v>
      </c>
      <c r="G6879" s="1" t="s">
        <v>20</v>
      </c>
      <c r="H6879" s="4" t="s">
        <v>387</v>
      </c>
      <c r="I6879" s="1" t="s">
        <v>38</v>
      </c>
    </row>
    <row r="6880" spans="2:9">
      <c r="B6880" s="1">
        <v>6878</v>
      </c>
      <c r="C6880" s="41" t="s">
        <v>19976</v>
      </c>
      <c r="D6880" s="4" t="s">
        <v>19977</v>
      </c>
      <c r="E6880" s="41" t="s">
        <v>19</v>
      </c>
      <c r="F6880" s="3" t="s">
        <v>19978</v>
      </c>
      <c r="G6880" s="1" t="s">
        <v>20</v>
      </c>
      <c r="H6880" s="4" t="s">
        <v>557</v>
      </c>
      <c r="I6880" s="1" t="s">
        <v>38</v>
      </c>
    </row>
    <row r="6881" spans="2:9">
      <c r="B6881" s="1">
        <v>6879</v>
      </c>
      <c r="C6881" s="41" t="s">
        <v>19979</v>
      </c>
      <c r="D6881" s="4" t="s">
        <v>19980</v>
      </c>
      <c r="E6881" s="41" t="s">
        <v>19</v>
      </c>
      <c r="F6881" s="3" t="s">
        <v>19981</v>
      </c>
      <c r="G6881" s="1" t="s">
        <v>20</v>
      </c>
      <c r="H6881" s="4" t="s">
        <v>679</v>
      </c>
      <c r="I6881" s="1" t="s">
        <v>38</v>
      </c>
    </row>
    <row r="6882" spans="2:9">
      <c r="B6882" s="1">
        <v>6880</v>
      </c>
      <c r="C6882" s="41" t="s">
        <v>19982</v>
      </c>
      <c r="D6882" s="4" t="s">
        <v>19983</v>
      </c>
      <c r="E6882" s="41" t="s">
        <v>19</v>
      </c>
      <c r="F6882" s="3" t="s">
        <v>12879</v>
      </c>
      <c r="G6882" s="1" t="s">
        <v>20</v>
      </c>
      <c r="H6882" s="4" t="s">
        <v>387</v>
      </c>
      <c r="I6882" s="1" t="s">
        <v>38</v>
      </c>
    </row>
    <row r="6883" spans="2:9">
      <c r="B6883" s="1">
        <v>6881</v>
      </c>
      <c r="C6883" s="41" t="s">
        <v>19984</v>
      </c>
      <c r="D6883" s="4" t="s">
        <v>19985</v>
      </c>
      <c r="E6883" s="41" t="s">
        <v>19</v>
      </c>
      <c r="F6883" s="3" t="s">
        <v>19986</v>
      </c>
      <c r="G6883" s="1" t="s">
        <v>20</v>
      </c>
      <c r="H6883" s="4" t="s">
        <v>174</v>
      </c>
      <c r="I6883" s="1" t="s">
        <v>38</v>
      </c>
    </row>
    <row r="6884" spans="2:9">
      <c r="B6884" s="1">
        <v>6882</v>
      </c>
      <c r="C6884" s="41" t="s">
        <v>19987</v>
      </c>
      <c r="D6884" s="4" t="s">
        <v>19988</v>
      </c>
      <c r="E6884" s="41" t="s">
        <v>19</v>
      </c>
      <c r="F6884" s="3" t="s">
        <v>19989</v>
      </c>
      <c r="G6884" s="1" t="s">
        <v>20</v>
      </c>
      <c r="H6884" s="4" t="s">
        <v>436</v>
      </c>
      <c r="I6884" s="1" t="s">
        <v>38</v>
      </c>
    </row>
    <row r="6885" spans="2:9">
      <c r="B6885" s="1">
        <v>6883</v>
      </c>
      <c r="C6885" s="41" t="s">
        <v>19990</v>
      </c>
      <c r="D6885" s="4" t="s">
        <v>19991</v>
      </c>
      <c r="E6885" s="41" t="s">
        <v>19</v>
      </c>
      <c r="F6885" s="3" t="s">
        <v>19992</v>
      </c>
      <c r="G6885" s="1" t="s">
        <v>20</v>
      </c>
      <c r="H6885" s="4" t="s">
        <v>680</v>
      </c>
      <c r="I6885" s="1" t="s">
        <v>38</v>
      </c>
    </row>
    <row r="6886" spans="2:9">
      <c r="B6886" s="1">
        <v>6884</v>
      </c>
      <c r="C6886" s="41" t="s">
        <v>19993</v>
      </c>
      <c r="D6886" s="4" t="s">
        <v>19994</v>
      </c>
      <c r="E6886" s="41" t="s">
        <v>19</v>
      </c>
      <c r="F6886" s="3" t="s">
        <v>19995</v>
      </c>
      <c r="G6886" s="1" t="s">
        <v>20</v>
      </c>
      <c r="H6886" s="4" t="s">
        <v>675</v>
      </c>
      <c r="I6886" s="1" t="s">
        <v>38</v>
      </c>
    </row>
    <row r="6887" spans="2:9">
      <c r="B6887" s="1">
        <v>6885</v>
      </c>
      <c r="C6887" s="41" t="s">
        <v>19996</v>
      </c>
      <c r="D6887" s="4" t="s">
        <v>19997</v>
      </c>
      <c r="E6887" s="41" t="s">
        <v>19</v>
      </c>
      <c r="F6887" s="3" t="s">
        <v>16835</v>
      </c>
      <c r="G6887" s="1" t="s">
        <v>20</v>
      </c>
      <c r="H6887" s="4" t="s">
        <v>680</v>
      </c>
      <c r="I6887" s="1" t="s">
        <v>38</v>
      </c>
    </row>
    <row r="6888" spans="2:9">
      <c r="B6888" s="1">
        <v>6886</v>
      </c>
      <c r="C6888" s="41" t="s">
        <v>19998</v>
      </c>
      <c r="D6888" s="4" t="s">
        <v>19999</v>
      </c>
      <c r="E6888" s="41" t="s">
        <v>19</v>
      </c>
      <c r="F6888" s="3" t="s">
        <v>6567</v>
      </c>
      <c r="G6888" s="1" t="s">
        <v>20</v>
      </c>
      <c r="H6888" s="4" t="s">
        <v>29551</v>
      </c>
      <c r="I6888" s="1" t="s">
        <v>38</v>
      </c>
    </row>
    <row r="6889" spans="2:9">
      <c r="B6889" s="1">
        <v>6887</v>
      </c>
      <c r="C6889" s="41" t="s">
        <v>20000</v>
      </c>
      <c r="D6889" s="4" t="s">
        <v>20001</v>
      </c>
      <c r="E6889" s="41" t="s">
        <v>19</v>
      </c>
      <c r="F6889" s="3" t="s">
        <v>20002</v>
      </c>
      <c r="G6889" s="1" t="s">
        <v>20</v>
      </c>
      <c r="H6889" s="4" t="s">
        <v>478</v>
      </c>
      <c r="I6889" s="1" t="s">
        <v>38</v>
      </c>
    </row>
    <row r="6890" spans="2:9">
      <c r="B6890" s="1">
        <v>6888</v>
      </c>
      <c r="C6890" s="41" t="s">
        <v>20003</v>
      </c>
      <c r="D6890" s="4" t="s">
        <v>20004</v>
      </c>
      <c r="E6890" s="41" t="s">
        <v>19</v>
      </c>
      <c r="F6890" s="3" t="s">
        <v>20005</v>
      </c>
      <c r="G6890" s="1" t="s">
        <v>20</v>
      </c>
      <c r="H6890" s="4" t="s">
        <v>557</v>
      </c>
      <c r="I6890" s="1" t="s">
        <v>38</v>
      </c>
    </row>
    <row r="6891" spans="2:9">
      <c r="B6891" s="1">
        <v>6889</v>
      </c>
      <c r="C6891" s="41" t="s">
        <v>20006</v>
      </c>
      <c r="D6891" s="4" t="s">
        <v>20007</v>
      </c>
      <c r="E6891" s="41" t="s">
        <v>19</v>
      </c>
      <c r="F6891" s="3" t="s">
        <v>20008</v>
      </c>
      <c r="G6891" s="1" t="s">
        <v>20</v>
      </c>
      <c r="H6891" s="4" t="s">
        <v>681</v>
      </c>
      <c r="I6891" s="1" t="s">
        <v>38</v>
      </c>
    </row>
    <row r="6892" spans="2:9">
      <c r="B6892" s="1">
        <v>6890</v>
      </c>
      <c r="C6892" s="41" t="s">
        <v>20009</v>
      </c>
      <c r="D6892" s="4" t="s">
        <v>64</v>
      </c>
      <c r="E6892" s="41" t="s">
        <v>19</v>
      </c>
      <c r="F6892" s="3" t="s">
        <v>20010</v>
      </c>
      <c r="G6892" s="1" t="s">
        <v>20</v>
      </c>
      <c r="H6892" s="4" t="s">
        <v>29551</v>
      </c>
      <c r="I6892" s="1" t="s">
        <v>38</v>
      </c>
    </row>
    <row r="6893" spans="2:9">
      <c r="B6893" s="1">
        <v>6891</v>
      </c>
      <c r="C6893" s="41" t="s">
        <v>20011</v>
      </c>
      <c r="D6893" s="4" t="s">
        <v>20012</v>
      </c>
      <c r="E6893" s="41" t="s">
        <v>19</v>
      </c>
      <c r="F6893" s="3" t="s">
        <v>20013</v>
      </c>
      <c r="G6893" s="1" t="s">
        <v>20</v>
      </c>
      <c r="H6893" s="4" t="s">
        <v>182</v>
      </c>
      <c r="I6893" s="1" t="s">
        <v>38</v>
      </c>
    </row>
    <row r="6894" spans="2:9">
      <c r="B6894" s="1">
        <v>6892</v>
      </c>
      <c r="C6894" s="41" t="s">
        <v>20014</v>
      </c>
      <c r="D6894" s="4" t="s">
        <v>20015</v>
      </c>
      <c r="E6894" s="41" t="s">
        <v>19</v>
      </c>
      <c r="F6894" s="3" t="s">
        <v>6852</v>
      </c>
      <c r="G6894" s="1" t="s">
        <v>20</v>
      </c>
      <c r="H6894" s="4" t="s">
        <v>387</v>
      </c>
      <c r="I6894" s="1" t="s">
        <v>38</v>
      </c>
    </row>
    <row r="6895" spans="2:9">
      <c r="B6895" s="1">
        <v>6893</v>
      </c>
      <c r="C6895" s="41" t="s">
        <v>20016</v>
      </c>
      <c r="D6895" s="4" t="s">
        <v>20017</v>
      </c>
      <c r="E6895" s="41" t="s">
        <v>19</v>
      </c>
      <c r="F6895" s="3" t="s">
        <v>20018</v>
      </c>
      <c r="G6895" s="1" t="s">
        <v>20</v>
      </c>
      <c r="H6895" s="4" t="s">
        <v>436</v>
      </c>
      <c r="I6895" s="1" t="s">
        <v>38</v>
      </c>
    </row>
    <row r="6896" spans="2:9">
      <c r="B6896" s="1">
        <v>6894</v>
      </c>
      <c r="C6896" s="41" t="s">
        <v>20019</v>
      </c>
      <c r="D6896" s="4" t="s">
        <v>20020</v>
      </c>
      <c r="E6896" s="41" t="s">
        <v>19</v>
      </c>
      <c r="F6896" s="3" t="s">
        <v>20021</v>
      </c>
      <c r="G6896" s="1" t="s">
        <v>20</v>
      </c>
      <c r="H6896" s="4" t="s">
        <v>326</v>
      </c>
      <c r="I6896" s="1" t="s">
        <v>38</v>
      </c>
    </row>
    <row r="6897" spans="2:9">
      <c r="B6897" s="1">
        <v>6895</v>
      </c>
      <c r="C6897" s="41" t="s">
        <v>20022</v>
      </c>
      <c r="D6897" s="4" t="s">
        <v>20023</v>
      </c>
      <c r="E6897" s="41" t="s">
        <v>19</v>
      </c>
      <c r="F6897" s="3" t="s">
        <v>20024</v>
      </c>
      <c r="G6897" s="1" t="s">
        <v>20</v>
      </c>
      <c r="H6897" s="4" t="s">
        <v>182</v>
      </c>
      <c r="I6897" s="1" t="s">
        <v>38</v>
      </c>
    </row>
    <row r="6898" spans="2:9">
      <c r="B6898" s="1">
        <v>6896</v>
      </c>
      <c r="C6898" s="41" t="s">
        <v>20025</v>
      </c>
      <c r="D6898" s="4" t="s">
        <v>20026</v>
      </c>
      <c r="E6898" s="41" t="s">
        <v>19</v>
      </c>
      <c r="F6898" s="3" t="s">
        <v>20027</v>
      </c>
      <c r="G6898" s="1" t="s">
        <v>20</v>
      </c>
      <c r="H6898" s="4" t="s">
        <v>478</v>
      </c>
      <c r="I6898" s="1" t="s">
        <v>38</v>
      </c>
    </row>
    <row r="6899" spans="2:9">
      <c r="B6899" s="1">
        <v>6897</v>
      </c>
      <c r="C6899" s="41" t="s">
        <v>20028</v>
      </c>
      <c r="D6899" s="4" t="s">
        <v>20029</v>
      </c>
      <c r="E6899" s="41" t="s">
        <v>19</v>
      </c>
      <c r="F6899" s="3" t="s">
        <v>12527</v>
      </c>
      <c r="G6899" s="1" t="s">
        <v>20</v>
      </c>
      <c r="H6899" s="4" t="s">
        <v>557</v>
      </c>
      <c r="I6899" s="1" t="s">
        <v>38</v>
      </c>
    </row>
    <row r="6900" spans="2:9">
      <c r="B6900" s="1">
        <v>6898</v>
      </c>
      <c r="C6900" s="41" t="s">
        <v>20030</v>
      </c>
      <c r="D6900" s="4" t="s">
        <v>20031</v>
      </c>
      <c r="E6900" s="41" t="s">
        <v>19</v>
      </c>
      <c r="F6900" s="3" t="s">
        <v>20032</v>
      </c>
      <c r="G6900" s="1" t="s">
        <v>20</v>
      </c>
      <c r="H6900" s="4" t="s">
        <v>182</v>
      </c>
      <c r="I6900" s="1" t="s">
        <v>38</v>
      </c>
    </row>
    <row r="6901" spans="2:9">
      <c r="B6901" s="1">
        <v>6899</v>
      </c>
      <c r="C6901" s="41" t="s">
        <v>20033</v>
      </c>
      <c r="D6901" s="4" t="s">
        <v>20034</v>
      </c>
      <c r="E6901" s="41" t="s">
        <v>19</v>
      </c>
      <c r="F6901" s="3" t="s">
        <v>20035</v>
      </c>
      <c r="G6901" s="1" t="s">
        <v>20</v>
      </c>
      <c r="H6901" s="4" t="s">
        <v>182</v>
      </c>
      <c r="I6901" s="1" t="s">
        <v>38</v>
      </c>
    </row>
    <row r="6902" spans="2:9">
      <c r="B6902" s="1">
        <v>6900</v>
      </c>
      <c r="C6902" s="41" t="s">
        <v>20036</v>
      </c>
      <c r="D6902" s="4" t="s">
        <v>20037</v>
      </c>
      <c r="E6902" s="41" t="s">
        <v>19</v>
      </c>
      <c r="F6902" s="3" t="s">
        <v>15308</v>
      </c>
      <c r="G6902" s="1" t="s">
        <v>20</v>
      </c>
      <c r="H6902" s="4" t="s">
        <v>680</v>
      </c>
      <c r="I6902" s="1" t="s">
        <v>38</v>
      </c>
    </row>
    <row r="6903" spans="2:9">
      <c r="B6903" s="1">
        <v>6901</v>
      </c>
      <c r="C6903" s="41" t="s">
        <v>20038</v>
      </c>
      <c r="D6903" s="4" t="s">
        <v>11665</v>
      </c>
      <c r="E6903" s="41" t="s">
        <v>19</v>
      </c>
      <c r="F6903" s="3" t="s">
        <v>20039</v>
      </c>
      <c r="G6903" s="1" t="s">
        <v>20</v>
      </c>
      <c r="H6903" s="4" t="s">
        <v>680</v>
      </c>
      <c r="I6903" s="1" t="s">
        <v>38</v>
      </c>
    </row>
    <row r="6904" spans="2:9">
      <c r="B6904" s="1">
        <v>6902</v>
      </c>
      <c r="C6904" s="41" t="s">
        <v>20040</v>
      </c>
      <c r="D6904" s="4" t="s">
        <v>20041</v>
      </c>
      <c r="E6904" s="41" t="s">
        <v>19</v>
      </c>
      <c r="F6904" s="3" t="s">
        <v>20042</v>
      </c>
      <c r="G6904" s="1" t="s">
        <v>20</v>
      </c>
      <c r="H6904" s="4" t="s">
        <v>174</v>
      </c>
      <c r="I6904" s="1" t="s">
        <v>38</v>
      </c>
    </row>
    <row r="6905" spans="2:9">
      <c r="B6905" s="1">
        <v>6903</v>
      </c>
      <c r="C6905" s="41" t="s">
        <v>20043</v>
      </c>
      <c r="D6905" s="4" t="s">
        <v>20044</v>
      </c>
      <c r="E6905" s="41" t="s">
        <v>19</v>
      </c>
      <c r="F6905" s="3" t="s">
        <v>6852</v>
      </c>
      <c r="G6905" s="1" t="s">
        <v>20</v>
      </c>
      <c r="H6905" s="4" t="s">
        <v>387</v>
      </c>
      <c r="I6905" s="1" t="s">
        <v>38</v>
      </c>
    </row>
    <row r="6906" spans="2:9">
      <c r="B6906" s="1">
        <v>6904</v>
      </c>
      <c r="C6906" s="41" t="s">
        <v>20045</v>
      </c>
      <c r="D6906" s="4" t="s">
        <v>20046</v>
      </c>
      <c r="E6906" s="41" t="s">
        <v>19</v>
      </c>
      <c r="F6906" s="3" t="s">
        <v>20047</v>
      </c>
      <c r="G6906" s="1" t="s">
        <v>20</v>
      </c>
      <c r="H6906" s="4" t="s">
        <v>675</v>
      </c>
      <c r="I6906" s="1" t="s">
        <v>38</v>
      </c>
    </row>
    <row r="6907" spans="2:9">
      <c r="B6907" s="1">
        <v>6905</v>
      </c>
      <c r="C6907" s="41" t="s">
        <v>20048</v>
      </c>
      <c r="D6907" s="4" t="s">
        <v>20049</v>
      </c>
      <c r="E6907" s="41" t="s">
        <v>19</v>
      </c>
      <c r="F6907" s="3" t="s">
        <v>20050</v>
      </c>
      <c r="G6907" s="1" t="s">
        <v>20</v>
      </c>
      <c r="H6907" s="4" t="s">
        <v>174</v>
      </c>
      <c r="I6907" s="1" t="s">
        <v>38</v>
      </c>
    </row>
    <row r="6908" spans="2:9">
      <c r="B6908" s="1">
        <v>6906</v>
      </c>
      <c r="C6908" s="41" t="s">
        <v>20051</v>
      </c>
      <c r="D6908" s="4" t="s">
        <v>20052</v>
      </c>
      <c r="E6908" s="41" t="s">
        <v>19</v>
      </c>
      <c r="F6908" s="3" t="s">
        <v>20053</v>
      </c>
      <c r="G6908" s="1" t="s">
        <v>20</v>
      </c>
      <c r="H6908" s="4" t="s">
        <v>557</v>
      </c>
      <c r="I6908" s="1" t="s">
        <v>38</v>
      </c>
    </row>
    <row r="6909" spans="2:9">
      <c r="B6909" s="1">
        <v>6907</v>
      </c>
      <c r="C6909" s="41" t="s">
        <v>20054</v>
      </c>
      <c r="D6909" s="4" t="s">
        <v>20055</v>
      </c>
      <c r="E6909" s="41" t="s">
        <v>19</v>
      </c>
      <c r="F6909" s="3" t="s">
        <v>13087</v>
      </c>
      <c r="G6909" s="1" t="s">
        <v>20</v>
      </c>
      <c r="H6909" s="4" t="s">
        <v>680</v>
      </c>
      <c r="I6909" s="1" t="s">
        <v>38</v>
      </c>
    </row>
    <row r="6910" spans="2:9">
      <c r="B6910" s="1">
        <v>6908</v>
      </c>
      <c r="C6910" s="41" t="s">
        <v>20056</v>
      </c>
      <c r="D6910" s="4" t="s">
        <v>20057</v>
      </c>
      <c r="E6910" s="41" t="s">
        <v>19</v>
      </c>
      <c r="F6910" s="3" t="s">
        <v>11316</v>
      </c>
      <c r="G6910" s="1" t="s">
        <v>20</v>
      </c>
      <c r="H6910" s="4" t="s">
        <v>387</v>
      </c>
      <c r="I6910" s="1" t="s">
        <v>38</v>
      </c>
    </row>
    <row r="6911" spans="2:9">
      <c r="B6911" s="1">
        <v>6909</v>
      </c>
      <c r="C6911" s="41" t="s">
        <v>20058</v>
      </c>
      <c r="D6911" s="4" t="s">
        <v>20059</v>
      </c>
      <c r="E6911" s="41" t="s">
        <v>19</v>
      </c>
      <c r="F6911" s="3" t="s">
        <v>20060</v>
      </c>
      <c r="G6911" s="1" t="s">
        <v>20</v>
      </c>
      <c r="H6911" s="4" t="s">
        <v>680</v>
      </c>
      <c r="I6911" s="1" t="s">
        <v>38</v>
      </c>
    </row>
    <row r="6912" spans="2:9">
      <c r="B6912" s="1">
        <v>6910</v>
      </c>
      <c r="C6912" s="41" t="s">
        <v>20061</v>
      </c>
      <c r="D6912" s="4" t="s">
        <v>20062</v>
      </c>
      <c r="E6912" s="41" t="s">
        <v>19</v>
      </c>
      <c r="F6912" s="3" t="s">
        <v>20063</v>
      </c>
      <c r="G6912" s="1" t="s">
        <v>20</v>
      </c>
      <c r="H6912" s="4" t="s">
        <v>679</v>
      </c>
      <c r="I6912" s="1" t="s">
        <v>38</v>
      </c>
    </row>
    <row r="6913" spans="2:9">
      <c r="B6913" s="1">
        <v>6911</v>
      </c>
      <c r="C6913" s="41" t="s">
        <v>20064</v>
      </c>
      <c r="D6913" s="4" t="s">
        <v>20065</v>
      </c>
      <c r="E6913" s="41" t="s">
        <v>19</v>
      </c>
      <c r="F6913" s="3" t="s">
        <v>20066</v>
      </c>
      <c r="G6913" s="1" t="s">
        <v>20</v>
      </c>
      <c r="H6913" s="4" t="s">
        <v>679</v>
      </c>
      <c r="I6913" s="1" t="s">
        <v>38</v>
      </c>
    </row>
    <row r="6914" spans="2:9">
      <c r="B6914" s="1">
        <v>6912</v>
      </c>
      <c r="C6914" s="41" t="s">
        <v>20067</v>
      </c>
      <c r="D6914" s="4" t="s">
        <v>20068</v>
      </c>
      <c r="E6914" s="41" t="s">
        <v>19</v>
      </c>
      <c r="F6914" s="3" t="s">
        <v>20069</v>
      </c>
      <c r="G6914" s="1" t="s">
        <v>20</v>
      </c>
      <c r="H6914" s="4" t="s">
        <v>680</v>
      </c>
      <c r="I6914" s="1" t="s">
        <v>38</v>
      </c>
    </row>
    <row r="6915" spans="2:9">
      <c r="B6915" s="1">
        <v>6913</v>
      </c>
      <c r="C6915" s="41" t="s">
        <v>20070</v>
      </c>
      <c r="D6915" s="4" t="s">
        <v>20071</v>
      </c>
      <c r="E6915" s="41" t="s">
        <v>19</v>
      </c>
      <c r="F6915" s="3" t="s">
        <v>20072</v>
      </c>
      <c r="G6915" s="1" t="s">
        <v>20</v>
      </c>
      <c r="H6915" s="4" t="s">
        <v>387</v>
      </c>
      <c r="I6915" s="1" t="s">
        <v>38</v>
      </c>
    </row>
    <row r="6916" spans="2:9">
      <c r="B6916" s="1">
        <v>6914</v>
      </c>
      <c r="C6916" s="41" t="s">
        <v>20073</v>
      </c>
      <c r="D6916" s="4" t="s">
        <v>20074</v>
      </c>
      <c r="E6916" s="41" t="s">
        <v>19</v>
      </c>
      <c r="F6916" s="3" t="s">
        <v>20075</v>
      </c>
      <c r="G6916" s="1" t="s">
        <v>20</v>
      </c>
      <c r="H6916" s="4" t="s">
        <v>436</v>
      </c>
      <c r="I6916" s="1" t="s">
        <v>38</v>
      </c>
    </row>
    <row r="6917" spans="2:9">
      <c r="B6917" s="1">
        <v>6915</v>
      </c>
      <c r="C6917" s="41" t="s">
        <v>20076</v>
      </c>
      <c r="D6917" s="4" t="s">
        <v>20077</v>
      </c>
      <c r="E6917" s="41" t="s">
        <v>19</v>
      </c>
      <c r="F6917" s="3" t="s">
        <v>20078</v>
      </c>
      <c r="G6917" s="1" t="s">
        <v>20</v>
      </c>
      <c r="H6917" s="4" t="s">
        <v>174</v>
      </c>
      <c r="I6917" s="1" t="s">
        <v>38</v>
      </c>
    </row>
    <row r="6918" spans="2:9">
      <c r="B6918" s="1">
        <v>6916</v>
      </c>
      <c r="C6918" s="41" t="s">
        <v>20079</v>
      </c>
      <c r="D6918" s="4" t="s">
        <v>20080</v>
      </c>
      <c r="E6918" s="41" t="s">
        <v>19</v>
      </c>
      <c r="F6918" s="3" t="s">
        <v>15634</v>
      </c>
      <c r="G6918" s="1" t="s">
        <v>20</v>
      </c>
      <c r="H6918" s="4" t="s">
        <v>244</v>
      </c>
      <c r="I6918" s="1" t="s">
        <v>38</v>
      </c>
    </row>
    <row r="6919" spans="2:9">
      <c r="B6919" s="1">
        <v>6917</v>
      </c>
      <c r="C6919" s="41" t="s">
        <v>20081</v>
      </c>
      <c r="D6919" s="4" t="s">
        <v>20082</v>
      </c>
      <c r="E6919" s="41" t="s">
        <v>19</v>
      </c>
      <c r="F6919" s="3" t="s">
        <v>20083</v>
      </c>
      <c r="G6919" s="1" t="s">
        <v>20</v>
      </c>
      <c r="H6919" s="4" t="s">
        <v>310</v>
      </c>
      <c r="I6919" s="1" t="s">
        <v>38</v>
      </c>
    </row>
    <row r="6920" spans="2:9">
      <c r="B6920" s="1">
        <v>6918</v>
      </c>
      <c r="C6920" s="41" t="s">
        <v>20084</v>
      </c>
      <c r="D6920" s="4" t="s">
        <v>20085</v>
      </c>
      <c r="E6920" s="41" t="s">
        <v>19</v>
      </c>
      <c r="F6920" s="3" t="s">
        <v>20086</v>
      </c>
      <c r="G6920" s="1" t="s">
        <v>20</v>
      </c>
      <c r="H6920" s="4" t="s">
        <v>680</v>
      </c>
      <c r="I6920" s="1" t="s">
        <v>38</v>
      </c>
    </row>
    <row r="6921" spans="2:9">
      <c r="B6921" s="1">
        <v>6919</v>
      </c>
      <c r="C6921" s="41" t="s">
        <v>20087</v>
      </c>
      <c r="D6921" s="4" t="s">
        <v>20088</v>
      </c>
      <c r="E6921" s="41" t="s">
        <v>19</v>
      </c>
      <c r="F6921" s="3" t="s">
        <v>20089</v>
      </c>
      <c r="G6921" s="1" t="s">
        <v>20</v>
      </c>
      <c r="H6921" s="4" t="s">
        <v>557</v>
      </c>
      <c r="I6921" s="1" t="s">
        <v>38</v>
      </c>
    </row>
    <row r="6922" spans="2:9">
      <c r="B6922" s="1">
        <v>6920</v>
      </c>
      <c r="C6922" s="41" t="s">
        <v>20090</v>
      </c>
      <c r="D6922" s="4" t="s">
        <v>20091</v>
      </c>
      <c r="E6922" s="41" t="s">
        <v>19</v>
      </c>
      <c r="F6922" s="3" t="s">
        <v>20092</v>
      </c>
      <c r="G6922" s="1" t="s">
        <v>20</v>
      </c>
      <c r="H6922" s="4" t="s">
        <v>675</v>
      </c>
      <c r="I6922" s="1" t="s">
        <v>38</v>
      </c>
    </row>
    <row r="6923" spans="2:9">
      <c r="B6923" s="1">
        <v>6921</v>
      </c>
      <c r="C6923" s="41" t="s">
        <v>20093</v>
      </c>
      <c r="D6923" s="4" t="s">
        <v>20094</v>
      </c>
      <c r="E6923" s="41" t="s">
        <v>19</v>
      </c>
      <c r="F6923" s="3" t="s">
        <v>20095</v>
      </c>
      <c r="G6923" s="1" t="s">
        <v>20</v>
      </c>
      <c r="H6923" s="4" t="s">
        <v>557</v>
      </c>
      <c r="I6923" s="1" t="s">
        <v>38</v>
      </c>
    </row>
    <row r="6924" spans="2:9">
      <c r="B6924" s="1">
        <v>6922</v>
      </c>
      <c r="C6924" s="41" t="s">
        <v>20096</v>
      </c>
      <c r="D6924" s="4" t="s">
        <v>20097</v>
      </c>
      <c r="E6924" s="41" t="s">
        <v>19</v>
      </c>
      <c r="F6924" s="3" t="s">
        <v>20098</v>
      </c>
      <c r="G6924" s="1" t="s">
        <v>20</v>
      </c>
      <c r="H6924" s="4" t="s">
        <v>436</v>
      </c>
      <c r="I6924" s="1" t="s">
        <v>38</v>
      </c>
    </row>
    <row r="6925" spans="2:9">
      <c r="B6925" s="1">
        <v>6923</v>
      </c>
      <c r="C6925" s="41" t="s">
        <v>20099</v>
      </c>
      <c r="D6925" s="4" t="s">
        <v>20100</v>
      </c>
      <c r="E6925" s="41" t="s">
        <v>19</v>
      </c>
      <c r="F6925" s="3" t="s">
        <v>20101</v>
      </c>
      <c r="G6925" s="1" t="s">
        <v>20</v>
      </c>
      <c r="H6925" s="4" t="s">
        <v>679</v>
      </c>
      <c r="I6925" s="1" t="s">
        <v>38</v>
      </c>
    </row>
    <row r="6926" spans="2:9">
      <c r="B6926" s="1">
        <v>6924</v>
      </c>
      <c r="C6926" s="41" t="s">
        <v>20102</v>
      </c>
      <c r="D6926" s="4" t="s">
        <v>20103</v>
      </c>
      <c r="E6926" s="41" t="s">
        <v>19</v>
      </c>
      <c r="F6926" s="3" t="s">
        <v>20104</v>
      </c>
      <c r="G6926" s="1" t="s">
        <v>20</v>
      </c>
      <c r="H6926" s="4" t="s">
        <v>557</v>
      </c>
      <c r="I6926" s="1" t="s">
        <v>38</v>
      </c>
    </row>
    <row r="6927" spans="2:9">
      <c r="B6927" s="1">
        <v>6925</v>
      </c>
      <c r="C6927" s="41" t="s">
        <v>20105</v>
      </c>
      <c r="D6927" s="4" t="s">
        <v>20106</v>
      </c>
      <c r="E6927" s="41" t="s">
        <v>19</v>
      </c>
      <c r="F6927" s="3" t="s">
        <v>20107</v>
      </c>
      <c r="G6927" s="1" t="s">
        <v>20</v>
      </c>
      <c r="H6927" s="4" t="s">
        <v>678</v>
      </c>
      <c r="I6927" s="1" t="s">
        <v>38</v>
      </c>
    </row>
    <row r="6928" spans="2:9">
      <c r="B6928" s="1">
        <v>6926</v>
      </c>
      <c r="C6928" s="41" t="s">
        <v>20108</v>
      </c>
      <c r="D6928" s="4" t="s">
        <v>20109</v>
      </c>
      <c r="E6928" s="41" t="s">
        <v>19</v>
      </c>
      <c r="F6928" s="3" t="s">
        <v>15464</v>
      </c>
      <c r="G6928" s="1" t="s">
        <v>20</v>
      </c>
      <c r="H6928" s="4" t="s">
        <v>478</v>
      </c>
      <c r="I6928" s="1" t="s">
        <v>38</v>
      </c>
    </row>
    <row r="6929" spans="2:9">
      <c r="B6929" s="1">
        <v>6927</v>
      </c>
      <c r="C6929" s="41" t="s">
        <v>20110</v>
      </c>
      <c r="D6929" s="4" t="s">
        <v>20111</v>
      </c>
      <c r="E6929" s="41" t="s">
        <v>19</v>
      </c>
      <c r="F6929" s="3" t="s">
        <v>20112</v>
      </c>
      <c r="G6929" s="1" t="s">
        <v>20</v>
      </c>
      <c r="H6929" s="4" t="s">
        <v>478</v>
      </c>
      <c r="I6929" s="1" t="s">
        <v>38</v>
      </c>
    </row>
    <row r="6930" spans="2:9">
      <c r="B6930" s="1">
        <v>6928</v>
      </c>
      <c r="C6930" s="41" t="s">
        <v>20113</v>
      </c>
      <c r="D6930" s="4" t="s">
        <v>20114</v>
      </c>
      <c r="E6930" s="41" t="s">
        <v>19</v>
      </c>
      <c r="F6930" s="3" t="s">
        <v>13255</v>
      </c>
      <c r="G6930" s="1" t="s">
        <v>20</v>
      </c>
      <c r="H6930" s="4" t="s">
        <v>387</v>
      </c>
      <c r="I6930" s="1" t="s">
        <v>38</v>
      </c>
    </row>
    <row r="6931" spans="2:9">
      <c r="B6931" s="1">
        <v>6929</v>
      </c>
      <c r="C6931" s="41" t="s">
        <v>20115</v>
      </c>
      <c r="D6931" s="4" t="s">
        <v>20116</v>
      </c>
      <c r="E6931" s="41" t="s">
        <v>19</v>
      </c>
      <c r="F6931" s="3" t="s">
        <v>12374</v>
      </c>
      <c r="G6931" s="1" t="s">
        <v>20</v>
      </c>
      <c r="H6931" s="4" t="s">
        <v>252</v>
      </c>
      <c r="I6931" s="1" t="s">
        <v>38</v>
      </c>
    </row>
    <row r="6932" spans="2:9">
      <c r="B6932" s="1">
        <v>6930</v>
      </c>
      <c r="C6932" s="41" t="s">
        <v>20117</v>
      </c>
      <c r="D6932" s="4" t="s">
        <v>20118</v>
      </c>
      <c r="E6932" s="41" t="s">
        <v>19</v>
      </c>
      <c r="F6932" s="3" t="s">
        <v>20119</v>
      </c>
      <c r="G6932" s="1" t="s">
        <v>20</v>
      </c>
      <c r="H6932" s="4" t="s">
        <v>678</v>
      </c>
      <c r="I6932" s="1" t="s">
        <v>38</v>
      </c>
    </row>
    <row r="6933" spans="2:9">
      <c r="B6933" s="1">
        <v>6931</v>
      </c>
      <c r="C6933" s="41" t="s">
        <v>20120</v>
      </c>
      <c r="D6933" s="4" t="s">
        <v>20121</v>
      </c>
      <c r="E6933" s="41" t="s">
        <v>19</v>
      </c>
      <c r="F6933" s="3" t="s">
        <v>20122</v>
      </c>
      <c r="G6933" s="1" t="s">
        <v>20</v>
      </c>
      <c r="H6933" s="4" t="s">
        <v>675</v>
      </c>
      <c r="I6933" s="1" t="s">
        <v>38</v>
      </c>
    </row>
    <row r="6934" spans="2:9">
      <c r="B6934" s="1">
        <v>6932</v>
      </c>
      <c r="C6934" s="41" t="s">
        <v>20123</v>
      </c>
      <c r="D6934" s="4" t="s">
        <v>20124</v>
      </c>
      <c r="E6934" s="41" t="s">
        <v>19</v>
      </c>
      <c r="F6934" s="3" t="s">
        <v>20125</v>
      </c>
      <c r="G6934" s="1" t="s">
        <v>20</v>
      </c>
      <c r="H6934" s="4" t="s">
        <v>182</v>
      </c>
      <c r="I6934" s="1" t="s">
        <v>38</v>
      </c>
    </row>
    <row r="6935" spans="2:9">
      <c r="B6935" s="1">
        <v>6933</v>
      </c>
      <c r="C6935" s="41" t="s">
        <v>20126</v>
      </c>
      <c r="D6935" s="4" t="s">
        <v>20127</v>
      </c>
      <c r="E6935" s="41" t="s">
        <v>19</v>
      </c>
      <c r="F6935" s="3" t="s">
        <v>20128</v>
      </c>
      <c r="G6935" s="1" t="s">
        <v>20</v>
      </c>
      <c r="H6935" s="4" t="s">
        <v>322</v>
      </c>
      <c r="I6935" s="1" t="s">
        <v>38</v>
      </c>
    </row>
    <row r="6936" spans="2:9">
      <c r="B6936" s="1">
        <v>6934</v>
      </c>
      <c r="C6936" s="41" t="s">
        <v>20129</v>
      </c>
      <c r="D6936" s="4" t="s">
        <v>20130</v>
      </c>
      <c r="E6936" s="41" t="s">
        <v>19</v>
      </c>
      <c r="F6936" s="3" t="s">
        <v>13324</v>
      </c>
      <c r="G6936" s="1" t="s">
        <v>20</v>
      </c>
      <c r="H6936" s="4" t="s">
        <v>680</v>
      </c>
      <c r="I6936" s="1" t="s">
        <v>38</v>
      </c>
    </row>
    <row r="6937" spans="2:9">
      <c r="B6937" s="1">
        <v>6935</v>
      </c>
      <c r="C6937" s="41" t="s">
        <v>20131</v>
      </c>
      <c r="D6937" s="4" t="s">
        <v>20132</v>
      </c>
      <c r="E6937" s="41" t="s">
        <v>19</v>
      </c>
      <c r="F6937" s="3" t="s">
        <v>20133</v>
      </c>
      <c r="G6937" s="1" t="s">
        <v>20</v>
      </c>
      <c r="H6937" s="4" t="s">
        <v>557</v>
      </c>
      <c r="I6937" s="1" t="s">
        <v>38</v>
      </c>
    </row>
    <row r="6938" spans="2:9">
      <c r="B6938" s="1">
        <v>6936</v>
      </c>
      <c r="C6938" s="41" t="s">
        <v>20134</v>
      </c>
      <c r="D6938" s="4" t="s">
        <v>1693</v>
      </c>
      <c r="E6938" s="41" t="s">
        <v>19</v>
      </c>
      <c r="F6938" s="3" t="s">
        <v>17822</v>
      </c>
      <c r="G6938" s="1" t="s">
        <v>20</v>
      </c>
      <c r="H6938" s="4" t="s">
        <v>680</v>
      </c>
      <c r="I6938" s="1" t="s">
        <v>38</v>
      </c>
    </row>
    <row r="6939" spans="2:9">
      <c r="B6939" s="1">
        <v>6937</v>
      </c>
      <c r="C6939" s="41" t="s">
        <v>20135</v>
      </c>
      <c r="D6939" s="4" t="s">
        <v>20136</v>
      </c>
      <c r="E6939" s="41" t="s">
        <v>19</v>
      </c>
      <c r="F6939" s="3" t="s">
        <v>13838</v>
      </c>
      <c r="G6939" s="1" t="s">
        <v>20</v>
      </c>
      <c r="H6939" s="4" t="s">
        <v>387</v>
      </c>
      <c r="I6939" s="1" t="s">
        <v>38</v>
      </c>
    </row>
    <row r="6940" spans="2:9">
      <c r="B6940" s="1">
        <v>6938</v>
      </c>
      <c r="C6940" s="41" t="s">
        <v>20137</v>
      </c>
      <c r="D6940" s="4" t="s">
        <v>20138</v>
      </c>
      <c r="E6940" s="41" t="s">
        <v>19</v>
      </c>
      <c r="F6940" s="3" t="s">
        <v>20139</v>
      </c>
      <c r="G6940" s="1" t="s">
        <v>20</v>
      </c>
      <c r="H6940" s="4" t="s">
        <v>174</v>
      </c>
      <c r="I6940" s="1" t="s">
        <v>38</v>
      </c>
    </row>
    <row r="6941" spans="2:9">
      <c r="B6941" s="1">
        <v>6939</v>
      </c>
      <c r="C6941" s="41" t="s">
        <v>20140</v>
      </c>
      <c r="D6941" s="4" t="s">
        <v>20141</v>
      </c>
      <c r="E6941" s="41" t="s">
        <v>19</v>
      </c>
      <c r="F6941" s="3" t="s">
        <v>20142</v>
      </c>
      <c r="G6941" s="1" t="s">
        <v>20</v>
      </c>
      <c r="H6941" s="4" t="s">
        <v>557</v>
      </c>
      <c r="I6941" s="1" t="s">
        <v>38</v>
      </c>
    </row>
    <row r="6942" spans="2:9">
      <c r="B6942" s="1">
        <v>6940</v>
      </c>
      <c r="C6942" s="41" t="s">
        <v>20143</v>
      </c>
      <c r="D6942" s="4" t="s">
        <v>20144</v>
      </c>
      <c r="E6942" s="41" t="s">
        <v>19</v>
      </c>
      <c r="F6942" s="3" t="s">
        <v>477</v>
      </c>
      <c r="G6942" s="1" t="s">
        <v>20</v>
      </c>
      <c r="H6942" s="4" t="s">
        <v>478</v>
      </c>
      <c r="I6942" s="1" t="s">
        <v>38</v>
      </c>
    </row>
    <row r="6943" spans="2:9">
      <c r="B6943" s="1">
        <v>6941</v>
      </c>
      <c r="C6943" s="41" t="s">
        <v>20145</v>
      </c>
      <c r="D6943" s="4" t="s">
        <v>20146</v>
      </c>
      <c r="E6943" s="41" t="s">
        <v>19</v>
      </c>
      <c r="F6943" s="3" t="s">
        <v>20147</v>
      </c>
      <c r="G6943" s="1" t="s">
        <v>20</v>
      </c>
      <c r="H6943" s="4" t="s">
        <v>679</v>
      </c>
      <c r="I6943" s="1" t="s">
        <v>38</v>
      </c>
    </row>
    <row r="6944" spans="2:9">
      <c r="B6944" s="1">
        <v>6942</v>
      </c>
      <c r="C6944" s="41" t="s">
        <v>20148</v>
      </c>
      <c r="D6944" s="4" t="s">
        <v>20149</v>
      </c>
      <c r="E6944" s="41" t="s">
        <v>19</v>
      </c>
      <c r="F6944" s="3" t="s">
        <v>20150</v>
      </c>
      <c r="G6944" s="1" t="s">
        <v>20</v>
      </c>
      <c r="H6944" s="4" t="s">
        <v>680</v>
      </c>
      <c r="I6944" s="1" t="s">
        <v>38</v>
      </c>
    </row>
    <row r="6945" spans="2:9">
      <c r="B6945" s="1">
        <v>6943</v>
      </c>
      <c r="C6945" s="41" t="s">
        <v>20151</v>
      </c>
      <c r="D6945" s="4" t="s">
        <v>20152</v>
      </c>
      <c r="E6945" s="41" t="s">
        <v>19</v>
      </c>
      <c r="F6945" s="3" t="s">
        <v>20153</v>
      </c>
      <c r="G6945" s="1" t="s">
        <v>20</v>
      </c>
      <c r="H6945" s="4" t="s">
        <v>679</v>
      </c>
      <c r="I6945" s="1" t="s">
        <v>38</v>
      </c>
    </row>
    <row r="6946" spans="2:9">
      <c r="B6946" s="1">
        <v>6944</v>
      </c>
      <c r="C6946" s="41" t="s">
        <v>20154</v>
      </c>
      <c r="D6946" s="4" t="s">
        <v>20155</v>
      </c>
      <c r="E6946" s="41" t="s">
        <v>19</v>
      </c>
      <c r="F6946" s="3" t="s">
        <v>20156</v>
      </c>
      <c r="G6946" s="1" t="s">
        <v>20</v>
      </c>
      <c r="H6946" s="4" t="s">
        <v>478</v>
      </c>
      <c r="I6946" s="1" t="s">
        <v>38</v>
      </c>
    </row>
    <row r="6947" spans="2:9">
      <c r="B6947" s="1">
        <v>6945</v>
      </c>
      <c r="C6947" s="41" t="s">
        <v>20157</v>
      </c>
      <c r="D6947" s="4" t="s">
        <v>20158</v>
      </c>
      <c r="E6947" s="41" t="s">
        <v>19</v>
      </c>
      <c r="F6947" s="3" t="s">
        <v>20159</v>
      </c>
      <c r="G6947" s="1" t="s">
        <v>20</v>
      </c>
      <c r="H6947" s="4" t="s">
        <v>680</v>
      </c>
      <c r="I6947" s="1" t="s">
        <v>38</v>
      </c>
    </row>
    <row r="6948" spans="2:9">
      <c r="B6948" s="1">
        <v>6946</v>
      </c>
      <c r="C6948" s="41" t="s">
        <v>20160</v>
      </c>
      <c r="D6948" s="4" t="s">
        <v>20161</v>
      </c>
      <c r="E6948" s="41" t="s">
        <v>19</v>
      </c>
      <c r="F6948" s="3" t="s">
        <v>20162</v>
      </c>
      <c r="G6948" s="1" t="s">
        <v>20</v>
      </c>
      <c r="H6948" s="4" t="s">
        <v>557</v>
      </c>
      <c r="I6948" s="1" t="s">
        <v>38</v>
      </c>
    </row>
    <row r="6949" spans="2:9">
      <c r="B6949" s="1">
        <v>6947</v>
      </c>
      <c r="C6949" s="41" t="s">
        <v>20163</v>
      </c>
      <c r="D6949" s="4" t="s">
        <v>20164</v>
      </c>
      <c r="E6949" s="41" t="s">
        <v>19</v>
      </c>
      <c r="F6949" s="3" t="s">
        <v>20165</v>
      </c>
      <c r="G6949" s="1" t="s">
        <v>20</v>
      </c>
      <c r="H6949" s="4" t="s">
        <v>478</v>
      </c>
      <c r="I6949" s="1" t="s">
        <v>38</v>
      </c>
    </row>
    <row r="6950" spans="2:9">
      <c r="B6950" s="1">
        <v>6948</v>
      </c>
      <c r="C6950" s="41" t="s">
        <v>20166</v>
      </c>
      <c r="D6950" s="4" t="s">
        <v>20167</v>
      </c>
      <c r="E6950" s="41" t="s">
        <v>19</v>
      </c>
      <c r="F6950" s="3" t="s">
        <v>20168</v>
      </c>
      <c r="G6950" s="1" t="s">
        <v>20</v>
      </c>
      <c r="H6950" s="4" t="s">
        <v>387</v>
      </c>
      <c r="I6950" s="1" t="s">
        <v>38</v>
      </c>
    </row>
    <row r="6951" spans="2:9">
      <c r="B6951" s="1">
        <v>6949</v>
      </c>
      <c r="C6951" s="41" t="s">
        <v>20169</v>
      </c>
      <c r="D6951" s="4" t="s">
        <v>20170</v>
      </c>
      <c r="E6951" s="41" t="s">
        <v>19</v>
      </c>
      <c r="F6951" s="3" t="s">
        <v>20171</v>
      </c>
      <c r="G6951" s="1" t="s">
        <v>20</v>
      </c>
      <c r="H6951" s="4" t="s">
        <v>675</v>
      </c>
      <c r="I6951" s="1" t="s">
        <v>38</v>
      </c>
    </row>
    <row r="6952" spans="2:9">
      <c r="B6952" s="1">
        <v>6950</v>
      </c>
      <c r="C6952" s="41" t="s">
        <v>20172</v>
      </c>
      <c r="D6952" s="4" t="s">
        <v>18117</v>
      </c>
      <c r="E6952" s="41" t="s">
        <v>19</v>
      </c>
      <c r="F6952" s="3" t="s">
        <v>20173</v>
      </c>
      <c r="G6952" s="1" t="s">
        <v>20</v>
      </c>
      <c r="H6952" s="4" t="s">
        <v>679</v>
      </c>
      <c r="I6952" s="1" t="s">
        <v>38</v>
      </c>
    </row>
    <row r="6953" spans="2:9">
      <c r="B6953" s="1">
        <v>6951</v>
      </c>
      <c r="C6953" s="41" t="s">
        <v>20174</v>
      </c>
      <c r="D6953" s="4" t="s">
        <v>20175</v>
      </c>
      <c r="E6953" s="41" t="s">
        <v>19</v>
      </c>
      <c r="F6953" s="3" t="s">
        <v>20176</v>
      </c>
      <c r="G6953" s="1" t="s">
        <v>20</v>
      </c>
      <c r="H6953" s="4" t="s">
        <v>675</v>
      </c>
      <c r="I6953" s="1" t="s">
        <v>38</v>
      </c>
    </row>
    <row r="6954" spans="2:9">
      <c r="B6954" s="1">
        <v>6952</v>
      </c>
      <c r="C6954" s="41" t="s">
        <v>20177</v>
      </c>
      <c r="D6954" s="4" t="s">
        <v>20178</v>
      </c>
      <c r="E6954" s="41" t="s">
        <v>19</v>
      </c>
      <c r="F6954" s="3" t="s">
        <v>20179</v>
      </c>
      <c r="G6954" s="1" t="s">
        <v>20</v>
      </c>
      <c r="H6954" s="4" t="s">
        <v>436</v>
      </c>
      <c r="I6954" s="1" t="s">
        <v>38</v>
      </c>
    </row>
    <row r="6955" spans="2:9">
      <c r="B6955" s="1">
        <v>6953</v>
      </c>
      <c r="C6955" s="41" t="s">
        <v>20180</v>
      </c>
      <c r="D6955" s="4" t="s">
        <v>20181</v>
      </c>
      <c r="E6955" s="41" t="s">
        <v>19</v>
      </c>
      <c r="F6955" s="3" t="s">
        <v>20182</v>
      </c>
      <c r="G6955" s="1" t="s">
        <v>20</v>
      </c>
      <c r="H6955" s="4" t="s">
        <v>680</v>
      </c>
      <c r="I6955" s="1" t="s">
        <v>38</v>
      </c>
    </row>
    <row r="6956" spans="2:9">
      <c r="B6956" s="1">
        <v>6954</v>
      </c>
      <c r="C6956" s="41" t="s">
        <v>20183</v>
      </c>
      <c r="D6956" s="4" t="s">
        <v>20184</v>
      </c>
      <c r="E6956" s="41" t="s">
        <v>19</v>
      </c>
      <c r="F6956" s="3" t="s">
        <v>20185</v>
      </c>
      <c r="G6956" s="1" t="s">
        <v>20</v>
      </c>
      <c r="H6956" s="4" t="s">
        <v>436</v>
      </c>
      <c r="I6956" s="1" t="s">
        <v>38</v>
      </c>
    </row>
    <row r="6957" spans="2:9">
      <c r="B6957" s="1">
        <v>6955</v>
      </c>
      <c r="C6957" s="41" t="s">
        <v>20186</v>
      </c>
      <c r="D6957" s="4" t="s">
        <v>20187</v>
      </c>
      <c r="E6957" s="41" t="s">
        <v>19</v>
      </c>
      <c r="F6957" s="3" t="s">
        <v>20188</v>
      </c>
      <c r="G6957" s="1" t="s">
        <v>20</v>
      </c>
      <c r="H6957" s="4" t="s">
        <v>680</v>
      </c>
      <c r="I6957" s="1" t="s">
        <v>38</v>
      </c>
    </row>
    <row r="6958" spans="2:9">
      <c r="B6958" s="1">
        <v>6956</v>
      </c>
      <c r="C6958" s="41" t="s">
        <v>20189</v>
      </c>
      <c r="D6958" s="4" t="s">
        <v>20190</v>
      </c>
      <c r="E6958" s="41" t="s">
        <v>19</v>
      </c>
      <c r="F6958" s="3" t="s">
        <v>20191</v>
      </c>
      <c r="G6958" s="1" t="s">
        <v>20</v>
      </c>
      <c r="H6958" s="4" t="s">
        <v>680</v>
      </c>
      <c r="I6958" s="1" t="s">
        <v>38</v>
      </c>
    </row>
    <row r="6959" spans="2:9">
      <c r="B6959" s="1">
        <v>6957</v>
      </c>
      <c r="C6959" s="41" t="s">
        <v>20192</v>
      </c>
      <c r="D6959" s="4" t="s">
        <v>20193</v>
      </c>
      <c r="E6959" s="41" t="s">
        <v>19</v>
      </c>
      <c r="F6959" s="3" t="s">
        <v>20194</v>
      </c>
      <c r="G6959" s="1" t="s">
        <v>20</v>
      </c>
      <c r="H6959" s="4" t="s">
        <v>478</v>
      </c>
      <c r="I6959" s="1" t="s">
        <v>38</v>
      </c>
    </row>
    <row r="6960" spans="2:9">
      <c r="B6960" s="1">
        <v>6958</v>
      </c>
      <c r="C6960" s="41" t="s">
        <v>20195</v>
      </c>
      <c r="D6960" s="4" t="s">
        <v>20196</v>
      </c>
      <c r="E6960" s="41" t="s">
        <v>19</v>
      </c>
      <c r="F6960" s="3" t="s">
        <v>13255</v>
      </c>
      <c r="G6960" s="1" t="s">
        <v>20</v>
      </c>
      <c r="H6960" s="4" t="s">
        <v>387</v>
      </c>
      <c r="I6960" s="1" t="s">
        <v>38</v>
      </c>
    </row>
    <row r="6961" spans="2:9">
      <c r="B6961" s="1">
        <v>6959</v>
      </c>
      <c r="C6961" s="41" t="s">
        <v>20197</v>
      </c>
      <c r="D6961" s="4" t="s">
        <v>20198</v>
      </c>
      <c r="E6961" s="41" t="s">
        <v>19</v>
      </c>
      <c r="F6961" s="3" t="s">
        <v>20199</v>
      </c>
      <c r="G6961" s="1" t="s">
        <v>20</v>
      </c>
      <c r="H6961" s="4" t="s">
        <v>557</v>
      </c>
      <c r="I6961" s="1" t="s">
        <v>38</v>
      </c>
    </row>
    <row r="6962" spans="2:9">
      <c r="B6962" s="1">
        <v>6960</v>
      </c>
      <c r="C6962" s="41" t="s">
        <v>20200</v>
      </c>
      <c r="D6962" s="4" t="s">
        <v>20201</v>
      </c>
      <c r="E6962" s="41" t="s">
        <v>19</v>
      </c>
      <c r="F6962" s="3" t="s">
        <v>20202</v>
      </c>
      <c r="G6962" s="1" t="s">
        <v>20</v>
      </c>
      <c r="H6962" s="4" t="s">
        <v>174</v>
      </c>
      <c r="I6962" s="1" t="s">
        <v>38</v>
      </c>
    </row>
    <row r="6963" spans="2:9">
      <c r="B6963" s="1">
        <v>6961</v>
      </c>
      <c r="C6963" s="41" t="s">
        <v>20203</v>
      </c>
      <c r="D6963" s="4" t="s">
        <v>20204</v>
      </c>
      <c r="E6963" s="41" t="s">
        <v>19</v>
      </c>
      <c r="F6963" s="3" t="s">
        <v>14376</v>
      </c>
      <c r="G6963" s="1" t="s">
        <v>20</v>
      </c>
      <c r="H6963" s="4" t="s">
        <v>680</v>
      </c>
      <c r="I6963" s="1" t="s">
        <v>38</v>
      </c>
    </row>
    <row r="6964" spans="2:9">
      <c r="B6964" s="1">
        <v>6962</v>
      </c>
      <c r="C6964" s="41" t="s">
        <v>20205</v>
      </c>
      <c r="D6964" s="4" t="s">
        <v>10364</v>
      </c>
      <c r="E6964" s="41" t="s">
        <v>19</v>
      </c>
      <c r="F6964" s="3" t="s">
        <v>20206</v>
      </c>
      <c r="G6964" s="1" t="s">
        <v>20</v>
      </c>
      <c r="H6964" s="4" t="s">
        <v>478</v>
      </c>
      <c r="I6964" s="1" t="s">
        <v>38</v>
      </c>
    </row>
    <row r="6965" spans="2:9">
      <c r="B6965" s="1">
        <v>6963</v>
      </c>
      <c r="C6965" s="41" t="s">
        <v>20207</v>
      </c>
      <c r="D6965" s="4" t="s">
        <v>20208</v>
      </c>
      <c r="E6965" s="41" t="s">
        <v>19</v>
      </c>
      <c r="F6965" s="3" t="s">
        <v>483</v>
      </c>
      <c r="G6965" s="1" t="s">
        <v>20</v>
      </c>
      <c r="H6965" s="4" t="s">
        <v>484</v>
      </c>
      <c r="I6965" s="1" t="s">
        <v>38</v>
      </c>
    </row>
    <row r="6966" spans="2:9">
      <c r="B6966" s="1">
        <v>6964</v>
      </c>
      <c r="C6966" s="41" t="s">
        <v>20209</v>
      </c>
      <c r="D6966" s="4" t="s">
        <v>20210</v>
      </c>
      <c r="E6966" s="41" t="s">
        <v>19</v>
      </c>
      <c r="F6966" s="3" t="s">
        <v>20211</v>
      </c>
      <c r="G6966" s="1" t="s">
        <v>20</v>
      </c>
      <c r="H6966" s="4" t="s">
        <v>462</v>
      </c>
      <c r="I6966" s="1" t="s">
        <v>38</v>
      </c>
    </row>
    <row r="6967" spans="2:9">
      <c r="B6967" s="1">
        <v>6965</v>
      </c>
      <c r="C6967" s="41" t="s">
        <v>20212</v>
      </c>
      <c r="D6967" s="4" t="s">
        <v>20213</v>
      </c>
      <c r="E6967" s="41" t="s">
        <v>19</v>
      </c>
      <c r="F6967" s="3" t="s">
        <v>20214</v>
      </c>
      <c r="G6967" s="1" t="s">
        <v>20</v>
      </c>
      <c r="H6967" s="4" t="s">
        <v>436</v>
      </c>
      <c r="I6967" s="1" t="s">
        <v>38</v>
      </c>
    </row>
    <row r="6968" spans="2:9">
      <c r="B6968" s="1">
        <v>6966</v>
      </c>
      <c r="C6968" s="41" t="s">
        <v>20215</v>
      </c>
      <c r="D6968" s="4" t="s">
        <v>20216</v>
      </c>
      <c r="E6968" s="41" t="s">
        <v>19</v>
      </c>
      <c r="F6968" s="3" t="s">
        <v>20217</v>
      </c>
      <c r="G6968" s="1" t="s">
        <v>20</v>
      </c>
      <c r="H6968" s="4" t="s">
        <v>29551</v>
      </c>
      <c r="I6968" s="1" t="s">
        <v>38</v>
      </c>
    </row>
    <row r="6969" spans="2:9">
      <c r="B6969" s="1">
        <v>6967</v>
      </c>
      <c r="C6969" s="41" t="s">
        <v>20218</v>
      </c>
      <c r="D6969" s="4" t="s">
        <v>20219</v>
      </c>
      <c r="E6969" s="41" t="s">
        <v>19</v>
      </c>
      <c r="F6969" s="3" t="s">
        <v>20220</v>
      </c>
      <c r="G6969" s="1" t="s">
        <v>20</v>
      </c>
      <c r="H6969" s="4" t="s">
        <v>678</v>
      </c>
      <c r="I6969" s="1" t="s">
        <v>38</v>
      </c>
    </row>
    <row r="6970" spans="2:9">
      <c r="B6970" s="1">
        <v>6968</v>
      </c>
      <c r="C6970" s="41" t="s">
        <v>20221</v>
      </c>
      <c r="D6970" s="4" t="s">
        <v>20222</v>
      </c>
      <c r="E6970" s="41" t="s">
        <v>19</v>
      </c>
      <c r="F6970" s="3" t="s">
        <v>20223</v>
      </c>
      <c r="G6970" s="1" t="s">
        <v>20</v>
      </c>
      <c r="H6970" s="4" t="s">
        <v>29551</v>
      </c>
      <c r="I6970" s="1" t="s">
        <v>38</v>
      </c>
    </row>
    <row r="6971" spans="2:9">
      <c r="B6971" s="1">
        <v>6969</v>
      </c>
      <c r="C6971" s="41" t="s">
        <v>20224</v>
      </c>
      <c r="D6971" s="4" t="s">
        <v>20225</v>
      </c>
      <c r="E6971" s="41" t="s">
        <v>19</v>
      </c>
      <c r="F6971" s="3" t="s">
        <v>18800</v>
      </c>
      <c r="G6971" s="1" t="s">
        <v>20</v>
      </c>
      <c r="H6971" s="4" t="s">
        <v>326</v>
      </c>
      <c r="I6971" s="1" t="s">
        <v>38</v>
      </c>
    </row>
    <row r="6972" spans="2:9">
      <c r="B6972" s="1">
        <v>6970</v>
      </c>
      <c r="C6972" s="41" t="s">
        <v>20226</v>
      </c>
      <c r="D6972" s="4" t="s">
        <v>20227</v>
      </c>
      <c r="E6972" s="41" t="s">
        <v>19</v>
      </c>
      <c r="F6972" s="3" t="s">
        <v>17865</v>
      </c>
      <c r="G6972" s="1" t="s">
        <v>20</v>
      </c>
      <c r="H6972" s="4" t="s">
        <v>310</v>
      </c>
      <c r="I6972" s="1" t="s">
        <v>38</v>
      </c>
    </row>
    <row r="6973" spans="2:9">
      <c r="B6973" s="1">
        <v>6971</v>
      </c>
      <c r="C6973" s="41" t="s">
        <v>20228</v>
      </c>
      <c r="D6973" s="4" t="s">
        <v>20229</v>
      </c>
      <c r="E6973" s="41" t="s">
        <v>19</v>
      </c>
      <c r="F6973" s="3" t="s">
        <v>20230</v>
      </c>
      <c r="G6973" s="1" t="s">
        <v>20</v>
      </c>
      <c r="H6973" s="4" t="s">
        <v>322</v>
      </c>
      <c r="I6973" s="1" t="s">
        <v>38</v>
      </c>
    </row>
    <row r="6974" spans="2:9">
      <c r="B6974" s="1">
        <v>6972</v>
      </c>
      <c r="C6974" s="41" t="s">
        <v>20231</v>
      </c>
      <c r="D6974" s="4" t="s">
        <v>4850</v>
      </c>
      <c r="E6974" s="41" t="s">
        <v>19</v>
      </c>
      <c r="F6974" s="3" t="s">
        <v>20232</v>
      </c>
      <c r="G6974" s="1" t="s">
        <v>20</v>
      </c>
      <c r="H6974" s="4" t="s">
        <v>182</v>
      </c>
      <c r="I6974" s="1" t="s">
        <v>38</v>
      </c>
    </row>
    <row r="6975" spans="2:9">
      <c r="B6975" s="1">
        <v>6973</v>
      </c>
      <c r="C6975" s="41" t="s">
        <v>20233</v>
      </c>
      <c r="D6975" s="4" t="s">
        <v>20234</v>
      </c>
      <c r="E6975" s="41" t="s">
        <v>19</v>
      </c>
      <c r="F6975" s="3" t="s">
        <v>20235</v>
      </c>
      <c r="G6975" s="1" t="s">
        <v>20</v>
      </c>
      <c r="H6975" s="4" t="s">
        <v>310</v>
      </c>
      <c r="I6975" s="1" t="s">
        <v>38</v>
      </c>
    </row>
    <row r="6976" spans="2:9">
      <c r="B6976" s="1">
        <v>6974</v>
      </c>
      <c r="C6976" s="41" t="s">
        <v>20236</v>
      </c>
      <c r="D6976" s="4" t="s">
        <v>20237</v>
      </c>
      <c r="E6976" s="41" t="s">
        <v>19</v>
      </c>
      <c r="F6976" s="3" t="s">
        <v>20238</v>
      </c>
      <c r="G6976" s="1" t="s">
        <v>20</v>
      </c>
      <c r="H6976" s="4" t="s">
        <v>29551</v>
      </c>
      <c r="I6976" s="1" t="s">
        <v>38</v>
      </c>
    </row>
    <row r="6977" spans="2:9">
      <c r="B6977" s="1">
        <v>6975</v>
      </c>
      <c r="C6977" s="41" t="s">
        <v>20239</v>
      </c>
      <c r="D6977" s="4" t="s">
        <v>20240</v>
      </c>
      <c r="E6977" s="41" t="s">
        <v>19</v>
      </c>
      <c r="F6977" s="3" t="s">
        <v>20241</v>
      </c>
      <c r="G6977" s="1" t="s">
        <v>20</v>
      </c>
      <c r="H6977" s="4" t="s">
        <v>436</v>
      </c>
      <c r="I6977" s="1" t="s">
        <v>38</v>
      </c>
    </row>
    <row r="6978" spans="2:9">
      <c r="B6978" s="1">
        <v>6976</v>
      </c>
      <c r="C6978" s="41" t="s">
        <v>20242</v>
      </c>
      <c r="D6978" s="4" t="s">
        <v>20243</v>
      </c>
      <c r="E6978" s="41" t="s">
        <v>19</v>
      </c>
      <c r="F6978" s="3" t="s">
        <v>20244</v>
      </c>
      <c r="G6978" s="1" t="s">
        <v>20</v>
      </c>
      <c r="H6978" s="4" t="s">
        <v>672</v>
      </c>
      <c r="I6978" s="1" t="s">
        <v>38</v>
      </c>
    </row>
    <row r="6979" spans="2:9">
      <c r="B6979" s="1">
        <v>6977</v>
      </c>
      <c r="C6979" s="41" t="s">
        <v>20245</v>
      </c>
      <c r="D6979" s="4" t="s">
        <v>20246</v>
      </c>
      <c r="E6979" s="41" t="s">
        <v>19</v>
      </c>
      <c r="F6979" s="3" t="s">
        <v>20247</v>
      </c>
      <c r="G6979" s="1" t="s">
        <v>20</v>
      </c>
      <c r="H6979" s="4" t="s">
        <v>680</v>
      </c>
      <c r="I6979" s="1" t="s">
        <v>38</v>
      </c>
    </row>
    <row r="6980" spans="2:9">
      <c r="B6980" s="1">
        <v>6978</v>
      </c>
      <c r="C6980" s="41" t="s">
        <v>20248</v>
      </c>
      <c r="D6980" s="4" t="s">
        <v>20249</v>
      </c>
      <c r="E6980" s="41" t="s">
        <v>19</v>
      </c>
      <c r="F6980" s="3" t="s">
        <v>20250</v>
      </c>
      <c r="G6980" s="1" t="s">
        <v>20</v>
      </c>
      <c r="H6980" s="4" t="s">
        <v>557</v>
      </c>
      <c r="I6980" s="1" t="s">
        <v>38</v>
      </c>
    </row>
    <row r="6981" spans="2:9">
      <c r="B6981" s="1">
        <v>6979</v>
      </c>
      <c r="C6981" s="41" t="s">
        <v>20251</v>
      </c>
      <c r="D6981" s="4" t="s">
        <v>20252</v>
      </c>
      <c r="E6981" s="41" t="s">
        <v>19</v>
      </c>
      <c r="F6981" s="3" t="s">
        <v>20253</v>
      </c>
      <c r="G6981" s="1" t="s">
        <v>20</v>
      </c>
      <c r="H6981" s="4" t="s">
        <v>557</v>
      </c>
      <c r="I6981" s="1" t="s">
        <v>38</v>
      </c>
    </row>
    <row r="6982" spans="2:9">
      <c r="B6982" s="1">
        <v>6980</v>
      </c>
      <c r="C6982" s="41" t="s">
        <v>20254</v>
      </c>
      <c r="D6982" s="4" t="s">
        <v>20255</v>
      </c>
      <c r="E6982" s="41" t="s">
        <v>19</v>
      </c>
      <c r="F6982" s="3" t="s">
        <v>20256</v>
      </c>
      <c r="G6982" s="1" t="s">
        <v>20</v>
      </c>
      <c r="H6982" s="4" t="s">
        <v>675</v>
      </c>
      <c r="I6982" s="1" t="s">
        <v>38</v>
      </c>
    </row>
    <row r="6983" spans="2:9">
      <c r="B6983" s="1">
        <v>6981</v>
      </c>
      <c r="C6983" s="41" t="s">
        <v>20257</v>
      </c>
      <c r="D6983" s="4" t="s">
        <v>20258</v>
      </c>
      <c r="E6983" s="41" t="s">
        <v>19</v>
      </c>
      <c r="F6983" s="3" t="s">
        <v>20259</v>
      </c>
      <c r="G6983" s="1" t="s">
        <v>20</v>
      </c>
      <c r="H6983" s="4" t="s">
        <v>387</v>
      </c>
      <c r="I6983" s="1" t="s">
        <v>38</v>
      </c>
    </row>
    <row r="6984" spans="2:9">
      <c r="B6984" s="1">
        <v>6982</v>
      </c>
      <c r="C6984" s="41" t="s">
        <v>20260</v>
      </c>
      <c r="D6984" s="4" t="s">
        <v>20261</v>
      </c>
      <c r="E6984" s="41" t="s">
        <v>19</v>
      </c>
      <c r="F6984" s="3" t="s">
        <v>20262</v>
      </c>
      <c r="G6984" s="1" t="s">
        <v>20</v>
      </c>
      <c r="H6984" s="4" t="s">
        <v>478</v>
      </c>
      <c r="I6984" s="1" t="s">
        <v>38</v>
      </c>
    </row>
    <row r="6985" spans="2:9">
      <c r="B6985" s="1">
        <v>6983</v>
      </c>
      <c r="C6985" s="41" t="s">
        <v>20263</v>
      </c>
      <c r="D6985" s="4" t="s">
        <v>20264</v>
      </c>
      <c r="E6985" s="41" t="s">
        <v>19</v>
      </c>
      <c r="F6985" s="3" t="s">
        <v>20265</v>
      </c>
      <c r="G6985" s="1" t="s">
        <v>20</v>
      </c>
      <c r="H6985" s="4" t="s">
        <v>679</v>
      </c>
      <c r="I6985" s="1" t="s">
        <v>38</v>
      </c>
    </row>
    <row r="6986" spans="2:9">
      <c r="B6986" s="1">
        <v>6984</v>
      </c>
      <c r="C6986" s="41" t="s">
        <v>20266</v>
      </c>
      <c r="D6986" s="4" t="s">
        <v>20267</v>
      </c>
      <c r="E6986" s="41" t="s">
        <v>19</v>
      </c>
      <c r="F6986" s="3" t="s">
        <v>13255</v>
      </c>
      <c r="G6986" s="1" t="s">
        <v>20</v>
      </c>
      <c r="H6986" s="4" t="s">
        <v>387</v>
      </c>
      <c r="I6986" s="1" t="s">
        <v>38</v>
      </c>
    </row>
    <row r="6987" spans="2:9">
      <c r="B6987" s="1">
        <v>6985</v>
      </c>
      <c r="C6987" s="41" t="s">
        <v>20268</v>
      </c>
      <c r="D6987" s="4" t="s">
        <v>20269</v>
      </c>
      <c r="E6987" s="41" t="s">
        <v>19</v>
      </c>
      <c r="F6987" s="3" t="s">
        <v>20270</v>
      </c>
      <c r="G6987" s="1" t="s">
        <v>20</v>
      </c>
      <c r="H6987" s="4" t="s">
        <v>436</v>
      </c>
      <c r="I6987" s="1" t="s">
        <v>38</v>
      </c>
    </row>
    <row r="6988" spans="2:9">
      <c r="B6988" s="1">
        <v>6986</v>
      </c>
      <c r="C6988" s="41" t="s">
        <v>20271</v>
      </c>
      <c r="D6988" s="4" t="s">
        <v>20272</v>
      </c>
      <c r="E6988" s="41" t="s">
        <v>19</v>
      </c>
      <c r="F6988" s="3" t="s">
        <v>20273</v>
      </c>
      <c r="G6988" s="1" t="s">
        <v>20</v>
      </c>
      <c r="H6988" s="4" t="s">
        <v>478</v>
      </c>
      <c r="I6988" s="1" t="s">
        <v>38</v>
      </c>
    </row>
    <row r="6989" spans="2:9">
      <c r="B6989" s="1">
        <v>6987</v>
      </c>
      <c r="C6989" s="41" t="s">
        <v>20274</v>
      </c>
      <c r="D6989" s="4" t="s">
        <v>20275</v>
      </c>
      <c r="E6989" s="41" t="s">
        <v>19</v>
      </c>
      <c r="F6989" s="3" t="s">
        <v>20276</v>
      </c>
      <c r="G6989" s="1" t="s">
        <v>20</v>
      </c>
      <c r="H6989" s="4" t="s">
        <v>678</v>
      </c>
      <c r="I6989" s="1" t="s">
        <v>38</v>
      </c>
    </row>
    <row r="6990" spans="2:9">
      <c r="B6990" s="1">
        <v>6988</v>
      </c>
      <c r="C6990" s="41" t="s">
        <v>20277</v>
      </c>
      <c r="D6990" s="4" t="s">
        <v>20278</v>
      </c>
      <c r="E6990" s="41" t="s">
        <v>19</v>
      </c>
      <c r="F6990" s="3" t="s">
        <v>20279</v>
      </c>
      <c r="G6990" s="1" t="s">
        <v>20</v>
      </c>
      <c r="H6990" s="4" t="s">
        <v>478</v>
      </c>
      <c r="I6990" s="1" t="s">
        <v>38</v>
      </c>
    </row>
    <row r="6991" spans="2:9">
      <c r="B6991" s="1">
        <v>6989</v>
      </c>
      <c r="C6991" s="41" t="s">
        <v>20280</v>
      </c>
      <c r="D6991" s="4" t="s">
        <v>14729</v>
      </c>
      <c r="E6991" s="41" t="s">
        <v>19</v>
      </c>
      <c r="F6991" s="3" t="s">
        <v>20281</v>
      </c>
      <c r="G6991" s="1" t="s">
        <v>20</v>
      </c>
      <c r="H6991" s="4" t="s">
        <v>436</v>
      </c>
      <c r="I6991" s="1" t="s">
        <v>38</v>
      </c>
    </row>
    <row r="6992" spans="2:9">
      <c r="B6992" s="1">
        <v>6990</v>
      </c>
      <c r="C6992" s="41" t="s">
        <v>20282</v>
      </c>
      <c r="D6992" s="4" t="s">
        <v>20283</v>
      </c>
      <c r="E6992" s="41" t="s">
        <v>19</v>
      </c>
      <c r="F6992" s="3" t="s">
        <v>20284</v>
      </c>
      <c r="G6992" s="1" t="s">
        <v>20</v>
      </c>
      <c r="H6992" s="4" t="s">
        <v>680</v>
      </c>
      <c r="I6992" s="1" t="s">
        <v>38</v>
      </c>
    </row>
    <row r="6993" spans="2:9">
      <c r="B6993" s="1">
        <v>6991</v>
      </c>
      <c r="C6993" s="41" t="s">
        <v>20285</v>
      </c>
      <c r="D6993" s="4" t="s">
        <v>20286</v>
      </c>
      <c r="E6993" s="41" t="s">
        <v>19</v>
      </c>
      <c r="F6993" s="3" t="s">
        <v>20287</v>
      </c>
      <c r="G6993" s="1" t="s">
        <v>20</v>
      </c>
      <c r="H6993" s="4" t="s">
        <v>462</v>
      </c>
      <c r="I6993" s="1" t="s">
        <v>38</v>
      </c>
    </row>
    <row r="6994" spans="2:9">
      <c r="B6994" s="1">
        <v>6992</v>
      </c>
      <c r="C6994" s="41" t="s">
        <v>20288</v>
      </c>
      <c r="D6994" s="4" t="s">
        <v>20289</v>
      </c>
      <c r="E6994" s="41" t="s">
        <v>19</v>
      </c>
      <c r="F6994" s="3" t="s">
        <v>20290</v>
      </c>
      <c r="G6994" s="1" t="s">
        <v>20</v>
      </c>
      <c r="H6994" s="4" t="s">
        <v>679</v>
      </c>
      <c r="I6994" s="1" t="s">
        <v>38</v>
      </c>
    </row>
    <row r="6995" spans="2:9">
      <c r="B6995" s="1">
        <v>6993</v>
      </c>
      <c r="C6995" s="41" t="s">
        <v>20291</v>
      </c>
      <c r="D6995" s="4" t="s">
        <v>20292</v>
      </c>
      <c r="E6995" s="41" t="s">
        <v>19</v>
      </c>
      <c r="F6995" s="3" t="s">
        <v>20293</v>
      </c>
      <c r="G6995" s="1" t="s">
        <v>20</v>
      </c>
      <c r="H6995" s="4" t="s">
        <v>436</v>
      </c>
      <c r="I6995" s="1" t="s">
        <v>38</v>
      </c>
    </row>
    <row r="6996" spans="2:9">
      <c r="B6996" s="1">
        <v>6994</v>
      </c>
      <c r="C6996" s="41" t="s">
        <v>20294</v>
      </c>
      <c r="D6996" s="4" t="s">
        <v>20295</v>
      </c>
      <c r="E6996" s="41" t="s">
        <v>19</v>
      </c>
      <c r="F6996" s="3" t="s">
        <v>20296</v>
      </c>
      <c r="G6996" s="1" t="s">
        <v>20</v>
      </c>
      <c r="H6996" s="4" t="s">
        <v>557</v>
      </c>
      <c r="I6996" s="1" t="s">
        <v>38</v>
      </c>
    </row>
    <row r="6997" spans="2:9">
      <c r="B6997" s="1">
        <v>6995</v>
      </c>
      <c r="C6997" s="41" t="s">
        <v>20297</v>
      </c>
      <c r="D6997" s="4" t="s">
        <v>20298</v>
      </c>
      <c r="E6997" s="41" t="s">
        <v>19</v>
      </c>
      <c r="F6997" s="3" t="s">
        <v>20299</v>
      </c>
      <c r="G6997" s="1" t="s">
        <v>20</v>
      </c>
      <c r="H6997" s="4" t="s">
        <v>322</v>
      </c>
      <c r="I6997" s="1" t="s">
        <v>38</v>
      </c>
    </row>
    <row r="6998" spans="2:9">
      <c r="B6998" s="1">
        <v>6996</v>
      </c>
      <c r="C6998" s="41" t="s">
        <v>20300</v>
      </c>
      <c r="D6998" s="4" t="s">
        <v>20301</v>
      </c>
      <c r="E6998" s="41" t="s">
        <v>19</v>
      </c>
      <c r="F6998" s="3" t="s">
        <v>15202</v>
      </c>
      <c r="G6998" s="1" t="s">
        <v>20</v>
      </c>
      <c r="H6998" s="4" t="s">
        <v>557</v>
      </c>
      <c r="I6998" s="1" t="s">
        <v>38</v>
      </c>
    </row>
    <row r="6999" spans="2:9">
      <c r="B6999" s="1">
        <v>6997</v>
      </c>
      <c r="C6999" s="41" t="s">
        <v>20302</v>
      </c>
      <c r="D6999" s="4" t="s">
        <v>20303</v>
      </c>
      <c r="E6999" s="41" t="s">
        <v>19</v>
      </c>
      <c r="F6999" s="3" t="s">
        <v>5359</v>
      </c>
      <c r="G6999" s="1" t="s">
        <v>20</v>
      </c>
      <c r="H6999" s="4" t="s">
        <v>387</v>
      </c>
      <c r="I6999" s="1" t="s">
        <v>38</v>
      </c>
    </row>
    <row r="7000" spans="2:9">
      <c r="B7000" s="1">
        <v>6998</v>
      </c>
      <c r="C7000" s="41" t="s">
        <v>20304</v>
      </c>
      <c r="D7000" s="4" t="s">
        <v>20305</v>
      </c>
      <c r="E7000" s="41" t="s">
        <v>19</v>
      </c>
      <c r="F7000" s="3" t="s">
        <v>20306</v>
      </c>
      <c r="G7000" s="1" t="s">
        <v>20</v>
      </c>
      <c r="H7000" s="4" t="s">
        <v>260</v>
      </c>
      <c r="I7000" s="1" t="s">
        <v>38</v>
      </c>
    </row>
    <row r="7001" spans="2:9">
      <c r="B7001" s="1">
        <v>6999</v>
      </c>
      <c r="C7001" s="41" t="s">
        <v>20307</v>
      </c>
      <c r="D7001" s="4" t="s">
        <v>20308</v>
      </c>
      <c r="E7001" s="41" t="s">
        <v>19</v>
      </c>
      <c r="F7001" s="3" t="s">
        <v>20309</v>
      </c>
      <c r="G7001" s="1" t="s">
        <v>20</v>
      </c>
      <c r="H7001" s="4" t="s">
        <v>679</v>
      </c>
      <c r="I7001" s="1" t="s">
        <v>38</v>
      </c>
    </row>
    <row r="7002" spans="2:9">
      <c r="B7002" s="1">
        <v>7000</v>
      </c>
      <c r="C7002" s="41" t="s">
        <v>20310</v>
      </c>
      <c r="D7002" s="4" t="s">
        <v>20311</v>
      </c>
      <c r="E7002" s="41" t="s">
        <v>19</v>
      </c>
      <c r="F7002" s="3" t="s">
        <v>7571</v>
      </c>
      <c r="G7002" s="1" t="s">
        <v>20</v>
      </c>
      <c r="H7002" s="4" t="s">
        <v>29551</v>
      </c>
      <c r="I7002" s="1" t="s">
        <v>38</v>
      </c>
    </row>
    <row r="7003" spans="2:9">
      <c r="B7003" s="1">
        <v>7001</v>
      </c>
      <c r="C7003" s="41" t="s">
        <v>20312</v>
      </c>
      <c r="D7003" s="4" t="s">
        <v>20313</v>
      </c>
      <c r="E7003" s="41" t="s">
        <v>19</v>
      </c>
      <c r="F7003" s="3" t="s">
        <v>20314</v>
      </c>
      <c r="G7003" s="1" t="s">
        <v>20</v>
      </c>
      <c r="H7003" s="4" t="s">
        <v>182</v>
      </c>
      <c r="I7003" s="1" t="s">
        <v>38</v>
      </c>
    </row>
    <row r="7004" spans="2:9">
      <c r="B7004" s="1">
        <v>7002</v>
      </c>
      <c r="C7004" s="41" t="s">
        <v>20315</v>
      </c>
      <c r="D7004" s="4" t="s">
        <v>20316</v>
      </c>
      <c r="E7004" s="41" t="s">
        <v>19</v>
      </c>
      <c r="F7004" s="3" t="s">
        <v>20317</v>
      </c>
      <c r="G7004" s="1" t="s">
        <v>20</v>
      </c>
      <c r="H7004" s="4" t="s">
        <v>557</v>
      </c>
      <c r="I7004" s="1" t="s">
        <v>38</v>
      </c>
    </row>
    <row r="7005" spans="2:9">
      <c r="B7005" s="1">
        <v>7003</v>
      </c>
      <c r="C7005" s="41" t="s">
        <v>20318</v>
      </c>
      <c r="D7005" s="4" t="s">
        <v>20319</v>
      </c>
      <c r="E7005" s="41" t="s">
        <v>19</v>
      </c>
      <c r="F7005" s="3" t="s">
        <v>20320</v>
      </c>
      <c r="G7005" s="1" t="s">
        <v>20</v>
      </c>
      <c r="H7005" s="4" t="s">
        <v>182</v>
      </c>
      <c r="I7005" s="1" t="s">
        <v>38</v>
      </c>
    </row>
    <row r="7006" spans="2:9">
      <c r="B7006" s="1">
        <v>7004</v>
      </c>
      <c r="C7006" s="41" t="s">
        <v>20321</v>
      </c>
      <c r="D7006" s="4" t="s">
        <v>20322</v>
      </c>
      <c r="E7006" s="41" t="s">
        <v>19</v>
      </c>
      <c r="F7006" s="3" t="s">
        <v>5359</v>
      </c>
      <c r="G7006" s="1" t="s">
        <v>20</v>
      </c>
      <c r="H7006" s="4" t="s">
        <v>387</v>
      </c>
      <c r="I7006" s="1" t="s">
        <v>38</v>
      </c>
    </row>
    <row r="7007" spans="2:9">
      <c r="B7007" s="1">
        <v>7005</v>
      </c>
      <c r="C7007" s="41" t="s">
        <v>20323</v>
      </c>
      <c r="D7007" s="4" t="s">
        <v>20324</v>
      </c>
      <c r="E7007" s="41" t="s">
        <v>19</v>
      </c>
      <c r="F7007" s="3" t="s">
        <v>20325</v>
      </c>
      <c r="G7007" s="1" t="s">
        <v>20</v>
      </c>
      <c r="H7007" s="4" t="s">
        <v>29551</v>
      </c>
      <c r="I7007" s="1" t="s">
        <v>38</v>
      </c>
    </row>
    <row r="7008" spans="2:9">
      <c r="B7008" s="1">
        <v>7006</v>
      </c>
      <c r="C7008" s="41" t="s">
        <v>20326</v>
      </c>
      <c r="D7008" s="4" t="s">
        <v>20327</v>
      </c>
      <c r="E7008" s="41" t="s">
        <v>19</v>
      </c>
      <c r="F7008" s="3" t="s">
        <v>20328</v>
      </c>
      <c r="G7008" s="1" t="s">
        <v>20</v>
      </c>
      <c r="H7008" s="4" t="s">
        <v>174</v>
      </c>
      <c r="I7008" s="1" t="s">
        <v>38</v>
      </c>
    </row>
    <row r="7009" spans="2:9">
      <c r="B7009" s="1">
        <v>7007</v>
      </c>
      <c r="C7009" s="41" t="s">
        <v>20329</v>
      </c>
      <c r="D7009" s="4" t="s">
        <v>20330</v>
      </c>
      <c r="E7009" s="41" t="s">
        <v>19</v>
      </c>
      <c r="F7009" s="3" t="s">
        <v>20331</v>
      </c>
      <c r="G7009" s="1" t="s">
        <v>20</v>
      </c>
      <c r="H7009" s="4" t="s">
        <v>29551</v>
      </c>
      <c r="I7009" s="1" t="s">
        <v>38</v>
      </c>
    </row>
    <row r="7010" spans="2:9">
      <c r="B7010" s="1">
        <v>7008</v>
      </c>
      <c r="C7010" s="41" t="s">
        <v>20332</v>
      </c>
      <c r="D7010" s="4" t="s">
        <v>20333</v>
      </c>
      <c r="E7010" s="41" t="s">
        <v>19</v>
      </c>
      <c r="F7010" s="3" t="s">
        <v>15840</v>
      </c>
      <c r="G7010" s="1" t="s">
        <v>20</v>
      </c>
      <c r="H7010" s="4" t="s">
        <v>557</v>
      </c>
      <c r="I7010" s="1" t="s">
        <v>38</v>
      </c>
    </row>
    <row r="7011" spans="2:9">
      <c r="B7011" s="1">
        <v>7009</v>
      </c>
      <c r="C7011" s="41" t="s">
        <v>20334</v>
      </c>
      <c r="D7011" s="4" t="s">
        <v>20335</v>
      </c>
      <c r="E7011" s="41" t="s">
        <v>19</v>
      </c>
      <c r="F7011" s="3" t="s">
        <v>20336</v>
      </c>
      <c r="G7011" s="1" t="s">
        <v>20</v>
      </c>
      <c r="H7011" s="4" t="s">
        <v>478</v>
      </c>
      <c r="I7011" s="1" t="s">
        <v>38</v>
      </c>
    </row>
    <row r="7012" spans="2:9">
      <c r="B7012" s="1">
        <v>7010</v>
      </c>
      <c r="C7012" s="41" t="s">
        <v>20337</v>
      </c>
      <c r="D7012" s="4" t="s">
        <v>20338</v>
      </c>
      <c r="E7012" s="41" t="s">
        <v>19</v>
      </c>
      <c r="F7012" s="3" t="s">
        <v>20339</v>
      </c>
      <c r="G7012" s="1" t="s">
        <v>20</v>
      </c>
      <c r="H7012" s="4" t="s">
        <v>478</v>
      </c>
      <c r="I7012" s="1" t="s">
        <v>38</v>
      </c>
    </row>
    <row r="7013" spans="2:9">
      <c r="B7013" s="1">
        <v>7011</v>
      </c>
      <c r="C7013" s="41" t="s">
        <v>20340</v>
      </c>
      <c r="D7013" s="4" t="s">
        <v>20341</v>
      </c>
      <c r="E7013" s="41" t="s">
        <v>19</v>
      </c>
      <c r="F7013" s="3" t="s">
        <v>20342</v>
      </c>
      <c r="G7013" s="1" t="s">
        <v>20</v>
      </c>
      <c r="H7013" s="4" t="s">
        <v>678</v>
      </c>
      <c r="I7013" s="1" t="s">
        <v>38</v>
      </c>
    </row>
    <row r="7014" spans="2:9">
      <c r="B7014" s="1">
        <v>7012</v>
      </c>
      <c r="C7014" s="41" t="s">
        <v>20343</v>
      </c>
      <c r="D7014" s="4" t="s">
        <v>20344</v>
      </c>
      <c r="E7014" s="41" t="s">
        <v>19</v>
      </c>
      <c r="F7014" s="3" t="s">
        <v>20345</v>
      </c>
      <c r="G7014" s="1" t="s">
        <v>20</v>
      </c>
      <c r="H7014" s="4" t="s">
        <v>436</v>
      </c>
      <c r="I7014" s="1" t="s">
        <v>38</v>
      </c>
    </row>
    <row r="7015" spans="2:9">
      <c r="B7015" s="1">
        <v>7013</v>
      </c>
      <c r="C7015" s="41" t="s">
        <v>20346</v>
      </c>
      <c r="D7015" s="4" t="s">
        <v>20347</v>
      </c>
      <c r="E7015" s="41" t="s">
        <v>19</v>
      </c>
      <c r="F7015" s="3" t="s">
        <v>20348</v>
      </c>
      <c r="G7015" s="1" t="s">
        <v>20</v>
      </c>
      <c r="H7015" s="4" t="s">
        <v>436</v>
      </c>
      <c r="I7015" s="1" t="s">
        <v>38</v>
      </c>
    </row>
    <row r="7016" spans="2:9">
      <c r="B7016" s="1">
        <v>7014</v>
      </c>
      <c r="C7016" s="41" t="s">
        <v>20349</v>
      </c>
      <c r="D7016" s="4" t="s">
        <v>20350</v>
      </c>
      <c r="E7016" s="41" t="s">
        <v>19</v>
      </c>
      <c r="F7016" s="3" t="s">
        <v>20351</v>
      </c>
      <c r="G7016" s="1" t="s">
        <v>20</v>
      </c>
      <c r="H7016" s="4" t="s">
        <v>387</v>
      </c>
      <c r="I7016" s="1" t="s">
        <v>38</v>
      </c>
    </row>
    <row r="7017" spans="2:9">
      <c r="B7017" s="1">
        <v>7015</v>
      </c>
      <c r="C7017" s="41" t="s">
        <v>20352</v>
      </c>
      <c r="D7017" s="4" t="s">
        <v>8358</v>
      </c>
      <c r="E7017" s="41" t="s">
        <v>19</v>
      </c>
      <c r="F7017" s="3" t="s">
        <v>20353</v>
      </c>
      <c r="G7017" s="1" t="s">
        <v>20</v>
      </c>
      <c r="H7017" s="4" t="s">
        <v>387</v>
      </c>
      <c r="I7017" s="1" t="s">
        <v>38</v>
      </c>
    </row>
    <row r="7018" spans="2:9">
      <c r="B7018" s="1">
        <v>7016</v>
      </c>
      <c r="C7018" s="41" t="s">
        <v>20354</v>
      </c>
      <c r="D7018" s="4" t="s">
        <v>20355</v>
      </c>
      <c r="E7018" s="41" t="s">
        <v>19</v>
      </c>
      <c r="F7018" s="3" t="s">
        <v>20356</v>
      </c>
      <c r="G7018" s="1" t="s">
        <v>20</v>
      </c>
      <c r="H7018" s="4" t="s">
        <v>174</v>
      </c>
      <c r="I7018" s="1" t="s">
        <v>38</v>
      </c>
    </row>
    <row r="7019" spans="2:9">
      <c r="B7019" s="1">
        <v>7017</v>
      </c>
      <c r="C7019" s="41" t="s">
        <v>20357</v>
      </c>
      <c r="D7019" s="4" t="s">
        <v>20358</v>
      </c>
      <c r="E7019" s="41" t="s">
        <v>19</v>
      </c>
      <c r="F7019" s="3" t="s">
        <v>11823</v>
      </c>
      <c r="G7019" s="1" t="s">
        <v>20</v>
      </c>
      <c r="H7019" s="4" t="s">
        <v>387</v>
      </c>
      <c r="I7019" s="1" t="s">
        <v>38</v>
      </c>
    </row>
    <row r="7020" spans="2:9">
      <c r="B7020" s="1">
        <v>7018</v>
      </c>
      <c r="C7020" s="41" t="s">
        <v>20359</v>
      </c>
      <c r="D7020" s="4" t="s">
        <v>20360</v>
      </c>
      <c r="E7020" s="41" t="s">
        <v>19</v>
      </c>
      <c r="F7020" s="3" t="s">
        <v>20361</v>
      </c>
      <c r="G7020" s="1" t="s">
        <v>20</v>
      </c>
      <c r="H7020" s="4" t="s">
        <v>680</v>
      </c>
      <c r="I7020" s="1" t="s">
        <v>38</v>
      </c>
    </row>
    <row r="7021" spans="2:9">
      <c r="B7021" s="1">
        <v>7019</v>
      </c>
      <c r="C7021" s="41" t="s">
        <v>20362</v>
      </c>
      <c r="D7021" s="4" t="s">
        <v>20363</v>
      </c>
      <c r="E7021" s="41" t="s">
        <v>19</v>
      </c>
      <c r="F7021" s="3" t="s">
        <v>12527</v>
      </c>
      <c r="G7021" s="1" t="s">
        <v>20</v>
      </c>
      <c r="H7021" s="4" t="s">
        <v>557</v>
      </c>
      <c r="I7021" s="1" t="s">
        <v>38</v>
      </c>
    </row>
    <row r="7022" spans="2:9">
      <c r="B7022" s="1">
        <v>7020</v>
      </c>
      <c r="C7022" s="41" t="s">
        <v>20364</v>
      </c>
      <c r="D7022" s="4" t="s">
        <v>20365</v>
      </c>
      <c r="E7022" s="41" t="s">
        <v>19</v>
      </c>
      <c r="F7022" s="3" t="s">
        <v>20366</v>
      </c>
      <c r="G7022" s="1" t="s">
        <v>20</v>
      </c>
      <c r="H7022" s="4" t="s">
        <v>557</v>
      </c>
      <c r="I7022" s="1" t="s">
        <v>38</v>
      </c>
    </row>
    <row r="7023" spans="2:9">
      <c r="B7023" s="1">
        <v>7021</v>
      </c>
      <c r="C7023" s="41" t="s">
        <v>20367</v>
      </c>
      <c r="D7023" s="4" t="s">
        <v>20368</v>
      </c>
      <c r="E7023" s="41" t="s">
        <v>19</v>
      </c>
      <c r="F7023" s="3" t="s">
        <v>20369</v>
      </c>
      <c r="G7023" s="1" t="s">
        <v>20</v>
      </c>
      <c r="H7023" s="4" t="s">
        <v>679</v>
      </c>
      <c r="I7023" s="1" t="s">
        <v>38</v>
      </c>
    </row>
    <row r="7024" spans="2:9">
      <c r="B7024" s="1">
        <v>7022</v>
      </c>
      <c r="C7024" s="41" t="s">
        <v>20370</v>
      </c>
      <c r="D7024" s="4" t="s">
        <v>20371</v>
      </c>
      <c r="E7024" s="41" t="s">
        <v>19</v>
      </c>
      <c r="F7024" s="3" t="s">
        <v>13087</v>
      </c>
      <c r="G7024" s="1" t="s">
        <v>20</v>
      </c>
      <c r="H7024" s="4" t="s">
        <v>680</v>
      </c>
      <c r="I7024" s="1" t="s">
        <v>38</v>
      </c>
    </row>
    <row r="7025" spans="2:9">
      <c r="B7025" s="1">
        <v>7023</v>
      </c>
      <c r="C7025" s="41" t="s">
        <v>20372</v>
      </c>
      <c r="D7025" s="4" t="s">
        <v>13083</v>
      </c>
      <c r="E7025" s="41" t="s">
        <v>19</v>
      </c>
      <c r="F7025" s="3" t="s">
        <v>20373</v>
      </c>
      <c r="G7025" s="1" t="s">
        <v>20</v>
      </c>
      <c r="H7025" s="4" t="s">
        <v>678</v>
      </c>
      <c r="I7025" s="1" t="s">
        <v>38</v>
      </c>
    </row>
    <row r="7026" spans="2:9">
      <c r="B7026" s="1">
        <v>7024</v>
      </c>
      <c r="C7026" s="41" t="s">
        <v>20374</v>
      </c>
      <c r="D7026" s="4" t="s">
        <v>20375</v>
      </c>
      <c r="E7026" s="41" t="s">
        <v>19</v>
      </c>
      <c r="F7026" s="3" t="s">
        <v>20376</v>
      </c>
      <c r="G7026" s="1" t="s">
        <v>20</v>
      </c>
      <c r="H7026" s="4" t="s">
        <v>680</v>
      </c>
      <c r="I7026" s="1" t="s">
        <v>38</v>
      </c>
    </row>
    <row r="7027" spans="2:9">
      <c r="B7027" s="1">
        <v>7025</v>
      </c>
      <c r="C7027" s="41" t="s">
        <v>20377</v>
      </c>
      <c r="D7027" s="4" t="s">
        <v>20378</v>
      </c>
      <c r="E7027" s="41" t="s">
        <v>19</v>
      </c>
      <c r="F7027" s="3" t="s">
        <v>20379</v>
      </c>
      <c r="G7027" s="1" t="s">
        <v>20</v>
      </c>
      <c r="H7027" s="4" t="s">
        <v>678</v>
      </c>
      <c r="I7027" s="1" t="s">
        <v>38</v>
      </c>
    </row>
    <row r="7028" spans="2:9">
      <c r="B7028" s="1">
        <v>7026</v>
      </c>
      <c r="C7028" s="41" t="s">
        <v>20380</v>
      </c>
      <c r="D7028" s="4" t="s">
        <v>20381</v>
      </c>
      <c r="E7028" s="41" t="s">
        <v>19</v>
      </c>
      <c r="F7028" s="3" t="s">
        <v>20382</v>
      </c>
      <c r="G7028" s="1" t="s">
        <v>20</v>
      </c>
      <c r="H7028" s="4" t="s">
        <v>675</v>
      </c>
      <c r="I7028" s="1" t="s">
        <v>38</v>
      </c>
    </row>
    <row r="7029" spans="2:9">
      <c r="B7029" s="1">
        <v>7027</v>
      </c>
      <c r="C7029" s="41" t="s">
        <v>20383</v>
      </c>
      <c r="D7029" s="4" t="s">
        <v>20384</v>
      </c>
      <c r="E7029" s="41" t="s">
        <v>19</v>
      </c>
      <c r="F7029" s="3" t="s">
        <v>20385</v>
      </c>
      <c r="G7029" s="1" t="s">
        <v>20</v>
      </c>
      <c r="H7029" s="4" t="s">
        <v>557</v>
      </c>
      <c r="I7029" s="1" t="s">
        <v>38</v>
      </c>
    </row>
    <row r="7030" spans="2:9">
      <c r="B7030" s="1">
        <v>7028</v>
      </c>
      <c r="C7030" s="41" t="s">
        <v>20386</v>
      </c>
      <c r="D7030" s="4" t="s">
        <v>20387</v>
      </c>
      <c r="E7030" s="41" t="s">
        <v>19</v>
      </c>
      <c r="F7030" s="3" t="s">
        <v>20388</v>
      </c>
      <c r="G7030" s="1" t="s">
        <v>20</v>
      </c>
      <c r="H7030" s="4" t="s">
        <v>326</v>
      </c>
      <c r="I7030" s="1" t="s">
        <v>38</v>
      </c>
    </row>
    <row r="7031" spans="2:9">
      <c r="B7031" s="1">
        <v>7029</v>
      </c>
      <c r="C7031" s="41" t="s">
        <v>20389</v>
      </c>
      <c r="D7031" s="4" t="s">
        <v>20390</v>
      </c>
      <c r="E7031" s="41" t="s">
        <v>19</v>
      </c>
      <c r="F7031" s="3" t="s">
        <v>20391</v>
      </c>
      <c r="G7031" s="1" t="s">
        <v>20</v>
      </c>
      <c r="H7031" s="4" t="s">
        <v>478</v>
      </c>
      <c r="I7031" s="1" t="s">
        <v>38</v>
      </c>
    </row>
    <row r="7032" spans="2:9">
      <c r="B7032" s="1">
        <v>7030</v>
      </c>
      <c r="C7032" s="41" t="s">
        <v>20392</v>
      </c>
      <c r="D7032" s="4" t="s">
        <v>20393</v>
      </c>
      <c r="E7032" s="41" t="s">
        <v>19</v>
      </c>
      <c r="F7032" s="3" t="s">
        <v>20394</v>
      </c>
      <c r="G7032" s="1" t="s">
        <v>20</v>
      </c>
      <c r="H7032" s="4" t="s">
        <v>557</v>
      </c>
      <c r="I7032" s="1" t="s">
        <v>38</v>
      </c>
    </row>
    <row r="7033" spans="2:9">
      <c r="B7033" s="1">
        <v>7031</v>
      </c>
      <c r="C7033" s="41" t="s">
        <v>20395</v>
      </c>
      <c r="D7033" s="4" t="s">
        <v>20396</v>
      </c>
      <c r="E7033" s="41" t="s">
        <v>19</v>
      </c>
      <c r="F7033" s="3" t="s">
        <v>20397</v>
      </c>
      <c r="G7033" s="1" t="s">
        <v>20</v>
      </c>
      <c r="H7033" s="4" t="s">
        <v>182</v>
      </c>
      <c r="I7033" s="1" t="s">
        <v>38</v>
      </c>
    </row>
    <row r="7034" spans="2:9">
      <c r="B7034" s="1">
        <v>7032</v>
      </c>
      <c r="C7034" s="41" t="s">
        <v>20398</v>
      </c>
      <c r="D7034" s="4" t="s">
        <v>20399</v>
      </c>
      <c r="E7034" s="41" t="s">
        <v>19</v>
      </c>
      <c r="F7034" s="3" t="s">
        <v>20400</v>
      </c>
      <c r="G7034" s="1" t="s">
        <v>20</v>
      </c>
      <c r="H7034" s="4" t="s">
        <v>244</v>
      </c>
      <c r="I7034" s="1" t="s">
        <v>38</v>
      </c>
    </row>
    <row r="7035" spans="2:9">
      <c r="B7035" s="1">
        <v>7033</v>
      </c>
      <c r="C7035" s="41" t="s">
        <v>20401</v>
      </c>
      <c r="D7035" s="4" t="s">
        <v>20402</v>
      </c>
      <c r="E7035" s="41" t="s">
        <v>19</v>
      </c>
      <c r="F7035" s="3" t="s">
        <v>20403</v>
      </c>
      <c r="G7035" s="1" t="s">
        <v>20</v>
      </c>
      <c r="H7035" s="4" t="s">
        <v>679</v>
      </c>
      <c r="I7035" s="1" t="s">
        <v>38</v>
      </c>
    </row>
    <row r="7036" spans="2:9">
      <c r="B7036" s="1">
        <v>7034</v>
      </c>
      <c r="C7036" s="41" t="s">
        <v>20404</v>
      </c>
      <c r="D7036" s="4" t="s">
        <v>20405</v>
      </c>
      <c r="E7036" s="41" t="s">
        <v>19</v>
      </c>
      <c r="F7036" s="3" t="s">
        <v>20406</v>
      </c>
      <c r="G7036" s="1" t="s">
        <v>20</v>
      </c>
      <c r="H7036" s="4" t="s">
        <v>436</v>
      </c>
      <c r="I7036" s="1" t="s">
        <v>38</v>
      </c>
    </row>
    <row r="7037" spans="2:9">
      <c r="B7037" s="1">
        <v>7035</v>
      </c>
      <c r="C7037" s="41" t="s">
        <v>20407</v>
      </c>
      <c r="D7037" s="4" t="s">
        <v>20408</v>
      </c>
      <c r="E7037" s="41" t="s">
        <v>19</v>
      </c>
      <c r="F7037" s="3" t="s">
        <v>13731</v>
      </c>
      <c r="G7037" s="1" t="s">
        <v>20</v>
      </c>
      <c r="H7037" s="4" t="s">
        <v>387</v>
      </c>
      <c r="I7037" s="1" t="s">
        <v>38</v>
      </c>
    </row>
    <row r="7038" spans="2:9">
      <c r="B7038" s="1">
        <v>7036</v>
      </c>
      <c r="C7038" s="41" t="s">
        <v>20409</v>
      </c>
      <c r="D7038" s="4" t="s">
        <v>20410</v>
      </c>
      <c r="E7038" s="41" t="s">
        <v>19</v>
      </c>
      <c r="F7038" s="3" t="s">
        <v>20411</v>
      </c>
      <c r="G7038" s="1" t="s">
        <v>20</v>
      </c>
      <c r="H7038" s="4" t="s">
        <v>675</v>
      </c>
      <c r="I7038" s="1" t="s">
        <v>38</v>
      </c>
    </row>
    <row r="7039" spans="2:9">
      <c r="B7039" s="1">
        <v>7037</v>
      </c>
      <c r="C7039" s="41" t="s">
        <v>20412</v>
      </c>
      <c r="D7039" s="4" t="s">
        <v>20413</v>
      </c>
      <c r="E7039" s="41" t="s">
        <v>19</v>
      </c>
      <c r="F7039" s="3" t="s">
        <v>13838</v>
      </c>
      <c r="G7039" s="1" t="s">
        <v>20</v>
      </c>
      <c r="H7039" s="4" t="s">
        <v>387</v>
      </c>
      <c r="I7039" s="1" t="s">
        <v>38</v>
      </c>
    </row>
    <row r="7040" spans="2:9">
      <c r="B7040" s="1">
        <v>7038</v>
      </c>
      <c r="C7040" s="41" t="s">
        <v>20414</v>
      </c>
      <c r="D7040" s="4" t="s">
        <v>20415</v>
      </c>
      <c r="E7040" s="41" t="s">
        <v>19</v>
      </c>
      <c r="F7040" s="3" t="s">
        <v>20416</v>
      </c>
      <c r="G7040" s="1" t="s">
        <v>20</v>
      </c>
      <c r="H7040" s="4" t="s">
        <v>182</v>
      </c>
      <c r="I7040" s="1" t="s">
        <v>38</v>
      </c>
    </row>
    <row r="7041" spans="2:9">
      <c r="B7041" s="1">
        <v>7039</v>
      </c>
      <c r="C7041" s="41" t="s">
        <v>20417</v>
      </c>
      <c r="D7041" s="4" t="s">
        <v>20418</v>
      </c>
      <c r="E7041" s="41" t="s">
        <v>19</v>
      </c>
      <c r="F7041" s="3" t="s">
        <v>20419</v>
      </c>
      <c r="G7041" s="1" t="s">
        <v>20</v>
      </c>
      <c r="H7041" s="4" t="s">
        <v>679</v>
      </c>
      <c r="I7041" s="1" t="s">
        <v>38</v>
      </c>
    </row>
    <row r="7042" spans="2:9">
      <c r="B7042" s="1">
        <v>7040</v>
      </c>
      <c r="C7042" s="41" t="s">
        <v>20420</v>
      </c>
      <c r="D7042" s="4" t="s">
        <v>20421</v>
      </c>
      <c r="E7042" s="41" t="s">
        <v>19</v>
      </c>
      <c r="F7042" s="3" t="s">
        <v>20422</v>
      </c>
      <c r="G7042" s="1" t="s">
        <v>20</v>
      </c>
      <c r="H7042" s="4" t="s">
        <v>194</v>
      </c>
      <c r="I7042" s="1" t="s">
        <v>38</v>
      </c>
    </row>
    <row r="7043" spans="2:9">
      <c r="B7043" s="1">
        <v>7041</v>
      </c>
      <c r="C7043" s="41" t="s">
        <v>20423</v>
      </c>
      <c r="D7043" s="4" t="s">
        <v>20424</v>
      </c>
      <c r="E7043" s="41" t="s">
        <v>19</v>
      </c>
      <c r="F7043" s="3" t="s">
        <v>15840</v>
      </c>
      <c r="G7043" s="1" t="s">
        <v>20</v>
      </c>
      <c r="H7043" s="4" t="s">
        <v>557</v>
      </c>
      <c r="I7043" s="1" t="s">
        <v>38</v>
      </c>
    </row>
    <row r="7044" spans="2:9">
      <c r="B7044" s="1">
        <v>7042</v>
      </c>
      <c r="C7044" s="41" t="s">
        <v>20425</v>
      </c>
      <c r="D7044" s="4" t="s">
        <v>20426</v>
      </c>
      <c r="E7044" s="41" t="s">
        <v>19</v>
      </c>
      <c r="F7044" s="3" t="s">
        <v>20427</v>
      </c>
      <c r="G7044" s="1" t="s">
        <v>20</v>
      </c>
      <c r="H7044" s="4" t="s">
        <v>436</v>
      </c>
      <c r="I7044" s="1" t="s">
        <v>38</v>
      </c>
    </row>
    <row r="7045" spans="2:9">
      <c r="B7045" s="1">
        <v>7043</v>
      </c>
      <c r="C7045" s="41" t="s">
        <v>20428</v>
      </c>
      <c r="D7045" s="4" t="s">
        <v>20429</v>
      </c>
      <c r="E7045" s="41" t="s">
        <v>19</v>
      </c>
      <c r="F7045" s="3" t="s">
        <v>20430</v>
      </c>
      <c r="G7045" s="1" t="s">
        <v>20</v>
      </c>
      <c r="H7045" s="4" t="s">
        <v>675</v>
      </c>
      <c r="I7045" s="1" t="s">
        <v>38</v>
      </c>
    </row>
    <row r="7046" spans="2:9">
      <c r="B7046" s="1">
        <v>7044</v>
      </c>
      <c r="C7046" s="41" t="s">
        <v>20431</v>
      </c>
      <c r="D7046" s="4" t="s">
        <v>20432</v>
      </c>
      <c r="E7046" s="41" t="s">
        <v>19</v>
      </c>
      <c r="F7046" s="3" t="s">
        <v>20433</v>
      </c>
      <c r="G7046" s="1" t="s">
        <v>20</v>
      </c>
      <c r="H7046" s="4" t="s">
        <v>318</v>
      </c>
      <c r="I7046" s="1" t="s">
        <v>38</v>
      </c>
    </row>
    <row r="7047" spans="2:9">
      <c r="B7047" s="1">
        <v>7045</v>
      </c>
      <c r="C7047" s="41" t="s">
        <v>20434</v>
      </c>
      <c r="D7047" s="4" t="s">
        <v>20435</v>
      </c>
      <c r="E7047" s="41" t="s">
        <v>19</v>
      </c>
      <c r="F7047" s="3" t="s">
        <v>20436</v>
      </c>
      <c r="G7047" s="1" t="s">
        <v>20</v>
      </c>
      <c r="H7047" s="4" t="s">
        <v>174</v>
      </c>
      <c r="I7047" s="1" t="s">
        <v>38</v>
      </c>
    </row>
    <row r="7048" spans="2:9">
      <c r="B7048" s="1">
        <v>7046</v>
      </c>
      <c r="C7048" s="41" t="s">
        <v>20437</v>
      </c>
      <c r="D7048" s="4" t="s">
        <v>20438</v>
      </c>
      <c r="E7048" s="41" t="s">
        <v>19</v>
      </c>
      <c r="F7048" s="3" t="s">
        <v>20439</v>
      </c>
      <c r="G7048" s="1" t="s">
        <v>20</v>
      </c>
      <c r="H7048" s="4" t="s">
        <v>557</v>
      </c>
      <c r="I7048" s="1" t="s">
        <v>38</v>
      </c>
    </row>
    <row r="7049" spans="2:9">
      <c r="B7049" s="1">
        <v>7047</v>
      </c>
      <c r="C7049" s="41" t="s">
        <v>20440</v>
      </c>
      <c r="D7049" s="4" t="s">
        <v>20441</v>
      </c>
      <c r="E7049" s="41" t="s">
        <v>19</v>
      </c>
      <c r="F7049" s="3" t="s">
        <v>20442</v>
      </c>
      <c r="G7049" s="1" t="s">
        <v>20</v>
      </c>
      <c r="H7049" s="4" t="s">
        <v>678</v>
      </c>
      <c r="I7049" s="1" t="s">
        <v>38</v>
      </c>
    </row>
    <row r="7050" spans="2:9">
      <c r="B7050" s="1">
        <v>7048</v>
      </c>
      <c r="C7050" s="41" t="s">
        <v>20443</v>
      </c>
      <c r="D7050" s="4" t="s">
        <v>20444</v>
      </c>
      <c r="E7050" s="41" t="s">
        <v>19</v>
      </c>
      <c r="F7050" s="3" t="s">
        <v>20445</v>
      </c>
      <c r="G7050" s="1" t="s">
        <v>20</v>
      </c>
      <c r="H7050" s="4" t="s">
        <v>387</v>
      </c>
      <c r="I7050" s="1" t="s">
        <v>38</v>
      </c>
    </row>
    <row r="7051" spans="2:9">
      <c r="B7051" s="1">
        <v>7049</v>
      </c>
      <c r="C7051" s="41" t="s">
        <v>20446</v>
      </c>
      <c r="D7051" s="4" t="s">
        <v>20447</v>
      </c>
      <c r="E7051" s="41" t="s">
        <v>19</v>
      </c>
      <c r="F7051" s="3" t="s">
        <v>20448</v>
      </c>
      <c r="G7051" s="1" t="s">
        <v>20</v>
      </c>
      <c r="H7051" s="4" t="s">
        <v>679</v>
      </c>
      <c r="I7051" s="1" t="s">
        <v>38</v>
      </c>
    </row>
    <row r="7052" spans="2:9">
      <c r="B7052" s="1">
        <v>7050</v>
      </c>
      <c r="C7052" s="41" t="s">
        <v>20449</v>
      </c>
      <c r="D7052" s="4" t="s">
        <v>20450</v>
      </c>
      <c r="E7052" s="41" t="s">
        <v>19</v>
      </c>
      <c r="F7052" s="3" t="s">
        <v>20451</v>
      </c>
      <c r="G7052" s="1" t="s">
        <v>20</v>
      </c>
      <c r="H7052" s="4" t="s">
        <v>678</v>
      </c>
      <c r="I7052" s="1" t="s">
        <v>38</v>
      </c>
    </row>
    <row r="7053" spans="2:9">
      <c r="B7053" s="1">
        <v>7051</v>
      </c>
      <c r="C7053" s="41" t="s">
        <v>20452</v>
      </c>
      <c r="D7053" s="4" t="s">
        <v>20453</v>
      </c>
      <c r="E7053" s="41" t="s">
        <v>19</v>
      </c>
      <c r="F7053" s="3" t="s">
        <v>20454</v>
      </c>
      <c r="G7053" s="1" t="s">
        <v>20</v>
      </c>
      <c r="H7053" s="4" t="s">
        <v>174</v>
      </c>
      <c r="I7053" s="1" t="s">
        <v>38</v>
      </c>
    </row>
    <row r="7054" spans="2:9">
      <c r="B7054" s="1">
        <v>7052</v>
      </c>
      <c r="C7054" s="41" t="s">
        <v>20455</v>
      </c>
      <c r="D7054" s="4" t="s">
        <v>18519</v>
      </c>
      <c r="E7054" s="41" t="s">
        <v>19</v>
      </c>
      <c r="F7054" s="3" t="s">
        <v>6852</v>
      </c>
      <c r="G7054" s="1" t="s">
        <v>20</v>
      </c>
      <c r="H7054" s="4" t="s">
        <v>387</v>
      </c>
      <c r="I7054" s="1" t="s">
        <v>38</v>
      </c>
    </row>
    <row r="7055" spans="2:9">
      <c r="B7055" s="1">
        <v>7053</v>
      </c>
      <c r="C7055" s="41" t="s">
        <v>20456</v>
      </c>
      <c r="D7055" s="4" t="s">
        <v>20457</v>
      </c>
      <c r="E7055" s="41" t="s">
        <v>19</v>
      </c>
      <c r="F7055" s="3" t="s">
        <v>20458</v>
      </c>
      <c r="G7055" s="1" t="s">
        <v>20</v>
      </c>
      <c r="H7055" s="4" t="s">
        <v>681</v>
      </c>
      <c r="I7055" s="1" t="s">
        <v>38</v>
      </c>
    </row>
    <row r="7056" spans="2:9">
      <c r="B7056" s="1">
        <v>7054</v>
      </c>
      <c r="C7056" s="41" t="s">
        <v>20459</v>
      </c>
      <c r="D7056" s="4" t="s">
        <v>20460</v>
      </c>
      <c r="E7056" s="41" t="s">
        <v>19</v>
      </c>
      <c r="F7056" s="3" t="s">
        <v>20461</v>
      </c>
      <c r="G7056" s="1" t="s">
        <v>20</v>
      </c>
      <c r="H7056" s="4" t="s">
        <v>680</v>
      </c>
      <c r="I7056" s="1" t="s">
        <v>38</v>
      </c>
    </row>
    <row r="7057" spans="2:9">
      <c r="B7057" s="1">
        <v>7055</v>
      </c>
      <c r="C7057" s="41" t="s">
        <v>20462</v>
      </c>
      <c r="D7057" s="4" t="s">
        <v>20463</v>
      </c>
      <c r="E7057" s="41" t="s">
        <v>19</v>
      </c>
      <c r="F7057" s="3" t="s">
        <v>20464</v>
      </c>
      <c r="G7057" s="1" t="s">
        <v>20</v>
      </c>
      <c r="H7057" s="4" t="s">
        <v>478</v>
      </c>
      <c r="I7057" s="1" t="s">
        <v>38</v>
      </c>
    </row>
    <row r="7058" spans="2:9">
      <c r="B7058" s="1">
        <v>7056</v>
      </c>
      <c r="C7058" s="41" t="s">
        <v>20465</v>
      </c>
      <c r="D7058" s="4" t="s">
        <v>3851</v>
      </c>
      <c r="E7058" s="41" t="s">
        <v>19</v>
      </c>
      <c r="F7058" s="3" t="s">
        <v>20466</v>
      </c>
      <c r="G7058" s="1" t="s">
        <v>20</v>
      </c>
      <c r="H7058" s="4" t="s">
        <v>679</v>
      </c>
      <c r="I7058" s="1" t="s">
        <v>38</v>
      </c>
    </row>
    <row r="7059" spans="2:9">
      <c r="B7059" s="1">
        <v>7057</v>
      </c>
      <c r="C7059" s="41" t="s">
        <v>20467</v>
      </c>
      <c r="D7059" s="4" t="s">
        <v>20468</v>
      </c>
      <c r="E7059" s="41" t="s">
        <v>19</v>
      </c>
      <c r="F7059" s="3" t="s">
        <v>20469</v>
      </c>
      <c r="G7059" s="1" t="s">
        <v>20</v>
      </c>
      <c r="H7059" s="4" t="s">
        <v>679</v>
      </c>
      <c r="I7059" s="1" t="s">
        <v>38</v>
      </c>
    </row>
    <row r="7060" spans="2:9">
      <c r="B7060" s="1">
        <v>7058</v>
      </c>
      <c r="C7060" s="41" t="s">
        <v>20470</v>
      </c>
      <c r="D7060" s="4" t="s">
        <v>20471</v>
      </c>
      <c r="E7060" s="41" t="s">
        <v>19</v>
      </c>
      <c r="F7060" s="3" t="s">
        <v>20472</v>
      </c>
      <c r="G7060" s="1" t="s">
        <v>20</v>
      </c>
      <c r="H7060" s="4" t="s">
        <v>387</v>
      </c>
      <c r="I7060" s="1" t="s">
        <v>38</v>
      </c>
    </row>
    <row r="7061" spans="2:9">
      <c r="B7061" s="1">
        <v>7059</v>
      </c>
      <c r="C7061" s="41" t="s">
        <v>20473</v>
      </c>
      <c r="D7061" s="4" t="s">
        <v>20474</v>
      </c>
      <c r="E7061" s="41" t="s">
        <v>19</v>
      </c>
      <c r="F7061" s="3" t="s">
        <v>20475</v>
      </c>
      <c r="G7061" s="1" t="s">
        <v>20</v>
      </c>
      <c r="H7061" s="4" t="s">
        <v>678</v>
      </c>
      <c r="I7061" s="1" t="s">
        <v>38</v>
      </c>
    </row>
    <row r="7062" spans="2:9">
      <c r="B7062" s="1">
        <v>7060</v>
      </c>
      <c r="C7062" s="41" t="s">
        <v>20476</v>
      </c>
      <c r="D7062" s="4" t="s">
        <v>20477</v>
      </c>
      <c r="E7062" s="41" t="s">
        <v>19</v>
      </c>
      <c r="F7062" s="3" t="s">
        <v>15634</v>
      </c>
      <c r="G7062" s="1" t="s">
        <v>20</v>
      </c>
      <c r="H7062" s="4" t="s">
        <v>244</v>
      </c>
      <c r="I7062" s="1" t="s">
        <v>38</v>
      </c>
    </row>
    <row r="7063" spans="2:9">
      <c r="B7063" s="1">
        <v>7061</v>
      </c>
      <c r="C7063" s="41" t="s">
        <v>20478</v>
      </c>
      <c r="D7063" s="4" t="s">
        <v>20479</v>
      </c>
      <c r="E7063" s="41" t="s">
        <v>19</v>
      </c>
      <c r="F7063" s="3" t="s">
        <v>20480</v>
      </c>
      <c r="G7063" s="1" t="s">
        <v>20</v>
      </c>
      <c r="H7063" s="4" t="s">
        <v>174</v>
      </c>
      <c r="I7063" s="1" t="s">
        <v>38</v>
      </c>
    </row>
    <row r="7064" spans="2:9">
      <c r="B7064" s="1">
        <v>7062</v>
      </c>
      <c r="C7064" s="41" t="s">
        <v>20481</v>
      </c>
      <c r="D7064" s="4" t="s">
        <v>15154</v>
      </c>
      <c r="E7064" s="41" t="s">
        <v>19</v>
      </c>
      <c r="F7064" s="3" t="s">
        <v>15634</v>
      </c>
      <c r="G7064" s="1" t="s">
        <v>20</v>
      </c>
      <c r="H7064" s="4" t="s">
        <v>244</v>
      </c>
      <c r="I7064" s="1" t="s">
        <v>38</v>
      </c>
    </row>
    <row r="7065" spans="2:9">
      <c r="B7065" s="1">
        <v>7063</v>
      </c>
      <c r="C7065" s="41" t="s">
        <v>20482</v>
      </c>
      <c r="D7065" s="4" t="s">
        <v>20483</v>
      </c>
      <c r="E7065" s="41" t="s">
        <v>19</v>
      </c>
      <c r="F7065" s="3" t="s">
        <v>16218</v>
      </c>
      <c r="G7065" s="1" t="s">
        <v>20</v>
      </c>
      <c r="H7065" s="4" t="s">
        <v>679</v>
      </c>
      <c r="I7065" s="1" t="s">
        <v>38</v>
      </c>
    </row>
    <row r="7066" spans="2:9">
      <c r="B7066" s="1">
        <v>7064</v>
      </c>
      <c r="C7066" s="41" t="s">
        <v>20484</v>
      </c>
      <c r="D7066" s="4" t="s">
        <v>20485</v>
      </c>
      <c r="E7066" s="41" t="s">
        <v>19</v>
      </c>
      <c r="F7066" s="3" t="s">
        <v>20486</v>
      </c>
      <c r="G7066" s="1" t="s">
        <v>20</v>
      </c>
      <c r="H7066" s="4" t="s">
        <v>182</v>
      </c>
      <c r="I7066" s="1" t="s">
        <v>38</v>
      </c>
    </row>
    <row r="7067" spans="2:9">
      <c r="B7067" s="1">
        <v>7065</v>
      </c>
      <c r="C7067" s="41" t="s">
        <v>20487</v>
      </c>
      <c r="D7067" s="4" t="s">
        <v>20488</v>
      </c>
      <c r="E7067" s="41" t="s">
        <v>19</v>
      </c>
      <c r="F7067" s="3" t="s">
        <v>20489</v>
      </c>
      <c r="G7067" s="1" t="s">
        <v>20</v>
      </c>
      <c r="H7067" s="4" t="s">
        <v>436</v>
      </c>
      <c r="I7067" s="1" t="s">
        <v>38</v>
      </c>
    </row>
    <row r="7068" spans="2:9">
      <c r="B7068" s="1">
        <v>7066</v>
      </c>
      <c r="C7068" s="41" t="s">
        <v>20490</v>
      </c>
      <c r="D7068" s="4" t="s">
        <v>20491</v>
      </c>
      <c r="E7068" s="41" t="s">
        <v>19</v>
      </c>
      <c r="F7068" s="3" t="s">
        <v>20492</v>
      </c>
      <c r="G7068" s="1" t="s">
        <v>20</v>
      </c>
      <c r="H7068" s="4" t="s">
        <v>310</v>
      </c>
      <c r="I7068" s="1" t="s">
        <v>38</v>
      </c>
    </row>
    <row r="7069" spans="2:9">
      <c r="B7069" s="1">
        <v>7067</v>
      </c>
      <c r="C7069" s="41" t="s">
        <v>20493</v>
      </c>
      <c r="D7069" s="4" t="s">
        <v>20494</v>
      </c>
      <c r="E7069" s="41" t="s">
        <v>19</v>
      </c>
      <c r="F7069" s="3" t="s">
        <v>20495</v>
      </c>
      <c r="G7069" s="1" t="s">
        <v>20</v>
      </c>
      <c r="H7069" s="4" t="s">
        <v>671</v>
      </c>
      <c r="I7069" s="1" t="s">
        <v>38</v>
      </c>
    </row>
    <row r="7070" spans="2:9">
      <c r="B7070" s="1">
        <v>7068</v>
      </c>
      <c r="C7070" s="41" t="s">
        <v>20496</v>
      </c>
      <c r="D7070" s="4" t="s">
        <v>12029</v>
      </c>
      <c r="E7070" s="41" t="s">
        <v>19</v>
      </c>
      <c r="F7070" s="3" t="s">
        <v>20497</v>
      </c>
      <c r="G7070" s="1" t="s">
        <v>20</v>
      </c>
      <c r="H7070" s="4" t="s">
        <v>387</v>
      </c>
      <c r="I7070" s="1" t="s">
        <v>38</v>
      </c>
    </row>
    <row r="7071" spans="2:9">
      <c r="B7071" s="1">
        <v>7069</v>
      </c>
      <c r="C7071" s="41" t="s">
        <v>20498</v>
      </c>
      <c r="D7071" s="4" t="s">
        <v>20499</v>
      </c>
      <c r="E7071" s="41" t="s">
        <v>19</v>
      </c>
      <c r="F7071" s="3" t="s">
        <v>20500</v>
      </c>
      <c r="G7071" s="1" t="s">
        <v>20</v>
      </c>
      <c r="H7071" s="4" t="s">
        <v>387</v>
      </c>
      <c r="I7071" s="1" t="s">
        <v>38</v>
      </c>
    </row>
    <row r="7072" spans="2:9">
      <c r="B7072" s="1">
        <v>7070</v>
      </c>
      <c r="C7072" s="41" t="s">
        <v>20501</v>
      </c>
      <c r="D7072" s="4" t="s">
        <v>20502</v>
      </c>
      <c r="E7072" s="41" t="s">
        <v>19</v>
      </c>
      <c r="F7072" s="3" t="s">
        <v>20503</v>
      </c>
      <c r="G7072" s="1" t="s">
        <v>20</v>
      </c>
      <c r="H7072" s="4" t="s">
        <v>680</v>
      </c>
      <c r="I7072" s="1" t="s">
        <v>38</v>
      </c>
    </row>
    <row r="7073" spans="2:9">
      <c r="B7073" s="1">
        <v>7071</v>
      </c>
      <c r="C7073" s="41" t="s">
        <v>20504</v>
      </c>
      <c r="D7073" s="4" t="s">
        <v>20505</v>
      </c>
      <c r="E7073" s="41" t="s">
        <v>19</v>
      </c>
      <c r="F7073" s="3" t="s">
        <v>20506</v>
      </c>
      <c r="G7073" s="1" t="s">
        <v>20</v>
      </c>
      <c r="H7073" s="4" t="s">
        <v>478</v>
      </c>
      <c r="I7073" s="1" t="s">
        <v>38</v>
      </c>
    </row>
    <row r="7074" spans="2:9">
      <c r="B7074" s="1">
        <v>7072</v>
      </c>
      <c r="C7074" s="41" t="s">
        <v>20507</v>
      </c>
      <c r="D7074" s="4" t="s">
        <v>20508</v>
      </c>
      <c r="E7074" s="41" t="s">
        <v>19</v>
      </c>
      <c r="F7074" s="3" t="s">
        <v>15025</v>
      </c>
      <c r="G7074" s="1" t="s">
        <v>20</v>
      </c>
      <c r="H7074" s="4" t="s">
        <v>387</v>
      </c>
      <c r="I7074" s="1" t="s">
        <v>38</v>
      </c>
    </row>
    <row r="7075" spans="2:9">
      <c r="B7075" s="1">
        <v>7073</v>
      </c>
      <c r="C7075" s="41" t="s">
        <v>20509</v>
      </c>
      <c r="D7075" s="4" t="s">
        <v>13033</v>
      </c>
      <c r="E7075" s="41" t="s">
        <v>19</v>
      </c>
      <c r="F7075" s="3" t="s">
        <v>20510</v>
      </c>
      <c r="G7075" s="1" t="s">
        <v>20</v>
      </c>
      <c r="H7075" s="4" t="s">
        <v>679</v>
      </c>
      <c r="I7075" s="1" t="s">
        <v>38</v>
      </c>
    </row>
    <row r="7076" spans="2:9">
      <c r="B7076" s="1">
        <v>7074</v>
      </c>
      <c r="C7076" s="41" t="s">
        <v>20511</v>
      </c>
      <c r="D7076" s="4" t="s">
        <v>20512</v>
      </c>
      <c r="E7076" s="41" t="s">
        <v>19</v>
      </c>
      <c r="F7076" s="3" t="s">
        <v>20513</v>
      </c>
      <c r="G7076" s="1" t="s">
        <v>20</v>
      </c>
      <c r="H7076" s="4" t="s">
        <v>174</v>
      </c>
      <c r="I7076" s="1" t="s">
        <v>38</v>
      </c>
    </row>
    <row r="7077" spans="2:9">
      <c r="B7077" s="1">
        <v>7075</v>
      </c>
      <c r="C7077" s="41" t="s">
        <v>20514</v>
      </c>
      <c r="D7077" s="4" t="s">
        <v>20515</v>
      </c>
      <c r="E7077" s="41" t="s">
        <v>19</v>
      </c>
      <c r="F7077" s="3" t="s">
        <v>13087</v>
      </c>
      <c r="G7077" s="1" t="s">
        <v>20</v>
      </c>
      <c r="H7077" s="4" t="s">
        <v>680</v>
      </c>
      <c r="I7077" s="1" t="s">
        <v>38</v>
      </c>
    </row>
    <row r="7078" spans="2:9">
      <c r="B7078" s="1">
        <v>7076</v>
      </c>
      <c r="C7078" s="41" t="s">
        <v>20516</v>
      </c>
      <c r="D7078" s="4" t="s">
        <v>20517</v>
      </c>
      <c r="E7078" s="41" t="s">
        <v>19</v>
      </c>
      <c r="F7078" s="3" t="s">
        <v>20518</v>
      </c>
      <c r="G7078" s="1" t="s">
        <v>20</v>
      </c>
      <c r="H7078" s="4" t="s">
        <v>680</v>
      </c>
      <c r="I7078" s="1" t="s">
        <v>38</v>
      </c>
    </row>
    <row r="7079" spans="2:9">
      <c r="B7079" s="1">
        <v>7077</v>
      </c>
      <c r="C7079" s="41" t="s">
        <v>20519</v>
      </c>
      <c r="D7079" s="4" t="s">
        <v>20520</v>
      </c>
      <c r="E7079" s="41" t="s">
        <v>19</v>
      </c>
      <c r="F7079" s="3" t="s">
        <v>20521</v>
      </c>
      <c r="G7079" s="1" t="s">
        <v>20</v>
      </c>
      <c r="H7079" s="4" t="s">
        <v>436</v>
      </c>
      <c r="I7079" s="1" t="s">
        <v>38</v>
      </c>
    </row>
    <row r="7080" spans="2:9">
      <c r="B7080" s="1">
        <v>7078</v>
      </c>
      <c r="C7080" s="41" t="s">
        <v>20522</v>
      </c>
      <c r="D7080" s="4" t="s">
        <v>20523</v>
      </c>
      <c r="E7080" s="41" t="s">
        <v>19</v>
      </c>
      <c r="F7080" s="3" t="s">
        <v>20524</v>
      </c>
      <c r="G7080" s="1" t="s">
        <v>20</v>
      </c>
      <c r="H7080" s="4" t="s">
        <v>478</v>
      </c>
      <c r="I7080" s="1" t="s">
        <v>38</v>
      </c>
    </row>
    <row r="7081" spans="2:9">
      <c r="B7081" s="1">
        <v>7079</v>
      </c>
      <c r="C7081" s="41" t="s">
        <v>20525</v>
      </c>
      <c r="D7081" s="4" t="s">
        <v>20526</v>
      </c>
      <c r="E7081" s="41" t="s">
        <v>19</v>
      </c>
      <c r="F7081" s="3" t="s">
        <v>20527</v>
      </c>
      <c r="G7081" s="1" t="s">
        <v>20</v>
      </c>
      <c r="H7081" s="4" t="s">
        <v>478</v>
      </c>
      <c r="I7081" s="1" t="s">
        <v>38</v>
      </c>
    </row>
    <row r="7082" spans="2:9">
      <c r="B7082" s="1">
        <v>7080</v>
      </c>
      <c r="C7082" s="41" t="s">
        <v>20528</v>
      </c>
      <c r="D7082" s="4" t="s">
        <v>20529</v>
      </c>
      <c r="E7082" s="41" t="s">
        <v>19</v>
      </c>
      <c r="F7082" s="3" t="s">
        <v>20530</v>
      </c>
      <c r="G7082" s="1" t="s">
        <v>20</v>
      </c>
      <c r="H7082" s="4" t="s">
        <v>436</v>
      </c>
      <c r="I7082" s="1" t="s">
        <v>38</v>
      </c>
    </row>
    <row r="7083" spans="2:9">
      <c r="B7083" s="1">
        <v>7081</v>
      </c>
      <c r="C7083" s="41" t="s">
        <v>20531</v>
      </c>
      <c r="D7083" s="4" t="s">
        <v>20532</v>
      </c>
      <c r="E7083" s="41" t="s">
        <v>19</v>
      </c>
      <c r="F7083" s="3" t="s">
        <v>13324</v>
      </c>
      <c r="G7083" s="1" t="s">
        <v>20</v>
      </c>
      <c r="H7083" s="4" t="s">
        <v>680</v>
      </c>
      <c r="I7083" s="1" t="s">
        <v>38</v>
      </c>
    </row>
    <row r="7084" spans="2:9">
      <c r="B7084" s="1">
        <v>7082</v>
      </c>
      <c r="C7084" s="41" t="s">
        <v>20533</v>
      </c>
      <c r="D7084" s="4" t="s">
        <v>20534</v>
      </c>
      <c r="E7084" s="41" t="s">
        <v>19</v>
      </c>
      <c r="F7084" s="3" t="s">
        <v>20535</v>
      </c>
      <c r="G7084" s="1" t="s">
        <v>20</v>
      </c>
      <c r="H7084" s="4" t="s">
        <v>557</v>
      </c>
      <c r="I7084" s="1" t="s">
        <v>38</v>
      </c>
    </row>
    <row r="7085" spans="2:9">
      <c r="B7085" s="1">
        <v>7083</v>
      </c>
      <c r="C7085" s="41" t="s">
        <v>20536</v>
      </c>
      <c r="D7085" s="4" t="s">
        <v>6575</v>
      </c>
      <c r="E7085" s="41" t="s">
        <v>19</v>
      </c>
      <c r="F7085" s="3" t="s">
        <v>18679</v>
      </c>
      <c r="G7085" s="1" t="s">
        <v>20</v>
      </c>
      <c r="H7085" s="4" t="s">
        <v>557</v>
      </c>
      <c r="I7085" s="1" t="s">
        <v>38</v>
      </c>
    </row>
    <row r="7086" spans="2:9">
      <c r="B7086" s="1">
        <v>7084</v>
      </c>
      <c r="C7086" s="41" t="s">
        <v>20537</v>
      </c>
      <c r="D7086" s="4" t="s">
        <v>20538</v>
      </c>
      <c r="E7086" s="41" t="s">
        <v>19</v>
      </c>
      <c r="F7086" s="3" t="s">
        <v>17865</v>
      </c>
      <c r="G7086" s="1" t="s">
        <v>20</v>
      </c>
      <c r="H7086" s="4" t="s">
        <v>310</v>
      </c>
      <c r="I7086" s="1" t="s">
        <v>38</v>
      </c>
    </row>
    <row r="7087" spans="2:9">
      <c r="B7087" s="1">
        <v>7085</v>
      </c>
      <c r="C7087" s="41" t="s">
        <v>20539</v>
      </c>
      <c r="D7087" s="4" t="s">
        <v>20540</v>
      </c>
      <c r="E7087" s="41" t="s">
        <v>19</v>
      </c>
      <c r="F7087" s="3" t="s">
        <v>13838</v>
      </c>
      <c r="G7087" s="1" t="s">
        <v>20</v>
      </c>
      <c r="H7087" s="4" t="s">
        <v>387</v>
      </c>
      <c r="I7087" s="1" t="s">
        <v>38</v>
      </c>
    </row>
    <row r="7088" spans="2:9">
      <c r="B7088" s="1">
        <v>7086</v>
      </c>
      <c r="C7088" s="41" t="s">
        <v>20541</v>
      </c>
      <c r="D7088" s="4" t="s">
        <v>20542</v>
      </c>
      <c r="E7088" s="41" t="s">
        <v>19</v>
      </c>
      <c r="F7088" s="3" t="s">
        <v>20543</v>
      </c>
      <c r="G7088" s="1" t="s">
        <v>20</v>
      </c>
      <c r="H7088" s="4" t="s">
        <v>326</v>
      </c>
      <c r="I7088" s="1" t="s">
        <v>38</v>
      </c>
    </row>
    <row r="7089" spans="2:9">
      <c r="B7089" s="1">
        <v>7087</v>
      </c>
      <c r="C7089" s="41" t="s">
        <v>20544</v>
      </c>
      <c r="D7089" s="4" t="s">
        <v>6296</v>
      </c>
      <c r="E7089" s="41" t="s">
        <v>19</v>
      </c>
      <c r="F7089" s="3" t="s">
        <v>20545</v>
      </c>
      <c r="G7089" s="1" t="s">
        <v>20</v>
      </c>
      <c r="H7089" s="4" t="s">
        <v>679</v>
      </c>
      <c r="I7089" s="1" t="s">
        <v>38</v>
      </c>
    </row>
    <row r="7090" spans="2:9">
      <c r="B7090" s="1">
        <v>7088</v>
      </c>
      <c r="C7090" s="41" t="s">
        <v>20546</v>
      </c>
      <c r="D7090" s="4" t="s">
        <v>20547</v>
      </c>
      <c r="E7090" s="41" t="s">
        <v>19</v>
      </c>
      <c r="F7090" s="3" t="s">
        <v>12049</v>
      </c>
      <c r="G7090" s="1" t="s">
        <v>20</v>
      </c>
      <c r="H7090" s="4" t="s">
        <v>387</v>
      </c>
      <c r="I7090" s="1" t="s">
        <v>38</v>
      </c>
    </row>
    <row r="7091" spans="2:9">
      <c r="B7091" s="1">
        <v>7089</v>
      </c>
      <c r="C7091" s="41" t="s">
        <v>20548</v>
      </c>
      <c r="D7091" s="4" t="s">
        <v>20549</v>
      </c>
      <c r="E7091" s="41" t="s">
        <v>19</v>
      </c>
      <c r="F7091" s="3" t="s">
        <v>6567</v>
      </c>
      <c r="G7091" s="1" t="s">
        <v>20</v>
      </c>
      <c r="H7091" s="4" t="s">
        <v>29551</v>
      </c>
      <c r="I7091" s="1" t="s">
        <v>38</v>
      </c>
    </row>
    <row r="7092" spans="2:9">
      <c r="B7092" s="1">
        <v>7090</v>
      </c>
      <c r="C7092" s="41" t="s">
        <v>20550</v>
      </c>
      <c r="D7092" s="4" t="s">
        <v>20551</v>
      </c>
      <c r="E7092" s="41" t="s">
        <v>19</v>
      </c>
      <c r="F7092" s="3" t="s">
        <v>20552</v>
      </c>
      <c r="G7092" s="1" t="s">
        <v>20</v>
      </c>
      <c r="H7092" s="4" t="s">
        <v>182</v>
      </c>
      <c r="I7092" s="1" t="s">
        <v>38</v>
      </c>
    </row>
    <row r="7093" spans="2:9">
      <c r="B7093" s="1">
        <v>7091</v>
      </c>
      <c r="C7093" s="41" t="s">
        <v>20553</v>
      </c>
      <c r="D7093" s="4" t="s">
        <v>20554</v>
      </c>
      <c r="E7093" s="41" t="s">
        <v>19</v>
      </c>
      <c r="F7093" s="3" t="s">
        <v>15025</v>
      </c>
      <c r="G7093" s="1" t="s">
        <v>20</v>
      </c>
      <c r="H7093" s="4" t="s">
        <v>387</v>
      </c>
      <c r="I7093" s="1" t="s">
        <v>38</v>
      </c>
    </row>
    <row r="7094" spans="2:9">
      <c r="B7094" s="1">
        <v>7092</v>
      </c>
      <c r="C7094" s="41" t="s">
        <v>20555</v>
      </c>
      <c r="D7094" s="4" t="s">
        <v>20556</v>
      </c>
      <c r="E7094" s="41" t="s">
        <v>19</v>
      </c>
      <c r="F7094" s="3" t="s">
        <v>20557</v>
      </c>
      <c r="G7094" s="1" t="s">
        <v>20</v>
      </c>
      <c r="H7094" s="4" t="s">
        <v>680</v>
      </c>
      <c r="I7094" s="1" t="s">
        <v>38</v>
      </c>
    </row>
    <row r="7095" spans="2:9">
      <c r="B7095" s="1">
        <v>7093</v>
      </c>
      <c r="C7095" s="41" t="s">
        <v>20558</v>
      </c>
      <c r="D7095" s="4" t="s">
        <v>20559</v>
      </c>
      <c r="E7095" s="41" t="s">
        <v>19</v>
      </c>
      <c r="F7095" s="3" t="s">
        <v>20560</v>
      </c>
      <c r="G7095" s="1" t="s">
        <v>20</v>
      </c>
      <c r="H7095" s="4" t="s">
        <v>557</v>
      </c>
      <c r="I7095" s="1" t="s">
        <v>38</v>
      </c>
    </row>
    <row r="7096" spans="2:9">
      <c r="B7096" s="1">
        <v>7094</v>
      </c>
      <c r="C7096" s="41" t="s">
        <v>20561</v>
      </c>
      <c r="D7096" s="4" t="s">
        <v>20562</v>
      </c>
      <c r="E7096" s="41" t="s">
        <v>19</v>
      </c>
      <c r="F7096" s="3" t="s">
        <v>20563</v>
      </c>
      <c r="G7096" s="1" t="s">
        <v>20</v>
      </c>
      <c r="H7096" s="4" t="s">
        <v>310</v>
      </c>
      <c r="I7096" s="1" t="s">
        <v>38</v>
      </c>
    </row>
    <row r="7097" spans="2:9">
      <c r="B7097" s="1">
        <v>7095</v>
      </c>
      <c r="C7097" s="41" t="s">
        <v>20564</v>
      </c>
      <c r="D7097" s="4" t="s">
        <v>20565</v>
      </c>
      <c r="E7097" s="41" t="s">
        <v>19</v>
      </c>
      <c r="F7097" s="3" t="s">
        <v>20566</v>
      </c>
      <c r="G7097" s="1" t="s">
        <v>20</v>
      </c>
      <c r="H7097" s="4" t="s">
        <v>436</v>
      </c>
      <c r="I7097" s="1" t="s">
        <v>38</v>
      </c>
    </row>
    <row r="7098" spans="2:9">
      <c r="B7098" s="1">
        <v>7096</v>
      </c>
      <c r="C7098" s="41" t="s">
        <v>20567</v>
      </c>
      <c r="D7098" s="4" t="s">
        <v>20568</v>
      </c>
      <c r="E7098" s="41" t="s">
        <v>19</v>
      </c>
      <c r="F7098" s="3" t="s">
        <v>20569</v>
      </c>
      <c r="G7098" s="1" t="s">
        <v>20</v>
      </c>
      <c r="H7098" s="4" t="s">
        <v>436</v>
      </c>
      <c r="I7098" s="1" t="s">
        <v>38</v>
      </c>
    </row>
    <row r="7099" spans="2:9">
      <c r="B7099" s="1">
        <v>7097</v>
      </c>
      <c r="C7099" s="41" t="s">
        <v>20570</v>
      </c>
      <c r="D7099" s="4" t="s">
        <v>20571</v>
      </c>
      <c r="E7099" s="41" t="s">
        <v>19</v>
      </c>
      <c r="F7099" s="3" t="s">
        <v>20572</v>
      </c>
      <c r="G7099" s="1" t="s">
        <v>20</v>
      </c>
      <c r="H7099" s="4" t="s">
        <v>679</v>
      </c>
      <c r="I7099" s="1" t="s">
        <v>38</v>
      </c>
    </row>
    <row r="7100" spans="2:9">
      <c r="B7100" s="1">
        <v>7098</v>
      </c>
      <c r="C7100" s="41" t="s">
        <v>20573</v>
      </c>
      <c r="D7100" s="4" t="s">
        <v>20574</v>
      </c>
      <c r="E7100" s="41" t="s">
        <v>19</v>
      </c>
      <c r="F7100" s="3" t="s">
        <v>20575</v>
      </c>
      <c r="G7100" s="1" t="s">
        <v>20</v>
      </c>
      <c r="H7100" s="4" t="s">
        <v>322</v>
      </c>
      <c r="I7100" s="1" t="s">
        <v>38</v>
      </c>
    </row>
    <row r="7101" spans="2:9">
      <c r="B7101" s="1">
        <v>7099</v>
      </c>
      <c r="C7101" s="41" t="s">
        <v>20576</v>
      </c>
      <c r="D7101" s="4" t="s">
        <v>20577</v>
      </c>
      <c r="E7101" s="41" t="s">
        <v>19</v>
      </c>
      <c r="F7101" s="3" t="s">
        <v>20578</v>
      </c>
      <c r="G7101" s="1" t="s">
        <v>20</v>
      </c>
      <c r="H7101" s="4" t="s">
        <v>557</v>
      </c>
      <c r="I7101" s="1" t="s">
        <v>38</v>
      </c>
    </row>
    <row r="7102" spans="2:9">
      <c r="B7102" s="1">
        <v>7100</v>
      </c>
      <c r="C7102" s="41" t="s">
        <v>20579</v>
      </c>
      <c r="D7102" s="4" t="s">
        <v>20580</v>
      </c>
      <c r="E7102" s="41" t="s">
        <v>19</v>
      </c>
      <c r="F7102" s="3" t="s">
        <v>20581</v>
      </c>
      <c r="G7102" s="1" t="s">
        <v>20</v>
      </c>
      <c r="H7102" s="4" t="s">
        <v>557</v>
      </c>
      <c r="I7102" s="1" t="s">
        <v>38</v>
      </c>
    </row>
    <row r="7103" spans="2:9">
      <c r="B7103" s="1">
        <v>7101</v>
      </c>
      <c r="C7103" s="41" t="s">
        <v>20582</v>
      </c>
      <c r="D7103" s="4" t="s">
        <v>20583</v>
      </c>
      <c r="E7103" s="41" t="s">
        <v>19</v>
      </c>
      <c r="F7103" s="3" t="s">
        <v>12049</v>
      </c>
      <c r="G7103" s="1" t="s">
        <v>20</v>
      </c>
      <c r="H7103" s="4" t="s">
        <v>387</v>
      </c>
      <c r="I7103" s="1" t="s">
        <v>38</v>
      </c>
    </row>
    <row r="7104" spans="2:9">
      <c r="B7104" s="1">
        <v>7102</v>
      </c>
      <c r="C7104" s="41" t="s">
        <v>20584</v>
      </c>
      <c r="D7104" s="4" t="s">
        <v>20585</v>
      </c>
      <c r="E7104" s="41" t="s">
        <v>19</v>
      </c>
      <c r="F7104" s="3" t="s">
        <v>20586</v>
      </c>
      <c r="G7104" s="1" t="s">
        <v>20</v>
      </c>
      <c r="H7104" s="4" t="s">
        <v>557</v>
      </c>
      <c r="I7104" s="1" t="s">
        <v>38</v>
      </c>
    </row>
    <row r="7105" spans="2:9">
      <c r="B7105" s="1">
        <v>7103</v>
      </c>
      <c r="C7105" s="41" t="s">
        <v>20587</v>
      </c>
      <c r="D7105" s="4" t="s">
        <v>20588</v>
      </c>
      <c r="E7105" s="41" t="s">
        <v>19</v>
      </c>
      <c r="F7105" s="3" t="s">
        <v>12049</v>
      </c>
      <c r="G7105" s="1" t="s">
        <v>20</v>
      </c>
      <c r="H7105" s="4" t="s">
        <v>387</v>
      </c>
      <c r="I7105" s="1" t="s">
        <v>38</v>
      </c>
    </row>
    <row r="7106" spans="2:9">
      <c r="B7106" s="1">
        <v>7104</v>
      </c>
      <c r="C7106" s="41" t="s">
        <v>20589</v>
      </c>
      <c r="D7106" s="4" t="s">
        <v>20590</v>
      </c>
      <c r="E7106" s="41" t="s">
        <v>19</v>
      </c>
      <c r="F7106" s="3" t="s">
        <v>20591</v>
      </c>
      <c r="G7106" s="1" t="s">
        <v>20</v>
      </c>
      <c r="H7106" s="4" t="s">
        <v>678</v>
      </c>
      <c r="I7106" s="1" t="s">
        <v>38</v>
      </c>
    </row>
    <row r="7107" spans="2:9">
      <c r="B7107" s="1">
        <v>7105</v>
      </c>
      <c r="C7107" s="41" t="s">
        <v>20592</v>
      </c>
      <c r="D7107" s="4" t="s">
        <v>20593</v>
      </c>
      <c r="E7107" s="41" t="s">
        <v>19</v>
      </c>
      <c r="F7107" s="3" t="s">
        <v>20594</v>
      </c>
      <c r="G7107" s="1" t="s">
        <v>20</v>
      </c>
      <c r="H7107" s="4" t="s">
        <v>557</v>
      </c>
      <c r="I7107" s="1" t="s">
        <v>38</v>
      </c>
    </row>
    <row r="7108" spans="2:9">
      <c r="B7108" s="1">
        <v>7106</v>
      </c>
      <c r="C7108" s="41" t="s">
        <v>20595</v>
      </c>
      <c r="D7108" s="4" t="s">
        <v>20596</v>
      </c>
      <c r="E7108" s="41" t="s">
        <v>19</v>
      </c>
      <c r="F7108" s="3" t="s">
        <v>20597</v>
      </c>
      <c r="G7108" s="1" t="s">
        <v>20</v>
      </c>
      <c r="H7108" s="4" t="s">
        <v>557</v>
      </c>
      <c r="I7108" s="1" t="s">
        <v>38</v>
      </c>
    </row>
    <row r="7109" spans="2:9">
      <c r="B7109" s="1">
        <v>7107</v>
      </c>
      <c r="C7109" s="41" t="s">
        <v>20598</v>
      </c>
      <c r="D7109" s="4" t="s">
        <v>20599</v>
      </c>
      <c r="E7109" s="41" t="s">
        <v>19</v>
      </c>
      <c r="F7109" s="3" t="s">
        <v>20600</v>
      </c>
      <c r="G7109" s="1" t="s">
        <v>20</v>
      </c>
      <c r="H7109" s="4" t="s">
        <v>174</v>
      </c>
      <c r="I7109" s="1" t="s">
        <v>38</v>
      </c>
    </row>
    <row r="7110" spans="2:9">
      <c r="B7110" s="1">
        <v>7108</v>
      </c>
      <c r="C7110" s="41" t="s">
        <v>20601</v>
      </c>
      <c r="D7110" s="4" t="s">
        <v>20602</v>
      </c>
      <c r="E7110" s="41" t="s">
        <v>19</v>
      </c>
      <c r="F7110" s="3" t="s">
        <v>20603</v>
      </c>
      <c r="G7110" s="1" t="s">
        <v>20</v>
      </c>
      <c r="H7110" s="4" t="s">
        <v>557</v>
      </c>
      <c r="I7110" s="1" t="s">
        <v>38</v>
      </c>
    </row>
    <row r="7111" spans="2:9">
      <c r="B7111" s="1">
        <v>7109</v>
      </c>
      <c r="C7111" s="41" t="s">
        <v>20604</v>
      </c>
      <c r="D7111" s="4" t="s">
        <v>20605</v>
      </c>
      <c r="E7111" s="41" t="s">
        <v>19</v>
      </c>
      <c r="F7111" s="3" t="s">
        <v>20606</v>
      </c>
      <c r="G7111" s="1" t="s">
        <v>20</v>
      </c>
      <c r="H7111" s="4" t="s">
        <v>680</v>
      </c>
      <c r="I7111" s="1" t="s">
        <v>38</v>
      </c>
    </row>
    <row r="7112" spans="2:9">
      <c r="B7112" s="1">
        <v>7110</v>
      </c>
      <c r="C7112" s="41" t="s">
        <v>20607</v>
      </c>
      <c r="D7112" s="4" t="s">
        <v>20608</v>
      </c>
      <c r="E7112" s="41" t="s">
        <v>19</v>
      </c>
      <c r="F7112" s="3" t="s">
        <v>20609</v>
      </c>
      <c r="G7112" s="1" t="s">
        <v>20</v>
      </c>
      <c r="H7112" s="4" t="s">
        <v>174</v>
      </c>
      <c r="I7112" s="1" t="s">
        <v>38</v>
      </c>
    </row>
    <row r="7113" spans="2:9">
      <c r="B7113" s="1">
        <v>7111</v>
      </c>
      <c r="C7113" s="41" t="s">
        <v>20610</v>
      </c>
      <c r="D7113" s="4" t="s">
        <v>20611</v>
      </c>
      <c r="E7113" s="41" t="s">
        <v>19</v>
      </c>
      <c r="F7113" s="3" t="s">
        <v>13255</v>
      </c>
      <c r="G7113" s="1" t="s">
        <v>20</v>
      </c>
      <c r="H7113" s="4" t="s">
        <v>387</v>
      </c>
      <c r="I7113" s="1" t="s">
        <v>38</v>
      </c>
    </row>
    <row r="7114" spans="2:9">
      <c r="B7114" s="1">
        <v>7112</v>
      </c>
      <c r="C7114" s="41" t="s">
        <v>20612</v>
      </c>
      <c r="D7114" s="4" t="s">
        <v>20613</v>
      </c>
      <c r="E7114" s="41" t="s">
        <v>19</v>
      </c>
      <c r="F7114" s="3" t="s">
        <v>20614</v>
      </c>
      <c r="G7114" s="1" t="s">
        <v>20</v>
      </c>
      <c r="H7114" s="4" t="s">
        <v>557</v>
      </c>
      <c r="I7114" s="1" t="s">
        <v>38</v>
      </c>
    </row>
    <row r="7115" spans="2:9">
      <c r="B7115" s="1">
        <v>7113</v>
      </c>
      <c r="C7115" s="41" t="s">
        <v>20615</v>
      </c>
      <c r="D7115" s="4" t="s">
        <v>20616</v>
      </c>
      <c r="E7115" s="41" t="s">
        <v>19</v>
      </c>
      <c r="F7115" s="3" t="s">
        <v>6852</v>
      </c>
      <c r="G7115" s="1" t="s">
        <v>20</v>
      </c>
      <c r="H7115" s="4" t="s">
        <v>387</v>
      </c>
      <c r="I7115" s="1" t="s">
        <v>38</v>
      </c>
    </row>
    <row r="7116" spans="2:9">
      <c r="B7116" s="1">
        <v>7114</v>
      </c>
      <c r="C7116" s="41" t="s">
        <v>20617</v>
      </c>
      <c r="D7116" s="4" t="s">
        <v>20618</v>
      </c>
      <c r="E7116" s="41" t="s">
        <v>19</v>
      </c>
      <c r="F7116" s="3" t="s">
        <v>20619</v>
      </c>
      <c r="G7116" s="1" t="s">
        <v>20</v>
      </c>
      <c r="H7116" s="4" t="s">
        <v>478</v>
      </c>
      <c r="I7116" s="1" t="s">
        <v>38</v>
      </c>
    </row>
    <row r="7117" spans="2:9">
      <c r="B7117" s="1">
        <v>7115</v>
      </c>
      <c r="C7117" s="41" t="s">
        <v>20620</v>
      </c>
      <c r="D7117" s="4" t="s">
        <v>20621</v>
      </c>
      <c r="E7117" s="41" t="s">
        <v>19</v>
      </c>
      <c r="F7117" s="3" t="s">
        <v>20622</v>
      </c>
      <c r="G7117" s="1" t="s">
        <v>20</v>
      </c>
      <c r="H7117" s="4" t="s">
        <v>478</v>
      </c>
      <c r="I7117" s="1" t="s">
        <v>38</v>
      </c>
    </row>
    <row r="7118" spans="2:9">
      <c r="B7118" s="1">
        <v>7116</v>
      </c>
      <c r="C7118" s="41" t="s">
        <v>20623</v>
      </c>
      <c r="D7118" s="4" t="s">
        <v>20624</v>
      </c>
      <c r="E7118" s="41" t="s">
        <v>19</v>
      </c>
      <c r="F7118" s="3" t="s">
        <v>20625</v>
      </c>
      <c r="G7118" s="1" t="s">
        <v>20</v>
      </c>
      <c r="H7118" s="4" t="s">
        <v>436</v>
      </c>
      <c r="I7118" s="1" t="s">
        <v>38</v>
      </c>
    </row>
    <row r="7119" spans="2:9">
      <c r="B7119" s="1">
        <v>7117</v>
      </c>
      <c r="C7119" s="41" t="s">
        <v>20626</v>
      </c>
      <c r="D7119" s="4" t="s">
        <v>20627</v>
      </c>
      <c r="E7119" s="41" t="s">
        <v>19</v>
      </c>
      <c r="F7119" s="3" t="s">
        <v>20628</v>
      </c>
      <c r="G7119" s="1" t="s">
        <v>20</v>
      </c>
      <c r="H7119" s="4" t="s">
        <v>675</v>
      </c>
      <c r="I7119" s="1" t="s">
        <v>38</v>
      </c>
    </row>
    <row r="7120" spans="2:9">
      <c r="B7120" s="1">
        <v>7118</v>
      </c>
      <c r="C7120" s="41" t="s">
        <v>20629</v>
      </c>
      <c r="D7120" s="4" t="s">
        <v>20630</v>
      </c>
      <c r="E7120" s="41" t="s">
        <v>19</v>
      </c>
      <c r="F7120" s="3" t="s">
        <v>17811</v>
      </c>
      <c r="G7120" s="1" t="s">
        <v>20</v>
      </c>
      <c r="H7120" s="4" t="s">
        <v>310</v>
      </c>
      <c r="I7120" s="1" t="s">
        <v>38</v>
      </c>
    </row>
    <row r="7121" spans="2:9">
      <c r="B7121" s="1">
        <v>7119</v>
      </c>
      <c r="C7121" s="41" t="s">
        <v>20631</v>
      </c>
      <c r="D7121" s="4" t="s">
        <v>20632</v>
      </c>
      <c r="E7121" s="41" t="s">
        <v>19</v>
      </c>
      <c r="F7121" s="3" t="s">
        <v>20633</v>
      </c>
      <c r="G7121" s="1" t="s">
        <v>20</v>
      </c>
      <c r="H7121" s="4" t="s">
        <v>478</v>
      </c>
      <c r="I7121" s="1" t="s">
        <v>38</v>
      </c>
    </row>
    <row r="7122" spans="2:9">
      <c r="B7122" s="1">
        <v>7120</v>
      </c>
      <c r="C7122" s="41" t="s">
        <v>20634</v>
      </c>
      <c r="D7122" s="4" t="s">
        <v>20635</v>
      </c>
      <c r="E7122" s="41" t="s">
        <v>19</v>
      </c>
      <c r="F7122" s="3" t="s">
        <v>20636</v>
      </c>
      <c r="G7122" s="1" t="s">
        <v>20</v>
      </c>
      <c r="H7122" s="4" t="s">
        <v>680</v>
      </c>
      <c r="I7122" s="1" t="s">
        <v>38</v>
      </c>
    </row>
    <row r="7123" spans="2:9">
      <c r="B7123" s="1">
        <v>7121</v>
      </c>
      <c r="C7123" s="41" t="s">
        <v>20637</v>
      </c>
      <c r="D7123" s="4" t="s">
        <v>18475</v>
      </c>
      <c r="E7123" s="41" t="s">
        <v>19</v>
      </c>
      <c r="F7123" s="3" t="s">
        <v>20638</v>
      </c>
      <c r="G7123" s="1" t="s">
        <v>20</v>
      </c>
      <c r="H7123" s="4" t="s">
        <v>675</v>
      </c>
      <c r="I7123" s="1" t="s">
        <v>38</v>
      </c>
    </row>
    <row r="7124" spans="2:9">
      <c r="B7124" s="1">
        <v>7122</v>
      </c>
      <c r="C7124" s="41" t="s">
        <v>20639</v>
      </c>
      <c r="D7124" s="4" t="s">
        <v>20640</v>
      </c>
      <c r="E7124" s="41" t="s">
        <v>19</v>
      </c>
      <c r="F7124" s="3" t="s">
        <v>20641</v>
      </c>
      <c r="G7124" s="1" t="s">
        <v>20</v>
      </c>
      <c r="H7124" s="4" t="s">
        <v>680</v>
      </c>
      <c r="I7124" s="1" t="s">
        <v>38</v>
      </c>
    </row>
    <row r="7125" spans="2:9">
      <c r="B7125" s="1">
        <v>7123</v>
      </c>
      <c r="C7125" s="41" t="s">
        <v>20642</v>
      </c>
      <c r="D7125" s="4" t="s">
        <v>20643</v>
      </c>
      <c r="E7125" s="41" t="s">
        <v>19</v>
      </c>
      <c r="F7125" s="3" t="s">
        <v>20644</v>
      </c>
      <c r="G7125" s="1" t="s">
        <v>20</v>
      </c>
      <c r="H7125" s="4" t="s">
        <v>322</v>
      </c>
      <c r="I7125" s="1" t="s">
        <v>38</v>
      </c>
    </row>
    <row r="7126" spans="2:9">
      <c r="B7126" s="1">
        <v>7124</v>
      </c>
      <c r="C7126" s="41" t="s">
        <v>20645</v>
      </c>
      <c r="D7126" s="4" t="s">
        <v>20646</v>
      </c>
      <c r="E7126" s="41" t="s">
        <v>19</v>
      </c>
      <c r="F7126" s="3" t="s">
        <v>20647</v>
      </c>
      <c r="G7126" s="1" t="s">
        <v>20</v>
      </c>
      <c r="H7126" s="4" t="s">
        <v>387</v>
      </c>
      <c r="I7126" s="1" t="s">
        <v>38</v>
      </c>
    </row>
    <row r="7127" spans="2:9">
      <c r="B7127" s="1">
        <v>7125</v>
      </c>
      <c r="C7127" s="41" t="s">
        <v>20648</v>
      </c>
      <c r="D7127" s="4" t="s">
        <v>20649</v>
      </c>
      <c r="E7127" s="41" t="s">
        <v>19</v>
      </c>
      <c r="F7127" s="3" t="s">
        <v>20650</v>
      </c>
      <c r="G7127" s="1" t="s">
        <v>20</v>
      </c>
      <c r="H7127" s="4" t="s">
        <v>680</v>
      </c>
      <c r="I7127" s="1" t="s">
        <v>38</v>
      </c>
    </row>
    <row r="7128" spans="2:9">
      <c r="B7128" s="1">
        <v>7126</v>
      </c>
      <c r="C7128" s="41" t="s">
        <v>20651</v>
      </c>
      <c r="D7128" s="4" t="s">
        <v>20652</v>
      </c>
      <c r="E7128" s="41" t="s">
        <v>19</v>
      </c>
      <c r="F7128" s="3" t="s">
        <v>20653</v>
      </c>
      <c r="G7128" s="1" t="s">
        <v>20</v>
      </c>
      <c r="H7128" s="4" t="s">
        <v>182</v>
      </c>
      <c r="I7128" s="1" t="s">
        <v>38</v>
      </c>
    </row>
    <row r="7129" spans="2:9">
      <c r="B7129" s="1">
        <v>7127</v>
      </c>
      <c r="C7129" s="41" t="s">
        <v>20654</v>
      </c>
      <c r="D7129" s="4" t="s">
        <v>20655</v>
      </c>
      <c r="E7129" s="41" t="s">
        <v>19</v>
      </c>
      <c r="F7129" s="3" t="s">
        <v>20656</v>
      </c>
      <c r="G7129" s="1" t="s">
        <v>20</v>
      </c>
      <c r="H7129" s="4" t="s">
        <v>182</v>
      </c>
      <c r="I7129" s="1" t="s">
        <v>38</v>
      </c>
    </row>
    <row r="7130" spans="2:9">
      <c r="B7130" s="1">
        <v>7128</v>
      </c>
      <c r="C7130" s="41" t="s">
        <v>20657</v>
      </c>
      <c r="D7130" s="4" t="s">
        <v>20658</v>
      </c>
      <c r="E7130" s="41" t="s">
        <v>19</v>
      </c>
      <c r="F7130" s="3" t="s">
        <v>20659</v>
      </c>
      <c r="G7130" s="1" t="s">
        <v>20</v>
      </c>
      <c r="H7130" s="4" t="s">
        <v>679</v>
      </c>
      <c r="I7130" s="1" t="s">
        <v>38</v>
      </c>
    </row>
    <row r="7131" spans="2:9">
      <c r="B7131" s="1">
        <v>7129</v>
      </c>
      <c r="C7131" s="41" t="s">
        <v>20660</v>
      </c>
      <c r="D7131" s="4" t="s">
        <v>20661</v>
      </c>
      <c r="E7131" s="41" t="s">
        <v>19</v>
      </c>
      <c r="F7131" s="3" t="s">
        <v>20662</v>
      </c>
      <c r="G7131" s="1" t="s">
        <v>20</v>
      </c>
      <c r="H7131" s="4" t="s">
        <v>675</v>
      </c>
      <c r="I7131" s="1" t="s">
        <v>38</v>
      </c>
    </row>
    <row r="7132" spans="2:9">
      <c r="B7132" s="1">
        <v>7130</v>
      </c>
      <c r="C7132" s="41" t="s">
        <v>20663</v>
      </c>
      <c r="D7132" s="4" t="s">
        <v>20664</v>
      </c>
      <c r="E7132" s="41" t="s">
        <v>19</v>
      </c>
      <c r="F7132" s="3" t="s">
        <v>13087</v>
      </c>
      <c r="G7132" s="1" t="s">
        <v>20</v>
      </c>
      <c r="H7132" s="4" t="s">
        <v>680</v>
      </c>
      <c r="I7132" s="1" t="s">
        <v>38</v>
      </c>
    </row>
    <row r="7133" spans="2:9">
      <c r="B7133" s="1">
        <v>7131</v>
      </c>
      <c r="C7133" s="41" t="s">
        <v>20665</v>
      </c>
      <c r="D7133" s="4" t="s">
        <v>20666</v>
      </c>
      <c r="E7133" s="41" t="s">
        <v>19</v>
      </c>
      <c r="F7133" s="3" t="s">
        <v>20667</v>
      </c>
      <c r="G7133" s="1" t="s">
        <v>20</v>
      </c>
      <c r="H7133" s="4" t="s">
        <v>182</v>
      </c>
      <c r="I7133" s="1" t="s">
        <v>38</v>
      </c>
    </row>
    <row r="7134" spans="2:9">
      <c r="B7134" s="1">
        <v>7132</v>
      </c>
      <c r="C7134" s="41" t="s">
        <v>20668</v>
      </c>
      <c r="D7134" s="4" t="s">
        <v>20669</v>
      </c>
      <c r="E7134" s="41" t="s">
        <v>19</v>
      </c>
      <c r="F7134" s="3" t="s">
        <v>20670</v>
      </c>
      <c r="G7134" s="1" t="s">
        <v>20</v>
      </c>
      <c r="H7134" s="4" t="s">
        <v>680</v>
      </c>
      <c r="I7134" s="1" t="s">
        <v>38</v>
      </c>
    </row>
    <row r="7135" spans="2:9">
      <c r="B7135" s="1">
        <v>7133</v>
      </c>
      <c r="C7135" s="41" t="s">
        <v>20671</v>
      </c>
      <c r="D7135" s="4" t="s">
        <v>20672</v>
      </c>
      <c r="E7135" s="41" t="s">
        <v>19</v>
      </c>
      <c r="F7135" s="3" t="s">
        <v>6852</v>
      </c>
      <c r="G7135" s="1" t="s">
        <v>20</v>
      </c>
      <c r="H7135" s="4" t="s">
        <v>387</v>
      </c>
      <c r="I7135" s="1" t="s">
        <v>38</v>
      </c>
    </row>
    <row r="7136" spans="2:9">
      <c r="B7136" s="1">
        <v>7134</v>
      </c>
      <c r="C7136" s="41" t="s">
        <v>20673</v>
      </c>
      <c r="D7136" s="4" t="s">
        <v>20674</v>
      </c>
      <c r="E7136" s="41" t="s">
        <v>19</v>
      </c>
      <c r="F7136" s="3" t="s">
        <v>13324</v>
      </c>
      <c r="G7136" s="1" t="s">
        <v>20</v>
      </c>
      <c r="H7136" s="4" t="s">
        <v>680</v>
      </c>
      <c r="I7136" s="1" t="s">
        <v>38</v>
      </c>
    </row>
    <row r="7137" spans="2:9">
      <c r="B7137" s="1">
        <v>7135</v>
      </c>
      <c r="C7137" s="41" t="s">
        <v>20675</v>
      </c>
      <c r="D7137" s="4" t="s">
        <v>20676</v>
      </c>
      <c r="E7137" s="41" t="s">
        <v>19</v>
      </c>
      <c r="F7137" s="3" t="s">
        <v>20677</v>
      </c>
      <c r="G7137" s="1" t="s">
        <v>20</v>
      </c>
      <c r="H7137" s="4" t="s">
        <v>182</v>
      </c>
      <c r="I7137" s="1" t="s">
        <v>38</v>
      </c>
    </row>
    <row r="7138" spans="2:9">
      <c r="B7138" s="1">
        <v>7136</v>
      </c>
      <c r="C7138" s="41" t="s">
        <v>20678</v>
      </c>
      <c r="D7138" s="4" t="s">
        <v>20679</v>
      </c>
      <c r="E7138" s="41" t="s">
        <v>19</v>
      </c>
      <c r="F7138" s="3" t="s">
        <v>20680</v>
      </c>
      <c r="G7138" s="1" t="s">
        <v>20</v>
      </c>
      <c r="H7138" s="4" t="s">
        <v>174</v>
      </c>
      <c r="I7138" s="1" t="s">
        <v>38</v>
      </c>
    </row>
    <row r="7139" spans="2:9">
      <c r="B7139" s="1">
        <v>7137</v>
      </c>
      <c r="C7139" s="41" t="s">
        <v>20681</v>
      </c>
      <c r="D7139" s="4" t="s">
        <v>20682</v>
      </c>
      <c r="E7139" s="41" t="s">
        <v>19</v>
      </c>
      <c r="F7139" s="3" t="s">
        <v>6852</v>
      </c>
      <c r="G7139" s="1" t="s">
        <v>20</v>
      </c>
      <c r="H7139" s="4" t="s">
        <v>387</v>
      </c>
      <c r="I7139" s="1" t="s">
        <v>38</v>
      </c>
    </row>
    <row r="7140" spans="2:9">
      <c r="B7140" s="1">
        <v>7138</v>
      </c>
      <c r="C7140" s="41" t="s">
        <v>20683</v>
      </c>
      <c r="D7140" s="4" t="s">
        <v>20684</v>
      </c>
      <c r="E7140" s="41" t="s">
        <v>19</v>
      </c>
      <c r="F7140" s="3" t="s">
        <v>13767</v>
      </c>
      <c r="G7140" s="1" t="s">
        <v>20</v>
      </c>
      <c r="H7140" s="4" t="s">
        <v>680</v>
      </c>
      <c r="I7140" s="1" t="s">
        <v>38</v>
      </c>
    </row>
    <row r="7141" spans="2:9">
      <c r="B7141" s="1">
        <v>7139</v>
      </c>
      <c r="C7141" s="41" t="s">
        <v>20685</v>
      </c>
      <c r="D7141" s="4" t="s">
        <v>20686</v>
      </c>
      <c r="E7141" s="41" t="s">
        <v>19</v>
      </c>
      <c r="F7141" s="3" t="s">
        <v>20687</v>
      </c>
      <c r="G7141" s="1" t="s">
        <v>20</v>
      </c>
      <c r="H7141" s="4" t="s">
        <v>557</v>
      </c>
      <c r="I7141" s="1" t="s">
        <v>38</v>
      </c>
    </row>
    <row r="7142" spans="2:9">
      <c r="B7142" s="1">
        <v>7140</v>
      </c>
      <c r="C7142" s="41" t="s">
        <v>20688</v>
      </c>
      <c r="D7142" s="4" t="s">
        <v>20689</v>
      </c>
      <c r="E7142" s="41" t="s">
        <v>19</v>
      </c>
      <c r="F7142" s="3" t="s">
        <v>20690</v>
      </c>
      <c r="G7142" s="1" t="s">
        <v>20</v>
      </c>
      <c r="H7142" s="4" t="s">
        <v>557</v>
      </c>
      <c r="I7142" s="1" t="s">
        <v>38</v>
      </c>
    </row>
    <row r="7143" spans="2:9">
      <c r="B7143" s="1">
        <v>7141</v>
      </c>
      <c r="C7143" s="41" t="s">
        <v>20691</v>
      </c>
      <c r="D7143" s="4" t="s">
        <v>20692</v>
      </c>
      <c r="E7143" s="41" t="s">
        <v>19</v>
      </c>
      <c r="F7143" s="3" t="s">
        <v>20693</v>
      </c>
      <c r="G7143" s="1" t="s">
        <v>20</v>
      </c>
      <c r="H7143" s="4" t="s">
        <v>557</v>
      </c>
      <c r="I7143" s="1" t="s">
        <v>38</v>
      </c>
    </row>
    <row r="7144" spans="2:9">
      <c r="B7144" s="1">
        <v>7142</v>
      </c>
      <c r="C7144" s="41" t="s">
        <v>20694</v>
      </c>
      <c r="D7144" s="4" t="s">
        <v>20695</v>
      </c>
      <c r="E7144" s="41" t="s">
        <v>19</v>
      </c>
      <c r="F7144" s="3" t="s">
        <v>20696</v>
      </c>
      <c r="G7144" s="1" t="s">
        <v>20</v>
      </c>
      <c r="H7144" s="4" t="s">
        <v>557</v>
      </c>
      <c r="I7144" s="1" t="s">
        <v>38</v>
      </c>
    </row>
    <row r="7145" spans="2:9">
      <c r="B7145" s="1">
        <v>7143</v>
      </c>
      <c r="C7145" s="41" t="s">
        <v>20697</v>
      </c>
      <c r="D7145" s="4" t="s">
        <v>20698</v>
      </c>
      <c r="E7145" s="41" t="s">
        <v>19</v>
      </c>
      <c r="F7145" s="3" t="s">
        <v>20699</v>
      </c>
      <c r="G7145" s="1" t="s">
        <v>20</v>
      </c>
      <c r="H7145" s="4" t="s">
        <v>436</v>
      </c>
      <c r="I7145" s="1" t="s">
        <v>38</v>
      </c>
    </row>
    <row r="7146" spans="2:9">
      <c r="B7146" s="1">
        <v>7144</v>
      </c>
      <c r="C7146" s="41" t="s">
        <v>20700</v>
      </c>
      <c r="D7146" s="4" t="s">
        <v>20701</v>
      </c>
      <c r="E7146" s="41" t="s">
        <v>19</v>
      </c>
      <c r="F7146" s="3" t="s">
        <v>20702</v>
      </c>
      <c r="G7146" s="1" t="s">
        <v>20</v>
      </c>
      <c r="H7146" s="4" t="s">
        <v>436</v>
      </c>
      <c r="I7146" s="1" t="s">
        <v>38</v>
      </c>
    </row>
    <row r="7147" spans="2:9">
      <c r="B7147" s="1">
        <v>7145</v>
      </c>
      <c r="C7147" s="41" t="s">
        <v>20703</v>
      </c>
      <c r="D7147" s="4" t="s">
        <v>20704</v>
      </c>
      <c r="E7147" s="41" t="s">
        <v>19</v>
      </c>
      <c r="F7147" s="3" t="s">
        <v>20705</v>
      </c>
      <c r="G7147" s="1" t="s">
        <v>20</v>
      </c>
      <c r="H7147" s="4" t="s">
        <v>680</v>
      </c>
      <c r="I7147" s="1" t="s">
        <v>38</v>
      </c>
    </row>
    <row r="7148" spans="2:9">
      <c r="B7148" s="1">
        <v>7146</v>
      </c>
      <c r="C7148" s="41" t="s">
        <v>20706</v>
      </c>
      <c r="D7148" s="4" t="s">
        <v>20707</v>
      </c>
      <c r="E7148" s="41" t="s">
        <v>19</v>
      </c>
      <c r="F7148" s="3" t="s">
        <v>20708</v>
      </c>
      <c r="G7148" s="1" t="s">
        <v>20</v>
      </c>
      <c r="H7148" s="4" t="s">
        <v>194</v>
      </c>
      <c r="I7148" s="1" t="s">
        <v>38</v>
      </c>
    </row>
    <row r="7149" spans="2:9">
      <c r="B7149" s="1">
        <v>7147</v>
      </c>
      <c r="C7149" s="41" t="s">
        <v>20709</v>
      </c>
      <c r="D7149" s="4" t="s">
        <v>20710</v>
      </c>
      <c r="E7149" s="41" t="s">
        <v>19</v>
      </c>
      <c r="F7149" s="3" t="s">
        <v>20711</v>
      </c>
      <c r="G7149" s="1" t="s">
        <v>20</v>
      </c>
      <c r="H7149" s="4" t="s">
        <v>174</v>
      </c>
      <c r="I7149" s="1" t="s">
        <v>38</v>
      </c>
    </row>
    <row r="7150" spans="2:9">
      <c r="B7150" s="1">
        <v>7148</v>
      </c>
      <c r="C7150" s="41" t="s">
        <v>20712</v>
      </c>
      <c r="D7150" s="4" t="s">
        <v>20713</v>
      </c>
      <c r="E7150" s="41" t="s">
        <v>19</v>
      </c>
      <c r="F7150" s="3" t="s">
        <v>20714</v>
      </c>
      <c r="G7150" s="1" t="s">
        <v>20</v>
      </c>
      <c r="H7150" s="4" t="s">
        <v>557</v>
      </c>
      <c r="I7150" s="1" t="s">
        <v>38</v>
      </c>
    </row>
    <row r="7151" spans="2:9">
      <c r="B7151" s="1">
        <v>7149</v>
      </c>
      <c r="C7151" s="41" t="s">
        <v>20715</v>
      </c>
      <c r="D7151" s="4" t="s">
        <v>20716</v>
      </c>
      <c r="E7151" s="41" t="s">
        <v>19</v>
      </c>
      <c r="F7151" s="3" t="s">
        <v>20717</v>
      </c>
      <c r="G7151" s="1" t="s">
        <v>20</v>
      </c>
      <c r="H7151" s="4" t="s">
        <v>675</v>
      </c>
      <c r="I7151" s="1" t="s">
        <v>38</v>
      </c>
    </row>
    <row r="7152" spans="2:9">
      <c r="B7152" s="1">
        <v>7150</v>
      </c>
      <c r="C7152" s="41" t="s">
        <v>20718</v>
      </c>
      <c r="D7152" s="4" t="s">
        <v>20719</v>
      </c>
      <c r="E7152" s="41" t="s">
        <v>19</v>
      </c>
      <c r="F7152" s="3" t="s">
        <v>20720</v>
      </c>
      <c r="G7152" s="1" t="s">
        <v>20</v>
      </c>
      <c r="H7152" s="4" t="s">
        <v>322</v>
      </c>
      <c r="I7152" s="1" t="s">
        <v>38</v>
      </c>
    </row>
    <row r="7153" spans="2:9">
      <c r="B7153" s="1">
        <v>7151</v>
      </c>
      <c r="C7153" s="41" t="s">
        <v>20721</v>
      </c>
      <c r="D7153" s="4" t="s">
        <v>20722</v>
      </c>
      <c r="E7153" s="41" t="s">
        <v>19</v>
      </c>
      <c r="F7153" s="3" t="s">
        <v>20723</v>
      </c>
      <c r="G7153" s="1" t="s">
        <v>20</v>
      </c>
      <c r="H7153" s="4" t="s">
        <v>296</v>
      </c>
      <c r="I7153" s="1" t="s">
        <v>38</v>
      </c>
    </row>
    <row r="7154" spans="2:9">
      <c r="B7154" s="1">
        <v>7152</v>
      </c>
      <c r="C7154" s="41" t="s">
        <v>20724</v>
      </c>
      <c r="D7154" s="4" t="s">
        <v>20725</v>
      </c>
      <c r="E7154" s="41" t="s">
        <v>19</v>
      </c>
      <c r="F7154" s="3" t="s">
        <v>20726</v>
      </c>
      <c r="G7154" s="1" t="s">
        <v>20</v>
      </c>
      <c r="H7154" s="4" t="s">
        <v>680</v>
      </c>
      <c r="I7154" s="1" t="s">
        <v>38</v>
      </c>
    </row>
    <row r="7155" spans="2:9">
      <c r="B7155" s="1">
        <v>7153</v>
      </c>
      <c r="C7155" s="41" t="s">
        <v>20727</v>
      </c>
      <c r="D7155" s="4" t="s">
        <v>20728</v>
      </c>
      <c r="E7155" s="41" t="s">
        <v>19</v>
      </c>
      <c r="F7155" s="3" t="s">
        <v>20729</v>
      </c>
      <c r="G7155" s="1" t="s">
        <v>20</v>
      </c>
      <c r="H7155" s="4" t="s">
        <v>360</v>
      </c>
      <c r="I7155" s="1" t="s">
        <v>38</v>
      </c>
    </row>
    <row r="7156" spans="2:9">
      <c r="B7156" s="1">
        <v>7154</v>
      </c>
      <c r="C7156" s="41" t="s">
        <v>20730</v>
      </c>
      <c r="D7156" s="4" t="s">
        <v>20731</v>
      </c>
      <c r="E7156" s="41" t="s">
        <v>19</v>
      </c>
      <c r="F7156" s="3" t="s">
        <v>20732</v>
      </c>
      <c r="G7156" s="1" t="s">
        <v>20</v>
      </c>
      <c r="H7156" s="4" t="s">
        <v>387</v>
      </c>
      <c r="I7156" s="1" t="s">
        <v>38</v>
      </c>
    </row>
    <row r="7157" spans="2:9">
      <c r="B7157" s="1">
        <v>7155</v>
      </c>
      <c r="C7157" s="41" t="s">
        <v>20733</v>
      </c>
      <c r="D7157" s="4" t="s">
        <v>20734</v>
      </c>
      <c r="E7157" s="41" t="s">
        <v>19</v>
      </c>
      <c r="F7157" s="3" t="s">
        <v>20735</v>
      </c>
      <c r="G7157" s="1" t="s">
        <v>20</v>
      </c>
      <c r="H7157" s="4" t="s">
        <v>557</v>
      </c>
      <c r="I7157" s="1" t="s">
        <v>38</v>
      </c>
    </row>
    <row r="7158" spans="2:9">
      <c r="B7158" s="1">
        <v>7156</v>
      </c>
      <c r="C7158" s="41" t="s">
        <v>20736</v>
      </c>
      <c r="D7158" s="4" t="s">
        <v>20737</v>
      </c>
      <c r="E7158" s="41" t="s">
        <v>19</v>
      </c>
      <c r="F7158" s="3" t="s">
        <v>18800</v>
      </c>
      <c r="G7158" s="1" t="s">
        <v>20</v>
      </c>
      <c r="H7158" s="4" t="s">
        <v>326</v>
      </c>
      <c r="I7158" s="1" t="s">
        <v>38</v>
      </c>
    </row>
    <row r="7159" spans="2:9">
      <c r="B7159" s="1">
        <v>7157</v>
      </c>
      <c r="C7159" s="41" t="s">
        <v>20738</v>
      </c>
      <c r="D7159" s="4" t="s">
        <v>20739</v>
      </c>
      <c r="E7159" s="41" t="s">
        <v>19</v>
      </c>
      <c r="F7159" s="3" t="s">
        <v>20740</v>
      </c>
      <c r="G7159" s="1" t="s">
        <v>20</v>
      </c>
      <c r="H7159" s="4" t="s">
        <v>326</v>
      </c>
      <c r="I7159" s="1" t="s">
        <v>38</v>
      </c>
    </row>
    <row r="7160" spans="2:9">
      <c r="B7160" s="1">
        <v>7158</v>
      </c>
      <c r="C7160" s="41" t="s">
        <v>20741</v>
      </c>
      <c r="D7160" s="4" t="s">
        <v>20742</v>
      </c>
      <c r="E7160" s="41" t="s">
        <v>19</v>
      </c>
      <c r="F7160" s="3" t="s">
        <v>20743</v>
      </c>
      <c r="G7160" s="1" t="s">
        <v>20</v>
      </c>
      <c r="H7160" s="4" t="s">
        <v>387</v>
      </c>
      <c r="I7160" s="1" t="s">
        <v>38</v>
      </c>
    </row>
    <row r="7161" spans="2:9">
      <c r="B7161" s="1">
        <v>7159</v>
      </c>
      <c r="C7161" s="41" t="s">
        <v>20744</v>
      </c>
      <c r="D7161" s="4" t="s">
        <v>20745</v>
      </c>
      <c r="E7161" s="41" t="s">
        <v>19</v>
      </c>
      <c r="F7161" s="3" t="s">
        <v>16815</v>
      </c>
      <c r="G7161" s="1" t="s">
        <v>20</v>
      </c>
      <c r="H7161" s="4" t="s">
        <v>680</v>
      </c>
      <c r="I7161" s="1" t="s">
        <v>38</v>
      </c>
    </row>
    <row r="7162" spans="2:9">
      <c r="B7162" s="1">
        <v>7160</v>
      </c>
      <c r="C7162" s="41" t="s">
        <v>20746</v>
      </c>
      <c r="D7162" s="4" t="s">
        <v>20747</v>
      </c>
      <c r="E7162" s="41" t="s">
        <v>19</v>
      </c>
      <c r="F7162" s="3" t="s">
        <v>20748</v>
      </c>
      <c r="G7162" s="1" t="s">
        <v>20</v>
      </c>
      <c r="H7162" s="4" t="s">
        <v>326</v>
      </c>
      <c r="I7162" s="1" t="s">
        <v>38</v>
      </c>
    </row>
    <row r="7163" spans="2:9">
      <c r="B7163" s="1">
        <v>7161</v>
      </c>
      <c r="C7163" s="41" t="s">
        <v>20749</v>
      </c>
      <c r="D7163" s="4" t="s">
        <v>20750</v>
      </c>
      <c r="E7163" s="41" t="s">
        <v>19</v>
      </c>
      <c r="F7163" s="3" t="s">
        <v>20751</v>
      </c>
      <c r="G7163" s="1" t="s">
        <v>20</v>
      </c>
      <c r="H7163" s="4" t="s">
        <v>182</v>
      </c>
      <c r="I7163" s="1" t="s">
        <v>38</v>
      </c>
    </row>
    <row r="7164" spans="2:9">
      <c r="B7164" s="1">
        <v>7162</v>
      </c>
      <c r="C7164" s="41" t="s">
        <v>20752</v>
      </c>
      <c r="D7164" s="4" t="s">
        <v>20753</v>
      </c>
      <c r="E7164" s="41" t="s">
        <v>19</v>
      </c>
      <c r="F7164" s="3" t="s">
        <v>20754</v>
      </c>
      <c r="G7164" s="1" t="s">
        <v>20</v>
      </c>
      <c r="H7164" s="4" t="s">
        <v>436</v>
      </c>
      <c r="I7164" s="1" t="s">
        <v>38</v>
      </c>
    </row>
    <row r="7165" spans="2:9">
      <c r="B7165" s="1">
        <v>7163</v>
      </c>
      <c r="C7165" s="41" t="s">
        <v>20755</v>
      </c>
      <c r="D7165" s="4" t="s">
        <v>20756</v>
      </c>
      <c r="E7165" s="41" t="s">
        <v>19</v>
      </c>
      <c r="F7165" s="3" t="s">
        <v>20757</v>
      </c>
      <c r="G7165" s="1" t="s">
        <v>20</v>
      </c>
      <c r="H7165" s="4" t="s">
        <v>326</v>
      </c>
      <c r="I7165" s="1" t="s">
        <v>38</v>
      </c>
    </row>
    <row r="7166" spans="2:9">
      <c r="B7166" s="1">
        <v>7164</v>
      </c>
      <c r="C7166" s="41" t="s">
        <v>20758</v>
      </c>
      <c r="D7166" s="4" t="s">
        <v>20759</v>
      </c>
      <c r="E7166" s="41" t="s">
        <v>19</v>
      </c>
      <c r="F7166" s="3" t="s">
        <v>20760</v>
      </c>
      <c r="G7166" s="1" t="s">
        <v>20</v>
      </c>
      <c r="H7166" s="4" t="s">
        <v>557</v>
      </c>
      <c r="I7166" s="1" t="s">
        <v>38</v>
      </c>
    </row>
    <row r="7167" spans="2:9">
      <c r="B7167" s="1">
        <v>7165</v>
      </c>
      <c r="C7167" s="41" t="s">
        <v>20761</v>
      </c>
      <c r="D7167" s="4" t="s">
        <v>20762</v>
      </c>
      <c r="E7167" s="41" t="s">
        <v>19</v>
      </c>
      <c r="F7167" s="3" t="s">
        <v>20763</v>
      </c>
      <c r="G7167" s="1" t="s">
        <v>20</v>
      </c>
      <c r="H7167" s="4" t="s">
        <v>462</v>
      </c>
      <c r="I7167" s="1" t="s">
        <v>38</v>
      </c>
    </row>
    <row r="7168" spans="2:9">
      <c r="B7168" s="1">
        <v>7166</v>
      </c>
      <c r="C7168" s="41" t="s">
        <v>20764</v>
      </c>
      <c r="D7168" s="4" t="s">
        <v>20765</v>
      </c>
      <c r="E7168" s="41" t="s">
        <v>19</v>
      </c>
      <c r="F7168" s="3" t="s">
        <v>20766</v>
      </c>
      <c r="G7168" s="1" t="s">
        <v>20</v>
      </c>
      <c r="H7168" s="4" t="s">
        <v>675</v>
      </c>
      <c r="I7168" s="1" t="s">
        <v>38</v>
      </c>
    </row>
    <row r="7169" spans="2:9">
      <c r="B7169" s="1">
        <v>7167</v>
      </c>
      <c r="C7169" s="41" t="s">
        <v>20767</v>
      </c>
      <c r="D7169" s="4" t="s">
        <v>20768</v>
      </c>
      <c r="E7169" s="41" t="s">
        <v>19</v>
      </c>
      <c r="F7169" s="3" t="s">
        <v>20769</v>
      </c>
      <c r="G7169" s="1" t="s">
        <v>20</v>
      </c>
      <c r="H7169" s="4" t="s">
        <v>557</v>
      </c>
      <c r="I7169" s="1" t="s">
        <v>38</v>
      </c>
    </row>
    <row r="7170" spans="2:9">
      <c r="B7170" s="1">
        <v>7168</v>
      </c>
      <c r="C7170" s="41" t="s">
        <v>20770</v>
      </c>
      <c r="D7170" s="4" t="s">
        <v>20771</v>
      </c>
      <c r="E7170" s="41" t="s">
        <v>19</v>
      </c>
      <c r="F7170" s="3" t="s">
        <v>20772</v>
      </c>
      <c r="G7170" s="1" t="s">
        <v>20</v>
      </c>
      <c r="H7170" s="4" t="s">
        <v>679</v>
      </c>
      <c r="I7170" s="1" t="s">
        <v>38</v>
      </c>
    </row>
    <row r="7171" spans="2:9">
      <c r="B7171" s="1">
        <v>7169</v>
      </c>
      <c r="C7171" s="41" t="s">
        <v>20773</v>
      </c>
      <c r="D7171" s="4" t="s">
        <v>20774</v>
      </c>
      <c r="E7171" s="41" t="s">
        <v>19</v>
      </c>
      <c r="F7171" s="3" t="s">
        <v>7571</v>
      </c>
      <c r="G7171" s="1" t="s">
        <v>20</v>
      </c>
      <c r="H7171" s="4" t="s">
        <v>29551</v>
      </c>
      <c r="I7171" s="1" t="s">
        <v>38</v>
      </c>
    </row>
    <row r="7172" spans="2:9">
      <c r="B7172" s="1">
        <v>7170</v>
      </c>
      <c r="C7172" s="41" t="s">
        <v>20775</v>
      </c>
      <c r="D7172" s="4" t="s">
        <v>20776</v>
      </c>
      <c r="E7172" s="41" t="s">
        <v>19</v>
      </c>
      <c r="F7172" s="3" t="s">
        <v>20777</v>
      </c>
      <c r="G7172" s="1" t="s">
        <v>20</v>
      </c>
      <c r="H7172" s="4" t="s">
        <v>675</v>
      </c>
      <c r="I7172" s="1" t="s">
        <v>38</v>
      </c>
    </row>
    <row r="7173" spans="2:9">
      <c r="B7173" s="1">
        <v>7171</v>
      </c>
      <c r="C7173" s="41" t="s">
        <v>20778</v>
      </c>
      <c r="D7173" s="4" t="s">
        <v>20779</v>
      </c>
      <c r="E7173" s="41" t="s">
        <v>19</v>
      </c>
      <c r="F7173" s="3" t="s">
        <v>20780</v>
      </c>
      <c r="G7173" s="1" t="s">
        <v>20</v>
      </c>
      <c r="H7173" s="4" t="s">
        <v>310</v>
      </c>
      <c r="I7173" s="1" t="s">
        <v>38</v>
      </c>
    </row>
    <row r="7174" spans="2:9">
      <c r="B7174" s="1">
        <v>7172</v>
      </c>
      <c r="C7174" s="41" t="s">
        <v>20781</v>
      </c>
      <c r="D7174" s="4" t="s">
        <v>20782</v>
      </c>
      <c r="E7174" s="41" t="s">
        <v>19</v>
      </c>
      <c r="F7174" s="3" t="s">
        <v>20783</v>
      </c>
      <c r="G7174" s="1" t="s">
        <v>20</v>
      </c>
      <c r="H7174" s="4" t="s">
        <v>557</v>
      </c>
      <c r="I7174" s="1" t="s">
        <v>38</v>
      </c>
    </row>
    <row r="7175" spans="2:9">
      <c r="B7175" s="1">
        <v>7173</v>
      </c>
      <c r="C7175" s="41" t="s">
        <v>20784</v>
      </c>
      <c r="D7175" s="4" t="s">
        <v>20785</v>
      </c>
      <c r="E7175" s="41" t="s">
        <v>19</v>
      </c>
      <c r="F7175" s="3" t="s">
        <v>20786</v>
      </c>
      <c r="G7175" s="1" t="s">
        <v>20</v>
      </c>
      <c r="H7175" s="4" t="s">
        <v>679</v>
      </c>
      <c r="I7175" s="1" t="s">
        <v>38</v>
      </c>
    </row>
    <row r="7176" spans="2:9">
      <c r="B7176" s="1">
        <v>7174</v>
      </c>
      <c r="C7176" s="41" t="s">
        <v>20787</v>
      </c>
      <c r="D7176" s="4" t="s">
        <v>20788</v>
      </c>
      <c r="E7176" s="41" t="s">
        <v>19</v>
      </c>
      <c r="F7176" s="3" t="s">
        <v>20789</v>
      </c>
      <c r="G7176" s="1" t="s">
        <v>20</v>
      </c>
      <c r="H7176" s="4" t="s">
        <v>681</v>
      </c>
      <c r="I7176" s="1" t="s">
        <v>38</v>
      </c>
    </row>
    <row r="7177" spans="2:9">
      <c r="B7177" s="1">
        <v>7175</v>
      </c>
      <c r="C7177" s="41" t="s">
        <v>20790</v>
      </c>
      <c r="D7177" s="4" t="s">
        <v>20791</v>
      </c>
      <c r="E7177" s="41" t="s">
        <v>19</v>
      </c>
      <c r="F7177" s="3" t="s">
        <v>13988</v>
      </c>
      <c r="G7177" s="1" t="s">
        <v>20</v>
      </c>
      <c r="H7177" s="4" t="s">
        <v>387</v>
      </c>
      <c r="I7177" s="1" t="s">
        <v>38</v>
      </c>
    </row>
    <row r="7178" spans="2:9">
      <c r="B7178" s="1">
        <v>7176</v>
      </c>
      <c r="C7178" s="41" t="s">
        <v>20792</v>
      </c>
      <c r="D7178" s="4" t="s">
        <v>20793</v>
      </c>
      <c r="E7178" s="41" t="s">
        <v>19</v>
      </c>
      <c r="F7178" s="3" t="s">
        <v>20794</v>
      </c>
      <c r="G7178" s="1" t="s">
        <v>20</v>
      </c>
      <c r="H7178" s="4" t="s">
        <v>387</v>
      </c>
      <c r="I7178" s="1" t="s">
        <v>38</v>
      </c>
    </row>
    <row r="7179" spans="2:9">
      <c r="B7179" s="1">
        <v>7177</v>
      </c>
      <c r="C7179" s="41" t="s">
        <v>20795</v>
      </c>
      <c r="D7179" s="4" t="s">
        <v>20796</v>
      </c>
      <c r="E7179" s="41" t="s">
        <v>19</v>
      </c>
      <c r="F7179" s="3" t="s">
        <v>18403</v>
      </c>
      <c r="G7179" s="1" t="s">
        <v>20</v>
      </c>
      <c r="H7179" s="4" t="s">
        <v>680</v>
      </c>
      <c r="I7179" s="1" t="s">
        <v>38</v>
      </c>
    </row>
    <row r="7180" spans="2:9">
      <c r="B7180" s="1">
        <v>7178</v>
      </c>
      <c r="C7180" s="41" t="s">
        <v>20797</v>
      </c>
      <c r="D7180" s="4" t="s">
        <v>20798</v>
      </c>
      <c r="E7180" s="41" t="s">
        <v>19</v>
      </c>
      <c r="F7180" s="3" t="s">
        <v>20799</v>
      </c>
      <c r="G7180" s="1" t="s">
        <v>20</v>
      </c>
      <c r="H7180" s="4" t="s">
        <v>679</v>
      </c>
      <c r="I7180" s="1" t="s">
        <v>38</v>
      </c>
    </row>
    <row r="7181" spans="2:9">
      <c r="B7181" s="1">
        <v>7179</v>
      </c>
      <c r="C7181" s="41" t="s">
        <v>20800</v>
      </c>
      <c r="D7181" s="4" t="s">
        <v>20801</v>
      </c>
      <c r="E7181" s="41" t="s">
        <v>19</v>
      </c>
      <c r="F7181" s="3" t="s">
        <v>20802</v>
      </c>
      <c r="G7181" s="1" t="s">
        <v>20</v>
      </c>
      <c r="H7181" s="4" t="s">
        <v>557</v>
      </c>
      <c r="I7181" s="1" t="s">
        <v>38</v>
      </c>
    </row>
    <row r="7182" spans="2:9">
      <c r="B7182" s="1">
        <v>7180</v>
      </c>
      <c r="C7182" s="41" t="s">
        <v>20803</v>
      </c>
      <c r="D7182" s="4" t="s">
        <v>20804</v>
      </c>
      <c r="E7182" s="41" t="s">
        <v>19</v>
      </c>
      <c r="F7182" s="3" t="s">
        <v>20805</v>
      </c>
      <c r="G7182" s="1" t="s">
        <v>20</v>
      </c>
      <c r="H7182" s="4" t="s">
        <v>678</v>
      </c>
      <c r="I7182" s="1" t="s">
        <v>38</v>
      </c>
    </row>
    <row r="7183" spans="2:9">
      <c r="B7183" s="1">
        <v>7181</v>
      </c>
      <c r="C7183" s="41" t="s">
        <v>20806</v>
      </c>
      <c r="D7183" s="4" t="s">
        <v>20807</v>
      </c>
      <c r="E7183" s="41" t="s">
        <v>19</v>
      </c>
      <c r="F7183" s="3" t="s">
        <v>20808</v>
      </c>
      <c r="G7183" s="1" t="s">
        <v>20</v>
      </c>
      <c r="H7183" s="4" t="s">
        <v>296</v>
      </c>
      <c r="I7183" s="1" t="s">
        <v>38</v>
      </c>
    </row>
    <row r="7184" spans="2:9">
      <c r="B7184" s="1">
        <v>7182</v>
      </c>
      <c r="C7184" s="41" t="s">
        <v>20809</v>
      </c>
      <c r="D7184" s="4" t="s">
        <v>20810</v>
      </c>
      <c r="E7184" s="41" t="s">
        <v>19</v>
      </c>
      <c r="F7184" s="3" t="s">
        <v>13731</v>
      </c>
      <c r="G7184" s="1" t="s">
        <v>20</v>
      </c>
      <c r="H7184" s="4" t="s">
        <v>387</v>
      </c>
      <c r="I7184" s="1" t="s">
        <v>38</v>
      </c>
    </row>
    <row r="7185" spans="2:9">
      <c r="B7185" s="1">
        <v>7183</v>
      </c>
      <c r="C7185" s="41" t="s">
        <v>20811</v>
      </c>
      <c r="D7185" s="4" t="s">
        <v>20812</v>
      </c>
      <c r="E7185" s="41" t="s">
        <v>19</v>
      </c>
      <c r="F7185" s="3" t="s">
        <v>20813</v>
      </c>
      <c r="G7185" s="1" t="s">
        <v>20</v>
      </c>
      <c r="H7185" s="4" t="s">
        <v>680</v>
      </c>
      <c r="I7185" s="1" t="s">
        <v>38</v>
      </c>
    </row>
    <row r="7186" spans="2:9">
      <c r="B7186" s="1">
        <v>7184</v>
      </c>
      <c r="C7186" s="41" t="s">
        <v>20814</v>
      </c>
      <c r="D7186" s="4" t="s">
        <v>20815</v>
      </c>
      <c r="E7186" s="41" t="s">
        <v>19</v>
      </c>
      <c r="F7186" s="3" t="s">
        <v>20816</v>
      </c>
      <c r="G7186" s="1" t="s">
        <v>20</v>
      </c>
      <c r="H7186" s="4" t="s">
        <v>436</v>
      </c>
      <c r="I7186" s="1" t="s">
        <v>38</v>
      </c>
    </row>
    <row r="7187" spans="2:9">
      <c r="B7187" s="1">
        <v>7185</v>
      </c>
      <c r="C7187" s="41" t="s">
        <v>20817</v>
      </c>
      <c r="D7187" s="4" t="s">
        <v>20818</v>
      </c>
      <c r="E7187" s="41" t="s">
        <v>19</v>
      </c>
      <c r="F7187" s="3" t="s">
        <v>11316</v>
      </c>
      <c r="G7187" s="1" t="s">
        <v>20</v>
      </c>
      <c r="H7187" s="4" t="s">
        <v>387</v>
      </c>
      <c r="I7187" s="1" t="s">
        <v>38</v>
      </c>
    </row>
    <row r="7188" spans="2:9">
      <c r="B7188" s="1">
        <v>7186</v>
      </c>
      <c r="C7188" s="41" t="s">
        <v>20819</v>
      </c>
      <c r="D7188" s="4" t="s">
        <v>20820</v>
      </c>
      <c r="E7188" s="41" t="s">
        <v>19</v>
      </c>
      <c r="F7188" s="3" t="s">
        <v>20821</v>
      </c>
      <c r="G7188" s="1" t="s">
        <v>20</v>
      </c>
      <c r="H7188" s="4" t="s">
        <v>679</v>
      </c>
      <c r="I7188" s="1" t="s">
        <v>38</v>
      </c>
    </row>
    <row r="7189" spans="2:9">
      <c r="B7189" s="1">
        <v>7187</v>
      </c>
      <c r="C7189" s="41" t="s">
        <v>20822</v>
      </c>
      <c r="D7189" s="4" t="s">
        <v>20823</v>
      </c>
      <c r="E7189" s="41" t="s">
        <v>19</v>
      </c>
      <c r="F7189" s="3" t="s">
        <v>20824</v>
      </c>
      <c r="G7189" s="1" t="s">
        <v>20</v>
      </c>
      <c r="H7189" s="4" t="s">
        <v>182</v>
      </c>
      <c r="I7189" s="1" t="s">
        <v>38</v>
      </c>
    </row>
    <row r="7190" spans="2:9">
      <c r="B7190" s="1">
        <v>7188</v>
      </c>
      <c r="C7190" s="41" t="s">
        <v>20825</v>
      </c>
      <c r="D7190" s="4" t="s">
        <v>20826</v>
      </c>
      <c r="E7190" s="41" t="s">
        <v>19</v>
      </c>
      <c r="F7190" s="3" t="s">
        <v>20827</v>
      </c>
      <c r="G7190" s="1" t="s">
        <v>20</v>
      </c>
      <c r="H7190" s="4" t="s">
        <v>679</v>
      </c>
      <c r="I7190" s="1" t="s">
        <v>38</v>
      </c>
    </row>
    <row r="7191" spans="2:9">
      <c r="B7191" s="1">
        <v>7189</v>
      </c>
      <c r="C7191" s="41" t="s">
        <v>20828</v>
      </c>
      <c r="D7191" s="4" t="s">
        <v>20829</v>
      </c>
      <c r="E7191" s="41" t="s">
        <v>19</v>
      </c>
      <c r="F7191" s="3" t="s">
        <v>20830</v>
      </c>
      <c r="G7191" s="1" t="s">
        <v>20</v>
      </c>
      <c r="H7191" s="4" t="s">
        <v>182</v>
      </c>
      <c r="I7191" s="1" t="s">
        <v>38</v>
      </c>
    </row>
    <row r="7192" spans="2:9">
      <c r="B7192" s="1">
        <v>7190</v>
      </c>
      <c r="C7192" s="41" t="s">
        <v>20831</v>
      </c>
      <c r="D7192" s="4" t="s">
        <v>20832</v>
      </c>
      <c r="E7192" s="41" t="s">
        <v>19</v>
      </c>
      <c r="F7192" s="3" t="s">
        <v>20833</v>
      </c>
      <c r="G7192" s="1" t="s">
        <v>20</v>
      </c>
      <c r="H7192" s="4" t="s">
        <v>681</v>
      </c>
      <c r="I7192" s="1" t="s">
        <v>38</v>
      </c>
    </row>
    <row r="7193" spans="2:9">
      <c r="B7193" s="1">
        <v>7191</v>
      </c>
      <c r="C7193" s="41" t="s">
        <v>20834</v>
      </c>
      <c r="D7193" s="4" t="s">
        <v>20835</v>
      </c>
      <c r="E7193" s="41" t="s">
        <v>19</v>
      </c>
      <c r="F7193" s="3" t="s">
        <v>20836</v>
      </c>
      <c r="G7193" s="1" t="s">
        <v>20</v>
      </c>
      <c r="H7193" s="4" t="s">
        <v>675</v>
      </c>
      <c r="I7193" s="1" t="s">
        <v>38</v>
      </c>
    </row>
    <row r="7194" spans="2:9">
      <c r="B7194" s="1">
        <v>7192</v>
      </c>
      <c r="C7194" s="41" t="s">
        <v>20837</v>
      </c>
      <c r="D7194" s="4" t="s">
        <v>20838</v>
      </c>
      <c r="E7194" s="41" t="s">
        <v>19</v>
      </c>
      <c r="F7194" s="3" t="s">
        <v>14530</v>
      </c>
      <c r="G7194" s="1" t="s">
        <v>20</v>
      </c>
      <c r="H7194" s="4" t="s">
        <v>310</v>
      </c>
      <c r="I7194" s="1" t="s">
        <v>38</v>
      </c>
    </row>
    <row r="7195" spans="2:9">
      <c r="B7195" s="1">
        <v>7193</v>
      </c>
      <c r="C7195" s="41" t="s">
        <v>20839</v>
      </c>
      <c r="D7195" s="4" t="s">
        <v>20840</v>
      </c>
      <c r="E7195" s="41" t="s">
        <v>19</v>
      </c>
      <c r="F7195" s="3" t="s">
        <v>15025</v>
      </c>
      <c r="G7195" s="1" t="s">
        <v>20</v>
      </c>
      <c r="H7195" s="4" t="s">
        <v>387</v>
      </c>
      <c r="I7195" s="1" t="s">
        <v>38</v>
      </c>
    </row>
    <row r="7196" spans="2:9">
      <c r="B7196" s="1">
        <v>7194</v>
      </c>
      <c r="C7196" s="41" t="s">
        <v>20841</v>
      </c>
      <c r="D7196" s="4" t="s">
        <v>11340</v>
      </c>
      <c r="E7196" s="41" t="s">
        <v>19</v>
      </c>
      <c r="F7196" s="3" t="s">
        <v>20842</v>
      </c>
      <c r="G7196" s="1" t="s">
        <v>20</v>
      </c>
      <c r="H7196" s="4" t="s">
        <v>29551</v>
      </c>
      <c r="I7196" s="1" t="s">
        <v>38</v>
      </c>
    </row>
    <row r="7197" spans="2:9">
      <c r="B7197" s="1">
        <v>7195</v>
      </c>
      <c r="C7197" s="41" t="s">
        <v>20843</v>
      </c>
      <c r="D7197" s="4" t="s">
        <v>20844</v>
      </c>
      <c r="E7197" s="41" t="s">
        <v>19</v>
      </c>
      <c r="F7197" s="3" t="s">
        <v>17865</v>
      </c>
      <c r="G7197" s="1" t="s">
        <v>20</v>
      </c>
      <c r="H7197" s="4" t="s">
        <v>310</v>
      </c>
      <c r="I7197" s="1" t="s">
        <v>38</v>
      </c>
    </row>
    <row r="7198" spans="2:9">
      <c r="B7198" s="1">
        <v>7196</v>
      </c>
      <c r="C7198" s="41" t="s">
        <v>20845</v>
      </c>
      <c r="D7198" s="4" t="s">
        <v>20846</v>
      </c>
      <c r="E7198" s="41" t="s">
        <v>19</v>
      </c>
      <c r="F7198" s="3" t="s">
        <v>20847</v>
      </c>
      <c r="G7198" s="1" t="s">
        <v>20</v>
      </c>
      <c r="H7198" s="4" t="s">
        <v>326</v>
      </c>
      <c r="I7198" s="1" t="s">
        <v>38</v>
      </c>
    </row>
    <row r="7199" spans="2:9">
      <c r="B7199" s="1">
        <v>7197</v>
      </c>
      <c r="C7199" s="41" t="s">
        <v>20848</v>
      </c>
      <c r="D7199" s="4" t="s">
        <v>20849</v>
      </c>
      <c r="E7199" s="41" t="s">
        <v>19</v>
      </c>
      <c r="F7199" s="3" t="s">
        <v>20850</v>
      </c>
      <c r="G7199" s="1" t="s">
        <v>20</v>
      </c>
      <c r="H7199" s="4" t="s">
        <v>387</v>
      </c>
      <c r="I7199" s="1" t="s">
        <v>38</v>
      </c>
    </row>
    <row r="7200" spans="2:9">
      <c r="B7200" s="1">
        <v>7198</v>
      </c>
      <c r="C7200" s="41" t="s">
        <v>20851</v>
      </c>
      <c r="D7200" s="4" t="s">
        <v>20852</v>
      </c>
      <c r="E7200" s="41" t="s">
        <v>19</v>
      </c>
      <c r="F7200" s="3" t="s">
        <v>14322</v>
      </c>
      <c r="G7200" s="1" t="s">
        <v>20</v>
      </c>
      <c r="H7200" s="4" t="s">
        <v>387</v>
      </c>
      <c r="I7200" s="1" t="s">
        <v>38</v>
      </c>
    </row>
    <row r="7201" spans="2:9">
      <c r="B7201" s="1">
        <v>7199</v>
      </c>
      <c r="C7201" s="41" t="s">
        <v>20853</v>
      </c>
      <c r="D7201" s="4" t="s">
        <v>20854</v>
      </c>
      <c r="E7201" s="41" t="s">
        <v>19</v>
      </c>
      <c r="F7201" s="3" t="s">
        <v>20855</v>
      </c>
      <c r="G7201" s="1" t="s">
        <v>20</v>
      </c>
      <c r="H7201" s="4" t="s">
        <v>357</v>
      </c>
      <c r="I7201" s="1" t="s">
        <v>38</v>
      </c>
    </row>
    <row r="7202" spans="2:9">
      <c r="B7202" s="1">
        <v>7200</v>
      </c>
      <c r="C7202" s="41" t="s">
        <v>20856</v>
      </c>
      <c r="D7202" s="4" t="s">
        <v>20857</v>
      </c>
      <c r="E7202" s="41" t="s">
        <v>19</v>
      </c>
      <c r="F7202" s="3" t="s">
        <v>20858</v>
      </c>
      <c r="G7202" s="1" t="s">
        <v>20</v>
      </c>
      <c r="H7202" s="4" t="s">
        <v>478</v>
      </c>
      <c r="I7202" s="1" t="s">
        <v>38</v>
      </c>
    </row>
    <row r="7203" spans="2:9">
      <c r="B7203" s="1">
        <v>7201</v>
      </c>
      <c r="C7203" s="41" t="s">
        <v>20859</v>
      </c>
      <c r="D7203" s="4" t="s">
        <v>20860</v>
      </c>
      <c r="E7203" s="41" t="s">
        <v>19</v>
      </c>
      <c r="F7203" s="3" t="s">
        <v>20861</v>
      </c>
      <c r="G7203" s="1" t="s">
        <v>20</v>
      </c>
      <c r="H7203" s="4" t="s">
        <v>678</v>
      </c>
      <c r="I7203" s="1" t="s">
        <v>38</v>
      </c>
    </row>
    <row r="7204" spans="2:9">
      <c r="B7204" s="1">
        <v>7202</v>
      </c>
      <c r="C7204" s="41" t="s">
        <v>20862</v>
      </c>
      <c r="D7204" s="4" t="s">
        <v>20863</v>
      </c>
      <c r="E7204" s="41" t="s">
        <v>19</v>
      </c>
      <c r="F7204" s="3" t="s">
        <v>12527</v>
      </c>
      <c r="G7204" s="1" t="s">
        <v>20</v>
      </c>
      <c r="H7204" s="4" t="s">
        <v>557</v>
      </c>
      <c r="I7204" s="1" t="s">
        <v>38</v>
      </c>
    </row>
    <row r="7205" spans="2:9">
      <c r="B7205" s="1">
        <v>7203</v>
      </c>
      <c r="C7205" s="41" t="s">
        <v>20864</v>
      </c>
      <c r="D7205" s="4" t="s">
        <v>20865</v>
      </c>
      <c r="E7205" s="41" t="s">
        <v>19</v>
      </c>
      <c r="F7205" s="3" t="s">
        <v>20866</v>
      </c>
      <c r="G7205" s="1" t="s">
        <v>20</v>
      </c>
      <c r="H7205" s="4" t="s">
        <v>436</v>
      </c>
      <c r="I7205" s="1" t="s">
        <v>38</v>
      </c>
    </row>
    <row r="7206" spans="2:9">
      <c r="B7206" s="1">
        <v>7204</v>
      </c>
      <c r="C7206" s="41" t="s">
        <v>20867</v>
      </c>
      <c r="D7206" s="4" t="s">
        <v>20868</v>
      </c>
      <c r="E7206" s="41" t="s">
        <v>19</v>
      </c>
      <c r="F7206" s="3" t="s">
        <v>20869</v>
      </c>
      <c r="G7206" s="1" t="s">
        <v>20</v>
      </c>
      <c r="H7206" s="4" t="s">
        <v>680</v>
      </c>
      <c r="I7206" s="1" t="s">
        <v>38</v>
      </c>
    </row>
    <row r="7207" spans="2:9">
      <c r="B7207" s="1">
        <v>7205</v>
      </c>
      <c r="C7207" s="41" t="s">
        <v>20870</v>
      </c>
      <c r="D7207" s="4" t="s">
        <v>20871</v>
      </c>
      <c r="E7207" s="41" t="s">
        <v>19</v>
      </c>
      <c r="F7207" s="3" t="s">
        <v>20872</v>
      </c>
      <c r="G7207" s="1" t="s">
        <v>20</v>
      </c>
      <c r="H7207" s="4" t="s">
        <v>387</v>
      </c>
      <c r="I7207" s="1" t="s">
        <v>38</v>
      </c>
    </row>
    <row r="7208" spans="2:9">
      <c r="B7208" s="1">
        <v>7206</v>
      </c>
      <c r="C7208" s="41" t="s">
        <v>20873</v>
      </c>
      <c r="D7208" s="4" t="s">
        <v>20874</v>
      </c>
      <c r="E7208" s="41" t="s">
        <v>19</v>
      </c>
      <c r="F7208" s="3" t="s">
        <v>20875</v>
      </c>
      <c r="G7208" s="1" t="s">
        <v>20</v>
      </c>
      <c r="H7208" s="4" t="s">
        <v>678</v>
      </c>
      <c r="I7208" s="1" t="s">
        <v>38</v>
      </c>
    </row>
    <row r="7209" spans="2:9">
      <c r="B7209" s="1">
        <v>7207</v>
      </c>
      <c r="C7209" s="41" t="s">
        <v>20876</v>
      </c>
      <c r="D7209" s="4" t="s">
        <v>20877</v>
      </c>
      <c r="E7209" s="41" t="s">
        <v>19</v>
      </c>
      <c r="F7209" s="3" t="s">
        <v>15085</v>
      </c>
      <c r="G7209" s="1" t="s">
        <v>20</v>
      </c>
      <c r="H7209" s="4" t="s">
        <v>174</v>
      </c>
      <c r="I7209" s="1" t="s">
        <v>38</v>
      </c>
    </row>
    <row r="7210" spans="2:9">
      <c r="B7210" s="1">
        <v>7208</v>
      </c>
      <c r="C7210" s="41" t="s">
        <v>20878</v>
      </c>
      <c r="D7210" s="4" t="s">
        <v>20879</v>
      </c>
      <c r="E7210" s="41" t="s">
        <v>19</v>
      </c>
      <c r="F7210" s="3" t="s">
        <v>20880</v>
      </c>
      <c r="G7210" s="1" t="s">
        <v>20</v>
      </c>
      <c r="H7210" s="4" t="s">
        <v>478</v>
      </c>
      <c r="I7210" s="1" t="s">
        <v>38</v>
      </c>
    </row>
    <row r="7211" spans="2:9">
      <c r="B7211" s="1">
        <v>7209</v>
      </c>
      <c r="C7211" s="41" t="s">
        <v>20881</v>
      </c>
      <c r="D7211" s="4" t="s">
        <v>20882</v>
      </c>
      <c r="E7211" s="41" t="s">
        <v>19</v>
      </c>
      <c r="F7211" s="3" t="s">
        <v>20883</v>
      </c>
      <c r="G7211" s="1" t="s">
        <v>20</v>
      </c>
      <c r="H7211" s="4" t="s">
        <v>478</v>
      </c>
      <c r="I7211" s="1" t="s">
        <v>38</v>
      </c>
    </row>
    <row r="7212" spans="2:9">
      <c r="B7212" s="1">
        <v>7210</v>
      </c>
      <c r="C7212" s="41" t="s">
        <v>20884</v>
      </c>
      <c r="D7212" s="4" t="s">
        <v>20885</v>
      </c>
      <c r="E7212" s="41" t="s">
        <v>19</v>
      </c>
      <c r="F7212" s="3" t="s">
        <v>20886</v>
      </c>
      <c r="G7212" s="1" t="s">
        <v>20</v>
      </c>
      <c r="H7212" s="4" t="s">
        <v>680</v>
      </c>
      <c r="I7212" s="1" t="s">
        <v>38</v>
      </c>
    </row>
    <row r="7213" spans="2:9">
      <c r="B7213" s="1">
        <v>7211</v>
      </c>
      <c r="C7213" s="41" t="s">
        <v>20887</v>
      </c>
      <c r="D7213" s="4" t="s">
        <v>20888</v>
      </c>
      <c r="E7213" s="41" t="s">
        <v>19</v>
      </c>
      <c r="F7213" s="3" t="s">
        <v>20889</v>
      </c>
      <c r="G7213" s="1" t="s">
        <v>20</v>
      </c>
      <c r="H7213" s="4" t="s">
        <v>174</v>
      </c>
      <c r="I7213" s="1" t="s">
        <v>38</v>
      </c>
    </row>
    <row r="7214" spans="2:9">
      <c r="B7214" s="1">
        <v>7212</v>
      </c>
      <c r="C7214" s="41" t="s">
        <v>20890</v>
      </c>
      <c r="D7214" s="4" t="s">
        <v>20891</v>
      </c>
      <c r="E7214" s="41" t="s">
        <v>19</v>
      </c>
      <c r="F7214" s="3" t="s">
        <v>20892</v>
      </c>
      <c r="G7214" s="1" t="s">
        <v>20</v>
      </c>
      <c r="H7214" s="4" t="s">
        <v>681</v>
      </c>
      <c r="I7214" s="1" t="s">
        <v>38</v>
      </c>
    </row>
    <row r="7215" spans="2:9">
      <c r="B7215" s="1">
        <v>7213</v>
      </c>
      <c r="C7215" s="41" t="s">
        <v>20893</v>
      </c>
      <c r="D7215" s="4" t="s">
        <v>20894</v>
      </c>
      <c r="E7215" s="41" t="s">
        <v>19</v>
      </c>
      <c r="F7215" s="3" t="s">
        <v>20895</v>
      </c>
      <c r="G7215" s="1" t="s">
        <v>20</v>
      </c>
      <c r="H7215" s="4" t="s">
        <v>678</v>
      </c>
      <c r="I7215" s="1" t="s">
        <v>38</v>
      </c>
    </row>
    <row r="7216" spans="2:9">
      <c r="B7216" s="1">
        <v>7214</v>
      </c>
      <c r="C7216" s="41" t="s">
        <v>20896</v>
      </c>
      <c r="D7216" s="4" t="s">
        <v>20897</v>
      </c>
      <c r="E7216" s="41" t="s">
        <v>19</v>
      </c>
      <c r="F7216" s="3" t="s">
        <v>20898</v>
      </c>
      <c r="G7216" s="1" t="s">
        <v>20</v>
      </c>
      <c r="H7216" s="4" t="s">
        <v>681</v>
      </c>
      <c r="I7216" s="1" t="s">
        <v>38</v>
      </c>
    </row>
    <row r="7217" spans="2:9">
      <c r="B7217" s="1">
        <v>7215</v>
      </c>
      <c r="C7217" s="41" t="s">
        <v>20899</v>
      </c>
      <c r="D7217" s="4" t="s">
        <v>20900</v>
      </c>
      <c r="E7217" s="41" t="s">
        <v>19</v>
      </c>
      <c r="F7217" s="3" t="s">
        <v>20901</v>
      </c>
      <c r="G7217" s="1" t="s">
        <v>20</v>
      </c>
      <c r="H7217" s="4" t="s">
        <v>680</v>
      </c>
      <c r="I7217" s="1" t="s">
        <v>38</v>
      </c>
    </row>
    <row r="7218" spans="2:9">
      <c r="B7218" s="1">
        <v>7216</v>
      </c>
      <c r="C7218" s="41" t="s">
        <v>20902</v>
      </c>
      <c r="D7218" s="4" t="s">
        <v>20903</v>
      </c>
      <c r="E7218" s="41" t="s">
        <v>19</v>
      </c>
      <c r="F7218" s="3" t="s">
        <v>20904</v>
      </c>
      <c r="G7218" s="1" t="s">
        <v>20</v>
      </c>
      <c r="H7218" s="4" t="s">
        <v>182</v>
      </c>
      <c r="I7218" s="1" t="s">
        <v>38</v>
      </c>
    </row>
    <row r="7219" spans="2:9">
      <c r="B7219" s="1">
        <v>7217</v>
      </c>
      <c r="C7219" s="41" t="s">
        <v>20905</v>
      </c>
      <c r="D7219" s="4" t="s">
        <v>20906</v>
      </c>
      <c r="E7219" s="41" t="s">
        <v>19</v>
      </c>
      <c r="F7219" s="3" t="s">
        <v>20907</v>
      </c>
      <c r="G7219" s="1" t="s">
        <v>20</v>
      </c>
      <c r="H7219" s="4" t="s">
        <v>478</v>
      </c>
      <c r="I7219" s="1" t="s">
        <v>38</v>
      </c>
    </row>
    <row r="7220" spans="2:9">
      <c r="B7220" s="1">
        <v>7218</v>
      </c>
      <c r="C7220" s="41" t="s">
        <v>20908</v>
      </c>
      <c r="D7220" s="4" t="s">
        <v>20909</v>
      </c>
      <c r="E7220" s="41" t="s">
        <v>19</v>
      </c>
      <c r="F7220" s="3" t="s">
        <v>20910</v>
      </c>
      <c r="G7220" s="1" t="s">
        <v>20</v>
      </c>
      <c r="H7220" s="4" t="s">
        <v>557</v>
      </c>
      <c r="I7220" s="1" t="s">
        <v>38</v>
      </c>
    </row>
    <row r="7221" spans="2:9">
      <c r="B7221" s="1">
        <v>7219</v>
      </c>
      <c r="C7221" s="41" t="s">
        <v>20911</v>
      </c>
      <c r="D7221" s="4" t="s">
        <v>20912</v>
      </c>
      <c r="E7221" s="41" t="s">
        <v>19</v>
      </c>
      <c r="F7221" s="3" t="s">
        <v>20913</v>
      </c>
      <c r="G7221" s="1" t="s">
        <v>20</v>
      </c>
      <c r="H7221" s="4" t="s">
        <v>557</v>
      </c>
      <c r="I7221" s="1" t="s">
        <v>38</v>
      </c>
    </row>
    <row r="7222" spans="2:9">
      <c r="B7222" s="1">
        <v>7220</v>
      </c>
      <c r="C7222" s="41" t="s">
        <v>20914</v>
      </c>
      <c r="D7222" s="4" t="s">
        <v>20915</v>
      </c>
      <c r="E7222" s="41" t="s">
        <v>19</v>
      </c>
      <c r="F7222" s="3" t="s">
        <v>20916</v>
      </c>
      <c r="G7222" s="1" t="s">
        <v>20</v>
      </c>
      <c r="H7222" s="4" t="s">
        <v>679</v>
      </c>
      <c r="I7222" s="1" t="s">
        <v>38</v>
      </c>
    </row>
    <row r="7223" spans="2:9">
      <c r="B7223" s="1">
        <v>7221</v>
      </c>
      <c r="C7223" s="41" t="s">
        <v>20917</v>
      </c>
      <c r="D7223" s="4" t="s">
        <v>20918</v>
      </c>
      <c r="E7223" s="41" t="s">
        <v>19</v>
      </c>
      <c r="F7223" s="3" t="s">
        <v>20021</v>
      </c>
      <c r="G7223" s="1" t="s">
        <v>20</v>
      </c>
      <c r="H7223" s="4" t="s">
        <v>326</v>
      </c>
      <c r="I7223" s="1" t="s">
        <v>38</v>
      </c>
    </row>
    <row r="7224" spans="2:9">
      <c r="B7224" s="1">
        <v>7222</v>
      </c>
      <c r="C7224" s="41" t="s">
        <v>20919</v>
      </c>
      <c r="D7224" s="4" t="s">
        <v>20920</v>
      </c>
      <c r="E7224" s="41" t="s">
        <v>19</v>
      </c>
      <c r="F7224" s="3" t="s">
        <v>20921</v>
      </c>
      <c r="G7224" s="1" t="s">
        <v>20</v>
      </c>
      <c r="H7224" s="4" t="s">
        <v>681</v>
      </c>
      <c r="I7224" s="1" t="s">
        <v>38</v>
      </c>
    </row>
    <row r="7225" spans="2:9">
      <c r="B7225" s="1">
        <v>7223</v>
      </c>
      <c r="C7225" s="41" t="s">
        <v>20922</v>
      </c>
      <c r="D7225" s="4" t="s">
        <v>20923</v>
      </c>
      <c r="E7225" s="41" t="s">
        <v>19</v>
      </c>
      <c r="F7225" s="3" t="s">
        <v>20924</v>
      </c>
      <c r="G7225" s="1" t="s">
        <v>20</v>
      </c>
      <c r="H7225" s="4" t="s">
        <v>182</v>
      </c>
      <c r="I7225" s="1" t="s">
        <v>38</v>
      </c>
    </row>
    <row r="7226" spans="2:9">
      <c r="B7226" s="1">
        <v>7224</v>
      </c>
      <c r="C7226" s="41" t="s">
        <v>20925</v>
      </c>
      <c r="D7226" s="4" t="s">
        <v>20926</v>
      </c>
      <c r="E7226" s="41" t="s">
        <v>19</v>
      </c>
      <c r="F7226" s="3" t="s">
        <v>20927</v>
      </c>
      <c r="G7226" s="1" t="s">
        <v>20</v>
      </c>
      <c r="H7226" s="4" t="s">
        <v>478</v>
      </c>
      <c r="I7226" s="1" t="s">
        <v>38</v>
      </c>
    </row>
    <row r="7227" spans="2:9">
      <c r="B7227" s="1">
        <v>7225</v>
      </c>
      <c r="C7227" s="41" t="s">
        <v>20928</v>
      </c>
      <c r="D7227" s="4" t="s">
        <v>20929</v>
      </c>
      <c r="E7227" s="41" t="s">
        <v>19</v>
      </c>
      <c r="F7227" s="3" t="s">
        <v>20930</v>
      </c>
      <c r="G7227" s="1" t="s">
        <v>20</v>
      </c>
      <c r="H7227" s="4" t="s">
        <v>671</v>
      </c>
      <c r="I7227" s="1" t="s">
        <v>38</v>
      </c>
    </row>
    <row r="7228" spans="2:9">
      <c r="B7228" s="1">
        <v>7226</v>
      </c>
      <c r="C7228" s="41" t="s">
        <v>20931</v>
      </c>
      <c r="D7228" s="4" t="s">
        <v>20932</v>
      </c>
      <c r="E7228" s="41" t="s">
        <v>19</v>
      </c>
      <c r="F7228" s="3" t="s">
        <v>19973</v>
      </c>
      <c r="G7228" s="1" t="s">
        <v>20</v>
      </c>
      <c r="H7228" s="4" t="s">
        <v>557</v>
      </c>
      <c r="I7228" s="1" t="s">
        <v>38</v>
      </c>
    </row>
    <row r="7229" spans="2:9">
      <c r="B7229" s="1">
        <v>7227</v>
      </c>
      <c r="C7229" s="41" t="s">
        <v>20933</v>
      </c>
      <c r="D7229" s="4" t="s">
        <v>20934</v>
      </c>
      <c r="E7229" s="41" t="s">
        <v>19</v>
      </c>
      <c r="F7229" s="3" t="s">
        <v>20935</v>
      </c>
      <c r="G7229" s="1" t="s">
        <v>20</v>
      </c>
      <c r="H7229" s="4" t="s">
        <v>671</v>
      </c>
      <c r="I7229" s="1" t="s">
        <v>38</v>
      </c>
    </row>
    <row r="7230" spans="2:9">
      <c r="B7230" s="1">
        <v>7228</v>
      </c>
      <c r="C7230" s="41" t="s">
        <v>20936</v>
      </c>
      <c r="D7230" s="4" t="s">
        <v>20937</v>
      </c>
      <c r="E7230" s="41" t="s">
        <v>19</v>
      </c>
      <c r="F7230" s="3" t="s">
        <v>20938</v>
      </c>
      <c r="G7230" s="1" t="s">
        <v>20</v>
      </c>
      <c r="H7230" s="4" t="s">
        <v>680</v>
      </c>
      <c r="I7230" s="1" t="s">
        <v>38</v>
      </c>
    </row>
    <row r="7231" spans="2:9">
      <c r="B7231" s="1">
        <v>7229</v>
      </c>
      <c r="C7231" s="41" t="s">
        <v>20939</v>
      </c>
      <c r="D7231" s="4" t="s">
        <v>20940</v>
      </c>
      <c r="E7231" s="41" t="s">
        <v>19</v>
      </c>
      <c r="F7231" s="3" t="s">
        <v>20941</v>
      </c>
      <c r="G7231" s="1" t="s">
        <v>20</v>
      </c>
      <c r="H7231" s="4" t="s">
        <v>680</v>
      </c>
      <c r="I7231" s="1" t="s">
        <v>38</v>
      </c>
    </row>
    <row r="7232" spans="2:9">
      <c r="B7232" s="1">
        <v>7230</v>
      </c>
      <c r="C7232" s="41" t="s">
        <v>20942</v>
      </c>
      <c r="D7232" s="4" t="s">
        <v>20943</v>
      </c>
      <c r="E7232" s="41" t="s">
        <v>19</v>
      </c>
      <c r="F7232" s="3" t="s">
        <v>20944</v>
      </c>
      <c r="G7232" s="1" t="s">
        <v>20</v>
      </c>
      <c r="H7232" s="4" t="s">
        <v>182</v>
      </c>
      <c r="I7232" s="1" t="s">
        <v>38</v>
      </c>
    </row>
    <row r="7233" spans="2:9">
      <c r="B7233" s="1">
        <v>7231</v>
      </c>
      <c r="C7233" s="41" t="s">
        <v>20945</v>
      </c>
      <c r="D7233" s="4" t="s">
        <v>20946</v>
      </c>
      <c r="E7233" s="41" t="s">
        <v>19</v>
      </c>
      <c r="F7233" s="3" t="s">
        <v>20947</v>
      </c>
      <c r="G7233" s="1" t="s">
        <v>20</v>
      </c>
      <c r="H7233" s="4" t="s">
        <v>557</v>
      </c>
      <c r="I7233" s="1" t="s">
        <v>38</v>
      </c>
    </row>
    <row r="7234" spans="2:9">
      <c r="B7234" s="1">
        <v>7232</v>
      </c>
      <c r="C7234" s="41" t="s">
        <v>20948</v>
      </c>
      <c r="D7234" s="4" t="s">
        <v>20949</v>
      </c>
      <c r="E7234" s="41" t="s">
        <v>19</v>
      </c>
      <c r="F7234" s="3" t="s">
        <v>20950</v>
      </c>
      <c r="G7234" s="1" t="s">
        <v>20</v>
      </c>
      <c r="H7234" s="4" t="s">
        <v>557</v>
      </c>
      <c r="I7234" s="1" t="s">
        <v>38</v>
      </c>
    </row>
    <row r="7235" spans="2:9">
      <c r="B7235" s="1">
        <v>7233</v>
      </c>
      <c r="C7235" s="41" t="s">
        <v>20951</v>
      </c>
      <c r="D7235" s="4" t="s">
        <v>20952</v>
      </c>
      <c r="E7235" s="41" t="s">
        <v>19</v>
      </c>
      <c r="F7235" s="3" t="s">
        <v>20953</v>
      </c>
      <c r="G7235" s="1" t="s">
        <v>20</v>
      </c>
      <c r="H7235" s="4" t="s">
        <v>244</v>
      </c>
      <c r="I7235" s="1" t="s">
        <v>38</v>
      </c>
    </row>
    <row r="7236" spans="2:9">
      <c r="B7236" s="1">
        <v>7234</v>
      </c>
      <c r="C7236" s="41" t="s">
        <v>20954</v>
      </c>
      <c r="D7236" s="4" t="s">
        <v>20955</v>
      </c>
      <c r="E7236" s="41" t="s">
        <v>19</v>
      </c>
      <c r="F7236" s="3" t="s">
        <v>20956</v>
      </c>
      <c r="G7236" s="1" t="s">
        <v>20</v>
      </c>
      <c r="H7236" s="4" t="s">
        <v>387</v>
      </c>
      <c r="I7236" s="1" t="s">
        <v>38</v>
      </c>
    </row>
    <row r="7237" spans="2:9">
      <c r="B7237" s="1">
        <v>7235</v>
      </c>
      <c r="C7237" s="41" t="s">
        <v>20957</v>
      </c>
      <c r="D7237" s="4" t="s">
        <v>20958</v>
      </c>
      <c r="E7237" s="41" t="s">
        <v>19</v>
      </c>
      <c r="F7237" s="3" t="s">
        <v>20959</v>
      </c>
      <c r="G7237" s="1" t="s">
        <v>20</v>
      </c>
      <c r="H7237" s="4" t="s">
        <v>387</v>
      </c>
      <c r="I7237" s="1" t="s">
        <v>38</v>
      </c>
    </row>
    <row r="7238" spans="2:9">
      <c r="B7238" s="1">
        <v>7236</v>
      </c>
      <c r="C7238" s="41" t="s">
        <v>20960</v>
      </c>
      <c r="D7238" s="4" t="s">
        <v>20961</v>
      </c>
      <c r="E7238" s="41" t="s">
        <v>19</v>
      </c>
      <c r="F7238" s="3" t="s">
        <v>20962</v>
      </c>
      <c r="G7238" s="1" t="s">
        <v>20</v>
      </c>
      <c r="H7238" s="4" t="s">
        <v>681</v>
      </c>
      <c r="I7238" s="1" t="s">
        <v>38</v>
      </c>
    </row>
    <row r="7239" spans="2:9">
      <c r="B7239" s="1">
        <v>7237</v>
      </c>
      <c r="C7239" s="41" t="s">
        <v>20963</v>
      </c>
      <c r="D7239" s="4" t="s">
        <v>20964</v>
      </c>
      <c r="E7239" s="41" t="s">
        <v>19</v>
      </c>
      <c r="F7239" s="3" t="s">
        <v>13255</v>
      </c>
      <c r="G7239" s="1" t="s">
        <v>20</v>
      </c>
      <c r="H7239" s="4" t="s">
        <v>387</v>
      </c>
      <c r="I7239" s="1" t="s">
        <v>38</v>
      </c>
    </row>
    <row r="7240" spans="2:9">
      <c r="B7240" s="1">
        <v>7238</v>
      </c>
      <c r="C7240" s="41" t="s">
        <v>20965</v>
      </c>
      <c r="D7240" s="4" t="s">
        <v>20966</v>
      </c>
      <c r="E7240" s="41" t="s">
        <v>19</v>
      </c>
      <c r="F7240" s="3" t="s">
        <v>20967</v>
      </c>
      <c r="G7240" s="1" t="s">
        <v>20</v>
      </c>
      <c r="H7240" s="4" t="s">
        <v>679</v>
      </c>
      <c r="I7240" s="1" t="s">
        <v>38</v>
      </c>
    </row>
    <row r="7241" spans="2:9">
      <c r="B7241" s="1">
        <v>7239</v>
      </c>
      <c r="C7241" s="41" t="s">
        <v>20968</v>
      </c>
      <c r="D7241" s="4" t="s">
        <v>20969</v>
      </c>
      <c r="E7241" s="41" t="s">
        <v>19</v>
      </c>
      <c r="F7241" s="3" t="s">
        <v>20970</v>
      </c>
      <c r="G7241" s="1" t="s">
        <v>20</v>
      </c>
      <c r="H7241" s="4" t="s">
        <v>678</v>
      </c>
      <c r="I7241" s="1" t="s">
        <v>38</v>
      </c>
    </row>
    <row r="7242" spans="2:9">
      <c r="B7242" s="1">
        <v>7240</v>
      </c>
      <c r="C7242" s="41" t="s">
        <v>20971</v>
      </c>
      <c r="D7242" s="4" t="s">
        <v>20972</v>
      </c>
      <c r="E7242" s="41" t="s">
        <v>19</v>
      </c>
      <c r="F7242" s="3" t="s">
        <v>20973</v>
      </c>
      <c r="G7242" s="1" t="s">
        <v>20</v>
      </c>
      <c r="H7242" s="4" t="s">
        <v>678</v>
      </c>
      <c r="I7242" s="1" t="s">
        <v>38</v>
      </c>
    </row>
    <row r="7243" spans="2:9">
      <c r="B7243" s="1">
        <v>7241</v>
      </c>
      <c r="C7243" s="41" t="s">
        <v>20974</v>
      </c>
      <c r="D7243" s="4" t="s">
        <v>1699</v>
      </c>
      <c r="E7243" s="41" t="s">
        <v>19</v>
      </c>
      <c r="F7243" s="3" t="s">
        <v>20975</v>
      </c>
      <c r="G7243" s="1" t="s">
        <v>20</v>
      </c>
      <c r="H7243" s="4" t="s">
        <v>174</v>
      </c>
      <c r="I7243" s="1" t="s">
        <v>38</v>
      </c>
    </row>
    <row r="7244" spans="2:9">
      <c r="B7244" s="1">
        <v>7242</v>
      </c>
      <c r="C7244" s="41" t="s">
        <v>20976</v>
      </c>
      <c r="D7244" s="4" t="s">
        <v>20977</v>
      </c>
      <c r="E7244" s="41" t="s">
        <v>19</v>
      </c>
      <c r="F7244" s="3" t="s">
        <v>20978</v>
      </c>
      <c r="G7244" s="1" t="s">
        <v>20</v>
      </c>
      <c r="H7244" s="4" t="s">
        <v>557</v>
      </c>
      <c r="I7244" s="1" t="s">
        <v>38</v>
      </c>
    </row>
    <row r="7245" spans="2:9">
      <c r="B7245" s="1">
        <v>7243</v>
      </c>
      <c r="C7245" s="41" t="s">
        <v>20979</v>
      </c>
      <c r="D7245" s="4" t="s">
        <v>20980</v>
      </c>
      <c r="E7245" s="41" t="s">
        <v>19</v>
      </c>
      <c r="F7245" s="3" t="s">
        <v>20981</v>
      </c>
      <c r="G7245" s="1" t="s">
        <v>20</v>
      </c>
      <c r="H7245" s="4" t="s">
        <v>557</v>
      </c>
      <c r="I7245" s="1" t="s">
        <v>38</v>
      </c>
    </row>
    <row r="7246" spans="2:9">
      <c r="B7246" s="1">
        <v>7244</v>
      </c>
      <c r="C7246" s="41" t="s">
        <v>20982</v>
      </c>
      <c r="D7246" s="4" t="s">
        <v>20983</v>
      </c>
      <c r="E7246" s="41" t="s">
        <v>19</v>
      </c>
      <c r="F7246" s="3" t="s">
        <v>20984</v>
      </c>
      <c r="G7246" s="1" t="s">
        <v>20</v>
      </c>
      <c r="H7246" s="4" t="s">
        <v>387</v>
      </c>
      <c r="I7246" s="1" t="s">
        <v>38</v>
      </c>
    </row>
    <row r="7247" spans="2:9">
      <c r="B7247" s="1">
        <v>7245</v>
      </c>
      <c r="C7247" s="41" t="s">
        <v>20985</v>
      </c>
      <c r="D7247" s="4" t="s">
        <v>20986</v>
      </c>
      <c r="E7247" s="41" t="s">
        <v>19</v>
      </c>
      <c r="F7247" s="3" t="s">
        <v>20987</v>
      </c>
      <c r="G7247" s="1" t="s">
        <v>20</v>
      </c>
      <c r="H7247" s="4" t="s">
        <v>675</v>
      </c>
      <c r="I7247" s="1" t="s">
        <v>38</v>
      </c>
    </row>
    <row r="7248" spans="2:9">
      <c r="B7248" s="1">
        <v>7246</v>
      </c>
      <c r="C7248" s="41" t="s">
        <v>20988</v>
      </c>
      <c r="D7248" s="4" t="s">
        <v>20989</v>
      </c>
      <c r="E7248" s="41" t="s">
        <v>19</v>
      </c>
      <c r="F7248" s="3" t="s">
        <v>20990</v>
      </c>
      <c r="G7248" s="1" t="s">
        <v>20</v>
      </c>
      <c r="H7248" s="4" t="s">
        <v>557</v>
      </c>
      <c r="I7248" s="1" t="s">
        <v>38</v>
      </c>
    </row>
    <row r="7249" spans="2:9">
      <c r="B7249" s="1">
        <v>7247</v>
      </c>
      <c r="C7249" s="41" t="s">
        <v>20991</v>
      </c>
      <c r="D7249" s="4" t="s">
        <v>20992</v>
      </c>
      <c r="E7249" s="41" t="s">
        <v>19</v>
      </c>
      <c r="F7249" s="3" t="s">
        <v>13970</v>
      </c>
      <c r="G7249" s="1" t="s">
        <v>20</v>
      </c>
      <c r="H7249" s="4" t="s">
        <v>557</v>
      </c>
      <c r="I7249" s="1" t="s">
        <v>38</v>
      </c>
    </row>
    <row r="7250" spans="2:9">
      <c r="B7250" s="1">
        <v>7248</v>
      </c>
      <c r="C7250" s="41" t="s">
        <v>20993</v>
      </c>
      <c r="D7250" s="4" t="s">
        <v>20994</v>
      </c>
      <c r="E7250" s="41" t="s">
        <v>19</v>
      </c>
      <c r="F7250" s="3" t="s">
        <v>20995</v>
      </c>
      <c r="G7250" s="1" t="s">
        <v>20</v>
      </c>
      <c r="H7250" s="4" t="s">
        <v>182</v>
      </c>
      <c r="I7250" s="1" t="s">
        <v>38</v>
      </c>
    </row>
    <row r="7251" spans="2:9">
      <c r="B7251" s="1">
        <v>7249</v>
      </c>
      <c r="C7251" s="41" t="s">
        <v>20996</v>
      </c>
      <c r="D7251" s="4" t="s">
        <v>9318</v>
      </c>
      <c r="E7251" s="41" t="s">
        <v>19</v>
      </c>
      <c r="F7251" s="3" t="s">
        <v>20997</v>
      </c>
      <c r="G7251" s="1" t="s">
        <v>20</v>
      </c>
      <c r="H7251" s="4" t="s">
        <v>174</v>
      </c>
      <c r="I7251" s="1" t="s">
        <v>38</v>
      </c>
    </row>
    <row r="7252" spans="2:9">
      <c r="B7252" s="1">
        <v>7250</v>
      </c>
      <c r="C7252" s="41" t="s">
        <v>20998</v>
      </c>
      <c r="D7252" s="4" t="s">
        <v>20999</v>
      </c>
      <c r="E7252" s="41" t="s">
        <v>19</v>
      </c>
      <c r="F7252" s="3" t="s">
        <v>21000</v>
      </c>
      <c r="G7252" s="1" t="s">
        <v>20</v>
      </c>
      <c r="H7252" s="4" t="s">
        <v>678</v>
      </c>
      <c r="I7252" s="1" t="s">
        <v>38</v>
      </c>
    </row>
    <row r="7253" spans="2:9">
      <c r="B7253" s="1">
        <v>7251</v>
      </c>
      <c r="C7253" s="41" t="s">
        <v>21001</v>
      </c>
      <c r="D7253" s="4" t="s">
        <v>21002</v>
      </c>
      <c r="E7253" s="41" t="s">
        <v>19</v>
      </c>
      <c r="F7253" s="3" t="s">
        <v>21003</v>
      </c>
      <c r="G7253" s="1" t="s">
        <v>20</v>
      </c>
      <c r="H7253" s="4" t="s">
        <v>675</v>
      </c>
      <c r="I7253" s="1" t="s">
        <v>38</v>
      </c>
    </row>
    <row r="7254" spans="2:9">
      <c r="B7254" s="1">
        <v>7252</v>
      </c>
      <c r="C7254" s="41" t="s">
        <v>21004</v>
      </c>
      <c r="D7254" s="4" t="s">
        <v>21005</v>
      </c>
      <c r="E7254" s="41" t="s">
        <v>19</v>
      </c>
      <c r="F7254" s="3" t="s">
        <v>15393</v>
      </c>
      <c r="G7254" s="1" t="s">
        <v>20</v>
      </c>
      <c r="H7254" s="4" t="s">
        <v>244</v>
      </c>
      <c r="I7254" s="1" t="s">
        <v>38</v>
      </c>
    </row>
    <row r="7255" spans="2:9">
      <c r="B7255" s="1">
        <v>7253</v>
      </c>
      <c r="C7255" s="41" t="s">
        <v>21006</v>
      </c>
      <c r="D7255" s="4" t="s">
        <v>21007</v>
      </c>
      <c r="E7255" s="41" t="s">
        <v>19</v>
      </c>
      <c r="F7255" s="3" t="s">
        <v>21008</v>
      </c>
      <c r="G7255" s="1" t="s">
        <v>20</v>
      </c>
      <c r="H7255" s="4" t="s">
        <v>680</v>
      </c>
      <c r="I7255" s="1" t="s">
        <v>38</v>
      </c>
    </row>
    <row r="7256" spans="2:9">
      <c r="B7256" s="1">
        <v>7254</v>
      </c>
      <c r="C7256" s="41" t="s">
        <v>21009</v>
      </c>
      <c r="D7256" s="4" t="s">
        <v>21010</v>
      </c>
      <c r="E7256" s="41" t="s">
        <v>19</v>
      </c>
      <c r="F7256" s="3" t="s">
        <v>21011</v>
      </c>
      <c r="G7256" s="1" t="s">
        <v>20</v>
      </c>
      <c r="H7256" s="4" t="s">
        <v>310</v>
      </c>
      <c r="I7256" s="1" t="s">
        <v>38</v>
      </c>
    </row>
    <row r="7257" spans="2:9">
      <c r="B7257" s="1">
        <v>7255</v>
      </c>
      <c r="C7257" s="41" t="s">
        <v>21012</v>
      </c>
      <c r="D7257" s="4" t="s">
        <v>21013</v>
      </c>
      <c r="E7257" s="41" t="s">
        <v>19</v>
      </c>
      <c r="F7257" s="3" t="s">
        <v>21014</v>
      </c>
      <c r="G7257" s="1" t="s">
        <v>20</v>
      </c>
      <c r="H7257" s="4" t="s">
        <v>182</v>
      </c>
      <c r="I7257" s="1" t="s">
        <v>38</v>
      </c>
    </row>
    <row r="7258" spans="2:9">
      <c r="B7258" s="1">
        <v>7256</v>
      </c>
      <c r="C7258" s="41" t="s">
        <v>21015</v>
      </c>
      <c r="D7258" s="4" t="s">
        <v>21016</v>
      </c>
      <c r="E7258" s="41" t="s">
        <v>19</v>
      </c>
      <c r="F7258" s="3" t="s">
        <v>20021</v>
      </c>
      <c r="G7258" s="1" t="s">
        <v>20</v>
      </c>
      <c r="H7258" s="4" t="s">
        <v>326</v>
      </c>
      <c r="I7258" s="1" t="s">
        <v>38</v>
      </c>
    </row>
    <row r="7259" spans="2:9">
      <c r="B7259" s="1">
        <v>7257</v>
      </c>
      <c r="C7259" s="41" t="s">
        <v>21017</v>
      </c>
      <c r="D7259" s="4" t="s">
        <v>21018</v>
      </c>
      <c r="E7259" s="41" t="s">
        <v>19</v>
      </c>
      <c r="F7259" s="3" t="s">
        <v>21019</v>
      </c>
      <c r="G7259" s="1" t="s">
        <v>20</v>
      </c>
      <c r="H7259" s="4" t="s">
        <v>322</v>
      </c>
      <c r="I7259" s="1" t="s">
        <v>38</v>
      </c>
    </row>
    <row r="7260" spans="2:9">
      <c r="B7260" s="1">
        <v>7258</v>
      </c>
      <c r="C7260" s="41" t="s">
        <v>21020</v>
      </c>
      <c r="D7260" s="4" t="s">
        <v>21021</v>
      </c>
      <c r="E7260" s="41" t="s">
        <v>19</v>
      </c>
      <c r="F7260" s="3" t="s">
        <v>21022</v>
      </c>
      <c r="G7260" s="1" t="s">
        <v>20</v>
      </c>
      <c r="H7260" s="4" t="s">
        <v>326</v>
      </c>
      <c r="I7260" s="1" t="s">
        <v>38</v>
      </c>
    </row>
    <row r="7261" spans="2:9">
      <c r="B7261" s="1">
        <v>7259</v>
      </c>
      <c r="C7261" s="41" t="s">
        <v>21023</v>
      </c>
      <c r="D7261" s="4" t="s">
        <v>7857</v>
      </c>
      <c r="E7261" s="41" t="s">
        <v>19</v>
      </c>
      <c r="F7261" s="3" t="s">
        <v>21024</v>
      </c>
      <c r="G7261" s="1" t="s">
        <v>20</v>
      </c>
      <c r="H7261" s="4" t="s">
        <v>678</v>
      </c>
      <c r="I7261" s="1" t="s">
        <v>38</v>
      </c>
    </row>
    <row r="7262" spans="2:9">
      <c r="B7262" s="1">
        <v>7260</v>
      </c>
      <c r="C7262" s="41" t="s">
        <v>21025</v>
      </c>
      <c r="D7262" s="4" t="s">
        <v>21026</v>
      </c>
      <c r="E7262" s="41" t="s">
        <v>19</v>
      </c>
      <c r="F7262" s="3" t="s">
        <v>21027</v>
      </c>
      <c r="G7262" s="1" t="s">
        <v>20</v>
      </c>
      <c r="H7262" s="4" t="s">
        <v>478</v>
      </c>
      <c r="I7262" s="1" t="s">
        <v>38</v>
      </c>
    </row>
    <row r="7263" spans="2:9">
      <c r="B7263" s="1">
        <v>7261</v>
      </c>
      <c r="C7263" s="41" t="s">
        <v>21028</v>
      </c>
      <c r="D7263" s="4" t="s">
        <v>21029</v>
      </c>
      <c r="E7263" s="41" t="s">
        <v>19</v>
      </c>
      <c r="F7263" s="3" t="s">
        <v>21030</v>
      </c>
      <c r="G7263" s="1" t="s">
        <v>20</v>
      </c>
      <c r="H7263" s="4" t="s">
        <v>557</v>
      </c>
      <c r="I7263" s="1" t="s">
        <v>38</v>
      </c>
    </row>
    <row r="7264" spans="2:9">
      <c r="B7264" s="1">
        <v>7262</v>
      </c>
      <c r="C7264" s="41" t="s">
        <v>21031</v>
      </c>
      <c r="D7264" s="4" t="s">
        <v>21032</v>
      </c>
      <c r="E7264" s="41" t="s">
        <v>19</v>
      </c>
      <c r="F7264" s="3" t="s">
        <v>21033</v>
      </c>
      <c r="G7264" s="1" t="s">
        <v>20</v>
      </c>
      <c r="H7264" s="4" t="s">
        <v>182</v>
      </c>
      <c r="I7264" s="1" t="s">
        <v>38</v>
      </c>
    </row>
    <row r="7265" spans="2:9">
      <c r="B7265" s="1">
        <v>7263</v>
      </c>
      <c r="C7265" s="41" t="s">
        <v>21034</v>
      </c>
      <c r="D7265" s="4" t="s">
        <v>21035</v>
      </c>
      <c r="E7265" s="41" t="s">
        <v>19</v>
      </c>
      <c r="F7265" s="3" t="s">
        <v>6567</v>
      </c>
      <c r="G7265" s="1" t="s">
        <v>20</v>
      </c>
      <c r="H7265" s="4" t="s">
        <v>29551</v>
      </c>
      <c r="I7265" s="1" t="s">
        <v>38</v>
      </c>
    </row>
    <row r="7266" spans="2:9">
      <c r="B7266" s="1">
        <v>7264</v>
      </c>
      <c r="C7266" s="41" t="s">
        <v>21036</v>
      </c>
      <c r="D7266" s="4" t="s">
        <v>21037</v>
      </c>
      <c r="E7266" s="41" t="s">
        <v>19</v>
      </c>
      <c r="F7266" s="3" t="s">
        <v>19204</v>
      </c>
      <c r="G7266" s="1" t="s">
        <v>20</v>
      </c>
      <c r="H7266" s="4" t="s">
        <v>182</v>
      </c>
      <c r="I7266" s="1" t="s">
        <v>38</v>
      </c>
    </row>
    <row r="7267" spans="2:9">
      <c r="B7267" s="1">
        <v>7265</v>
      </c>
      <c r="C7267" s="41" t="s">
        <v>21038</v>
      </c>
      <c r="D7267" s="4" t="s">
        <v>21039</v>
      </c>
      <c r="E7267" s="41" t="s">
        <v>19</v>
      </c>
      <c r="F7267" s="3" t="s">
        <v>21040</v>
      </c>
      <c r="G7267" s="1" t="s">
        <v>20</v>
      </c>
      <c r="H7267" s="4" t="s">
        <v>436</v>
      </c>
      <c r="I7267" s="1" t="s">
        <v>38</v>
      </c>
    </row>
    <row r="7268" spans="2:9">
      <c r="B7268" s="1">
        <v>7266</v>
      </c>
      <c r="C7268" s="41" t="s">
        <v>21041</v>
      </c>
      <c r="D7268" s="4" t="s">
        <v>21042</v>
      </c>
      <c r="E7268" s="41" t="s">
        <v>19</v>
      </c>
      <c r="F7268" s="3" t="s">
        <v>21043</v>
      </c>
      <c r="G7268" s="1" t="s">
        <v>20</v>
      </c>
      <c r="H7268" s="4" t="s">
        <v>387</v>
      </c>
      <c r="I7268" s="1" t="s">
        <v>38</v>
      </c>
    </row>
    <row r="7269" spans="2:9">
      <c r="B7269" s="1">
        <v>7267</v>
      </c>
      <c r="C7269" s="41" t="s">
        <v>21044</v>
      </c>
      <c r="D7269" s="4" t="s">
        <v>21045</v>
      </c>
      <c r="E7269" s="41" t="s">
        <v>19</v>
      </c>
      <c r="F7269" s="3" t="s">
        <v>21046</v>
      </c>
      <c r="G7269" s="1" t="s">
        <v>20</v>
      </c>
      <c r="H7269" s="4" t="s">
        <v>680</v>
      </c>
      <c r="I7269" s="1" t="s">
        <v>38</v>
      </c>
    </row>
    <row r="7270" spans="2:9">
      <c r="B7270" s="1">
        <v>7268</v>
      </c>
      <c r="C7270" s="41" t="s">
        <v>21047</v>
      </c>
      <c r="D7270" s="4" t="s">
        <v>21048</v>
      </c>
      <c r="E7270" s="41" t="s">
        <v>19</v>
      </c>
      <c r="F7270" s="3" t="s">
        <v>16652</v>
      </c>
      <c r="G7270" s="1" t="s">
        <v>20</v>
      </c>
      <c r="H7270" s="4" t="s">
        <v>244</v>
      </c>
      <c r="I7270" s="1" t="s">
        <v>38</v>
      </c>
    </row>
    <row r="7271" spans="2:9">
      <c r="B7271" s="1">
        <v>7269</v>
      </c>
      <c r="C7271" s="41" t="s">
        <v>21049</v>
      </c>
      <c r="D7271" s="4" t="s">
        <v>21050</v>
      </c>
      <c r="E7271" s="41" t="s">
        <v>19</v>
      </c>
      <c r="F7271" s="3" t="s">
        <v>21051</v>
      </c>
      <c r="G7271" s="1" t="s">
        <v>20</v>
      </c>
      <c r="H7271" s="4" t="s">
        <v>436</v>
      </c>
      <c r="I7271" s="1" t="s">
        <v>38</v>
      </c>
    </row>
    <row r="7272" spans="2:9">
      <c r="B7272" s="1">
        <v>7270</v>
      </c>
      <c r="C7272" s="41" t="s">
        <v>21052</v>
      </c>
      <c r="D7272" s="4" t="s">
        <v>21053</v>
      </c>
      <c r="E7272" s="41" t="s">
        <v>19</v>
      </c>
      <c r="F7272" s="3" t="s">
        <v>21054</v>
      </c>
      <c r="G7272" s="1" t="s">
        <v>20</v>
      </c>
      <c r="H7272" s="4" t="s">
        <v>31</v>
      </c>
      <c r="I7272" s="1" t="s">
        <v>38</v>
      </c>
    </row>
    <row r="7273" spans="2:9">
      <c r="B7273" s="1">
        <v>7271</v>
      </c>
      <c r="C7273" s="41" t="s">
        <v>21055</v>
      </c>
      <c r="D7273" s="4" t="s">
        <v>21056</v>
      </c>
      <c r="E7273" s="41" t="s">
        <v>19</v>
      </c>
      <c r="F7273" s="3" t="s">
        <v>21057</v>
      </c>
      <c r="G7273" s="1" t="s">
        <v>20</v>
      </c>
      <c r="H7273" s="4" t="s">
        <v>675</v>
      </c>
      <c r="I7273" s="1" t="s">
        <v>38</v>
      </c>
    </row>
    <row r="7274" spans="2:9">
      <c r="B7274" s="1">
        <v>7272</v>
      </c>
      <c r="C7274" s="41" t="s">
        <v>21058</v>
      </c>
      <c r="D7274" s="4" t="s">
        <v>21059</v>
      </c>
      <c r="E7274" s="41" t="s">
        <v>19</v>
      </c>
      <c r="F7274" s="3" t="s">
        <v>12879</v>
      </c>
      <c r="G7274" s="1" t="s">
        <v>20</v>
      </c>
      <c r="H7274" s="4" t="s">
        <v>387</v>
      </c>
      <c r="I7274" s="1" t="s">
        <v>38</v>
      </c>
    </row>
    <row r="7275" spans="2:9">
      <c r="B7275" s="1">
        <v>7273</v>
      </c>
      <c r="C7275" s="41" t="s">
        <v>21060</v>
      </c>
      <c r="D7275" s="4" t="s">
        <v>21061</v>
      </c>
      <c r="E7275" s="41" t="s">
        <v>19</v>
      </c>
      <c r="F7275" s="3" t="s">
        <v>21062</v>
      </c>
      <c r="G7275" s="1" t="s">
        <v>20</v>
      </c>
      <c r="H7275" s="4" t="s">
        <v>322</v>
      </c>
      <c r="I7275" s="1" t="s">
        <v>38</v>
      </c>
    </row>
    <row r="7276" spans="2:9">
      <c r="B7276" s="1">
        <v>7274</v>
      </c>
      <c r="C7276" s="41" t="s">
        <v>21063</v>
      </c>
      <c r="D7276" s="4" t="s">
        <v>21064</v>
      </c>
      <c r="E7276" s="41" t="s">
        <v>19</v>
      </c>
      <c r="F7276" s="3" t="s">
        <v>21065</v>
      </c>
      <c r="G7276" s="1" t="s">
        <v>20</v>
      </c>
      <c r="H7276" s="4" t="s">
        <v>322</v>
      </c>
      <c r="I7276" s="1" t="s">
        <v>38</v>
      </c>
    </row>
    <row r="7277" spans="2:9">
      <c r="B7277" s="1">
        <v>7275</v>
      </c>
      <c r="C7277" s="41" t="s">
        <v>21066</v>
      </c>
      <c r="D7277" s="4" t="s">
        <v>21067</v>
      </c>
      <c r="E7277" s="41" t="s">
        <v>19</v>
      </c>
      <c r="F7277" s="3" t="s">
        <v>21068</v>
      </c>
      <c r="G7277" s="1" t="s">
        <v>20</v>
      </c>
      <c r="H7277" s="4" t="s">
        <v>678</v>
      </c>
      <c r="I7277" s="1" t="s">
        <v>38</v>
      </c>
    </row>
    <row r="7278" spans="2:9">
      <c r="B7278" s="1">
        <v>7276</v>
      </c>
      <c r="C7278" s="41" t="s">
        <v>21069</v>
      </c>
      <c r="D7278" s="4" t="s">
        <v>21070</v>
      </c>
      <c r="E7278" s="41" t="s">
        <v>19</v>
      </c>
      <c r="F7278" s="3" t="s">
        <v>21071</v>
      </c>
      <c r="G7278" s="1" t="s">
        <v>20</v>
      </c>
      <c r="H7278" s="4" t="s">
        <v>680</v>
      </c>
      <c r="I7278" s="1" t="s">
        <v>38</v>
      </c>
    </row>
    <row r="7279" spans="2:9">
      <c r="B7279" s="1">
        <v>7277</v>
      </c>
      <c r="C7279" s="41" t="s">
        <v>21072</v>
      </c>
      <c r="D7279" s="4" t="s">
        <v>558</v>
      </c>
      <c r="E7279" s="41" t="s">
        <v>19</v>
      </c>
      <c r="F7279" s="3" t="s">
        <v>21073</v>
      </c>
      <c r="G7279" s="1" t="s">
        <v>20</v>
      </c>
      <c r="H7279" s="4" t="s">
        <v>679</v>
      </c>
      <c r="I7279" s="1" t="s">
        <v>38</v>
      </c>
    </row>
    <row r="7280" spans="2:9">
      <c r="B7280" s="1">
        <v>7278</v>
      </c>
      <c r="C7280" s="41" t="s">
        <v>21074</v>
      </c>
      <c r="D7280" s="4" t="s">
        <v>21075</v>
      </c>
      <c r="E7280" s="41" t="s">
        <v>19</v>
      </c>
      <c r="F7280" s="3" t="s">
        <v>21076</v>
      </c>
      <c r="G7280" s="1" t="s">
        <v>20</v>
      </c>
      <c r="H7280" s="4" t="s">
        <v>326</v>
      </c>
      <c r="I7280" s="1" t="s">
        <v>38</v>
      </c>
    </row>
    <row r="7281" spans="2:9">
      <c r="B7281" s="1">
        <v>7279</v>
      </c>
      <c r="C7281" s="41" t="s">
        <v>21077</v>
      </c>
      <c r="D7281" s="4" t="s">
        <v>21078</v>
      </c>
      <c r="E7281" s="41" t="s">
        <v>19</v>
      </c>
      <c r="F7281" s="3" t="s">
        <v>15393</v>
      </c>
      <c r="G7281" s="1" t="s">
        <v>20</v>
      </c>
      <c r="H7281" s="4" t="s">
        <v>244</v>
      </c>
      <c r="I7281" s="1" t="s">
        <v>38</v>
      </c>
    </row>
    <row r="7282" spans="2:9">
      <c r="B7282" s="1">
        <v>7280</v>
      </c>
      <c r="C7282" s="41" t="s">
        <v>21079</v>
      </c>
      <c r="D7282" s="4" t="s">
        <v>21080</v>
      </c>
      <c r="E7282" s="41" t="s">
        <v>19</v>
      </c>
      <c r="F7282" s="3" t="s">
        <v>21081</v>
      </c>
      <c r="G7282" s="1" t="s">
        <v>20</v>
      </c>
      <c r="H7282" s="4" t="s">
        <v>436</v>
      </c>
      <c r="I7282" s="1" t="s">
        <v>38</v>
      </c>
    </row>
    <row r="7283" spans="2:9">
      <c r="B7283" s="1">
        <v>7281</v>
      </c>
      <c r="C7283" s="41" t="s">
        <v>21082</v>
      </c>
      <c r="D7283" s="4" t="s">
        <v>21083</v>
      </c>
      <c r="E7283" s="41" t="s">
        <v>19</v>
      </c>
      <c r="F7283" s="3" t="s">
        <v>21084</v>
      </c>
      <c r="G7283" s="1" t="s">
        <v>20</v>
      </c>
      <c r="H7283" s="4" t="s">
        <v>436</v>
      </c>
      <c r="I7283" s="1" t="s">
        <v>38</v>
      </c>
    </row>
    <row r="7284" spans="2:9">
      <c r="B7284" s="1">
        <v>7282</v>
      </c>
      <c r="C7284" s="41" t="s">
        <v>21085</v>
      </c>
      <c r="D7284" s="4" t="s">
        <v>21086</v>
      </c>
      <c r="E7284" s="41" t="s">
        <v>19</v>
      </c>
      <c r="F7284" s="3" t="s">
        <v>21087</v>
      </c>
      <c r="G7284" s="1" t="s">
        <v>20</v>
      </c>
      <c r="H7284" s="4" t="s">
        <v>244</v>
      </c>
      <c r="I7284" s="1" t="s">
        <v>38</v>
      </c>
    </row>
    <row r="7285" spans="2:9">
      <c r="B7285" s="1">
        <v>7283</v>
      </c>
      <c r="C7285" s="41" t="s">
        <v>21088</v>
      </c>
      <c r="D7285" s="4" t="s">
        <v>21089</v>
      </c>
      <c r="E7285" s="41" t="s">
        <v>19</v>
      </c>
      <c r="F7285" s="3" t="s">
        <v>21090</v>
      </c>
      <c r="G7285" s="1" t="s">
        <v>20</v>
      </c>
      <c r="H7285" s="4" t="s">
        <v>478</v>
      </c>
      <c r="I7285" s="1" t="s">
        <v>38</v>
      </c>
    </row>
    <row r="7286" spans="2:9">
      <c r="B7286" s="1">
        <v>7284</v>
      </c>
      <c r="C7286" s="41" t="s">
        <v>21091</v>
      </c>
      <c r="D7286" s="4" t="s">
        <v>21092</v>
      </c>
      <c r="E7286" s="41" t="s">
        <v>19</v>
      </c>
      <c r="F7286" s="3" t="s">
        <v>21093</v>
      </c>
      <c r="G7286" s="1" t="s">
        <v>20</v>
      </c>
      <c r="H7286" s="4" t="s">
        <v>678</v>
      </c>
      <c r="I7286" s="1" t="s">
        <v>38</v>
      </c>
    </row>
    <row r="7287" spans="2:9">
      <c r="B7287" s="1">
        <v>7285</v>
      </c>
      <c r="C7287" s="41" t="s">
        <v>21094</v>
      </c>
      <c r="D7287" s="4" t="s">
        <v>21095</v>
      </c>
      <c r="E7287" s="41" t="s">
        <v>19</v>
      </c>
      <c r="F7287" s="3" t="s">
        <v>21096</v>
      </c>
      <c r="G7287" s="1" t="s">
        <v>20</v>
      </c>
      <c r="H7287" s="4" t="s">
        <v>557</v>
      </c>
      <c r="I7287" s="1" t="s">
        <v>38</v>
      </c>
    </row>
    <row r="7288" spans="2:9">
      <c r="B7288" s="1">
        <v>7286</v>
      </c>
      <c r="C7288" s="41" t="s">
        <v>21097</v>
      </c>
      <c r="D7288" s="4" t="s">
        <v>9921</v>
      </c>
      <c r="E7288" s="41" t="s">
        <v>19</v>
      </c>
      <c r="F7288" s="3" t="s">
        <v>21098</v>
      </c>
      <c r="G7288" s="1" t="s">
        <v>20</v>
      </c>
      <c r="H7288" s="4" t="s">
        <v>680</v>
      </c>
      <c r="I7288" s="1" t="s">
        <v>38</v>
      </c>
    </row>
    <row r="7289" spans="2:9">
      <c r="B7289" s="1">
        <v>7287</v>
      </c>
      <c r="C7289" s="41" t="s">
        <v>21099</v>
      </c>
      <c r="D7289" s="4" t="s">
        <v>21100</v>
      </c>
      <c r="E7289" s="41" t="s">
        <v>19</v>
      </c>
      <c r="F7289" s="3" t="s">
        <v>21101</v>
      </c>
      <c r="G7289" s="1" t="s">
        <v>20</v>
      </c>
      <c r="H7289" s="4" t="s">
        <v>557</v>
      </c>
      <c r="I7289" s="1" t="s">
        <v>38</v>
      </c>
    </row>
    <row r="7290" spans="2:9">
      <c r="B7290" s="1">
        <v>7288</v>
      </c>
      <c r="C7290" s="41" t="s">
        <v>21102</v>
      </c>
      <c r="D7290" s="4" t="s">
        <v>21103</v>
      </c>
      <c r="E7290" s="41" t="s">
        <v>19</v>
      </c>
      <c r="F7290" s="3" t="s">
        <v>21104</v>
      </c>
      <c r="G7290" s="1" t="s">
        <v>20</v>
      </c>
      <c r="H7290" s="4" t="s">
        <v>29551</v>
      </c>
      <c r="I7290" s="1" t="s">
        <v>38</v>
      </c>
    </row>
    <row r="7291" spans="2:9">
      <c r="B7291" s="1">
        <v>7289</v>
      </c>
      <c r="C7291" s="41" t="s">
        <v>21105</v>
      </c>
      <c r="D7291" s="4" t="s">
        <v>21106</v>
      </c>
      <c r="E7291" s="41" t="s">
        <v>19</v>
      </c>
      <c r="F7291" s="3" t="s">
        <v>21107</v>
      </c>
      <c r="G7291" s="1" t="s">
        <v>20</v>
      </c>
      <c r="H7291" s="4" t="s">
        <v>680</v>
      </c>
      <c r="I7291" s="1" t="s">
        <v>38</v>
      </c>
    </row>
    <row r="7292" spans="2:9">
      <c r="B7292" s="1">
        <v>7290</v>
      </c>
      <c r="C7292" s="41" t="s">
        <v>21108</v>
      </c>
      <c r="D7292" s="4" t="s">
        <v>21109</v>
      </c>
      <c r="E7292" s="41" t="s">
        <v>19</v>
      </c>
      <c r="F7292" s="3" t="s">
        <v>21110</v>
      </c>
      <c r="G7292" s="1" t="s">
        <v>20</v>
      </c>
      <c r="H7292" s="4" t="s">
        <v>29551</v>
      </c>
      <c r="I7292" s="1" t="s">
        <v>38</v>
      </c>
    </row>
    <row r="7293" spans="2:9">
      <c r="B7293" s="1">
        <v>7291</v>
      </c>
      <c r="C7293" s="41" t="s">
        <v>21111</v>
      </c>
      <c r="D7293" s="4" t="s">
        <v>21112</v>
      </c>
      <c r="E7293" s="41" t="s">
        <v>19</v>
      </c>
      <c r="F7293" s="3" t="s">
        <v>21113</v>
      </c>
      <c r="G7293" s="1" t="s">
        <v>20</v>
      </c>
      <c r="H7293" s="4" t="s">
        <v>29551</v>
      </c>
      <c r="I7293" s="1" t="s">
        <v>38</v>
      </c>
    </row>
    <row r="7294" spans="2:9">
      <c r="B7294" s="1">
        <v>7292</v>
      </c>
      <c r="C7294" s="41" t="s">
        <v>21114</v>
      </c>
      <c r="D7294" s="4" t="s">
        <v>21115</v>
      </c>
      <c r="E7294" s="41" t="s">
        <v>19</v>
      </c>
      <c r="F7294" s="3" t="s">
        <v>21116</v>
      </c>
      <c r="G7294" s="1" t="s">
        <v>20</v>
      </c>
      <c r="H7294" s="4" t="s">
        <v>671</v>
      </c>
      <c r="I7294" s="1" t="s">
        <v>38</v>
      </c>
    </row>
    <row r="7295" spans="2:9">
      <c r="B7295" s="1">
        <v>7293</v>
      </c>
      <c r="C7295" s="41" t="s">
        <v>21117</v>
      </c>
      <c r="D7295" s="4" t="s">
        <v>1425</v>
      </c>
      <c r="E7295" s="41" t="s">
        <v>19</v>
      </c>
      <c r="F7295" s="3" t="s">
        <v>21118</v>
      </c>
      <c r="G7295" s="1" t="s">
        <v>20</v>
      </c>
      <c r="H7295" s="4" t="s">
        <v>326</v>
      </c>
      <c r="I7295" s="1" t="s">
        <v>38</v>
      </c>
    </row>
    <row r="7296" spans="2:9">
      <c r="B7296" s="1">
        <v>7294</v>
      </c>
      <c r="C7296" s="41" t="s">
        <v>21119</v>
      </c>
      <c r="D7296" s="4" t="s">
        <v>21120</v>
      </c>
      <c r="E7296" s="41" t="s">
        <v>19</v>
      </c>
      <c r="F7296" s="3" t="s">
        <v>15634</v>
      </c>
      <c r="G7296" s="1" t="s">
        <v>20</v>
      </c>
      <c r="H7296" s="4" t="s">
        <v>244</v>
      </c>
      <c r="I7296" s="1" t="s">
        <v>38</v>
      </c>
    </row>
    <row r="7297" spans="2:9">
      <c r="B7297" s="1">
        <v>7295</v>
      </c>
      <c r="C7297" s="41" t="s">
        <v>21121</v>
      </c>
      <c r="D7297" s="4" t="s">
        <v>21122</v>
      </c>
      <c r="E7297" s="41" t="s">
        <v>19</v>
      </c>
      <c r="F7297" s="3" t="s">
        <v>21123</v>
      </c>
      <c r="G7297" s="1" t="s">
        <v>20</v>
      </c>
      <c r="H7297" s="4" t="s">
        <v>198</v>
      </c>
      <c r="I7297" s="1" t="s">
        <v>38</v>
      </c>
    </row>
    <row r="7298" spans="2:9">
      <c r="B7298" s="1">
        <v>7296</v>
      </c>
      <c r="C7298" s="41" t="s">
        <v>21124</v>
      </c>
      <c r="D7298" s="4" t="s">
        <v>21125</v>
      </c>
      <c r="E7298" s="41" t="s">
        <v>19</v>
      </c>
      <c r="F7298" s="3" t="s">
        <v>21126</v>
      </c>
      <c r="G7298" s="1" t="s">
        <v>20</v>
      </c>
      <c r="H7298" s="4" t="s">
        <v>387</v>
      </c>
      <c r="I7298" s="1" t="s">
        <v>38</v>
      </c>
    </row>
    <row r="7299" spans="2:9">
      <c r="B7299" s="1">
        <v>7297</v>
      </c>
      <c r="C7299" s="41" t="s">
        <v>21127</v>
      </c>
      <c r="D7299" s="4" t="s">
        <v>21128</v>
      </c>
      <c r="E7299" s="41" t="s">
        <v>19</v>
      </c>
      <c r="F7299" s="3" t="s">
        <v>21129</v>
      </c>
      <c r="G7299" s="1" t="s">
        <v>20</v>
      </c>
      <c r="H7299" s="4" t="s">
        <v>29551</v>
      </c>
      <c r="I7299" s="1" t="s">
        <v>38</v>
      </c>
    </row>
    <row r="7300" spans="2:9">
      <c r="B7300" s="1">
        <v>7298</v>
      </c>
      <c r="C7300" s="41" t="s">
        <v>21130</v>
      </c>
      <c r="D7300" s="4" t="s">
        <v>10048</v>
      </c>
      <c r="E7300" s="41" t="s">
        <v>19</v>
      </c>
      <c r="F7300" s="3" t="s">
        <v>21131</v>
      </c>
      <c r="G7300" s="1" t="s">
        <v>20</v>
      </c>
      <c r="H7300" s="4" t="s">
        <v>436</v>
      </c>
      <c r="I7300" s="1" t="s">
        <v>38</v>
      </c>
    </row>
    <row r="7301" spans="2:9">
      <c r="B7301" s="1">
        <v>7299</v>
      </c>
      <c r="C7301" s="41" t="s">
        <v>21132</v>
      </c>
      <c r="D7301" s="4" t="s">
        <v>21133</v>
      </c>
      <c r="E7301" s="41" t="s">
        <v>19</v>
      </c>
      <c r="F7301" s="3" t="s">
        <v>21134</v>
      </c>
      <c r="G7301" s="1" t="s">
        <v>20</v>
      </c>
      <c r="H7301" s="4" t="s">
        <v>671</v>
      </c>
      <c r="I7301" s="1" t="s">
        <v>38</v>
      </c>
    </row>
    <row r="7302" spans="2:9">
      <c r="B7302" s="1">
        <v>7300</v>
      </c>
      <c r="C7302" s="41" t="s">
        <v>21135</v>
      </c>
      <c r="D7302" s="4" t="s">
        <v>21136</v>
      </c>
      <c r="E7302" s="41" t="s">
        <v>19</v>
      </c>
      <c r="F7302" s="3" t="s">
        <v>21137</v>
      </c>
      <c r="G7302" s="1" t="s">
        <v>20</v>
      </c>
      <c r="H7302" s="4" t="s">
        <v>675</v>
      </c>
      <c r="I7302" s="1" t="s">
        <v>38</v>
      </c>
    </row>
    <row r="7303" spans="2:9">
      <c r="B7303" s="1">
        <v>7301</v>
      </c>
      <c r="C7303" s="41" t="s">
        <v>21138</v>
      </c>
      <c r="D7303" s="4" t="s">
        <v>4356</v>
      </c>
      <c r="E7303" s="41" t="s">
        <v>19</v>
      </c>
      <c r="F7303" s="3" t="s">
        <v>21139</v>
      </c>
      <c r="G7303" s="1" t="s">
        <v>20</v>
      </c>
      <c r="H7303" s="4" t="s">
        <v>678</v>
      </c>
      <c r="I7303" s="1" t="s">
        <v>38</v>
      </c>
    </row>
    <row r="7304" spans="2:9">
      <c r="B7304" s="1">
        <v>7302</v>
      </c>
      <c r="C7304" s="41" t="s">
        <v>21140</v>
      </c>
      <c r="D7304" s="4" t="s">
        <v>21141</v>
      </c>
      <c r="E7304" s="41" t="s">
        <v>19</v>
      </c>
      <c r="F7304" s="3" t="s">
        <v>21142</v>
      </c>
      <c r="G7304" s="1" t="s">
        <v>20</v>
      </c>
      <c r="H7304" s="4" t="s">
        <v>252</v>
      </c>
      <c r="I7304" s="1" t="s">
        <v>38</v>
      </c>
    </row>
    <row r="7305" spans="2:9">
      <c r="B7305" s="1">
        <v>7303</v>
      </c>
      <c r="C7305" s="41" t="s">
        <v>21143</v>
      </c>
      <c r="D7305" s="4" t="s">
        <v>21144</v>
      </c>
      <c r="E7305" s="41" t="s">
        <v>19</v>
      </c>
      <c r="F7305" s="3" t="s">
        <v>6567</v>
      </c>
      <c r="G7305" s="1" t="s">
        <v>20</v>
      </c>
      <c r="H7305" s="4" t="s">
        <v>29551</v>
      </c>
      <c r="I7305" s="1" t="s">
        <v>38</v>
      </c>
    </row>
    <row r="7306" spans="2:9">
      <c r="B7306" s="1">
        <v>7304</v>
      </c>
      <c r="C7306" s="41" t="s">
        <v>21145</v>
      </c>
      <c r="D7306" s="4" t="s">
        <v>21146</v>
      </c>
      <c r="E7306" s="41" t="s">
        <v>19</v>
      </c>
      <c r="F7306" s="3" t="s">
        <v>21147</v>
      </c>
      <c r="G7306" s="1" t="s">
        <v>20</v>
      </c>
      <c r="H7306" s="4" t="s">
        <v>679</v>
      </c>
      <c r="I7306" s="1" t="s">
        <v>38</v>
      </c>
    </row>
    <row r="7307" spans="2:9">
      <c r="B7307" s="1">
        <v>7305</v>
      </c>
      <c r="C7307" s="41" t="s">
        <v>21148</v>
      </c>
      <c r="D7307" s="4" t="s">
        <v>21149</v>
      </c>
      <c r="E7307" s="41" t="s">
        <v>19</v>
      </c>
      <c r="F7307" s="3" t="s">
        <v>13324</v>
      </c>
      <c r="G7307" s="1" t="s">
        <v>20</v>
      </c>
      <c r="H7307" s="4" t="s">
        <v>680</v>
      </c>
      <c r="I7307" s="1" t="s">
        <v>38</v>
      </c>
    </row>
    <row r="7308" spans="2:9">
      <c r="B7308" s="1">
        <v>7306</v>
      </c>
      <c r="C7308" s="41" t="s">
        <v>21150</v>
      </c>
      <c r="D7308" s="4" t="s">
        <v>21151</v>
      </c>
      <c r="E7308" s="41" t="s">
        <v>19</v>
      </c>
      <c r="F7308" s="3" t="s">
        <v>13087</v>
      </c>
      <c r="G7308" s="1" t="s">
        <v>20</v>
      </c>
      <c r="H7308" s="4" t="s">
        <v>680</v>
      </c>
      <c r="I7308" s="1" t="s">
        <v>38</v>
      </c>
    </row>
    <row r="7309" spans="2:9">
      <c r="B7309" s="1">
        <v>7307</v>
      </c>
      <c r="C7309" s="41" t="s">
        <v>21152</v>
      </c>
      <c r="D7309" s="4" t="s">
        <v>21153</v>
      </c>
      <c r="E7309" s="41" t="s">
        <v>19</v>
      </c>
      <c r="F7309" s="3" t="s">
        <v>21154</v>
      </c>
      <c r="G7309" s="1" t="s">
        <v>20</v>
      </c>
      <c r="H7309" s="4" t="s">
        <v>678</v>
      </c>
      <c r="I7309" s="1" t="s">
        <v>38</v>
      </c>
    </row>
    <row r="7310" spans="2:9">
      <c r="B7310" s="1">
        <v>7308</v>
      </c>
      <c r="C7310" s="41" t="s">
        <v>21155</v>
      </c>
      <c r="D7310" s="4" t="s">
        <v>21156</v>
      </c>
      <c r="E7310" s="41" t="s">
        <v>19</v>
      </c>
      <c r="F7310" s="3" t="s">
        <v>21157</v>
      </c>
      <c r="G7310" s="1" t="s">
        <v>20</v>
      </c>
      <c r="H7310" s="4" t="s">
        <v>502</v>
      </c>
      <c r="I7310" s="1" t="s">
        <v>38</v>
      </c>
    </row>
    <row r="7311" spans="2:9">
      <c r="B7311" s="1">
        <v>7309</v>
      </c>
      <c r="C7311" s="41" t="s">
        <v>21158</v>
      </c>
      <c r="D7311" s="4" t="s">
        <v>21159</v>
      </c>
      <c r="E7311" s="41" t="s">
        <v>19</v>
      </c>
      <c r="F7311" s="3" t="s">
        <v>13087</v>
      </c>
      <c r="G7311" s="1" t="s">
        <v>20</v>
      </c>
      <c r="H7311" s="4" t="s">
        <v>680</v>
      </c>
      <c r="I7311" s="1" t="s">
        <v>38</v>
      </c>
    </row>
    <row r="7312" spans="2:9">
      <c r="B7312" s="1">
        <v>7310</v>
      </c>
      <c r="C7312" s="41" t="s">
        <v>21160</v>
      </c>
      <c r="D7312" s="4" t="s">
        <v>21161</v>
      </c>
      <c r="E7312" s="41" t="s">
        <v>19</v>
      </c>
      <c r="F7312" s="3" t="s">
        <v>21162</v>
      </c>
      <c r="G7312" s="1" t="s">
        <v>20</v>
      </c>
      <c r="H7312" s="4" t="s">
        <v>174</v>
      </c>
      <c r="I7312" s="1" t="s">
        <v>38</v>
      </c>
    </row>
    <row r="7313" spans="2:9">
      <c r="B7313" s="1">
        <v>7311</v>
      </c>
      <c r="C7313" s="41" t="s">
        <v>21163</v>
      </c>
      <c r="D7313" s="4" t="s">
        <v>21164</v>
      </c>
      <c r="E7313" s="41" t="s">
        <v>19</v>
      </c>
      <c r="F7313" s="3" t="s">
        <v>21165</v>
      </c>
      <c r="G7313" s="1" t="s">
        <v>20</v>
      </c>
      <c r="H7313" s="4" t="s">
        <v>436</v>
      </c>
      <c r="I7313" s="1" t="s">
        <v>38</v>
      </c>
    </row>
    <row r="7314" spans="2:9">
      <c r="B7314" s="1">
        <v>7312</v>
      </c>
      <c r="C7314" s="41" t="s">
        <v>21166</v>
      </c>
      <c r="D7314" s="4" t="s">
        <v>21167</v>
      </c>
      <c r="E7314" s="41" t="s">
        <v>19</v>
      </c>
      <c r="F7314" s="3" t="s">
        <v>21168</v>
      </c>
      <c r="G7314" s="1" t="s">
        <v>20</v>
      </c>
      <c r="H7314" s="4" t="s">
        <v>436</v>
      </c>
      <c r="I7314" s="1" t="s">
        <v>38</v>
      </c>
    </row>
    <row r="7315" spans="2:9">
      <c r="B7315" s="1">
        <v>7313</v>
      </c>
      <c r="C7315" s="41" t="s">
        <v>21169</v>
      </c>
      <c r="D7315" s="4" t="s">
        <v>21170</v>
      </c>
      <c r="E7315" s="41" t="s">
        <v>19</v>
      </c>
      <c r="F7315" s="3" t="s">
        <v>21171</v>
      </c>
      <c r="G7315" s="1" t="s">
        <v>20</v>
      </c>
      <c r="H7315" s="4" t="s">
        <v>675</v>
      </c>
      <c r="I7315" s="1" t="s">
        <v>38</v>
      </c>
    </row>
    <row r="7316" spans="2:9">
      <c r="B7316" s="1">
        <v>7314</v>
      </c>
      <c r="C7316" s="41" t="s">
        <v>529</v>
      </c>
      <c r="D7316" s="4" t="s">
        <v>528</v>
      </c>
      <c r="E7316" s="41" t="s">
        <v>13</v>
      </c>
      <c r="F7316" s="3" t="s">
        <v>530</v>
      </c>
      <c r="G7316" s="1" t="s">
        <v>14</v>
      </c>
      <c r="H7316" s="4" t="s">
        <v>680</v>
      </c>
      <c r="I7316" s="1" t="s">
        <v>38</v>
      </c>
    </row>
    <row r="7317" spans="2:9">
      <c r="B7317" s="1">
        <v>7315</v>
      </c>
      <c r="C7317" s="41" t="s">
        <v>21172</v>
      </c>
      <c r="D7317" s="4" t="s">
        <v>21173</v>
      </c>
      <c r="E7317" s="41" t="s">
        <v>19</v>
      </c>
      <c r="F7317" s="3" t="s">
        <v>21174</v>
      </c>
      <c r="G7317" s="1" t="s">
        <v>20</v>
      </c>
      <c r="H7317" s="4" t="s">
        <v>174</v>
      </c>
      <c r="I7317" s="1" t="s">
        <v>38</v>
      </c>
    </row>
    <row r="7318" spans="2:9">
      <c r="B7318" s="1">
        <v>7316</v>
      </c>
      <c r="C7318" s="41" t="s">
        <v>21175</v>
      </c>
      <c r="D7318" s="4" t="s">
        <v>21176</v>
      </c>
      <c r="E7318" s="41" t="s">
        <v>19</v>
      </c>
      <c r="F7318" s="3" t="s">
        <v>21177</v>
      </c>
      <c r="G7318" s="1" t="s">
        <v>20</v>
      </c>
      <c r="H7318" s="4" t="s">
        <v>478</v>
      </c>
      <c r="I7318" s="1" t="s">
        <v>38</v>
      </c>
    </row>
    <row r="7319" spans="2:9">
      <c r="B7319" s="1">
        <v>7317</v>
      </c>
      <c r="C7319" s="41" t="s">
        <v>21178</v>
      </c>
      <c r="D7319" s="4" t="s">
        <v>21179</v>
      </c>
      <c r="E7319" s="41" t="s">
        <v>19</v>
      </c>
      <c r="F7319" s="3" t="s">
        <v>21180</v>
      </c>
      <c r="G7319" s="1" t="s">
        <v>20</v>
      </c>
      <c r="H7319" s="4" t="s">
        <v>675</v>
      </c>
      <c r="I7319" s="1" t="s">
        <v>38</v>
      </c>
    </row>
    <row r="7320" spans="2:9">
      <c r="B7320" s="1">
        <v>7318</v>
      </c>
      <c r="C7320" s="41" t="s">
        <v>21181</v>
      </c>
      <c r="D7320" s="4" t="s">
        <v>21182</v>
      </c>
      <c r="E7320" s="41" t="s">
        <v>19</v>
      </c>
      <c r="F7320" s="3" t="s">
        <v>15308</v>
      </c>
      <c r="G7320" s="1" t="s">
        <v>20</v>
      </c>
      <c r="H7320" s="4" t="s">
        <v>680</v>
      </c>
      <c r="I7320" s="1" t="s">
        <v>38</v>
      </c>
    </row>
    <row r="7321" spans="2:9">
      <c r="B7321" s="1">
        <v>7319</v>
      </c>
      <c r="C7321" s="41" t="s">
        <v>21183</v>
      </c>
      <c r="D7321" s="4" t="s">
        <v>21184</v>
      </c>
      <c r="E7321" s="41" t="s">
        <v>19</v>
      </c>
      <c r="F7321" s="3" t="s">
        <v>21185</v>
      </c>
      <c r="G7321" s="1" t="s">
        <v>20</v>
      </c>
      <c r="H7321" s="4" t="s">
        <v>557</v>
      </c>
      <c r="I7321" s="1" t="s">
        <v>38</v>
      </c>
    </row>
    <row r="7322" spans="2:9">
      <c r="B7322" s="1">
        <v>7320</v>
      </c>
      <c r="C7322" s="41" t="s">
        <v>21186</v>
      </c>
      <c r="D7322" s="4" t="s">
        <v>21187</v>
      </c>
      <c r="E7322" s="41" t="s">
        <v>19</v>
      </c>
      <c r="F7322" s="3" t="s">
        <v>21188</v>
      </c>
      <c r="G7322" s="1" t="s">
        <v>20</v>
      </c>
      <c r="H7322" s="4" t="s">
        <v>680</v>
      </c>
      <c r="I7322" s="1" t="s">
        <v>38</v>
      </c>
    </row>
    <row r="7323" spans="2:9">
      <c r="B7323" s="1">
        <v>7321</v>
      </c>
      <c r="C7323" s="41" t="s">
        <v>21189</v>
      </c>
      <c r="D7323" s="4" t="s">
        <v>21190</v>
      </c>
      <c r="E7323" s="41" t="s">
        <v>19</v>
      </c>
      <c r="F7323" s="3" t="s">
        <v>21191</v>
      </c>
      <c r="G7323" s="1" t="s">
        <v>20</v>
      </c>
      <c r="H7323" s="4" t="s">
        <v>436</v>
      </c>
      <c r="I7323" s="1" t="s">
        <v>38</v>
      </c>
    </row>
    <row r="7324" spans="2:9">
      <c r="B7324" s="1">
        <v>7322</v>
      </c>
      <c r="C7324" s="41" t="s">
        <v>21192</v>
      </c>
      <c r="D7324" s="4" t="s">
        <v>21193</v>
      </c>
      <c r="E7324" s="41" t="s">
        <v>19</v>
      </c>
      <c r="F7324" s="3" t="s">
        <v>21194</v>
      </c>
      <c r="G7324" s="1" t="s">
        <v>20</v>
      </c>
      <c r="H7324" s="4" t="s">
        <v>29551</v>
      </c>
      <c r="I7324" s="1" t="s">
        <v>38</v>
      </c>
    </row>
    <row r="7325" spans="2:9">
      <c r="B7325" s="1">
        <v>7323</v>
      </c>
      <c r="C7325" s="41" t="s">
        <v>21195</v>
      </c>
      <c r="D7325" s="4" t="s">
        <v>21196</v>
      </c>
      <c r="E7325" s="41" t="s">
        <v>19</v>
      </c>
      <c r="F7325" s="3" t="s">
        <v>21197</v>
      </c>
      <c r="G7325" s="1" t="s">
        <v>20</v>
      </c>
      <c r="H7325" s="4" t="s">
        <v>557</v>
      </c>
      <c r="I7325" s="1" t="s">
        <v>38</v>
      </c>
    </row>
    <row r="7326" spans="2:9">
      <c r="B7326" s="1">
        <v>7324</v>
      </c>
      <c r="C7326" s="41" t="s">
        <v>21198</v>
      </c>
      <c r="D7326" s="4" t="s">
        <v>21199</v>
      </c>
      <c r="E7326" s="41" t="s">
        <v>19</v>
      </c>
      <c r="F7326" s="3" t="s">
        <v>21200</v>
      </c>
      <c r="G7326" s="1" t="s">
        <v>20</v>
      </c>
      <c r="H7326" s="4" t="s">
        <v>678</v>
      </c>
      <c r="I7326" s="1" t="s">
        <v>38</v>
      </c>
    </row>
    <row r="7327" spans="2:9">
      <c r="B7327" s="1">
        <v>7325</v>
      </c>
      <c r="C7327" s="41" t="s">
        <v>21201</v>
      </c>
      <c r="D7327" s="4" t="s">
        <v>21202</v>
      </c>
      <c r="E7327" s="41" t="s">
        <v>19</v>
      </c>
      <c r="F7327" s="3" t="s">
        <v>21203</v>
      </c>
      <c r="G7327" s="1" t="s">
        <v>20</v>
      </c>
      <c r="H7327" s="4" t="s">
        <v>174</v>
      </c>
      <c r="I7327" s="1" t="s">
        <v>38</v>
      </c>
    </row>
    <row r="7328" spans="2:9">
      <c r="B7328" s="1">
        <v>7326</v>
      </c>
      <c r="C7328" s="41" t="s">
        <v>21204</v>
      </c>
      <c r="D7328" s="4" t="s">
        <v>21205</v>
      </c>
      <c r="E7328" s="41" t="s">
        <v>19</v>
      </c>
      <c r="F7328" s="3" t="s">
        <v>21206</v>
      </c>
      <c r="G7328" s="1" t="s">
        <v>20</v>
      </c>
      <c r="H7328" s="4" t="s">
        <v>462</v>
      </c>
      <c r="I7328" s="1" t="s">
        <v>38</v>
      </c>
    </row>
    <row r="7329" spans="2:9">
      <c r="B7329" s="1">
        <v>7327</v>
      </c>
      <c r="C7329" s="41" t="s">
        <v>21207</v>
      </c>
      <c r="D7329" s="4" t="s">
        <v>21208</v>
      </c>
      <c r="E7329" s="41" t="s">
        <v>19</v>
      </c>
      <c r="F7329" s="3" t="s">
        <v>21209</v>
      </c>
      <c r="G7329" s="1" t="s">
        <v>20</v>
      </c>
      <c r="H7329" s="4" t="s">
        <v>182</v>
      </c>
      <c r="I7329" s="1" t="s">
        <v>38</v>
      </c>
    </row>
    <row r="7330" spans="2:9">
      <c r="B7330" s="1">
        <v>7328</v>
      </c>
      <c r="C7330" s="41" t="s">
        <v>21210</v>
      </c>
      <c r="D7330" s="4" t="s">
        <v>21211</v>
      </c>
      <c r="E7330" s="41" t="s">
        <v>19</v>
      </c>
      <c r="F7330" s="3" t="s">
        <v>21212</v>
      </c>
      <c r="G7330" s="1" t="s">
        <v>20</v>
      </c>
      <c r="H7330" s="4" t="s">
        <v>675</v>
      </c>
      <c r="I7330" s="1" t="s">
        <v>38</v>
      </c>
    </row>
    <row r="7331" spans="2:9">
      <c r="B7331" s="1">
        <v>7329</v>
      </c>
      <c r="C7331" s="41" t="s">
        <v>469</v>
      </c>
      <c r="D7331" s="4" t="s">
        <v>468</v>
      </c>
      <c r="E7331" s="41" t="s">
        <v>19</v>
      </c>
      <c r="F7331" s="3" t="s">
        <v>470</v>
      </c>
      <c r="G7331" s="1" t="s">
        <v>20</v>
      </c>
      <c r="H7331" s="4" t="s">
        <v>369</v>
      </c>
      <c r="I7331" s="1" t="s">
        <v>38</v>
      </c>
    </row>
    <row r="7332" spans="2:9">
      <c r="B7332" s="1">
        <v>7330</v>
      </c>
      <c r="C7332" s="41" t="s">
        <v>21213</v>
      </c>
      <c r="D7332" s="4" t="s">
        <v>21214</v>
      </c>
      <c r="E7332" s="41" t="s">
        <v>19</v>
      </c>
      <c r="F7332" s="3" t="s">
        <v>21215</v>
      </c>
      <c r="G7332" s="1" t="s">
        <v>20</v>
      </c>
      <c r="H7332" s="4" t="s">
        <v>671</v>
      </c>
      <c r="I7332" s="1" t="s">
        <v>38</v>
      </c>
    </row>
    <row r="7333" spans="2:9">
      <c r="B7333" s="1">
        <v>7331</v>
      </c>
      <c r="C7333" s="41" t="s">
        <v>21216</v>
      </c>
      <c r="D7333" s="4" t="s">
        <v>21217</v>
      </c>
      <c r="E7333" s="41" t="s">
        <v>19</v>
      </c>
      <c r="F7333" s="3" t="s">
        <v>21218</v>
      </c>
      <c r="G7333" s="1" t="s">
        <v>20</v>
      </c>
      <c r="H7333" s="4" t="s">
        <v>675</v>
      </c>
      <c r="I7333" s="1" t="s">
        <v>38</v>
      </c>
    </row>
    <row r="7334" spans="2:9">
      <c r="B7334" s="1">
        <v>7332</v>
      </c>
      <c r="C7334" s="41" t="s">
        <v>21219</v>
      </c>
      <c r="D7334" s="4" t="s">
        <v>21220</v>
      </c>
      <c r="E7334" s="41" t="s">
        <v>19</v>
      </c>
      <c r="F7334" s="3" t="s">
        <v>21221</v>
      </c>
      <c r="G7334" s="1" t="s">
        <v>20</v>
      </c>
      <c r="H7334" s="4" t="s">
        <v>671</v>
      </c>
      <c r="I7334" s="1" t="s">
        <v>38</v>
      </c>
    </row>
    <row r="7335" spans="2:9">
      <c r="B7335" s="1">
        <v>7333</v>
      </c>
      <c r="C7335" s="41" t="s">
        <v>21222</v>
      </c>
      <c r="D7335" s="4" t="s">
        <v>12659</v>
      </c>
      <c r="E7335" s="41" t="s">
        <v>19</v>
      </c>
      <c r="F7335" s="3" t="s">
        <v>21223</v>
      </c>
      <c r="G7335" s="1" t="s">
        <v>20</v>
      </c>
      <c r="H7335" s="4" t="s">
        <v>182</v>
      </c>
      <c r="I7335" s="1" t="s">
        <v>38</v>
      </c>
    </row>
    <row r="7336" spans="2:9">
      <c r="B7336" s="1">
        <v>7334</v>
      </c>
      <c r="C7336" s="41" t="s">
        <v>21224</v>
      </c>
      <c r="D7336" s="4" t="s">
        <v>21225</v>
      </c>
      <c r="E7336" s="41" t="s">
        <v>19</v>
      </c>
      <c r="F7336" s="3" t="s">
        <v>21226</v>
      </c>
      <c r="G7336" s="1" t="s">
        <v>20</v>
      </c>
      <c r="H7336" s="4" t="s">
        <v>681</v>
      </c>
      <c r="I7336" s="1" t="s">
        <v>38</v>
      </c>
    </row>
    <row r="7337" spans="2:9">
      <c r="B7337" s="1">
        <v>7335</v>
      </c>
      <c r="C7337" s="41" t="s">
        <v>21227</v>
      </c>
      <c r="D7337" s="4" t="s">
        <v>21228</v>
      </c>
      <c r="E7337" s="41" t="s">
        <v>19</v>
      </c>
      <c r="F7337" s="3" t="s">
        <v>21229</v>
      </c>
      <c r="G7337" s="1" t="s">
        <v>20</v>
      </c>
      <c r="H7337" s="4" t="s">
        <v>557</v>
      </c>
      <c r="I7337" s="1" t="s">
        <v>38</v>
      </c>
    </row>
    <row r="7338" spans="2:9">
      <c r="B7338" s="1">
        <v>7336</v>
      </c>
      <c r="C7338" s="41" t="s">
        <v>21230</v>
      </c>
      <c r="D7338" s="4" t="s">
        <v>21231</v>
      </c>
      <c r="E7338" s="41" t="s">
        <v>19</v>
      </c>
      <c r="F7338" s="3" t="s">
        <v>21232</v>
      </c>
      <c r="G7338" s="1" t="s">
        <v>20</v>
      </c>
      <c r="H7338" s="4" t="s">
        <v>244</v>
      </c>
      <c r="I7338" s="1" t="s">
        <v>38</v>
      </c>
    </row>
    <row r="7339" spans="2:9">
      <c r="B7339" s="1">
        <v>7337</v>
      </c>
      <c r="C7339" s="41" t="s">
        <v>21233</v>
      </c>
      <c r="D7339" s="4" t="s">
        <v>21234</v>
      </c>
      <c r="E7339" s="41" t="s">
        <v>19</v>
      </c>
      <c r="F7339" s="3" t="s">
        <v>21235</v>
      </c>
      <c r="G7339" s="1" t="s">
        <v>20</v>
      </c>
      <c r="H7339" s="4" t="s">
        <v>675</v>
      </c>
      <c r="I7339" s="1" t="s">
        <v>38</v>
      </c>
    </row>
    <row r="7340" spans="2:9">
      <c r="B7340" s="1">
        <v>7338</v>
      </c>
      <c r="C7340" s="41" t="s">
        <v>21236</v>
      </c>
      <c r="D7340" s="4" t="s">
        <v>21237</v>
      </c>
      <c r="E7340" s="41" t="s">
        <v>19</v>
      </c>
      <c r="F7340" s="3" t="s">
        <v>21238</v>
      </c>
      <c r="G7340" s="1" t="s">
        <v>20</v>
      </c>
      <c r="H7340" s="4" t="s">
        <v>675</v>
      </c>
      <c r="I7340" s="1" t="s">
        <v>38</v>
      </c>
    </row>
    <row r="7341" spans="2:9">
      <c r="B7341" s="1">
        <v>7339</v>
      </c>
      <c r="C7341" s="41" t="s">
        <v>21239</v>
      </c>
      <c r="D7341" s="4" t="s">
        <v>21240</v>
      </c>
      <c r="E7341" s="41" t="s">
        <v>19</v>
      </c>
      <c r="F7341" s="3" t="s">
        <v>16971</v>
      </c>
      <c r="G7341" s="1" t="s">
        <v>20</v>
      </c>
      <c r="H7341" s="4" t="s">
        <v>387</v>
      </c>
      <c r="I7341" s="1" t="s">
        <v>38</v>
      </c>
    </row>
    <row r="7342" spans="2:9">
      <c r="B7342" s="1">
        <v>7340</v>
      </c>
      <c r="C7342" s="41" t="s">
        <v>21241</v>
      </c>
      <c r="D7342" s="4" t="s">
        <v>21242</v>
      </c>
      <c r="E7342" s="41" t="s">
        <v>19</v>
      </c>
      <c r="F7342" s="3" t="s">
        <v>21243</v>
      </c>
      <c r="G7342" s="1" t="s">
        <v>20</v>
      </c>
      <c r="H7342" s="4" t="s">
        <v>387</v>
      </c>
      <c r="I7342" s="1" t="s">
        <v>38</v>
      </c>
    </row>
    <row r="7343" spans="2:9">
      <c r="B7343" s="1">
        <v>7341</v>
      </c>
      <c r="C7343" s="41" t="s">
        <v>21244</v>
      </c>
      <c r="D7343" s="4" t="s">
        <v>21245</v>
      </c>
      <c r="E7343" s="41" t="s">
        <v>19</v>
      </c>
      <c r="F7343" s="3" t="s">
        <v>21246</v>
      </c>
      <c r="G7343" s="1" t="s">
        <v>20</v>
      </c>
      <c r="H7343" s="4" t="s">
        <v>557</v>
      </c>
      <c r="I7343" s="1" t="s">
        <v>38</v>
      </c>
    </row>
    <row r="7344" spans="2:9">
      <c r="B7344" s="1">
        <v>7342</v>
      </c>
      <c r="C7344" s="41" t="s">
        <v>21247</v>
      </c>
      <c r="D7344" s="4" t="s">
        <v>21248</v>
      </c>
      <c r="E7344" s="41" t="s">
        <v>19</v>
      </c>
      <c r="F7344" s="3" t="s">
        <v>21249</v>
      </c>
      <c r="G7344" s="1" t="s">
        <v>20</v>
      </c>
      <c r="H7344" s="4" t="s">
        <v>357</v>
      </c>
      <c r="I7344" s="1" t="s">
        <v>38</v>
      </c>
    </row>
    <row r="7345" spans="2:9">
      <c r="B7345" s="1">
        <v>7343</v>
      </c>
      <c r="C7345" s="41" t="s">
        <v>21250</v>
      </c>
      <c r="D7345" s="4" t="s">
        <v>21251</v>
      </c>
      <c r="E7345" s="41" t="s">
        <v>19</v>
      </c>
      <c r="F7345" s="3" t="s">
        <v>21252</v>
      </c>
      <c r="G7345" s="1" t="s">
        <v>20</v>
      </c>
      <c r="H7345" s="4" t="s">
        <v>557</v>
      </c>
      <c r="I7345" s="1" t="s">
        <v>38</v>
      </c>
    </row>
    <row r="7346" spans="2:9">
      <c r="B7346" s="1">
        <v>7344</v>
      </c>
      <c r="C7346" s="41" t="s">
        <v>21253</v>
      </c>
      <c r="D7346" s="4" t="s">
        <v>21254</v>
      </c>
      <c r="E7346" s="41" t="s">
        <v>19</v>
      </c>
      <c r="F7346" s="3" t="s">
        <v>21255</v>
      </c>
      <c r="G7346" s="1" t="s">
        <v>20</v>
      </c>
      <c r="H7346" s="4" t="s">
        <v>478</v>
      </c>
      <c r="I7346" s="1" t="s">
        <v>38</v>
      </c>
    </row>
    <row r="7347" spans="2:9">
      <c r="B7347" s="1">
        <v>7345</v>
      </c>
      <c r="C7347" s="41" t="s">
        <v>21256</v>
      </c>
      <c r="D7347" s="4" t="s">
        <v>21257</v>
      </c>
      <c r="E7347" s="41" t="s">
        <v>19</v>
      </c>
      <c r="F7347" s="3" t="s">
        <v>21258</v>
      </c>
      <c r="G7347" s="1" t="s">
        <v>20</v>
      </c>
      <c r="H7347" s="4" t="s">
        <v>675</v>
      </c>
      <c r="I7347" s="1" t="s">
        <v>38</v>
      </c>
    </row>
    <row r="7348" spans="2:9">
      <c r="B7348" s="1">
        <v>7346</v>
      </c>
      <c r="C7348" s="41" t="s">
        <v>21259</v>
      </c>
      <c r="D7348" s="4" t="s">
        <v>21260</v>
      </c>
      <c r="E7348" s="41" t="s">
        <v>19</v>
      </c>
      <c r="F7348" s="3" t="s">
        <v>12049</v>
      </c>
      <c r="G7348" s="1" t="s">
        <v>20</v>
      </c>
      <c r="H7348" s="4" t="s">
        <v>387</v>
      </c>
      <c r="I7348" s="1" t="s">
        <v>38</v>
      </c>
    </row>
    <row r="7349" spans="2:9">
      <c r="B7349" s="1">
        <v>7347</v>
      </c>
      <c r="C7349" s="41" t="s">
        <v>21261</v>
      </c>
      <c r="D7349" s="4" t="s">
        <v>21262</v>
      </c>
      <c r="E7349" s="41" t="s">
        <v>19</v>
      </c>
      <c r="F7349" s="3" t="s">
        <v>21263</v>
      </c>
      <c r="G7349" s="1" t="s">
        <v>20</v>
      </c>
      <c r="H7349" s="4" t="s">
        <v>679</v>
      </c>
      <c r="I7349" s="1" t="s">
        <v>38</v>
      </c>
    </row>
    <row r="7350" spans="2:9">
      <c r="B7350" s="1">
        <v>7348</v>
      </c>
      <c r="C7350" s="41" t="s">
        <v>21264</v>
      </c>
      <c r="D7350" s="4" t="s">
        <v>21265</v>
      </c>
      <c r="E7350" s="41" t="s">
        <v>19</v>
      </c>
      <c r="F7350" s="3" t="s">
        <v>21266</v>
      </c>
      <c r="G7350" s="1" t="s">
        <v>20</v>
      </c>
      <c r="H7350" s="4" t="s">
        <v>174</v>
      </c>
      <c r="I7350" s="1" t="s">
        <v>38</v>
      </c>
    </row>
    <row r="7351" spans="2:9">
      <c r="B7351" s="1">
        <v>7349</v>
      </c>
      <c r="C7351" s="41" t="s">
        <v>21267</v>
      </c>
      <c r="D7351" s="4" t="s">
        <v>21268</v>
      </c>
      <c r="E7351" s="41" t="s">
        <v>19</v>
      </c>
      <c r="F7351" s="3" t="s">
        <v>21269</v>
      </c>
      <c r="G7351" s="1" t="s">
        <v>20</v>
      </c>
      <c r="H7351" s="4" t="s">
        <v>174</v>
      </c>
      <c r="I7351" s="1" t="s">
        <v>38</v>
      </c>
    </row>
    <row r="7352" spans="2:9">
      <c r="B7352" s="1">
        <v>7350</v>
      </c>
      <c r="C7352" s="41" t="s">
        <v>21270</v>
      </c>
      <c r="D7352" s="4" t="s">
        <v>21271</v>
      </c>
      <c r="E7352" s="41" t="s">
        <v>19</v>
      </c>
      <c r="F7352" s="3" t="s">
        <v>21272</v>
      </c>
      <c r="G7352" s="1" t="s">
        <v>20</v>
      </c>
      <c r="H7352" s="4" t="s">
        <v>462</v>
      </c>
      <c r="I7352" s="1" t="s">
        <v>38</v>
      </c>
    </row>
    <row r="7353" spans="2:9">
      <c r="B7353" s="1">
        <v>7351</v>
      </c>
      <c r="C7353" s="41" t="s">
        <v>21273</v>
      </c>
      <c r="D7353" s="4" t="s">
        <v>21274</v>
      </c>
      <c r="E7353" s="41" t="s">
        <v>19</v>
      </c>
      <c r="F7353" s="3" t="s">
        <v>6567</v>
      </c>
      <c r="G7353" s="1" t="s">
        <v>20</v>
      </c>
      <c r="H7353" s="4" t="s">
        <v>29551</v>
      </c>
      <c r="I7353" s="1" t="s">
        <v>38</v>
      </c>
    </row>
    <row r="7354" spans="2:9">
      <c r="B7354" s="1">
        <v>7352</v>
      </c>
      <c r="C7354" s="41" t="s">
        <v>21275</v>
      </c>
      <c r="D7354" s="4" t="s">
        <v>21276</v>
      </c>
      <c r="E7354" s="41" t="s">
        <v>19</v>
      </c>
      <c r="F7354" s="3" t="s">
        <v>21277</v>
      </c>
      <c r="G7354" s="1" t="s">
        <v>20</v>
      </c>
      <c r="H7354" s="4" t="s">
        <v>675</v>
      </c>
      <c r="I7354" s="1" t="s">
        <v>38</v>
      </c>
    </row>
    <row r="7355" spans="2:9">
      <c r="B7355" s="1">
        <v>7353</v>
      </c>
      <c r="C7355" s="41" t="s">
        <v>21278</v>
      </c>
      <c r="D7355" s="4" t="s">
        <v>21279</v>
      </c>
      <c r="E7355" s="41" t="s">
        <v>19</v>
      </c>
      <c r="F7355" s="3" t="s">
        <v>21280</v>
      </c>
      <c r="G7355" s="1" t="s">
        <v>20</v>
      </c>
      <c r="H7355" s="4" t="s">
        <v>675</v>
      </c>
      <c r="I7355" s="1" t="s">
        <v>38</v>
      </c>
    </row>
    <row r="7356" spans="2:9">
      <c r="B7356" s="1">
        <v>7354</v>
      </c>
      <c r="C7356" s="41" t="s">
        <v>21281</v>
      </c>
      <c r="D7356" s="4" t="s">
        <v>12555</v>
      </c>
      <c r="E7356" s="41" t="s">
        <v>19</v>
      </c>
      <c r="F7356" s="3" t="s">
        <v>21282</v>
      </c>
      <c r="G7356" s="1" t="s">
        <v>20</v>
      </c>
      <c r="H7356" s="4" t="s">
        <v>681</v>
      </c>
      <c r="I7356" s="1" t="s">
        <v>38</v>
      </c>
    </row>
    <row r="7357" spans="2:9">
      <c r="B7357" s="1">
        <v>7355</v>
      </c>
      <c r="C7357" s="41" t="s">
        <v>21283</v>
      </c>
      <c r="D7357" s="4" t="s">
        <v>21284</v>
      </c>
      <c r="E7357" s="41" t="s">
        <v>19</v>
      </c>
      <c r="F7357" s="3" t="s">
        <v>14885</v>
      </c>
      <c r="G7357" s="1" t="s">
        <v>20</v>
      </c>
      <c r="H7357" s="4" t="s">
        <v>680</v>
      </c>
      <c r="I7357" s="1" t="s">
        <v>38</v>
      </c>
    </row>
    <row r="7358" spans="2:9">
      <c r="B7358" s="1">
        <v>7356</v>
      </c>
      <c r="C7358" s="41" t="s">
        <v>21285</v>
      </c>
      <c r="D7358" s="4" t="s">
        <v>21286</v>
      </c>
      <c r="E7358" s="41" t="s">
        <v>19</v>
      </c>
      <c r="F7358" s="3" t="s">
        <v>21287</v>
      </c>
      <c r="G7358" s="1" t="s">
        <v>20</v>
      </c>
      <c r="H7358" s="4" t="s">
        <v>387</v>
      </c>
      <c r="I7358" s="1" t="s">
        <v>38</v>
      </c>
    </row>
    <row r="7359" spans="2:9">
      <c r="B7359" s="1">
        <v>7357</v>
      </c>
      <c r="C7359" s="41" t="s">
        <v>21288</v>
      </c>
      <c r="D7359" s="4" t="s">
        <v>21289</v>
      </c>
      <c r="E7359" s="41" t="s">
        <v>19</v>
      </c>
      <c r="F7359" s="3" t="s">
        <v>21290</v>
      </c>
      <c r="G7359" s="1" t="s">
        <v>20</v>
      </c>
      <c r="H7359" s="4" t="s">
        <v>182</v>
      </c>
      <c r="I7359" s="1" t="s">
        <v>38</v>
      </c>
    </row>
    <row r="7360" spans="2:9">
      <c r="B7360" s="1">
        <v>7358</v>
      </c>
      <c r="C7360" s="41" t="s">
        <v>21291</v>
      </c>
      <c r="D7360" s="4" t="s">
        <v>21292</v>
      </c>
      <c r="E7360" s="41" t="s">
        <v>19</v>
      </c>
      <c r="F7360" s="3" t="s">
        <v>21293</v>
      </c>
      <c r="G7360" s="1" t="s">
        <v>20</v>
      </c>
      <c r="H7360" s="4" t="s">
        <v>678</v>
      </c>
      <c r="I7360" s="1" t="s">
        <v>38</v>
      </c>
    </row>
    <row r="7361" spans="2:9">
      <c r="B7361" s="1">
        <v>7359</v>
      </c>
      <c r="C7361" s="41" t="s">
        <v>21294</v>
      </c>
      <c r="D7361" s="4" t="s">
        <v>21295</v>
      </c>
      <c r="E7361" s="41" t="s">
        <v>19</v>
      </c>
      <c r="F7361" s="3" t="s">
        <v>21296</v>
      </c>
      <c r="G7361" s="1" t="s">
        <v>20</v>
      </c>
      <c r="H7361" s="4" t="s">
        <v>679</v>
      </c>
      <c r="I7361" s="1" t="s">
        <v>38</v>
      </c>
    </row>
    <row r="7362" spans="2:9">
      <c r="B7362" s="1">
        <v>7360</v>
      </c>
      <c r="C7362" s="41" t="s">
        <v>21297</v>
      </c>
      <c r="D7362" s="4" t="s">
        <v>21298</v>
      </c>
      <c r="E7362" s="41" t="s">
        <v>19</v>
      </c>
      <c r="F7362" s="3" t="s">
        <v>21299</v>
      </c>
      <c r="G7362" s="1" t="s">
        <v>20</v>
      </c>
      <c r="H7362" s="4" t="s">
        <v>182</v>
      </c>
      <c r="I7362" s="1" t="s">
        <v>38</v>
      </c>
    </row>
    <row r="7363" spans="2:9">
      <c r="B7363" s="1">
        <v>7361</v>
      </c>
      <c r="C7363" s="41" t="s">
        <v>21300</v>
      </c>
      <c r="D7363" s="4" t="s">
        <v>21301</v>
      </c>
      <c r="E7363" s="41" t="s">
        <v>19</v>
      </c>
      <c r="F7363" s="3" t="s">
        <v>21302</v>
      </c>
      <c r="G7363" s="1" t="s">
        <v>20</v>
      </c>
      <c r="H7363" s="4" t="s">
        <v>182</v>
      </c>
      <c r="I7363" s="1" t="s">
        <v>38</v>
      </c>
    </row>
    <row r="7364" spans="2:9">
      <c r="B7364" s="1">
        <v>7362</v>
      </c>
      <c r="C7364" s="41" t="s">
        <v>21303</v>
      </c>
      <c r="D7364" s="4" t="s">
        <v>21304</v>
      </c>
      <c r="E7364" s="41" t="s">
        <v>19</v>
      </c>
      <c r="F7364" s="3" t="s">
        <v>21305</v>
      </c>
      <c r="G7364" s="1" t="s">
        <v>20</v>
      </c>
      <c r="H7364" s="4" t="s">
        <v>671</v>
      </c>
      <c r="I7364" s="1" t="s">
        <v>38</v>
      </c>
    </row>
    <row r="7365" spans="2:9">
      <c r="B7365" s="1">
        <v>7363</v>
      </c>
      <c r="C7365" s="41" t="s">
        <v>21306</v>
      </c>
      <c r="D7365" s="4" t="s">
        <v>21307</v>
      </c>
      <c r="E7365" s="41" t="s">
        <v>19</v>
      </c>
      <c r="F7365" s="3" t="s">
        <v>7571</v>
      </c>
      <c r="G7365" s="1" t="s">
        <v>20</v>
      </c>
      <c r="H7365" s="4" t="s">
        <v>29551</v>
      </c>
      <c r="I7365" s="1" t="s">
        <v>38</v>
      </c>
    </row>
    <row r="7366" spans="2:9">
      <c r="B7366" s="1">
        <v>7364</v>
      </c>
      <c r="C7366" s="41" t="s">
        <v>21308</v>
      </c>
      <c r="D7366" s="4" t="s">
        <v>21309</v>
      </c>
      <c r="E7366" s="41" t="s">
        <v>19</v>
      </c>
      <c r="F7366" s="3" t="s">
        <v>21310</v>
      </c>
      <c r="G7366" s="1" t="s">
        <v>20</v>
      </c>
      <c r="H7366" s="4" t="s">
        <v>182</v>
      </c>
      <c r="I7366" s="1" t="s">
        <v>38</v>
      </c>
    </row>
    <row r="7367" spans="2:9">
      <c r="B7367" s="1">
        <v>7365</v>
      </c>
      <c r="C7367" s="41" t="s">
        <v>21311</v>
      </c>
      <c r="D7367" s="4" t="s">
        <v>21312</v>
      </c>
      <c r="E7367" s="41" t="s">
        <v>19</v>
      </c>
      <c r="F7367" s="3" t="s">
        <v>21313</v>
      </c>
      <c r="G7367" s="1" t="s">
        <v>20</v>
      </c>
      <c r="H7367" s="4" t="s">
        <v>244</v>
      </c>
      <c r="I7367" s="1" t="s">
        <v>38</v>
      </c>
    </row>
    <row r="7368" spans="2:9">
      <c r="B7368" s="1">
        <v>7366</v>
      </c>
      <c r="C7368" s="41" t="s">
        <v>21314</v>
      </c>
      <c r="D7368" s="4" t="s">
        <v>21315</v>
      </c>
      <c r="E7368" s="41" t="s">
        <v>19</v>
      </c>
      <c r="F7368" s="3" t="s">
        <v>21316</v>
      </c>
      <c r="G7368" s="1" t="s">
        <v>20</v>
      </c>
      <c r="H7368" s="4" t="s">
        <v>675</v>
      </c>
      <c r="I7368" s="1" t="s">
        <v>38</v>
      </c>
    </row>
    <row r="7369" spans="2:9">
      <c r="B7369" s="1">
        <v>7367</v>
      </c>
      <c r="C7369" s="41" t="s">
        <v>21317</v>
      </c>
      <c r="D7369" s="4" t="s">
        <v>21318</v>
      </c>
      <c r="E7369" s="41" t="s">
        <v>19</v>
      </c>
      <c r="F7369" s="3" t="s">
        <v>21319</v>
      </c>
      <c r="G7369" s="1" t="s">
        <v>20</v>
      </c>
      <c r="H7369" s="4" t="s">
        <v>557</v>
      </c>
      <c r="I7369" s="1" t="s">
        <v>38</v>
      </c>
    </row>
    <row r="7370" spans="2:9">
      <c r="B7370" s="1">
        <v>7368</v>
      </c>
      <c r="C7370" s="41" t="s">
        <v>21320</v>
      </c>
      <c r="D7370" s="4" t="s">
        <v>21321</v>
      </c>
      <c r="E7370" s="41" t="s">
        <v>19</v>
      </c>
      <c r="F7370" s="3" t="s">
        <v>21322</v>
      </c>
      <c r="G7370" s="1" t="s">
        <v>20</v>
      </c>
      <c r="H7370" s="4" t="s">
        <v>679</v>
      </c>
      <c r="I7370" s="1" t="s">
        <v>38</v>
      </c>
    </row>
    <row r="7371" spans="2:9">
      <c r="B7371" s="1">
        <v>7369</v>
      </c>
      <c r="C7371" s="41" t="s">
        <v>21323</v>
      </c>
      <c r="D7371" s="4" t="s">
        <v>21324</v>
      </c>
      <c r="E7371" s="41" t="s">
        <v>19</v>
      </c>
      <c r="F7371" s="3" t="s">
        <v>21325</v>
      </c>
      <c r="G7371" s="1" t="s">
        <v>20</v>
      </c>
      <c r="H7371" s="4" t="s">
        <v>436</v>
      </c>
      <c r="I7371" s="1" t="s">
        <v>38</v>
      </c>
    </row>
    <row r="7372" spans="2:9">
      <c r="B7372" s="1">
        <v>7370</v>
      </c>
      <c r="C7372" s="41" t="s">
        <v>21326</v>
      </c>
      <c r="D7372" s="4" t="s">
        <v>21327</v>
      </c>
      <c r="E7372" s="41" t="s">
        <v>19</v>
      </c>
      <c r="F7372" s="3" t="s">
        <v>19752</v>
      </c>
      <c r="G7372" s="1" t="s">
        <v>20</v>
      </c>
      <c r="H7372" s="4" t="s">
        <v>680</v>
      </c>
      <c r="I7372" s="1" t="s">
        <v>38</v>
      </c>
    </row>
    <row r="7373" spans="2:9">
      <c r="B7373" s="1">
        <v>7371</v>
      </c>
      <c r="C7373" s="41" t="s">
        <v>21328</v>
      </c>
      <c r="D7373" s="4" t="s">
        <v>21329</v>
      </c>
      <c r="E7373" s="41" t="s">
        <v>19</v>
      </c>
      <c r="F7373" s="3" t="s">
        <v>6852</v>
      </c>
      <c r="G7373" s="1" t="s">
        <v>20</v>
      </c>
      <c r="H7373" s="4" t="s">
        <v>387</v>
      </c>
      <c r="I7373" s="1" t="s">
        <v>38</v>
      </c>
    </row>
    <row r="7374" spans="2:9">
      <c r="B7374" s="1">
        <v>7372</v>
      </c>
      <c r="C7374" s="41" t="s">
        <v>21330</v>
      </c>
      <c r="D7374" s="4" t="s">
        <v>21331</v>
      </c>
      <c r="E7374" s="41" t="s">
        <v>19</v>
      </c>
      <c r="F7374" s="3" t="s">
        <v>21332</v>
      </c>
      <c r="G7374" s="1" t="s">
        <v>20</v>
      </c>
      <c r="H7374" s="4" t="s">
        <v>194</v>
      </c>
      <c r="I7374" s="1" t="s">
        <v>38</v>
      </c>
    </row>
    <row r="7375" spans="2:9">
      <c r="B7375" s="1">
        <v>7373</v>
      </c>
      <c r="C7375" s="41" t="s">
        <v>21333</v>
      </c>
      <c r="D7375" s="4" t="s">
        <v>21334</v>
      </c>
      <c r="E7375" s="41" t="s">
        <v>19</v>
      </c>
      <c r="F7375" s="3" t="s">
        <v>21335</v>
      </c>
      <c r="G7375" s="1" t="s">
        <v>20</v>
      </c>
      <c r="H7375" s="4" t="s">
        <v>678</v>
      </c>
      <c r="I7375" s="1" t="s">
        <v>38</v>
      </c>
    </row>
    <row r="7376" spans="2:9">
      <c r="B7376" s="1">
        <v>7374</v>
      </c>
      <c r="C7376" s="41" t="s">
        <v>21336</v>
      </c>
      <c r="D7376" s="4" t="s">
        <v>21337</v>
      </c>
      <c r="E7376" s="41" t="s">
        <v>19</v>
      </c>
      <c r="F7376" s="3" t="s">
        <v>21338</v>
      </c>
      <c r="G7376" s="1" t="s">
        <v>20</v>
      </c>
      <c r="H7376" s="4" t="s">
        <v>680</v>
      </c>
      <c r="I7376" s="1" t="s">
        <v>38</v>
      </c>
    </row>
    <row r="7377" spans="2:9">
      <c r="B7377" s="1">
        <v>7375</v>
      </c>
      <c r="C7377" s="41" t="s">
        <v>21339</v>
      </c>
      <c r="D7377" s="4" t="s">
        <v>21340</v>
      </c>
      <c r="E7377" s="41" t="s">
        <v>19</v>
      </c>
      <c r="F7377" s="3" t="s">
        <v>21341</v>
      </c>
      <c r="G7377" s="1" t="s">
        <v>20</v>
      </c>
      <c r="H7377" s="4" t="s">
        <v>310</v>
      </c>
      <c r="I7377" s="1" t="s">
        <v>38</v>
      </c>
    </row>
    <row r="7378" spans="2:9">
      <c r="B7378" s="1">
        <v>7376</v>
      </c>
      <c r="C7378" s="41" t="s">
        <v>21342</v>
      </c>
      <c r="D7378" s="4" t="s">
        <v>21343</v>
      </c>
      <c r="E7378" s="41" t="s">
        <v>19</v>
      </c>
      <c r="F7378" s="3" t="s">
        <v>21344</v>
      </c>
      <c r="G7378" s="1" t="s">
        <v>20</v>
      </c>
      <c r="H7378" s="4" t="s">
        <v>557</v>
      </c>
      <c r="I7378" s="1" t="s">
        <v>38</v>
      </c>
    </row>
    <row r="7379" spans="2:9">
      <c r="B7379" s="1">
        <v>7377</v>
      </c>
      <c r="C7379" s="41" t="s">
        <v>21345</v>
      </c>
      <c r="D7379" s="4" t="s">
        <v>21346</v>
      </c>
      <c r="E7379" s="41" t="s">
        <v>19</v>
      </c>
      <c r="F7379" s="3" t="s">
        <v>21347</v>
      </c>
      <c r="G7379" s="1" t="s">
        <v>20</v>
      </c>
      <c r="H7379" s="4" t="s">
        <v>387</v>
      </c>
      <c r="I7379" s="1" t="s">
        <v>38</v>
      </c>
    </row>
    <row r="7380" spans="2:9">
      <c r="B7380" s="1">
        <v>7378</v>
      </c>
      <c r="C7380" s="41" t="s">
        <v>21348</v>
      </c>
      <c r="D7380" s="4" t="s">
        <v>21349</v>
      </c>
      <c r="E7380" s="41" t="s">
        <v>19</v>
      </c>
      <c r="F7380" s="3" t="s">
        <v>21350</v>
      </c>
      <c r="G7380" s="1" t="s">
        <v>20</v>
      </c>
      <c r="H7380" s="4" t="s">
        <v>387</v>
      </c>
      <c r="I7380" s="1" t="s">
        <v>38</v>
      </c>
    </row>
    <row r="7381" spans="2:9">
      <c r="B7381" s="1">
        <v>7379</v>
      </c>
      <c r="C7381" s="41" t="s">
        <v>21351</v>
      </c>
      <c r="D7381" s="4" t="s">
        <v>21352</v>
      </c>
      <c r="E7381" s="41" t="s">
        <v>19</v>
      </c>
      <c r="F7381" s="3" t="s">
        <v>21353</v>
      </c>
      <c r="G7381" s="1" t="s">
        <v>20</v>
      </c>
      <c r="H7381" s="4" t="s">
        <v>675</v>
      </c>
      <c r="I7381" s="1" t="s">
        <v>38</v>
      </c>
    </row>
    <row r="7382" spans="2:9">
      <c r="B7382" s="1">
        <v>7380</v>
      </c>
      <c r="C7382" s="41" t="s">
        <v>21354</v>
      </c>
      <c r="D7382" s="4" t="s">
        <v>21355</v>
      </c>
      <c r="E7382" s="41" t="s">
        <v>19</v>
      </c>
      <c r="F7382" s="3" t="s">
        <v>21356</v>
      </c>
      <c r="G7382" s="1" t="s">
        <v>20</v>
      </c>
      <c r="H7382" s="4" t="s">
        <v>436</v>
      </c>
      <c r="I7382" s="1" t="s">
        <v>38</v>
      </c>
    </row>
    <row r="7383" spans="2:9">
      <c r="B7383" s="1">
        <v>7381</v>
      </c>
      <c r="C7383" s="41" t="s">
        <v>21357</v>
      </c>
      <c r="D7383" s="4" t="s">
        <v>21358</v>
      </c>
      <c r="E7383" s="41" t="s">
        <v>19</v>
      </c>
      <c r="F7383" s="3" t="s">
        <v>21359</v>
      </c>
      <c r="G7383" s="1" t="s">
        <v>20</v>
      </c>
      <c r="H7383" s="4" t="s">
        <v>326</v>
      </c>
      <c r="I7383" s="1" t="s">
        <v>38</v>
      </c>
    </row>
    <row r="7384" spans="2:9">
      <c r="B7384" s="1">
        <v>7382</v>
      </c>
      <c r="C7384" s="41" t="s">
        <v>21360</v>
      </c>
      <c r="D7384" s="4" t="s">
        <v>21361</v>
      </c>
      <c r="E7384" s="41" t="s">
        <v>19</v>
      </c>
      <c r="F7384" s="3" t="s">
        <v>21362</v>
      </c>
      <c r="G7384" s="1" t="s">
        <v>20</v>
      </c>
      <c r="H7384" s="4" t="s">
        <v>678</v>
      </c>
      <c r="I7384" s="1" t="s">
        <v>38</v>
      </c>
    </row>
    <row r="7385" spans="2:9">
      <c r="B7385" s="1">
        <v>7383</v>
      </c>
      <c r="C7385" s="41" t="s">
        <v>21363</v>
      </c>
      <c r="D7385" s="4" t="s">
        <v>21364</v>
      </c>
      <c r="E7385" s="41" t="s">
        <v>19</v>
      </c>
      <c r="F7385" s="3" t="s">
        <v>21365</v>
      </c>
      <c r="G7385" s="1" t="s">
        <v>20</v>
      </c>
      <c r="H7385" s="4" t="s">
        <v>679</v>
      </c>
      <c r="I7385" s="1" t="s">
        <v>38</v>
      </c>
    </row>
    <row r="7386" spans="2:9">
      <c r="B7386" s="1">
        <v>7384</v>
      </c>
      <c r="C7386" s="41" t="s">
        <v>21366</v>
      </c>
      <c r="D7386" s="4" t="s">
        <v>21367</v>
      </c>
      <c r="E7386" s="41" t="s">
        <v>19</v>
      </c>
      <c r="F7386" s="3" t="s">
        <v>21368</v>
      </c>
      <c r="G7386" s="1" t="s">
        <v>20</v>
      </c>
      <c r="H7386" s="4" t="s">
        <v>679</v>
      </c>
      <c r="I7386" s="1" t="s">
        <v>38</v>
      </c>
    </row>
    <row r="7387" spans="2:9">
      <c r="B7387" s="1">
        <v>7385</v>
      </c>
      <c r="C7387" s="41" t="s">
        <v>21369</v>
      </c>
      <c r="D7387" s="4" t="s">
        <v>21370</v>
      </c>
      <c r="E7387" s="41" t="s">
        <v>19</v>
      </c>
      <c r="F7387" s="3" t="s">
        <v>21371</v>
      </c>
      <c r="G7387" s="1" t="s">
        <v>20</v>
      </c>
      <c r="H7387" s="4" t="s">
        <v>29551</v>
      </c>
      <c r="I7387" s="1" t="s">
        <v>38</v>
      </c>
    </row>
    <row r="7388" spans="2:9">
      <c r="B7388" s="1">
        <v>7386</v>
      </c>
      <c r="C7388" s="41" t="s">
        <v>21372</v>
      </c>
      <c r="D7388" s="4" t="s">
        <v>4300</v>
      </c>
      <c r="E7388" s="41" t="s">
        <v>19</v>
      </c>
      <c r="F7388" s="3" t="s">
        <v>21373</v>
      </c>
      <c r="G7388" s="1" t="s">
        <v>20</v>
      </c>
      <c r="H7388" s="4" t="s">
        <v>29551</v>
      </c>
      <c r="I7388" s="1" t="s">
        <v>38</v>
      </c>
    </row>
    <row r="7389" spans="2:9">
      <c r="B7389" s="1">
        <v>7387</v>
      </c>
      <c r="C7389" s="41" t="s">
        <v>21374</v>
      </c>
      <c r="D7389" s="4" t="s">
        <v>21375</v>
      </c>
      <c r="E7389" s="41" t="s">
        <v>19</v>
      </c>
      <c r="F7389" s="3" t="s">
        <v>7571</v>
      </c>
      <c r="G7389" s="1" t="s">
        <v>20</v>
      </c>
      <c r="H7389" s="4" t="s">
        <v>29551</v>
      </c>
      <c r="I7389" s="1" t="s">
        <v>38</v>
      </c>
    </row>
    <row r="7390" spans="2:9">
      <c r="B7390" s="1">
        <v>7388</v>
      </c>
      <c r="C7390" s="41" t="s">
        <v>21376</v>
      </c>
      <c r="D7390" s="4" t="s">
        <v>21377</v>
      </c>
      <c r="E7390" s="41" t="s">
        <v>19</v>
      </c>
      <c r="F7390" s="3" t="s">
        <v>21378</v>
      </c>
      <c r="G7390" s="1" t="s">
        <v>20</v>
      </c>
      <c r="H7390" s="4" t="s">
        <v>310</v>
      </c>
      <c r="I7390" s="1" t="s">
        <v>38</v>
      </c>
    </row>
    <row r="7391" spans="2:9">
      <c r="B7391" s="1">
        <v>7389</v>
      </c>
      <c r="C7391" s="41" t="s">
        <v>21379</v>
      </c>
      <c r="D7391" s="4" t="s">
        <v>21380</v>
      </c>
      <c r="E7391" s="41" t="s">
        <v>19</v>
      </c>
      <c r="F7391" s="3" t="s">
        <v>21381</v>
      </c>
      <c r="G7391" s="1" t="s">
        <v>20</v>
      </c>
      <c r="H7391" s="4" t="s">
        <v>182</v>
      </c>
      <c r="I7391" s="1" t="s">
        <v>38</v>
      </c>
    </row>
    <row r="7392" spans="2:9">
      <c r="B7392" s="1">
        <v>7390</v>
      </c>
      <c r="C7392" s="41" t="s">
        <v>21382</v>
      </c>
      <c r="D7392" s="4" t="s">
        <v>21383</v>
      </c>
      <c r="E7392" s="41" t="s">
        <v>19</v>
      </c>
      <c r="F7392" s="3" t="s">
        <v>21384</v>
      </c>
      <c r="G7392" s="1" t="s">
        <v>20</v>
      </c>
      <c r="H7392" s="4" t="s">
        <v>182</v>
      </c>
      <c r="I7392" s="1" t="s">
        <v>38</v>
      </c>
    </row>
    <row r="7393" spans="2:9">
      <c r="B7393" s="1">
        <v>7391</v>
      </c>
      <c r="C7393" s="41" t="s">
        <v>21385</v>
      </c>
      <c r="D7393" s="4" t="s">
        <v>21386</v>
      </c>
      <c r="E7393" s="41" t="s">
        <v>19</v>
      </c>
      <c r="F7393" s="3" t="s">
        <v>6567</v>
      </c>
      <c r="G7393" s="1" t="s">
        <v>20</v>
      </c>
      <c r="H7393" s="4" t="s">
        <v>29551</v>
      </c>
      <c r="I7393" s="1" t="s">
        <v>38</v>
      </c>
    </row>
    <row r="7394" spans="2:9">
      <c r="B7394" s="1">
        <v>7392</v>
      </c>
      <c r="C7394" s="41" t="s">
        <v>21387</v>
      </c>
      <c r="D7394" s="4" t="s">
        <v>21388</v>
      </c>
      <c r="E7394" s="41" t="s">
        <v>19</v>
      </c>
      <c r="F7394" s="3" t="s">
        <v>7571</v>
      </c>
      <c r="G7394" s="1" t="s">
        <v>20</v>
      </c>
      <c r="H7394" s="4" t="s">
        <v>29551</v>
      </c>
      <c r="I7394" s="1" t="s">
        <v>38</v>
      </c>
    </row>
    <row r="7395" spans="2:9">
      <c r="B7395" s="1">
        <v>7393</v>
      </c>
      <c r="C7395" s="41" t="s">
        <v>21389</v>
      </c>
      <c r="D7395" s="4" t="s">
        <v>21390</v>
      </c>
      <c r="E7395" s="41" t="s">
        <v>19</v>
      </c>
      <c r="F7395" s="3" t="s">
        <v>21391</v>
      </c>
      <c r="G7395" s="1" t="s">
        <v>20</v>
      </c>
      <c r="H7395" s="4" t="s">
        <v>244</v>
      </c>
      <c r="I7395" s="1" t="s">
        <v>38</v>
      </c>
    </row>
    <row r="7396" spans="2:9">
      <c r="B7396" s="1">
        <v>7394</v>
      </c>
      <c r="C7396" s="41" t="s">
        <v>21392</v>
      </c>
      <c r="D7396" s="4" t="s">
        <v>21393</v>
      </c>
      <c r="E7396" s="41" t="s">
        <v>19</v>
      </c>
      <c r="F7396" s="3" t="s">
        <v>21394</v>
      </c>
      <c r="G7396" s="1" t="s">
        <v>20</v>
      </c>
      <c r="H7396" s="4" t="s">
        <v>296</v>
      </c>
      <c r="I7396" s="1" t="s">
        <v>38</v>
      </c>
    </row>
    <row r="7397" spans="2:9">
      <c r="B7397" s="1">
        <v>7395</v>
      </c>
      <c r="C7397" s="41" t="s">
        <v>21395</v>
      </c>
      <c r="D7397" s="4" t="s">
        <v>21396</v>
      </c>
      <c r="E7397" s="41" t="s">
        <v>19</v>
      </c>
      <c r="F7397" s="3" t="s">
        <v>21397</v>
      </c>
      <c r="G7397" s="1" t="s">
        <v>20</v>
      </c>
      <c r="H7397" s="4" t="s">
        <v>678</v>
      </c>
      <c r="I7397" s="1" t="s">
        <v>38</v>
      </c>
    </row>
    <row r="7398" spans="2:9">
      <c r="B7398" s="1">
        <v>7396</v>
      </c>
      <c r="C7398" s="41" t="s">
        <v>21398</v>
      </c>
      <c r="D7398" s="4" t="s">
        <v>21399</v>
      </c>
      <c r="E7398" s="41" t="s">
        <v>19</v>
      </c>
      <c r="F7398" s="3" t="s">
        <v>21400</v>
      </c>
      <c r="G7398" s="1" t="s">
        <v>20</v>
      </c>
      <c r="H7398" s="4" t="s">
        <v>557</v>
      </c>
      <c r="I7398" s="1" t="s">
        <v>38</v>
      </c>
    </row>
    <row r="7399" spans="2:9">
      <c r="B7399" s="1">
        <v>7397</v>
      </c>
      <c r="C7399" s="41" t="s">
        <v>21401</v>
      </c>
      <c r="D7399" s="4" t="s">
        <v>21402</v>
      </c>
      <c r="E7399" s="41" t="s">
        <v>19</v>
      </c>
      <c r="F7399" s="3" t="s">
        <v>21403</v>
      </c>
      <c r="G7399" s="1" t="s">
        <v>20</v>
      </c>
      <c r="H7399" s="4" t="s">
        <v>478</v>
      </c>
      <c r="I7399" s="1" t="s">
        <v>38</v>
      </c>
    </row>
    <row r="7400" spans="2:9">
      <c r="B7400" s="1">
        <v>7398</v>
      </c>
      <c r="C7400" s="41" t="s">
        <v>21404</v>
      </c>
      <c r="D7400" s="4" t="s">
        <v>21405</v>
      </c>
      <c r="E7400" s="41" t="s">
        <v>19</v>
      </c>
      <c r="F7400" s="3" t="s">
        <v>14885</v>
      </c>
      <c r="G7400" s="1" t="s">
        <v>20</v>
      </c>
      <c r="H7400" s="4" t="s">
        <v>680</v>
      </c>
      <c r="I7400" s="1" t="s">
        <v>38</v>
      </c>
    </row>
    <row r="7401" spans="2:9">
      <c r="B7401" s="1">
        <v>7399</v>
      </c>
      <c r="C7401" s="41" t="s">
        <v>21406</v>
      </c>
      <c r="D7401" s="4" t="s">
        <v>4563</v>
      </c>
      <c r="E7401" s="41" t="s">
        <v>19</v>
      </c>
      <c r="F7401" s="3" t="s">
        <v>20869</v>
      </c>
      <c r="G7401" s="1" t="s">
        <v>20</v>
      </c>
      <c r="H7401" s="4" t="s">
        <v>680</v>
      </c>
      <c r="I7401" s="1" t="s">
        <v>38</v>
      </c>
    </row>
    <row r="7402" spans="2:9">
      <c r="B7402" s="1">
        <v>7400</v>
      </c>
      <c r="C7402" s="41" t="s">
        <v>21407</v>
      </c>
      <c r="D7402" s="4" t="s">
        <v>21408</v>
      </c>
      <c r="E7402" s="41" t="s">
        <v>19</v>
      </c>
      <c r="F7402" s="3" t="s">
        <v>21409</v>
      </c>
      <c r="G7402" s="1" t="s">
        <v>20</v>
      </c>
      <c r="H7402" s="4" t="s">
        <v>678</v>
      </c>
      <c r="I7402" s="1" t="s">
        <v>38</v>
      </c>
    </row>
    <row r="7403" spans="2:9">
      <c r="B7403" s="1">
        <v>7401</v>
      </c>
      <c r="C7403" s="41" t="s">
        <v>21410</v>
      </c>
      <c r="D7403" s="4" t="s">
        <v>21411</v>
      </c>
      <c r="E7403" s="41" t="s">
        <v>19</v>
      </c>
      <c r="F7403" s="3" t="s">
        <v>21412</v>
      </c>
      <c r="G7403" s="1" t="s">
        <v>20</v>
      </c>
      <c r="H7403" s="4" t="s">
        <v>679</v>
      </c>
      <c r="I7403" s="1" t="s">
        <v>38</v>
      </c>
    </row>
    <row r="7404" spans="2:9">
      <c r="B7404" s="1">
        <v>7402</v>
      </c>
      <c r="C7404" s="41" t="s">
        <v>21413</v>
      </c>
      <c r="D7404" s="4" t="s">
        <v>21414</v>
      </c>
      <c r="E7404" s="41" t="s">
        <v>19</v>
      </c>
      <c r="F7404" s="3" t="s">
        <v>21415</v>
      </c>
      <c r="G7404" s="1" t="s">
        <v>20</v>
      </c>
      <c r="H7404" s="4" t="s">
        <v>678</v>
      </c>
      <c r="I7404" s="1" t="s">
        <v>38</v>
      </c>
    </row>
    <row r="7405" spans="2:9">
      <c r="B7405" s="1">
        <v>7403</v>
      </c>
      <c r="C7405" s="41" t="s">
        <v>21416</v>
      </c>
      <c r="D7405" s="4" t="s">
        <v>21417</v>
      </c>
      <c r="E7405" s="41" t="s">
        <v>19</v>
      </c>
      <c r="F7405" s="3" t="s">
        <v>21418</v>
      </c>
      <c r="G7405" s="1" t="s">
        <v>20</v>
      </c>
      <c r="H7405" s="4" t="s">
        <v>680</v>
      </c>
      <c r="I7405" s="1" t="s">
        <v>38</v>
      </c>
    </row>
    <row r="7406" spans="2:9">
      <c r="B7406" s="1">
        <v>7404</v>
      </c>
      <c r="C7406" s="41" t="s">
        <v>21419</v>
      </c>
      <c r="D7406" s="4" t="s">
        <v>21420</v>
      </c>
      <c r="E7406" s="41" t="s">
        <v>19</v>
      </c>
      <c r="F7406" s="3" t="s">
        <v>21421</v>
      </c>
      <c r="G7406" s="1" t="s">
        <v>20</v>
      </c>
      <c r="H7406" s="4" t="s">
        <v>174</v>
      </c>
      <c r="I7406" s="1" t="s">
        <v>38</v>
      </c>
    </row>
    <row r="7407" spans="2:9">
      <c r="B7407" s="1">
        <v>7405</v>
      </c>
      <c r="C7407" s="41" t="s">
        <v>21422</v>
      </c>
      <c r="D7407" s="4" t="s">
        <v>21423</v>
      </c>
      <c r="E7407" s="41" t="s">
        <v>19</v>
      </c>
      <c r="F7407" s="3" t="s">
        <v>6567</v>
      </c>
      <c r="G7407" s="1" t="s">
        <v>20</v>
      </c>
      <c r="H7407" s="4" t="s">
        <v>29551</v>
      </c>
      <c r="I7407" s="1" t="s">
        <v>38</v>
      </c>
    </row>
    <row r="7408" spans="2:9">
      <c r="B7408" s="1">
        <v>7406</v>
      </c>
      <c r="C7408" s="41" t="s">
        <v>21424</v>
      </c>
      <c r="D7408" s="4" t="s">
        <v>21425</v>
      </c>
      <c r="E7408" s="41" t="s">
        <v>19</v>
      </c>
      <c r="F7408" s="3" t="s">
        <v>21426</v>
      </c>
      <c r="G7408" s="1" t="s">
        <v>20</v>
      </c>
      <c r="H7408" s="4" t="s">
        <v>478</v>
      </c>
      <c r="I7408" s="1" t="s">
        <v>38</v>
      </c>
    </row>
    <row r="7409" spans="2:9">
      <c r="B7409" s="1">
        <v>7407</v>
      </c>
      <c r="C7409" s="41" t="s">
        <v>21427</v>
      </c>
      <c r="D7409" s="4" t="s">
        <v>21428</v>
      </c>
      <c r="E7409" s="41" t="s">
        <v>19</v>
      </c>
      <c r="F7409" s="3" t="s">
        <v>19085</v>
      </c>
      <c r="G7409" s="1" t="s">
        <v>20</v>
      </c>
      <c r="H7409" s="4" t="s">
        <v>557</v>
      </c>
      <c r="I7409" s="1" t="s">
        <v>38</v>
      </c>
    </row>
    <row r="7410" spans="2:9">
      <c r="B7410" s="1">
        <v>7408</v>
      </c>
      <c r="C7410" s="41" t="s">
        <v>21429</v>
      </c>
      <c r="D7410" s="4" t="s">
        <v>21430</v>
      </c>
      <c r="E7410" s="41" t="s">
        <v>19</v>
      </c>
      <c r="F7410" s="3" t="s">
        <v>21431</v>
      </c>
      <c r="G7410" s="1" t="s">
        <v>20</v>
      </c>
      <c r="H7410" s="4" t="s">
        <v>675</v>
      </c>
      <c r="I7410" s="1" t="s">
        <v>38</v>
      </c>
    </row>
    <row r="7411" spans="2:9">
      <c r="B7411" s="1">
        <v>7409</v>
      </c>
      <c r="C7411" s="41" t="s">
        <v>380</v>
      </c>
      <c r="D7411" s="4" t="s">
        <v>379</v>
      </c>
      <c r="E7411" s="41" t="s">
        <v>19</v>
      </c>
      <c r="F7411" s="3" t="s">
        <v>381</v>
      </c>
      <c r="G7411" s="1" t="s">
        <v>20</v>
      </c>
      <c r="H7411" s="4" t="s">
        <v>260</v>
      </c>
      <c r="I7411" s="1" t="s">
        <v>38</v>
      </c>
    </row>
    <row r="7412" spans="2:9">
      <c r="B7412" s="1">
        <v>7410</v>
      </c>
      <c r="C7412" s="41" t="s">
        <v>21432</v>
      </c>
      <c r="D7412" s="4" t="s">
        <v>21433</v>
      </c>
      <c r="E7412" s="41" t="s">
        <v>19</v>
      </c>
      <c r="F7412" s="3" t="s">
        <v>21232</v>
      </c>
      <c r="G7412" s="1" t="s">
        <v>20</v>
      </c>
      <c r="H7412" s="4" t="s">
        <v>244</v>
      </c>
      <c r="I7412" s="1" t="s">
        <v>38</v>
      </c>
    </row>
    <row r="7413" spans="2:9">
      <c r="B7413" s="1">
        <v>7411</v>
      </c>
      <c r="C7413" s="41" t="s">
        <v>21434</v>
      </c>
      <c r="D7413" s="4" t="s">
        <v>21435</v>
      </c>
      <c r="E7413" s="41" t="s">
        <v>19</v>
      </c>
      <c r="F7413" s="3" t="s">
        <v>21436</v>
      </c>
      <c r="G7413" s="1" t="s">
        <v>20</v>
      </c>
      <c r="H7413" s="4" t="s">
        <v>357</v>
      </c>
      <c r="I7413" s="1" t="s">
        <v>38</v>
      </c>
    </row>
    <row r="7414" spans="2:9">
      <c r="B7414" s="1">
        <v>7412</v>
      </c>
      <c r="C7414" s="41" t="s">
        <v>21437</v>
      </c>
      <c r="D7414" s="4" t="s">
        <v>21438</v>
      </c>
      <c r="E7414" s="41" t="s">
        <v>19</v>
      </c>
      <c r="F7414" s="3" t="s">
        <v>30296</v>
      </c>
      <c r="G7414" s="1" t="s">
        <v>20</v>
      </c>
      <c r="H7414" s="4" t="s">
        <v>436</v>
      </c>
      <c r="I7414" s="1" t="s">
        <v>38</v>
      </c>
    </row>
    <row r="7415" spans="2:9">
      <c r="B7415" s="1">
        <v>7413</v>
      </c>
      <c r="C7415" s="41" t="s">
        <v>196</v>
      </c>
      <c r="D7415" s="4" t="s">
        <v>195</v>
      </c>
      <c r="E7415" s="41" t="s">
        <v>19</v>
      </c>
      <c r="F7415" s="3" t="s">
        <v>197</v>
      </c>
      <c r="G7415" s="1" t="s">
        <v>20</v>
      </c>
      <c r="H7415" s="4" t="s">
        <v>194</v>
      </c>
      <c r="I7415" s="1" t="s">
        <v>38</v>
      </c>
    </row>
    <row r="7416" spans="2:9">
      <c r="B7416" s="1">
        <v>7414</v>
      </c>
      <c r="C7416" s="41" t="s">
        <v>21439</v>
      </c>
      <c r="D7416" s="4" t="s">
        <v>21440</v>
      </c>
      <c r="E7416" s="41" t="s">
        <v>19</v>
      </c>
      <c r="F7416" s="3" t="s">
        <v>21441</v>
      </c>
      <c r="G7416" s="1" t="s">
        <v>20</v>
      </c>
      <c r="H7416" s="4" t="s">
        <v>326</v>
      </c>
      <c r="I7416" s="1" t="s">
        <v>38</v>
      </c>
    </row>
    <row r="7417" spans="2:9">
      <c r="B7417" s="1">
        <v>7415</v>
      </c>
      <c r="C7417" s="41" t="s">
        <v>21442</v>
      </c>
      <c r="D7417" s="4" t="s">
        <v>21443</v>
      </c>
      <c r="E7417" s="41" t="s">
        <v>19</v>
      </c>
      <c r="F7417" s="3" t="s">
        <v>13646</v>
      </c>
      <c r="G7417" s="1" t="s">
        <v>20</v>
      </c>
      <c r="H7417" s="4" t="s">
        <v>594</v>
      </c>
      <c r="I7417" s="1" t="s">
        <v>38</v>
      </c>
    </row>
    <row r="7418" spans="2:9">
      <c r="B7418" s="1">
        <v>7416</v>
      </c>
      <c r="C7418" s="41" t="s">
        <v>21444</v>
      </c>
      <c r="D7418" s="4" t="s">
        <v>21445</v>
      </c>
      <c r="E7418" s="41" t="s">
        <v>19</v>
      </c>
      <c r="F7418" s="3" t="s">
        <v>21446</v>
      </c>
      <c r="G7418" s="1" t="s">
        <v>20</v>
      </c>
      <c r="H7418" s="4" t="s">
        <v>671</v>
      </c>
      <c r="I7418" s="1" t="s">
        <v>38</v>
      </c>
    </row>
    <row r="7419" spans="2:9">
      <c r="B7419" s="1">
        <v>7417</v>
      </c>
      <c r="C7419" s="41" t="s">
        <v>21447</v>
      </c>
      <c r="D7419" s="4" t="s">
        <v>21448</v>
      </c>
      <c r="E7419" s="41" t="s">
        <v>19</v>
      </c>
      <c r="F7419" s="3" t="s">
        <v>21449</v>
      </c>
      <c r="G7419" s="1" t="s">
        <v>20</v>
      </c>
      <c r="H7419" s="4" t="s">
        <v>387</v>
      </c>
      <c r="I7419" s="1" t="s">
        <v>38</v>
      </c>
    </row>
    <row r="7420" spans="2:9">
      <c r="B7420" s="1">
        <v>7418</v>
      </c>
      <c r="C7420" s="41" t="s">
        <v>21450</v>
      </c>
      <c r="D7420" s="4" t="s">
        <v>21451</v>
      </c>
      <c r="E7420" s="41" t="s">
        <v>19</v>
      </c>
      <c r="F7420" s="3" t="s">
        <v>21452</v>
      </c>
      <c r="G7420" s="1" t="s">
        <v>20</v>
      </c>
      <c r="H7420" s="4" t="s">
        <v>680</v>
      </c>
      <c r="I7420" s="1" t="s">
        <v>38</v>
      </c>
    </row>
    <row r="7421" spans="2:9">
      <c r="B7421" s="1">
        <v>7419</v>
      </c>
      <c r="C7421" s="41" t="s">
        <v>21453</v>
      </c>
      <c r="D7421" s="4" t="s">
        <v>21454</v>
      </c>
      <c r="E7421" s="41" t="s">
        <v>19</v>
      </c>
      <c r="F7421" s="3" t="s">
        <v>21455</v>
      </c>
      <c r="G7421" s="1" t="s">
        <v>20</v>
      </c>
      <c r="H7421" s="4" t="s">
        <v>478</v>
      </c>
      <c r="I7421" s="1" t="s">
        <v>38</v>
      </c>
    </row>
    <row r="7422" spans="2:9">
      <c r="B7422" s="1">
        <v>7420</v>
      </c>
      <c r="C7422" s="41" t="s">
        <v>21456</v>
      </c>
      <c r="D7422" s="4" t="s">
        <v>21457</v>
      </c>
      <c r="E7422" s="41" t="s">
        <v>19</v>
      </c>
      <c r="F7422" s="3" t="s">
        <v>21458</v>
      </c>
      <c r="G7422" s="1" t="s">
        <v>20</v>
      </c>
      <c r="H7422" s="4" t="s">
        <v>680</v>
      </c>
      <c r="I7422" s="1" t="s">
        <v>38</v>
      </c>
    </row>
    <row r="7423" spans="2:9">
      <c r="B7423" s="1">
        <v>7421</v>
      </c>
      <c r="C7423" s="41" t="s">
        <v>21459</v>
      </c>
      <c r="D7423" s="4" t="s">
        <v>21460</v>
      </c>
      <c r="E7423" s="41" t="s">
        <v>19</v>
      </c>
      <c r="F7423" s="3" t="s">
        <v>21461</v>
      </c>
      <c r="G7423" s="1" t="s">
        <v>20</v>
      </c>
      <c r="H7423" s="4" t="s">
        <v>675</v>
      </c>
      <c r="I7423" s="1" t="s">
        <v>38</v>
      </c>
    </row>
    <row r="7424" spans="2:9">
      <c r="B7424" s="1">
        <v>7422</v>
      </c>
      <c r="C7424" s="41" t="s">
        <v>21462</v>
      </c>
      <c r="D7424" s="4" t="s">
        <v>21463</v>
      </c>
      <c r="E7424" s="41" t="s">
        <v>19</v>
      </c>
      <c r="F7424" s="3" t="s">
        <v>21464</v>
      </c>
      <c r="G7424" s="1" t="s">
        <v>20</v>
      </c>
      <c r="H7424" s="4" t="s">
        <v>679</v>
      </c>
      <c r="I7424" s="1" t="s">
        <v>38</v>
      </c>
    </row>
    <row r="7425" spans="2:9">
      <c r="B7425" s="1">
        <v>7423</v>
      </c>
      <c r="C7425" s="41" t="s">
        <v>21465</v>
      </c>
      <c r="D7425" s="4" t="s">
        <v>21466</v>
      </c>
      <c r="E7425" s="41" t="s">
        <v>19</v>
      </c>
      <c r="F7425" s="3" t="s">
        <v>21467</v>
      </c>
      <c r="G7425" s="1" t="s">
        <v>20</v>
      </c>
      <c r="H7425" s="4" t="s">
        <v>557</v>
      </c>
      <c r="I7425" s="1" t="s">
        <v>38</v>
      </c>
    </row>
    <row r="7426" spans="2:9">
      <c r="B7426" s="1">
        <v>7424</v>
      </c>
      <c r="C7426" s="41" t="s">
        <v>21468</v>
      </c>
      <c r="D7426" s="4" t="s">
        <v>21469</v>
      </c>
      <c r="E7426" s="41" t="s">
        <v>19</v>
      </c>
      <c r="F7426" s="3" t="s">
        <v>13255</v>
      </c>
      <c r="G7426" s="1" t="s">
        <v>20</v>
      </c>
      <c r="H7426" s="4" t="s">
        <v>387</v>
      </c>
      <c r="I7426" s="1" t="s">
        <v>38</v>
      </c>
    </row>
    <row r="7427" spans="2:9">
      <c r="B7427" s="1">
        <v>7425</v>
      </c>
      <c r="C7427" s="41" t="s">
        <v>21470</v>
      </c>
      <c r="D7427" s="4" t="s">
        <v>21471</v>
      </c>
      <c r="E7427" s="41" t="s">
        <v>19</v>
      </c>
      <c r="F7427" s="3" t="s">
        <v>21472</v>
      </c>
      <c r="G7427" s="1" t="s">
        <v>20</v>
      </c>
      <c r="H7427" s="4" t="s">
        <v>436</v>
      </c>
      <c r="I7427" s="1" t="s">
        <v>38</v>
      </c>
    </row>
    <row r="7428" spans="2:9">
      <c r="B7428" s="1">
        <v>7426</v>
      </c>
      <c r="C7428" s="41" t="s">
        <v>21473</v>
      </c>
      <c r="D7428" s="4" t="s">
        <v>21474</v>
      </c>
      <c r="E7428" s="41" t="s">
        <v>19</v>
      </c>
      <c r="F7428" s="3" t="s">
        <v>21475</v>
      </c>
      <c r="G7428" s="1" t="s">
        <v>20</v>
      </c>
      <c r="H7428" s="4" t="s">
        <v>478</v>
      </c>
      <c r="I7428" s="1" t="s">
        <v>38</v>
      </c>
    </row>
    <row r="7429" spans="2:9">
      <c r="B7429" s="1">
        <v>7427</v>
      </c>
      <c r="C7429" s="41" t="s">
        <v>21476</v>
      </c>
      <c r="D7429" s="4" t="s">
        <v>21477</v>
      </c>
      <c r="E7429" s="41" t="s">
        <v>19</v>
      </c>
      <c r="F7429" s="3" t="s">
        <v>21478</v>
      </c>
      <c r="G7429" s="1" t="s">
        <v>20</v>
      </c>
      <c r="H7429" s="4" t="s">
        <v>462</v>
      </c>
      <c r="I7429" s="1" t="s">
        <v>38</v>
      </c>
    </row>
    <row r="7430" spans="2:9">
      <c r="B7430" s="1">
        <v>7428</v>
      </c>
      <c r="C7430" s="41" t="s">
        <v>21479</v>
      </c>
      <c r="D7430" s="4" t="s">
        <v>21480</v>
      </c>
      <c r="E7430" s="41" t="s">
        <v>19</v>
      </c>
      <c r="F7430" s="3" t="s">
        <v>21481</v>
      </c>
      <c r="G7430" s="1" t="s">
        <v>20</v>
      </c>
      <c r="H7430" s="4" t="s">
        <v>478</v>
      </c>
      <c r="I7430" s="1" t="s">
        <v>38</v>
      </c>
    </row>
    <row r="7431" spans="2:9">
      <c r="B7431" s="1">
        <v>7429</v>
      </c>
      <c r="C7431" s="41" t="s">
        <v>21482</v>
      </c>
      <c r="D7431" s="4" t="s">
        <v>21483</v>
      </c>
      <c r="E7431" s="41" t="s">
        <v>19</v>
      </c>
      <c r="F7431" s="3" t="s">
        <v>21484</v>
      </c>
      <c r="G7431" s="1" t="s">
        <v>20</v>
      </c>
      <c r="H7431" s="4" t="s">
        <v>182</v>
      </c>
      <c r="I7431" s="1" t="s">
        <v>38</v>
      </c>
    </row>
    <row r="7432" spans="2:9">
      <c r="B7432" s="1">
        <v>7430</v>
      </c>
      <c r="C7432" s="41" t="s">
        <v>21485</v>
      </c>
      <c r="D7432" s="4" t="s">
        <v>21486</v>
      </c>
      <c r="E7432" s="41" t="s">
        <v>19</v>
      </c>
      <c r="F7432" s="3" t="s">
        <v>21487</v>
      </c>
      <c r="G7432" s="1" t="s">
        <v>20</v>
      </c>
      <c r="H7432" s="4" t="s">
        <v>675</v>
      </c>
      <c r="I7432" s="1" t="s">
        <v>38</v>
      </c>
    </row>
    <row r="7433" spans="2:9">
      <c r="B7433" s="1">
        <v>7431</v>
      </c>
      <c r="C7433" s="41" t="s">
        <v>21488</v>
      </c>
      <c r="D7433" s="4" t="s">
        <v>21489</v>
      </c>
      <c r="E7433" s="41" t="s">
        <v>19</v>
      </c>
      <c r="F7433" s="3" t="s">
        <v>21490</v>
      </c>
      <c r="G7433" s="1" t="s">
        <v>20</v>
      </c>
      <c r="H7433" s="4" t="s">
        <v>182</v>
      </c>
      <c r="I7433" s="1" t="s">
        <v>38</v>
      </c>
    </row>
    <row r="7434" spans="2:9">
      <c r="B7434" s="1">
        <v>7432</v>
      </c>
      <c r="C7434" s="41" t="s">
        <v>21491</v>
      </c>
      <c r="D7434" s="4" t="s">
        <v>21492</v>
      </c>
      <c r="E7434" s="41" t="s">
        <v>19</v>
      </c>
      <c r="F7434" s="3" t="s">
        <v>21493</v>
      </c>
      <c r="G7434" s="1" t="s">
        <v>20</v>
      </c>
      <c r="H7434" s="4" t="s">
        <v>326</v>
      </c>
      <c r="I7434" s="1" t="s">
        <v>38</v>
      </c>
    </row>
    <row r="7435" spans="2:9">
      <c r="B7435" s="1">
        <v>7433</v>
      </c>
      <c r="C7435" s="41" t="s">
        <v>21494</v>
      </c>
      <c r="D7435" s="4" t="s">
        <v>21495</v>
      </c>
      <c r="E7435" s="41" t="s">
        <v>19</v>
      </c>
      <c r="F7435" s="3" t="s">
        <v>21496</v>
      </c>
      <c r="G7435" s="1" t="s">
        <v>20</v>
      </c>
      <c r="H7435" s="4" t="s">
        <v>244</v>
      </c>
      <c r="I7435" s="1" t="s">
        <v>38</v>
      </c>
    </row>
    <row r="7436" spans="2:9">
      <c r="B7436" s="1">
        <v>7434</v>
      </c>
      <c r="C7436" s="41" t="s">
        <v>21497</v>
      </c>
      <c r="D7436" s="4" t="s">
        <v>21498</v>
      </c>
      <c r="E7436" s="41" t="s">
        <v>19</v>
      </c>
      <c r="F7436" s="3" t="s">
        <v>21499</v>
      </c>
      <c r="G7436" s="1" t="s">
        <v>20</v>
      </c>
      <c r="H7436" s="4" t="s">
        <v>174</v>
      </c>
      <c r="I7436" s="1" t="s">
        <v>38</v>
      </c>
    </row>
    <row r="7437" spans="2:9">
      <c r="B7437" s="1">
        <v>7435</v>
      </c>
      <c r="C7437" s="41" t="s">
        <v>21500</v>
      </c>
      <c r="D7437" s="4" t="s">
        <v>21501</v>
      </c>
      <c r="E7437" s="41" t="s">
        <v>19</v>
      </c>
      <c r="F7437" s="3" t="s">
        <v>21502</v>
      </c>
      <c r="G7437" s="1" t="s">
        <v>20</v>
      </c>
      <c r="H7437" s="4" t="s">
        <v>478</v>
      </c>
      <c r="I7437" s="1" t="s">
        <v>38</v>
      </c>
    </row>
    <row r="7438" spans="2:9">
      <c r="B7438" s="1">
        <v>7436</v>
      </c>
      <c r="C7438" s="41" t="s">
        <v>21503</v>
      </c>
      <c r="D7438" s="4" t="s">
        <v>21504</v>
      </c>
      <c r="E7438" s="41" t="s">
        <v>19</v>
      </c>
      <c r="F7438" s="3" t="s">
        <v>12527</v>
      </c>
      <c r="G7438" s="1" t="s">
        <v>20</v>
      </c>
      <c r="H7438" s="4" t="s">
        <v>557</v>
      </c>
      <c r="I7438" s="1" t="s">
        <v>38</v>
      </c>
    </row>
    <row r="7439" spans="2:9">
      <c r="B7439" s="1">
        <v>7437</v>
      </c>
      <c r="C7439" s="41" t="s">
        <v>21505</v>
      </c>
      <c r="D7439" s="4" t="s">
        <v>21506</v>
      </c>
      <c r="E7439" s="41" t="s">
        <v>19</v>
      </c>
      <c r="F7439" s="3" t="s">
        <v>21507</v>
      </c>
      <c r="G7439" s="1" t="s">
        <v>20</v>
      </c>
      <c r="H7439" s="4" t="s">
        <v>478</v>
      </c>
      <c r="I7439" s="1" t="s">
        <v>38</v>
      </c>
    </row>
    <row r="7440" spans="2:9">
      <c r="B7440" s="1">
        <v>7438</v>
      </c>
      <c r="C7440" s="41" t="s">
        <v>21508</v>
      </c>
      <c r="D7440" s="4" t="s">
        <v>21509</v>
      </c>
      <c r="E7440" s="41" t="s">
        <v>19</v>
      </c>
      <c r="F7440" s="3" t="s">
        <v>21510</v>
      </c>
      <c r="G7440" s="1" t="s">
        <v>20</v>
      </c>
      <c r="H7440" s="4" t="s">
        <v>678</v>
      </c>
      <c r="I7440" s="1" t="s">
        <v>38</v>
      </c>
    </row>
    <row r="7441" spans="2:9">
      <c r="B7441" s="1">
        <v>7439</v>
      </c>
      <c r="C7441" s="41" t="s">
        <v>21511</v>
      </c>
      <c r="D7441" s="4" t="s">
        <v>21512</v>
      </c>
      <c r="E7441" s="41" t="s">
        <v>19</v>
      </c>
      <c r="F7441" s="3" t="s">
        <v>21513</v>
      </c>
      <c r="G7441" s="1" t="s">
        <v>20</v>
      </c>
      <c r="H7441" s="4" t="s">
        <v>29551</v>
      </c>
      <c r="I7441" s="1" t="s">
        <v>38</v>
      </c>
    </row>
    <row r="7442" spans="2:9">
      <c r="B7442" s="1">
        <v>7440</v>
      </c>
      <c r="C7442" s="41" t="s">
        <v>21514</v>
      </c>
      <c r="D7442" s="4" t="s">
        <v>21515</v>
      </c>
      <c r="E7442" s="41" t="s">
        <v>19</v>
      </c>
      <c r="F7442" s="3" t="s">
        <v>21516</v>
      </c>
      <c r="G7442" s="1" t="s">
        <v>20</v>
      </c>
      <c r="H7442" s="4" t="s">
        <v>182</v>
      </c>
      <c r="I7442" s="1" t="s">
        <v>38</v>
      </c>
    </row>
    <row r="7443" spans="2:9">
      <c r="B7443" s="1">
        <v>7441</v>
      </c>
      <c r="C7443" s="41" t="s">
        <v>21517</v>
      </c>
      <c r="D7443" s="4" t="s">
        <v>21518</v>
      </c>
      <c r="E7443" s="41" t="s">
        <v>19</v>
      </c>
      <c r="F7443" s="3" t="s">
        <v>21519</v>
      </c>
      <c r="G7443" s="1" t="s">
        <v>20</v>
      </c>
      <c r="H7443" s="4" t="s">
        <v>678</v>
      </c>
      <c r="I7443" s="1" t="s">
        <v>38</v>
      </c>
    </row>
    <row r="7444" spans="2:9">
      <c r="B7444" s="1">
        <v>7442</v>
      </c>
      <c r="C7444" s="41" t="s">
        <v>21520</v>
      </c>
      <c r="D7444" s="4" t="s">
        <v>21521</v>
      </c>
      <c r="E7444" s="41" t="s">
        <v>19</v>
      </c>
      <c r="F7444" s="3" t="s">
        <v>12049</v>
      </c>
      <c r="G7444" s="1" t="s">
        <v>20</v>
      </c>
      <c r="H7444" s="4" t="s">
        <v>387</v>
      </c>
      <c r="I7444" s="1" t="s">
        <v>38</v>
      </c>
    </row>
    <row r="7445" spans="2:9">
      <c r="B7445" s="1">
        <v>7443</v>
      </c>
      <c r="C7445" s="41" t="s">
        <v>21522</v>
      </c>
      <c r="D7445" s="4" t="s">
        <v>21523</v>
      </c>
      <c r="E7445" s="41" t="s">
        <v>19</v>
      </c>
      <c r="F7445" s="3" t="s">
        <v>14297</v>
      </c>
      <c r="G7445" s="1" t="s">
        <v>20</v>
      </c>
      <c r="H7445" s="4" t="s">
        <v>557</v>
      </c>
      <c r="I7445" s="1" t="s">
        <v>38</v>
      </c>
    </row>
    <row r="7446" spans="2:9">
      <c r="B7446" s="1">
        <v>7444</v>
      </c>
      <c r="C7446" s="41" t="s">
        <v>21524</v>
      </c>
      <c r="D7446" s="4" t="s">
        <v>21525</v>
      </c>
      <c r="E7446" s="41" t="s">
        <v>19</v>
      </c>
      <c r="F7446" s="3" t="s">
        <v>21526</v>
      </c>
      <c r="G7446" s="1" t="s">
        <v>20</v>
      </c>
      <c r="H7446" s="4" t="s">
        <v>436</v>
      </c>
      <c r="I7446" s="1" t="s">
        <v>38</v>
      </c>
    </row>
    <row r="7447" spans="2:9">
      <c r="B7447" s="1">
        <v>7445</v>
      </c>
      <c r="C7447" s="41" t="s">
        <v>21527</v>
      </c>
      <c r="D7447" s="4" t="s">
        <v>21528</v>
      </c>
      <c r="E7447" s="41" t="s">
        <v>19</v>
      </c>
      <c r="F7447" s="3" t="s">
        <v>21529</v>
      </c>
      <c r="G7447" s="1" t="s">
        <v>20</v>
      </c>
      <c r="H7447" s="4" t="s">
        <v>182</v>
      </c>
      <c r="I7447" s="1" t="s">
        <v>38</v>
      </c>
    </row>
    <row r="7448" spans="2:9">
      <c r="B7448" s="1">
        <v>7446</v>
      </c>
      <c r="C7448" s="41" t="s">
        <v>21530</v>
      </c>
      <c r="D7448" s="4" t="s">
        <v>21531</v>
      </c>
      <c r="E7448" s="41" t="s">
        <v>19</v>
      </c>
      <c r="F7448" s="3" t="s">
        <v>15085</v>
      </c>
      <c r="G7448" s="1" t="s">
        <v>20</v>
      </c>
      <c r="H7448" s="4" t="s">
        <v>174</v>
      </c>
      <c r="I7448" s="1" t="s">
        <v>38</v>
      </c>
    </row>
    <row r="7449" spans="2:9">
      <c r="B7449" s="1">
        <v>7447</v>
      </c>
      <c r="C7449" s="41" t="s">
        <v>21532</v>
      </c>
      <c r="D7449" s="4" t="s">
        <v>21533</v>
      </c>
      <c r="E7449" s="41" t="s">
        <v>19</v>
      </c>
      <c r="F7449" s="3" t="s">
        <v>7571</v>
      </c>
      <c r="G7449" s="1" t="s">
        <v>20</v>
      </c>
      <c r="H7449" s="4" t="s">
        <v>29551</v>
      </c>
      <c r="I7449" s="1" t="s">
        <v>38</v>
      </c>
    </row>
    <row r="7450" spans="2:9">
      <c r="B7450" s="1">
        <v>7448</v>
      </c>
      <c r="C7450" s="41" t="s">
        <v>21534</v>
      </c>
      <c r="D7450" s="4" t="s">
        <v>21535</v>
      </c>
      <c r="E7450" s="41" t="s">
        <v>19</v>
      </c>
      <c r="F7450" s="3" t="s">
        <v>21536</v>
      </c>
      <c r="G7450" s="1" t="s">
        <v>20</v>
      </c>
      <c r="H7450" s="4" t="s">
        <v>326</v>
      </c>
      <c r="I7450" s="1" t="s">
        <v>38</v>
      </c>
    </row>
    <row r="7451" spans="2:9">
      <c r="B7451" s="1">
        <v>7449</v>
      </c>
      <c r="C7451" s="41" t="s">
        <v>21537</v>
      </c>
      <c r="D7451" s="4" t="s">
        <v>3803</v>
      </c>
      <c r="E7451" s="41" t="s">
        <v>19</v>
      </c>
      <c r="F7451" s="3" t="s">
        <v>13087</v>
      </c>
      <c r="G7451" s="1" t="s">
        <v>20</v>
      </c>
      <c r="H7451" s="4" t="s">
        <v>680</v>
      </c>
      <c r="I7451" s="1" t="s">
        <v>38</v>
      </c>
    </row>
    <row r="7452" spans="2:9">
      <c r="B7452" s="1">
        <v>7450</v>
      </c>
      <c r="C7452" s="41" t="s">
        <v>21538</v>
      </c>
      <c r="D7452" s="4" t="s">
        <v>21539</v>
      </c>
      <c r="E7452" s="41" t="s">
        <v>19</v>
      </c>
      <c r="F7452" s="3" t="s">
        <v>21540</v>
      </c>
      <c r="G7452" s="1" t="s">
        <v>20</v>
      </c>
      <c r="H7452" s="4" t="s">
        <v>681</v>
      </c>
      <c r="I7452" s="1" t="s">
        <v>38</v>
      </c>
    </row>
    <row r="7453" spans="2:9">
      <c r="B7453" s="1">
        <v>7451</v>
      </c>
      <c r="C7453" s="41" t="s">
        <v>21541</v>
      </c>
      <c r="D7453" s="4" t="s">
        <v>21542</v>
      </c>
      <c r="E7453" s="41" t="s">
        <v>19</v>
      </c>
      <c r="F7453" s="3" t="s">
        <v>21543</v>
      </c>
      <c r="G7453" s="1" t="s">
        <v>20</v>
      </c>
      <c r="H7453" s="4" t="s">
        <v>387</v>
      </c>
      <c r="I7453" s="1" t="s">
        <v>38</v>
      </c>
    </row>
    <row r="7454" spans="2:9">
      <c r="B7454" s="1">
        <v>7452</v>
      </c>
      <c r="C7454" s="41" t="s">
        <v>21544</v>
      </c>
      <c r="D7454" s="4" t="s">
        <v>21545</v>
      </c>
      <c r="E7454" s="41" t="s">
        <v>19</v>
      </c>
      <c r="F7454" s="3" t="s">
        <v>21546</v>
      </c>
      <c r="G7454" s="1" t="s">
        <v>20</v>
      </c>
      <c r="H7454" s="4" t="s">
        <v>557</v>
      </c>
      <c r="I7454" s="1" t="s">
        <v>38</v>
      </c>
    </row>
    <row r="7455" spans="2:9">
      <c r="B7455" s="1">
        <v>7453</v>
      </c>
      <c r="C7455" s="41" t="s">
        <v>21547</v>
      </c>
      <c r="D7455" s="4" t="s">
        <v>21548</v>
      </c>
      <c r="E7455" s="41" t="s">
        <v>19</v>
      </c>
      <c r="F7455" s="3" t="s">
        <v>13303</v>
      </c>
      <c r="G7455" s="1" t="s">
        <v>20</v>
      </c>
      <c r="H7455" s="4" t="s">
        <v>680</v>
      </c>
      <c r="I7455" s="1" t="s">
        <v>38</v>
      </c>
    </row>
    <row r="7456" spans="2:9">
      <c r="B7456" s="1">
        <v>7454</v>
      </c>
      <c r="C7456" s="41" t="s">
        <v>21549</v>
      </c>
      <c r="D7456" s="4" t="s">
        <v>21550</v>
      </c>
      <c r="E7456" s="41" t="s">
        <v>19</v>
      </c>
      <c r="F7456" s="3" t="s">
        <v>21551</v>
      </c>
      <c r="G7456" s="1" t="s">
        <v>20</v>
      </c>
      <c r="H7456" s="4" t="s">
        <v>436</v>
      </c>
      <c r="I7456" s="1" t="s">
        <v>38</v>
      </c>
    </row>
    <row r="7457" spans="2:9">
      <c r="B7457" s="1">
        <v>7455</v>
      </c>
      <c r="C7457" s="41" t="s">
        <v>21552</v>
      </c>
      <c r="D7457" s="4" t="s">
        <v>21553</v>
      </c>
      <c r="E7457" s="41" t="s">
        <v>19</v>
      </c>
      <c r="F7457" s="3" t="s">
        <v>21554</v>
      </c>
      <c r="G7457" s="1" t="s">
        <v>20</v>
      </c>
      <c r="H7457" s="4" t="s">
        <v>678</v>
      </c>
      <c r="I7457" s="1" t="s">
        <v>38</v>
      </c>
    </row>
    <row r="7458" spans="2:9">
      <c r="B7458" s="1">
        <v>7456</v>
      </c>
      <c r="C7458" s="41" t="s">
        <v>21555</v>
      </c>
      <c r="D7458" s="4" t="s">
        <v>21556</v>
      </c>
      <c r="E7458" s="41" t="s">
        <v>19</v>
      </c>
      <c r="F7458" s="3" t="s">
        <v>21557</v>
      </c>
      <c r="G7458" s="1" t="s">
        <v>20</v>
      </c>
      <c r="H7458" s="4" t="s">
        <v>174</v>
      </c>
      <c r="I7458" s="1" t="s">
        <v>38</v>
      </c>
    </row>
    <row r="7459" spans="2:9">
      <c r="B7459" s="1">
        <v>7457</v>
      </c>
      <c r="C7459" s="41" t="s">
        <v>21558</v>
      </c>
      <c r="D7459" s="4" t="s">
        <v>21559</v>
      </c>
      <c r="E7459" s="41" t="s">
        <v>19</v>
      </c>
      <c r="F7459" s="3" t="s">
        <v>21560</v>
      </c>
      <c r="G7459" s="1" t="s">
        <v>20</v>
      </c>
      <c r="H7459" s="4" t="s">
        <v>387</v>
      </c>
      <c r="I7459" s="1" t="s">
        <v>38</v>
      </c>
    </row>
    <row r="7460" spans="2:9">
      <c r="B7460" s="1">
        <v>7458</v>
      </c>
      <c r="C7460" s="41" t="s">
        <v>21561</v>
      </c>
      <c r="D7460" s="4" t="s">
        <v>21562</v>
      </c>
      <c r="E7460" s="41" t="s">
        <v>19</v>
      </c>
      <c r="F7460" s="3" t="s">
        <v>21563</v>
      </c>
      <c r="G7460" s="1" t="s">
        <v>20</v>
      </c>
      <c r="H7460" s="4" t="s">
        <v>557</v>
      </c>
      <c r="I7460" s="1" t="s">
        <v>38</v>
      </c>
    </row>
    <row r="7461" spans="2:9">
      <c r="B7461" s="1">
        <v>7459</v>
      </c>
      <c r="C7461" s="41" t="s">
        <v>21564</v>
      </c>
      <c r="D7461" s="4" t="s">
        <v>21565</v>
      </c>
      <c r="E7461" s="41" t="s">
        <v>19</v>
      </c>
      <c r="F7461" s="3" t="s">
        <v>21566</v>
      </c>
      <c r="G7461" s="1" t="s">
        <v>20</v>
      </c>
      <c r="H7461" s="4" t="s">
        <v>675</v>
      </c>
      <c r="I7461" s="1" t="s">
        <v>38</v>
      </c>
    </row>
    <row r="7462" spans="2:9">
      <c r="B7462" s="1">
        <v>7460</v>
      </c>
      <c r="C7462" s="41" t="s">
        <v>21567</v>
      </c>
      <c r="D7462" s="4" t="s">
        <v>21568</v>
      </c>
      <c r="E7462" s="41" t="s">
        <v>19</v>
      </c>
      <c r="F7462" s="3" t="s">
        <v>21569</v>
      </c>
      <c r="G7462" s="1" t="s">
        <v>20</v>
      </c>
      <c r="H7462" s="4" t="s">
        <v>678</v>
      </c>
      <c r="I7462" s="1" t="s">
        <v>38</v>
      </c>
    </row>
    <row r="7463" spans="2:9">
      <c r="B7463" s="1">
        <v>7461</v>
      </c>
      <c r="C7463" s="41" t="s">
        <v>21570</v>
      </c>
      <c r="D7463" s="4" t="s">
        <v>21571</v>
      </c>
      <c r="E7463" s="41" t="s">
        <v>19</v>
      </c>
      <c r="F7463" s="3" t="s">
        <v>16815</v>
      </c>
      <c r="G7463" s="1" t="s">
        <v>20</v>
      </c>
      <c r="H7463" s="4" t="s">
        <v>680</v>
      </c>
      <c r="I7463" s="1" t="s">
        <v>38</v>
      </c>
    </row>
    <row r="7464" spans="2:9">
      <c r="B7464" s="1">
        <v>7462</v>
      </c>
      <c r="C7464" s="41" t="s">
        <v>21572</v>
      </c>
      <c r="D7464" s="4" t="s">
        <v>21573</v>
      </c>
      <c r="E7464" s="41" t="s">
        <v>19</v>
      </c>
      <c r="F7464" s="3" t="s">
        <v>21076</v>
      </c>
      <c r="G7464" s="1" t="s">
        <v>20</v>
      </c>
      <c r="H7464" s="4" t="s">
        <v>326</v>
      </c>
      <c r="I7464" s="1" t="s">
        <v>38</v>
      </c>
    </row>
    <row r="7465" spans="2:9">
      <c r="B7465" s="1">
        <v>7463</v>
      </c>
      <c r="C7465" s="41" t="s">
        <v>21574</v>
      </c>
      <c r="D7465" s="4" t="s">
        <v>21575</v>
      </c>
      <c r="E7465" s="41" t="s">
        <v>19</v>
      </c>
      <c r="F7465" s="3" t="s">
        <v>21576</v>
      </c>
      <c r="G7465" s="1" t="s">
        <v>20</v>
      </c>
      <c r="H7465" s="4" t="s">
        <v>679</v>
      </c>
      <c r="I7465" s="1" t="s">
        <v>38</v>
      </c>
    </row>
    <row r="7466" spans="2:9">
      <c r="B7466" s="1">
        <v>7464</v>
      </c>
      <c r="C7466" s="41" t="s">
        <v>21577</v>
      </c>
      <c r="D7466" s="4" t="s">
        <v>21578</v>
      </c>
      <c r="E7466" s="41" t="s">
        <v>19</v>
      </c>
      <c r="F7466" s="3" t="s">
        <v>21579</v>
      </c>
      <c r="G7466" s="1" t="s">
        <v>20</v>
      </c>
      <c r="H7466" s="4" t="s">
        <v>174</v>
      </c>
      <c r="I7466" s="1" t="s">
        <v>38</v>
      </c>
    </row>
    <row r="7467" spans="2:9">
      <c r="B7467" s="1">
        <v>7465</v>
      </c>
      <c r="C7467" s="41" t="s">
        <v>21580</v>
      </c>
      <c r="D7467" s="4" t="s">
        <v>21581</v>
      </c>
      <c r="E7467" s="41" t="s">
        <v>19</v>
      </c>
      <c r="F7467" s="3" t="s">
        <v>21582</v>
      </c>
      <c r="G7467" s="1" t="s">
        <v>20</v>
      </c>
      <c r="H7467" s="4" t="s">
        <v>387</v>
      </c>
      <c r="I7467" s="1" t="s">
        <v>38</v>
      </c>
    </row>
    <row r="7468" spans="2:9">
      <c r="B7468" s="1">
        <v>7466</v>
      </c>
      <c r="C7468" s="41" t="s">
        <v>21583</v>
      </c>
      <c r="D7468" s="4" t="s">
        <v>21584</v>
      </c>
      <c r="E7468" s="41" t="s">
        <v>19</v>
      </c>
      <c r="F7468" s="3" t="s">
        <v>21585</v>
      </c>
      <c r="G7468" s="1" t="s">
        <v>20</v>
      </c>
      <c r="H7468" s="4" t="s">
        <v>679</v>
      </c>
      <c r="I7468" s="1" t="s">
        <v>38</v>
      </c>
    </row>
    <row r="7469" spans="2:9">
      <c r="B7469" s="1">
        <v>7467</v>
      </c>
      <c r="C7469" s="41" t="s">
        <v>21586</v>
      </c>
      <c r="D7469" s="4" t="s">
        <v>21587</v>
      </c>
      <c r="E7469" s="41" t="s">
        <v>19</v>
      </c>
      <c r="F7469" s="3" t="s">
        <v>21588</v>
      </c>
      <c r="G7469" s="1" t="s">
        <v>20</v>
      </c>
      <c r="H7469" s="4" t="s">
        <v>29551</v>
      </c>
      <c r="I7469" s="1" t="s">
        <v>38</v>
      </c>
    </row>
    <row r="7470" spans="2:9">
      <c r="B7470" s="1">
        <v>7468</v>
      </c>
      <c r="C7470" s="41" t="s">
        <v>21589</v>
      </c>
      <c r="D7470" s="4" t="s">
        <v>21590</v>
      </c>
      <c r="E7470" s="41" t="s">
        <v>19</v>
      </c>
      <c r="F7470" s="3" t="s">
        <v>21591</v>
      </c>
      <c r="G7470" s="1" t="s">
        <v>20</v>
      </c>
      <c r="H7470" s="4" t="s">
        <v>436</v>
      </c>
      <c r="I7470" s="1" t="s">
        <v>38</v>
      </c>
    </row>
    <row r="7471" spans="2:9">
      <c r="B7471" s="1">
        <v>7469</v>
      </c>
      <c r="C7471" s="41" t="s">
        <v>21592</v>
      </c>
      <c r="D7471" s="4" t="s">
        <v>21593</v>
      </c>
      <c r="E7471" s="41" t="s">
        <v>19</v>
      </c>
      <c r="F7471" s="3" t="s">
        <v>21594</v>
      </c>
      <c r="G7471" s="1" t="s">
        <v>20</v>
      </c>
      <c r="H7471" s="4" t="s">
        <v>680</v>
      </c>
      <c r="I7471" s="1" t="s">
        <v>38</v>
      </c>
    </row>
    <row r="7472" spans="2:9">
      <c r="B7472" s="1">
        <v>7470</v>
      </c>
      <c r="C7472" s="41" t="s">
        <v>21595</v>
      </c>
      <c r="D7472" s="4" t="s">
        <v>21596</v>
      </c>
      <c r="E7472" s="41" t="s">
        <v>19</v>
      </c>
      <c r="F7472" s="3" t="s">
        <v>21597</v>
      </c>
      <c r="G7472" s="1" t="s">
        <v>20</v>
      </c>
      <c r="H7472" s="4" t="s">
        <v>436</v>
      </c>
      <c r="I7472" s="1" t="s">
        <v>38</v>
      </c>
    </row>
    <row r="7473" spans="2:9">
      <c r="B7473" s="1">
        <v>7471</v>
      </c>
      <c r="C7473" s="41" t="s">
        <v>21598</v>
      </c>
      <c r="D7473" s="4" t="s">
        <v>21599</v>
      </c>
      <c r="E7473" s="41" t="s">
        <v>19</v>
      </c>
      <c r="F7473" s="3" t="s">
        <v>21600</v>
      </c>
      <c r="G7473" s="1" t="s">
        <v>20</v>
      </c>
      <c r="H7473" s="4" t="s">
        <v>182</v>
      </c>
      <c r="I7473" s="1" t="s">
        <v>38</v>
      </c>
    </row>
    <row r="7474" spans="2:9">
      <c r="B7474" s="1">
        <v>7472</v>
      </c>
      <c r="C7474" s="41" t="s">
        <v>21601</v>
      </c>
      <c r="D7474" s="4" t="s">
        <v>21602</v>
      </c>
      <c r="E7474" s="41" t="s">
        <v>19</v>
      </c>
      <c r="F7474" s="3" t="s">
        <v>30217</v>
      </c>
      <c r="G7474" s="1" t="s">
        <v>20</v>
      </c>
      <c r="H7474" s="4" t="s">
        <v>675</v>
      </c>
      <c r="I7474" s="1" t="s">
        <v>38</v>
      </c>
    </row>
    <row r="7475" spans="2:9">
      <c r="B7475" s="1">
        <v>7473</v>
      </c>
      <c r="C7475" s="41" t="s">
        <v>21603</v>
      </c>
      <c r="D7475" s="4" t="s">
        <v>21604</v>
      </c>
      <c r="E7475" s="41" t="s">
        <v>19</v>
      </c>
      <c r="F7475" s="3" t="s">
        <v>21605</v>
      </c>
      <c r="G7475" s="1" t="s">
        <v>20</v>
      </c>
      <c r="H7475" s="4" t="s">
        <v>182</v>
      </c>
      <c r="I7475" s="1" t="s">
        <v>38</v>
      </c>
    </row>
    <row r="7476" spans="2:9">
      <c r="B7476" s="1">
        <v>7474</v>
      </c>
      <c r="C7476" s="41" t="s">
        <v>21606</v>
      </c>
      <c r="D7476" s="4" t="s">
        <v>21607</v>
      </c>
      <c r="E7476" s="41" t="s">
        <v>19</v>
      </c>
      <c r="F7476" s="3" t="s">
        <v>21608</v>
      </c>
      <c r="G7476" s="1" t="s">
        <v>20</v>
      </c>
      <c r="H7476" s="4" t="s">
        <v>182</v>
      </c>
      <c r="I7476" s="1" t="s">
        <v>38</v>
      </c>
    </row>
    <row r="7477" spans="2:9">
      <c r="B7477" s="1">
        <v>7475</v>
      </c>
      <c r="C7477" s="41" t="s">
        <v>21609</v>
      </c>
      <c r="D7477" s="4" t="s">
        <v>2637</v>
      </c>
      <c r="E7477" s="41" t="s">
        <v>19</v>
      </c>
      <c r="F7477" s="3" t="s">
        <v>21610</v>
      </c>
      <c r="G7477" s="1" t="s">
        <v>20</v>
      </c>
      <c r="H7477" s="4" t="s">
        <v>29551</v>
      </c>
      <c r="I7477" s="1" t="s">
        <v>38</v>
      </c>
    </row>
    <row r="7478" spans="2:9">
      <c r="B7478" s="1">
        <v>7476</v>
      </c>
      <c r="C7478" s="41" t="s">
        <v>21611</v>
      </c>
      <c r="D7478" s="4" t="s">
        <v>21612</v>
      </c>
      <c r="E7478" s="41" t="s">
        <v>19</v>
      </c>
      <c r="F7478" s="3" t="s">
        <v>21613</v>
      </c>
      <c r="G7478" s="1" t="s">
        <v>20</v>
      </c>
      <c r="H7478" s="4" t="s">
        <v>182</v>
      </c>
      <c r="I7478" s="1" t="s">
        <v>38</v>
      </c>
    </row>
    <row r="7479" spans="2:9">
      <c r="B7479" s="1">
        <v>7477</v>
      </c>
      <c r="C7479" s="41" t="s">
        <v>21614</v>
      </c>
      <c r="D7479" s="4" t="s">
        <v>21615</v>
      </c>
      <c r="E7479" s="41" t="s">
        <v>19</v>
      </c>
      <c r="F7479" s="3" t="s">
        <v>21616</v>
      </c>
      <c r="G7479" s="1" t="s">
        <v>20</v>
      </c>
      <c r="H7479" s="4" t="s">
        <v>671</v>
      </c>
      <c r="I7479" s="1" t="s">
        <v>38</v>
      </c>
    </row>
    <row r="7480" spans="2:9">
      <c r="B7480" s="1">
        <v>7478</v>
      </c>
      <c r="C7480" s="41" t="s">
        <v>21617</v>
      </c>
      <c r="D7480" s="4" t="s">
        <v>7850</v>
      </c>
      <c r="E7480" s="41" t="s">
        <v>19</v>
      </c>
      <c r="F7480" s="3" t="s">
        <v>21618</v>
      </c>
      <c r="G7480" s="1" t="s">
        <v>20</v>
      </c>
      <c r="H7480" s="4" t="s">
        <v>29551</v>
      </c>
      <c r="I7480" s="1" t="s">
        <v>38</v>
      </c>
    </row>
    <row r="7481" spans="2:9">
      <c r="B7481" s="1">
        <v>7479</v>
      </c>
      <c r="C7481" s="41" t="s">
        <v>21619</v>
      </c>
      <c r="D7481" s="4" t="s">
        <v>21620</v>
      </c>
      <c r="E7481" s="41" t="s">
        <v>19</v>
      </c>
      <c r="F7481" s="3" t="s">
        <v>21621</v>
      </c>
      <c r="G7481" s="1" t="s">
        <v>20</v>
      </c>
      <c r="H7481" s="4" t="s">
        <v>557</v>
      </c>
      <c r="I7481" s="1" t="s">
        <v>38</v>
      </c>
    </row>
    <row r="7482" spans="2:9">
      <c r="B7482" s="1">
        <v>7480</v>
      </c>
      <c r="C7482" s="41" t="s">
        <v>21622</v>
      </c>
      <c r="D7482" s="4" t="s">
        <v>21623</v>
      </c>
      <c r="E7482" s="41" t="s">
        <v>19</v>
      </c>
      <c r="F7482" s="3" t="s">
        <v>21624</v>
      </c>
      <c r="G7482" s="1" t="s">
        <v>20</v>
      </c>
      <c r="H7482" s="4" t="s">
        <v>322</v>
      </c>
      <c r="I7482" s="1" t="s">
        <v>38</v>
      </c>
    </row>
    <row r="7483" spans="2:9">
      <c r="B7483" s="1">
        <v>7481</v>
      </c>
      <c r="C7483" s="41" t="s">
        <v>21625</v>
      </c>
      <c r="D7483" s="4" t="s">
        <v>21626</v>
      </c>
      <c r="E7483" s="41" t="s">
        <v>19</v>
      </c>
      <c r="F7483" s="3" t="s">
        <v>21627</v>
      </c>
      <c r="G7483" s="1" t="s">
        <v>20</v>
      </c>
      <c r="H7483" s="4" t="s">
        <v>194</v>
      </c>
      <c r="I7483" s="1" t="s">
        <v>38</v>
      </c>
    </row>
    <row r="7484" spans="2:9">
      <c r="B7484" s="1">
        <v>7482</v>
      </c>
      <c r="C7484" s="41" t="s">
        <v>21628</v>
      </c>
      <c r="D7484" s="4" t="s">
        <v>21629</v>
      </c>
      <c r="E7484" s="41" t="s">
        <v>19</v>
      </c>
      <c r="F7484" s="3" t="s">
        <v>21630</v>
      </c>
      <c r="G7484" s="1" t="s">
        <v>20</v>
      </c>
      <c r="H7484" s="4" t="s">
        <v>557</v>
      </c>
      <c r="I7484" s="1" t="s">
        <v>38</v>
      </c>
    </row>
    <row r="7485" spans="2:9">
      <c r="B7485" s="1">
        <v>7483</v>
      </c>
      <c r="C7485" s="41" t="s">
        <v>21631</v>
      </c>
      <c r="D7485" s="4" t="s">
        <v>21632</v>
      </c>
      <c r="E7485" s="41" t="s">
        <v>19</v>
      </c>
      <c r="F7485" s="3" t="s">
        <v>21633</v>
      </c>
      <c r="G7485" s="1" t="s">
        <v>20</v>
      </c>
      <c r="H7485" s="4" t="s">
        <v>680</v>
      </c>
      <c r="I7485" s="1" t="s">
        <v>38</v>
      </c>
    </row>
    <row r="7486" spans="2:9">
      <c r="B7486" s="1">
        <v>7484</v>
      </c>
      <c r="C7486" s="41" t="s">
        <v>21634</v>
      </c>
      <c r="D7486" s="4" t="s">
        <v>21635</v>
      </c>
      <c r="E7486" s="41" t="s">
        <v>19</v>
      </c>
      <c r="F7486" s="3" t="s">
        <v>21636</v>
      </c>
      <c r="G7486" s="1" t="s">
        <v>20</v>
      </c>
      <c r="H7486" s="4" t="s">
        <v>675</v>
      </c>
      <c r="I7486" s="1" t="s">
        <v>38</v>
      </c>
    </row>
    <row r="7487" spans="2:9">
      <c r="B7487" s="1">
        <v>7485</v>
      </c>
      <c r="C7487" s="41" t="s">
        <v>21637</v>
      </c>
      <c r="D7487" s="4" t="s">
        <v>21638</v>
      </c>
      <c r="E7487" s="41" t="s">
        <v>19</v>
      </c>
      <c r="F7487" s="3" t="s">
        <v>21639</v>
      </c>
      <c r="G7487" s="1" t="s">
        <v>20</v>
      </c>
      <c r="H7487" s="4" t="s">
        <v>436</v>
      </c>
      <c r="I7487" s="1" t="s">
        <v>38</v>
      </c>
    </row>
    <row r="7488" spans="2:9">
      <c r="B7488" s="1">
        <v>7486</v>
      </c>
      <c r="C7488" s="41" t="s">
        <v>21640</v>
      </c>
      <c r="D7488" s="4" t="s">
        <v>21641</v>
      </c>
      <c r="E7488" s="41" t="s">
        <v>19</v>
      </c>
      <c r="F7488" s="3" t="s">
        <v>21642</v>
      </c>
      <c r="G7488" s="1" t="s">
        <v>20</v>
      </c>
      <c r="H7488" s="4" t="s">
        <v>478</v>
      </c>
      <c r="I7488" s="1" t="s">
        <v>38</v>
      </c>
    </row>
    <row r="7489" spans="2:9">
      <c r="B7489" s="1">
        <v>7487</v>
      </c>
      <c r="C7489" s="41" t="s">
        <v>21643</v>
      </c>
      <c r="D7489" s="4" t="s">
        <v>21644</v>
      </c>
      <c r="E7489" s="41" t="s">
        <v>19</v>
      </c>
      <c r="F7489" s="3" t="s">
        <v>13731</v>
      </c>
      <c r="G7489" s="1" t="s">
        <v>20</v>
      </c>
      <c r="H7489" s="4" t="s">
        <v>387</v>
      </c>
      <c r="I7489" s="1" t="s">
        <v>38</v>
      </c>
    </row>
    <row r="7490" spans="2:9">
      <c r="B7490" s="1">
        <v>7488</v>
      </c>
      <c r="C7490" s="41" t="s">
        <v>21645</v>
      </c>
      <c r="D7490" s="4" t="s">
        <v>21646</v>
      </c>
      <c r="E7490" s="41" t="s">
        <v>19</v>
      </c>
      <c r="F7490" s="3" t="s">
        <v>15308</v>
      </c>
      <c r="G7490" s="1" t="s">
        <v>20</v>
      </c>
      <c r="H7490" s="4" t="s">
        <v>680</v>
      </c>
      <c r="I7490" s="1" t="s">
        <v>38</v>
      </c>
    </row>
    <row r="7491" spans="2:9">
      <c r="B7491" s="1">
        <v>7489</v>
      </c>
      <c r="C7491" s="41" t="s">
        <v>21647</v>
      </c>
      <c r="D7491" s="4" t="s">
        <v>21648</v>
      </c>
      <c r="E7491" s="41" t="s">
        <v>19</v>
      </c>
      <c r="F7491" s="3" t="s">
        <v>21649</v>
      </c>
      <c r="G7491" s="1" t="s">
        <v>20</v>
      </c>
      <c r="H7491" s="4" t="s">
        <v>679</v>
      </c>
      <c r="I7491" s="1" t="s">
        <v>38</v>
      </c>
    </row>
    <row r="7492" spans="2:9">
      <c r="B7492" s="1">
        <v>7490</v>
      </c>
      <c r="C7492" s="41" t="s">
        <v>21650</v>
      </c>
      <c r="D7492" s="4" t="s">
        <v>21651</v>
      </c>
      <c r="E7492" s="41" t="s">
        <v>19</v>
      </c>
      <c r="F7492" s="3" t="s">
        <v>21652</v>
      </c>
      <c r="G7492" s="1" t="s">
        <v>20</v>
      </c>
      <c r="H7492" s="4" t="s">
        <v>436</v>
      </c>
      <c r="I7492" s="1" t="s">
        <v>38</v>
      </c>
    </row>
    <row r="7493" spans="2:9">
      <c r="B7493" s="1">
        <v>7491</v>
      </c>
      <c r="C7493" s="41" t="s">
        <v>21653</v>
      </c>
      <c r="D7493" s="4" t="s">
        <v>21654</v>
      </c>
      <c r="E7493" s="41" t="s">
        <v>19</v>
      </c>
      <c r="F7493" s="3" t="s">
        <v>21655</v>
      </c>
      <c r="G7493" s="1" t="s">
        <v>20</v>
      </c>
      <c r="H7493" s="4" t="s">
        <v>387</v>
      </c>
      <c r="I7493" s="1" t="s">
        <v>38</v>
      </c>
    </row>
    <row r="7494" spans="2:9">
      <c r="B7494" s="1">
        <v>7492</v>
      </c>
      <c r="C7494" s="41" t="s">
        <v>21656</v>
      </c>
      <c r="D7494" s="4" t="s">
        <v>21657</v>
      </c>
      <c r="E7494" s="41" t="s">
        <v>19</v>
      </c>
      <c r="F7494" s="3" t="s">
        <v>11434</v>
      </c>
      <c r="G7494" s="1" t="s">
        <v>20</v>
      </c>
      <c r="H7494" s="4" t="s">
        <v>296</v>
      </c>
      <c r="I7494" s="1" t="s">
        <v>38</v>
      </c>
    </row>
    <row r="7495" spans="2:9">
      <c r="B7495" s="1">
        <v>7493</v>
      </c>
      <c r="C7495" s="41" t="s">
        <v>21658</v>
      </c>
      <c r="D7495" s="4" t="s">
        <v>21659</v>
      </c>
      <c r="E7495" s="41" t="s">
        <v>19</v>
      </c>
      <c r="F7495" s="3" t="s">
        <v>13303</v>
      </c>
      <c r="G7495" s="1" t="s">
        <v>20</v>
      </c>
      <c r="H7495" s="4" t="s">
        <v>680</v>
      </c>
      <c r="I7495" s="1" t="s">
        <v>38</v>
      </c>
    </row>
    <row r="7496" spans="2:9">
      <c r="B7496" s="1">
        <v>7494</v>
      </c>
      <c r="C7496" s="41" t="s">
        <v>21660</v>
      </c>
      <c r="D7496" s="4" t="s">
        <v>21661</v>
      </c>
      <c r="E7496" s="41" t="s">
        <v>19</v>
      </c>
      <c r="F7496" s="3" t="s">
        <v>21662</v>
      </c>
      <c r="G7496" s="1" t="s">
        <v>20</v>
      </c>
      <c r="H7496" s="4" t="s">
        <v>182</v>
      </c>
      <c r="I7496" s="1" t="s">
        <v>38</v>
      </c>
    </row>
    <row r="7497" spans="2:9">
      <c r="B7497" s="1">
        <v>7495</v>
      </c>
      <c r="C7497" s="41" t="s">
        <v>21663</v>
      </c>
      <c r="D7497" s="4" t="s">
        <v>21664</v>
      </c>
      <c r="E7497" s="41" t="s">
        <v>19</v>
      </c>
      <c r="F7497" s="3" t="s">
        <v>21665</v>
      </c>
      <c r="G7497" s="1" t="s">
        <v>20</v>
      </c>
      <c r="H7497" s="4" t="s">
        <v>182</v>
      </c>
      <c r="I7497" s="1" t="s">
        <v>38</v>
      </c>
    </row>
    <row r="7498" spans="2:9">
      <c r="B7498" s="1">
        <v>7496</v>
      </c>
      <c r="C7498" s="41" t="s">
        <v>21666</v>
      </c>
      <c r="D7498" s="4" t="s">
        <v>21667</v>
      </c>
      <c r="E7498" s="41" t="s">
        <v>19</v>
      </c>
      <c r="F7498" s="3" t="s">
        <v>21668</v>
      </c>
      <c r="G7498" s="1" t="s">
        <v>20</v>
      </c>
      <c r="H7498" s="4" t="s">
        <v>387</v>
      </c>
      <c r="I7498" s="1" t="s">
        <v>38</v>
      </c>
    </row>
    <row r="7499" spans="2:9">
      <c r="B7499" s="1">
        <v>7497</v>
      </c>
      <c r="C7499" s="41" t="s">
        <v>21669</v>
      </c>
      <c r="D7499" s="4" t="s">
        <v>21670</v>
      </c>
      <c r="E7499" s="41" t="s">
        <v>19</v>
      </c>
      <c r="F7499" s="3" t="s">
        <v>21671</v>
      </c>
      <c r="G7499" s="1" t="s">
        <v>20</v>
      </c>
      <c r="H7499" s="4" t="s">
        <v>675</v>
      </c>
      <c r="I7499" s="1" t="s">
        <v>38</v>
      </c>
    </row>
    <row r="7500" spans="2:9">
      <c r="B7500" s="1">
        <v>7498</v>
      </c>
      <c r="C7500" s="41" t="s">
        <v>21672</v>
      </c>
      <c r="D7500" s="4" t="s">
        <v>21673</v>
      </c>
      <c r="E7500" s="41" t="s">
        <v>19</v>
      </c>
      <c r="F7500" s="3" t="s">
        <v>21674</v>
      </c>
      <c r="G7500" s="1" t="s">
        <v>20</v>
      </c>
      <c r="H7500" s="4" t="s">
        <v>29551</v>
      </c>
      <c r="I7500" s="1" t="s">
        <v>38</v>
      </c>
    </row>
    <row r="7501" spans="2:9">
      <c r="B7501" s="1">
        <v>7499</v>
      </c>
      <c r="C7501" s="41" t="s">
        <v>21675</v>
      </c>
      <c r="D7501" s="4" t="s">
        <v>21676</v>
      </c>
      <c r="E7501" s="41" t="s">
        <v>19</v>
      </c>
      <c r="F7501" s="3" t="s">
        <v>21677</v>
      </c>
      <c r="G7501" s="1" t="s">
        <v>20</v>
      </c>
      <c r="H7501" s="4" t="s">
        <v>675</v>
      </c>
      <c r="I7501" s="1" t="s">
        <v>38</v>
      </c>
    </row>
    <row r="7502" spans="2:9">
      <c r="B7502" s="1">
        <v>7500</v>
      </c>
      <c r="C7502" s="41" t="s">
        <v>21678</v>
      </c>
      <c r="D7502" s="4" t="s">
        <v>21679</v>
      </c>
      <c r="E7502" s="41" t="s">
        <v>19</v>
      </c>
      <c r="F7502" s="3" t="s">
        <v>21680</v>
      </c>
      <c r="G7502" s="1" t="s">
        <v>20</v>
      </c>
      <c r="H7502" s="4" t="s">
        <v>244</v>
      </c>
      <c r="I7502" s="1" t="s">
        <v>38</v>
      </c>
    </row>
    <row r="7503" spans="2:9">
      <c r="B7503" s="1">
        <v>7501</v>
      </c>
      <c r="C7503" s="41" t="s">
        <v>21681</v>
      </c>
      <c r="D7503" s="4" t="s">
        <v>21682</v>
      </c>
      <c r="E7503" s="41" t="s">
        <v>19</v>
      </c>
      <c r="F7503" s="3" t="s">
        <v>15435</v>
      </c>
      <c r="G7503" s="1" t="s">
        <v>20</v>
      </c>
      <c r="H7503" s="4" t="s">
        <v>557</v>
      </c>
      <c r="I7503" s="1" t="s">
        <v>38</v>
      </c>
    </row>
    <row r="7504" spans="2:9">
      <c r="B7504" s="1">
        <v>7502</v>
      </c>
      <c r="C7504" s="41" t="s">
        <v>21683</v>
      </c>
      <c r="D7504" s="4" t="s">
        <v>21684</v>
      </c>
      <c r="E7504" s="41" t="s">
        <v>19</v>
      </c>
      <c r="F7504" s="3" t="s">
        <v>14366</v>
      </c>
      <c r="G7504" s="1" t="s">
        <v>20</v>
      </c>
      <c r="H7504" s="4" t="s">
        <v>680</v>
      </c>
      <c r="I7504" s="1" t="s">
        <v>38</v>
      </c>
    </row>
    <row r="7505" spans="2:9">
      <c r="B7505" s="1">
        <v>7503</v>
      </c>
      <c r="C7505" s="41" t="s">
        <v>21685</v>
      </c>
      <c r="D7505" s="4" t="s">
        <v>21686</v>
      </c>
      <c r="E7505" s="41" t="s">
        <v>19</v>
      </c>
      <c r="F7505" s="3" t="s">
        <v>21687</v>
      </c>
      <c r="G7505" s="1" t="s">
        <v>20</v>
      </c>
      <c r="H7505" s="4" t="s">
        <v>436</v>
      </c>
      <c r="I7505" s="1" t="s">
        <v>38</v>
      </c>
    </row>
    <row r="7506" spans="2:9">
      <c r="B7506" s="1">
        <v>7504</v>
      </c>
      <c r="C7506" s="41" t="s">
        <v>21688</v>
      </c>
      <c r="D7506" s="4" t="s">
        <v>21689</v>
      </c>
      <c r="E7506" s="41" t="s">
        <v>19</v>
      </c>
      <c r="F7506" s="3" t="s">
        <v>21690</v>
      </c>
      <c r="G7506" s="1" t="s">
        <v>20</v>
      </c>
      <c r="H7506" s="4" t="s">
        <v>29551</v>
      </c>
      <c r="I7506" s="1" t="s">
        <v>38</v>
      </c>
    </row>
    <row r="7507" spans="2:9">
      <c r="B7507" s="1">
        <v>7505</v>
      </c>
      <c r="C7507" s="41" t="s">
        <v>21691</v>
      </c>
      <c r="D7507" s="4" t="s">
        <v>21692</v>
      </c>
      <c r="E7507" s="41" t="s">
        <v>19</v>
      </c>
      <c r="F7507" s="3" t="s">
        <v>21693</v>
      </c>
      <c r="G7507" s="1" t="s">
        <v>20</v>
      </c>
      <c r="H7507" s="4" t="s">
        <v>318</v>
      </c>
      <c r="I7507" s="1" t="s">
        <v>38</v>
      </c>
    </row>
    <row r="7508" spans="2:9">
      <c r="B7508" s="1">
        <v>7506</v>
      </c>
      <c r="C7508" s="41" t="s">
        <v>21694</v>
      </c>
      <c r="D7508" s="4" t="s">
        <v>21695</v>
      </c>
      <c r="E7508" s="41" t="s">
        <v>19</v>
      </c>
      <c r="F7508" s="3" t="s">
        <v>5390</v>
      </c>
      <c r="G7508" s="1" t="s">
        <v>20</v>
      </c>
      <c r="H7508" s="4" t="s">
        <v>360</v>
      </c>
      <c r="I7508" s="1" t="s">
        <v>38</v>
      </c>
    </row>
    <row r="7509" spans="2:9">
      <c r="B7509" s="1">
        <v>7507</v>
      </c>
      <c r="C7509" s="41" t="s">
        <v>21696</v>
      </c>
      <c r="D7509" s="4" t="s">
        <v>21697</v>
      </c>
      <c r="E7509" s="41" t="s">
        <v>19</v>
      </c>
      <c r="F7509" s="3" t="s">
        <v>21698</v>
      </c>
      <c r="G7509" s="1" t="s">
        <v>20</v>
      </c>
      <c r="H7509" s="4" t="s">
        <v>478</v>
      </c>
      <c r="I7509" s="1" t="s">
        <v>38</v>
      </c>
    </row>
    <row r="7510" spans="2:9">
      <c r="B7510" s="1">
        <v>7508</v>
      </c>
      <c r="C7510" s="41" t="s">
        <v>21699</v>
      </c>
      <c r="D7510" s="4" t="s">
        <v>21700</v>
      </c>
      <c r="E7510" s="41" t="s">
        <v>19</v>
      </c>
      <c r="F7510" s="3" t="s">
        <v>21701</v>
      </c>
      <c r="G7510" s="1" t="s">
        <v>20</v>
      </c>
      <c r="H7510" s="4" t="s">
        <v>680</v>
      </c>
      <c r="I7510" s="1" t="s">
        <v>38</v>
      </c>
    </row>
    <row r="7511" spans="2:9">
      <c r="B7511" s="1">
        <v>7509</v>
      </c>
      <c r="C7511" s="41" t="s">
        <v>21702</v>
      </c>
      <c r="D7511" s="4" t="s">
        <v>21703</v>
      </c>
      <c r="E7511" s="41" t="s">
        <v>19</v>
      </c>
      <c r="F7511" s="3" t="s">
        <v>21704</v>
      </c>
      <c r="G7511" s="1" t="s">
        <v>20</v>
      </c>
      <c r="H7511" s="4" t="s">
        <v>182</v>
      </c>
      <c r="I7511" s="1" t="s">
        <v>38</v>
      </c>
    </row>
    <row r="7512" spans="2:9">
      <c r="B7512" s="1">
        <v>7510</v>
      </c>
      <c r="C7512" s="41" t="s">
        <v>21705</v>
      </c>
      <c r="D7512" s="4" t="s">
        <v>21706</v>
      </c>
      <c r="E7512" s="41" t="s">
        <v>19</v>
      </c>
      <c r="F7512" s="3" t="s">
        <v>21707</v>
      </c>
      <c r="G7512" s="1" t="s">
        <v>20</v>
      </c>
      <c r="H7512" s="4" t="s">
        <v>675</v>
      </c>
      <c r="I7512" s="1" t="s">
        <v>38</v>
      </c>
    </row>
    <row r="7513" spans="2:9">
      <c r="B7513" s="1">
        <v>7511</v>
      </c>
      <c r="C7513" s="41" t="s">
        <v>21708</v>
      </c>
      <c r="D7513" s="4" t="s">
        <v>21709</v>
      </c>
      <c r="E7513" s="41" t="s">
        <v>19</v>
      </c>
      <c r="F7513" s="3" t="s">
        <v>21710</v>
      </c>
      <c r="G7513" s="1" t="s">
        <v>20</v>
      </c>
      <c r="H7513" s="4" t="s">
        <v>310</v>
      </c>
      <c r="I7513" s="1" t="s">
        <v>38</v>
      </c>
    </row>
    <row r="7514" spans="2:9">
      <c r="B7514" s="1">
        <v>7512</v>
      </c>
      <c r="C7514" s="41" t="s">
        <v>21711</v>
      </c>
      <c r="D7514" s="4" t="s">
        <v>21712</v>
      </c>
      <c r="E7514" s="41" t="s">
        <v>19</v>
      </c>
      <c r="F7514" s="3" t="s">
        <v>21713</v>
      </c>
      <c r="G7514" s="1" t="s">
        <v>20</v>
      </c>
      <c r="H7514" s="4" t="s">
        <v>478</v>
      </c>
      <c r="I7514" s="1" t="s">
        <v>38</v>
      </c>
    </row>
    <row r="7515" spans="2:9">
      <c r="B7515" s="1">
        <v>7513</v>
      </c>
      <c r="C7515" s="41" t="s">
        <v>21714</v>
      </c>
      <c r="D7515" s="4" t="s">
        <v>21715</v>
      </c>
      <c r="E7515" s="41" t="s">
        <v>19</v>
      </c>
      <c r="F7515" s="3" t="s">
        <v>21716</v>
      </c>
      <c r="G7515" s="1" t="s">
        <v>20</v>
      </c>
      <c r="H7515" s="4" t="s">
        <v>478</v>
      </c>
      <c r="I7515" s="1" t="s">
        <v>38</v>
      </c>
    </row>
    <row r="7516" spans="2:9">
      <c r="B7516" s="1">
        <v>7514</v>
      </c>
      <c r="C7516" s="41" t="s">
        <v>21717</v>
      </c>
      <c r="D7516" s="4" t="s">
        <v>15036</v>
      </c>
      <c r="E7516" s="41" t="s">
        <v>19</v>
      </c>
      <c r="F7516" s="3" t="s">
        <v>21718</v>
      </c>
      <c r="G7516" s="1" t="s">
        <v>20</v>
      </c>
      <c r="H7516" s="4" t="s">
        <v>478</v>
      </c>
      <c r="I7516" s="1" t="s">
        <v>38</v>
      </c>
    </row>
    <row r="7517" spans="2:9">
      <c r="B7517" s="1">
        <v>7515</v>
      </c>
      <c r="C7517" s="41" t="s">
        <v>21719</v>
      </c>
      <c r="D7517" s="4" t="s">
        <v>21720</v>
      </c>
      <c r="E7517" s="41" t="s">
        <v>19</v>
      </c>
      <c r="F7517" s="3" t="s">
        <v>15634</v>
      </c>
      <c r="G7517" s="1" t="s">
        <v>20</v>
      </c>
      <c r="H7517" s="4" t="s">
        <v>244</v>
      </c>
      <c r="I7517" s="1" t="s">
        <v>38</v>
      </c>
    </row>
    <row r="7518" spans="2:9">
      <c r="B7518" s="1">
        <v>7516</v>
      </c>
      <c r="C7518" s="41" t="s">
        <v>21721</v>
      </c>
      <c r="D7518" s="4" t="s">
        <v>21722</v>
      </c>
      <c r="E7518" s="41" t="s">
        <v>19</v>
      </c>
      <c r="F7518" s="3" t="s">
        <v>21723</v>
      </c>
      <c r="G7518" s="1" t="s">
        <v>20</v>
      </c>
      <c r="H7518" s="4" t="s">
        <v>182</v>
      </c>
      <c r="I7518" s="1" t="s">
        <v>38</v>
      </c>
    </row>
    <row r="7519" spans="2:9">
      <c r="B7519" s="1">
        <v>7517</v>
      </c>
      <c r="C7519" s="41" t="s">
        <v>21724</v>
      </c>
      <c r="D7519" s="4" t="s">
        <v>21725</v>
      </c>
      <c r="E7519" s="41" t="s">
        <v>19</v>
      </c>
      <c r="F7519" s="3" t="s">
        <v>21726</v>
      </c>
      <c r="G7519" s="1" t="s">
        <v>20</v>
      </c>
      <c r="H7519" s="4" t="s">
        <v>182</v>
      </c>
      <c r="I7519" s="1" t="s">
        <v>38</v>
      </c>
    </row>
    <row r="7520" spans="2:9">
      <c r="B7520" s="1">
        <v>7518</v>
      </c>
      <c r="C7520" s="41" t="s">
        <v>21727</v>
      </c>
      <c r="D7520" s="4" t="s">
        <v>21728</v>
      </c>
      <c r="E7520" s="41" t="s">
        <v>19</v>
      </c>
      <c r="F7520" s="3" t="s">
        <v>21729</v>
      </c>
      <c r="G7520" s="1" t="s">
        <v>20</v>
      </c>
      <c r="H7520" s="4" t="s">
        <v>194</v>
      </c>
      <c r="I7520" s="1" t="s">
        <v>38</v>
      </c>
    </row>
    <row r="7521" spans="2:9">
      <c r="B7521" s="1">
        <v>7519</v>
      </c>
      <c r="C7521" s="41" t="s">
        <v>21730</v>
      </c>
      <c r="D7521" s="4" t="s">
        <v>21731</v>
      </c>
      <c r="E7521" s="41" t="s">
        <v>19</v>
      </c>
      <c r="F7521" s="3" t="s">
        <v>21394</v>
      </c>
      <c r="G7521" s="1" t="s">
        <v>20</v>
      </c>
      <c r="H7521" s="4" t="s">
        <v>296</v>
      </c>
      <c r="I7521" s="1" t="s">
        <v>38</v>
      </c>
    </row>
    <row r="7522" spans="2:9">
      <c r="B7522" s="1">
        <v>7520</v>
      </c>
      <c r="C7522" s="41" t="s">
        <v>21732</v>
      </c>
      <c r="D7522" s="4" t="s">
        <v>21733</v>
      </c>
      <c r="E7522" s="41" t="s">
        <v>19</v>
      </c>
      <c r="F7522" s="3" t="s">
        <v>21734</v>
      </c>
      <c r="G7522" s="1" t="s">
        <v>20</v>
      </c>
      <c r="H7522" s="4" t="s">
        <v>478</v>
      </c>
      <c r="I7522" s="1" t="s">
        <v>38</v>
      </c>
    </row>
    <row r="7523" spans="2:9">
      <c r="B7523" s="1">
        <v>7521</v>
      </c>
      <c r="C7523" s="41" t="s">
        <v>21735</v>
      </c>
      <c r="D7523" s="4" t="s">
        <v>21736</v>
      </c>
      <c r="E7523" s="41" t="s">
        <v>19</v>
      </c>
      <c r="F7523" s="3" t="s">
        <v>21737</v>
      </c>
      <c r="G7523" s="1" t="s">
        <v>20</v>
      </c>
      <c r="H7523" s="4" t="s">
        <v>675</v>
      </c>
      <c r="I7523" s="1" t="s">
        <v>38</v>
      </c>
    </row>
    <row r="7524" spans="2:9">
      <c r="B7524" s="1">
        <v>7522</v>
      </c>
      <c r="C7524" s="41" t="s">
        <v>21738</v>
      </c>
      <c r="D7524" s="4" t="s">
        <v>12199</v>
      </c>
      <c r="E7524" s="41" t="s">
        <v>19</v>
      </c>
      <c r="F7524" s="3" t="s">
        <v>21739</v>
      </c>
      <c r="G7524" s="1" t="s">
        <v>20</v>
      </c>
      <c r="H7524" s="4" t="s">
        <v>436</v>
      </c>
      <c r="I7524" s="1" t="s">
        <v>38</v>
      </c>
    </row>
    <row r="7525" spans="2:9">
      <c r="B7525" s="1">
        <v>7523</v>
      </c>
      <c r="C7525" s="41" t="s">
        <v>21740</v>
      </c>
      <c r="D7525" s="4" t="s">
        <v>21741</v>
      </c>
      <c r="E7525" s="41" t="s">
        <v>19</v>
      </c>
      <c r="F7525" s="3" t="s">
        <v>21742</v>
      </c>
      <c r="G7525" s="1" t="s">
        <v>20</v>
      </c>
      <c r="H7525" s="4" t="s">
        <v>681</v>
      </c>
      <c r="I7525" s="1" t="s">
        <v>38</v>
      </c>
    </row>
    <row r="7526" spans="2:9">
      <c r="B7526" s="1">
        <v>7524</v>
      </c>
      <c r="C7526" s="41" t="s">
        <v>21743</v>
      </c>
      <c r="D7526" s="4" t="s">
        <v>21744</v>
      </c>
      <c r="E7526" s="41" t="s">
        <v>19</v>
      </c>
      <c r="F7526" s="3" t="s">
        <v>21745</v>
      </c>
      <c r="G7526" s="1" t="s">
        <v>20</v>
      </c>
      <c r="H7526" s="4" t="s">
        <v>310</v>
      </c>
      <c r="I7526" s="1" t="s">
        <v>38</v>
      </c>
    </row>
    <row r="7527" spans="2:9">
      <c r="B7527" s="1">
        <v>7525</v>
      </c>
      <c r="C7527" s="41" t="s">
        <v>21746</v>
      </c>
      <c r="D7527" s="4" t="s">
        <v>21747</v>
      </c>
      <c r="E7527" s="41" t="s">
        <v>19</v>
      </c>
      <c r="F7527" s="3" t="s">
        <v>21748</v>
      </c>
      <c r="G7527" s="1" t="s">
        <v>20</v>
      </c>
      <c r="H7527" s="4" t="s">
        <v>678</v>
      </c>
      <c r="I7527" s="1" t="s">
        <v>38</v>
      </c>
    </row>
    <row r="7528" spans="2:9">
      <c r="B7528" s="1">
        <v>7526</v>
      </c>
      <c r="C7528" s="41" t="s">
        <v>21749</v>
      </c>
      <c r="D7528" s="4" t="s">
        <v>21750</v>
      </c>
      <c r="E7528" s="41" t="s">
        <v>19</v>
      </c>
      <c r="F7528" s="3" t="s">
        <v>16582</v>
      </c>
      <c r="G7528" s="1" t="s">
        <v>20</v>
      </c>
      <c r="H7528" s="4" t="s">
        <v>29551</v>
      </c>
      <c r="I7528" s="1" t="s">
        <v>38</v>
      </c>
    </row>
    <row r="7529" spans="2:9">
      <c r="B7529" s="1">
        <v>7527</v>
      </c>
      <c r="C7529" s="41" t="s">
        <v>21751</v>
      </c>
      <c r="D7529" s="4" t="s">
        <v>21752</v>
      </c>
      <c r="E7529" s="41" t="s">
        <v>19</v>
      </c>
      <c r="F7529" s="3" t="s">
        <v>21753</v>
      </c>
      <c r="G7529" s="1" t="s">
        <v>20</v>
      </c>
      <c r="H7529" s="4" t="s">
        <v>387</v>
      </c>
      <c r="I7529" s="1" t="s">
        <v>38</v>
      </c>
    </row>
    <row r="7530" spans="2:9">
      <c r="B7530" s="1">
        <v>7528</v>
      </c>
      <c r="C7530" s="41" t="s">
        <v>21754</v>
      </c>
      <c r="D7530" s="4" t="s">
        <v>2958</v>
      </c>
      <c r="E7530" s="41" t="s">
        <v>19</v>
      </c>
      <c r="F7530" s="3" t="s">
        <v>21755</v>
      </c>
      <c r="G7530" s="1" t="s">
        <v>20</v>
      </c>
      <c r="H7530" s="4" t="s">
        <v>436</v>
      </c>
      <c r="I7530" s="1" t="s">
        <v>38</v>
      </c>
    </row>
    <row r="7531" spans="2:9">
      <c r="B7531" s="1">
        <v>7529</v>
      </c>
      <c r="C7531" s="41" t="s">
        <v>21756</v>
      </c>
      <c r="D7531" s="4" t="s">
        <v>21757</v>
      </c>
      <c r="E7531" s="41" t="s">
        <v>19</v>
      </c>
      <c r="F7531" s="3" t="s">
        <v>21758</v>
      </c>
      <c r="G7531" s="1" t="s">
        <v>20</v>
      </c>
      <c r="H7531" s="4" t="s">
        <v>557</v>
      </c>
      <c r="I7531" s="1" t="s">
        <v>38</v>
      </c>
    </row>
    <row r="7532" spans="2:9">
      <c r="B7532" s="1">
        <v>7530</v>
      </c>
      <c r="C7532" s="41" t="s">
        <v>21759</v>
      </c>
      <c r="D7532" s="4" t="s">
        <v>21760</v>
      </c>
      <c r="E7532" s="41" t="s">
        <v>19</v>
      </c>
      <c r="F7532" s="3" t="s">
        <v>21761</v>
      </c>
      <c r="G7532" s="1" t="s">
        <v>20</v>
      </c>
      <c r="H7532" s="4" t="s">
        <v>174</v>
      </c>
      <c r="I7532" s="1" t="s">
        <v>38</v>
      </c>
    </row>
    <row r="7533" spans="2:9">
      <c r="B7533" s="1">
        <v>7531</v>
      </c>
      <c r="C7533" s="41" t="s">
        <v>21762</v>
      </c>
      <c r="D7533" s="4" t="s">
        <v>21763</v>
      </c>
      <c r="E7533" s="41" t="s">
        <v>19</v>
      </c>
      <c r="F7533" s="3" t="s">
        <v>21764</v>
      </c>
      <c r="G7533" s="1" t="s">
        <v>20</v>
      </c>
      <c r="H7533" s="4" t="s">
        <v>436</v>
      </c>
      <c r="I7533" s="1" t="s">
        <v>38</v>
      </c>
    </row>
    <row r="7534" spans="2:9">
      <c r="B7534" s="1">
        <v>7532</v>
      </c>
      <c r="C7534" s="41" t="s">
        <v>21765</v>
      </c>
      <c r="D7534" s="4" t="s">
        <v>21766</v>
      </c>
      <c r="E7534" s="41" t="s">
        <v>19</v>
      </c>
      <c r="F7534" s="3" t="s">
        <v>21767</v>
      </c>
      <c r="G7534" s="1" t="s">
        <v>20</v>
      </c>
      <c r="H7534" s="4" t="s">
        <v>675</v>
      </c>
      <c r="I7534" s="1" t="s">
        <v>38</v>
      </c>
    </row>
    <row r="7535" spans="2:9">
      <c r="B7535" s="1">
        <v>7533</v>
      </c>
      <c r="C7535" s="41" t="s">
        <v>545</v>
      </c>
      <c r="D7535" s="4" t="s">
        <v>544</v>
      </c>
      <c r="E7535" s="41" t="s">
        <v>19</v>
      </c>
      <c r="F7535" s="3" t="s">
        <v>546</v>
      </c>
      <c r="G7535" s="1" t="s">
        <v>20</v>
      </c>
      <c r="H7535" s="4" t="s">
        <v>387</v>
      </c>
      <c r="I7535" s="1" t="s">
        <v>38</v>
      </c>
    </row>
    <row r="7536" spans="2:9">
      <c r="B7536" s="1">
        <v>7534</v>
      </c>
      <c r="C7536" s="41" t="s">
        <v>21768</v>
      </c>
      <c r="D7536" s="4" t="s">
        <v>21769</v>
      </c>
      <c r="E7536" s="41" t="s">
        <v>19</v>
      </c>
      <c r="F7536" s="3" t="s">
        <v>21770</v>
      </c>
      <c r="G7536" s="1" t="s">
        <v>20</v>
      </c>
      <c r="H7536" s="4" t="s">
        <v>436</v>
      </c>
      <c r="I7536" s="1" t="s">
        <v>38</v>
      </c>
    </row>
    <row r="7537" spans="2:9">
      <c r="B7537" s="1">
        <v>7535</v>
      </c>
      <c r="C7537" s="41" t="s">
        <v>21771</v>
      </c>
      <c r="D7537" s="4" t="s">
        <v>21772</v>
      </c>
      <c r="E7537" s="41" t="s">
        <v>19</v>
      </c>
      <c r="F7537" s="3" t="s">
        <v>21773</v>
      </c>
      <c r="G7537" s="1" t="s">
        <v>20</v>
      </c>
      <c r="H7537" s="4" t="s">
        <v>174</v>
      </c>
      <c r="I7537" s="1" t="s">
        <v>38</v>
      </c>
    </row>
    <row r="7538" spans="2:9">
      <c r="B7538" s="1">
        <v>7536</v>
      </c>
      <c r="C7538" s="41" t="s">
        <v>21774</v>
      </c>
      <c r="D7538" s="4" t="s">
        <v>21775</v>
      </c>
      <c r="E7538" s="41" t="s">
        <v>19</v>
      </c>
      <c r="F7538" s="3" t="s">
        <v>14885</v>
      </c>
      <c r="G7538" s="1" t="s">
        <v>20</v>
      </c>
      <c r="H7538" s="4" t="s">
        <v>680</v>
      </c>
      <c r="I7538" s="1" t="s">
        <v>38</v>
      </c>
    </row>
    <row r="7539" spans="2:9">
      <c r="B7539" s="1">
        <v>7537</v>
      </c>
      <c r="C7539" s="41" t="s">
        <v>21776</v>
      </c>
      <c r="D7539" s="4" t="s">
        <v>21777</v>
      </c>
      <c r="E7539" s="41" t="s">
        <v>19</v>
      </c>
      <c r="F7539" s="3" t="s">
        <v>20021</v>
      </c>
      <c r="G7539" s="1" t="s">
        <v>20</v>
      </c>
      <c r="H7539" s="4" t="s">
        <v>326</v>
      </c>
      <c r="I7539" s="1" t="s">
        <v>38</v>
      </c>
    </row>
    <row r="7540" spans="2:9">
      <c r="B7540" s="1">
        <v>7538</v>
      </c>
      <c r="C7540" s="41" t="s">
        <v>21778</v>
      </c>
      <c r="D7540" s="4" t="s">
        <v>21779</v>
      </c>
      <c r="E7540" s="41" t="s">
        <v>19</v>
      </c>
      <c r="F7540" s="3" t="s">
        <v>10965</v>
      </c>
      <c r="G7540" s="1" t="s">
        <v>20</v>
      </c>
      <c r="H7540" s="4" t="s">
        <v>326</v>
      </c>
      <c r="I7540" s="1" t="s">
        <v>38</v>
      </c>
    </row>
    <row r="7541" spans="2:9">
      <c r="B7541" s="1">
        <v>7539</v>
      </c>
      <c r="C7541" s="41" t="s">
        <v>21780</v>
      </c>
      <c r="D7541" s="4" t="s">
        <v>21781</v>
      </c>
      <c r="E7541" s="41" t="s">
        <v>19</v>
      </c>
      <c r="F7541" s="3" t="s">
        <v>13087</v>
      </c>
      <c r="G7541" s="1" t="s">
        <v>20</v>
      </c>
      <c r="H7541" s="4" t="s">
        <v>680</v>
      </c>
      <c r="I7541" s="1" t="s">
        <v>38</v>
      </c>
    </row>
    <row r="7542" spans="2:9">
      <c r="B7542" s="1">
        <v>7540</v>
      </c>
      <c r="C7542" s="41" t="s">
        <v>21782</v>
      </c>
      <c r="D7542" s="4" t="s">
        <v>21783</v>
      </c>
      <c r="E7542" s="41" t="s">
        <v>19</v>
      </c>
      <c r="F7542" s="3" t="s">
        <v>21784</v>
      </c>
      <c r="G7542" s="1" t="s">
        <v>20</v>
      </c>
      <c r="H7542" s="4" t="s">
        <v>557</v>
      </c>
      <c r="I7542" s="1" t="s">
        <v>38</v>
      </c>
    </row>
    <row r="7543" spans="2:9">
      <c r="B7543" s="1">
        <v>7541</v>
      </c>
      <c r="C7543" s="41" t="s">
        <v>21785</v>
      </c>
      <c r="D7543" s="4" t="s">
        <v>21786</v>
      </c>
      <c r="E7543" s="41" t="s">
        <v>19</v>
      </c>
      <c r="F7543" s="3" t="s">
        <v>21787</v>
      </c>
      <c r="G7543" s="1" t="s">
        <v>20</v>
      </c>
      <c r="H7543" s="4" t="s">
        <v>387</v>
      </c>
      <c r="I7543" s="1" t="s">
        <v>38</v>
      </c>
    </row>
    <row r="7544" spans="2:9">
      <c r="B7544" s="1">
        <v>7542</v>
      </c>
      <c r="C7544" s="41" t="s">
        <v>21788</v>
      </c>
      <c r="D7544" s="4" t="s">
        <v>21789</v>
      </c>
      <c r="E7544" s="41" t="s">
        <v>19</v>
      </c>
      <c r="F7544" s="3" t="s">
        <v>21790</v>
      </c>
      <c r="G7544" s="1" t="s">
        <v>20</v>
      </c>
      <c r="H7544" s="4" t="s">
        <v>182</v>
      </c>
      <c r="I7544" s="1" t="s">
        <v>38</v>
      </c>
    </row>
    <row r="7545" spans="2:9">
      <c r="B7545" s="1">
        <v>7543</v>
      </c>
      <c r="C7545" s="41" t="s">
        <v>21791</v>
      </c>
      <c r="D7545" s="4" t="s">
        <v>21792</v>
      </c>
      <c r="E7545" s="41" t="s">
        <v>19</v>
      </c>
      <c r="F7545" s="3" t="s">
        <v>483</v>
      </c>
      <c r="G7545" s="1" t="s">
        <v>20</v>
      </c>
      <c r="H7545" s="4" t="s">
        <v>484</v>
      </c>
      <c r="I7545" s="1" t="s">
        <v>38</v>
      </c>
    </row>
    <row r="7546" spans="2:9">
      <c r="B7546" s="1">
        <v>7544</v>
      </c>
      <c r="C7546" s="41" t="s">
        <v>21793</v>
      </c>
      <c r="D7546" s="4" t="s">
        <v>21794</v>
      </c>
      <c r="E7546" s="41" t="s">
        <v>19</v>
      </c>
      <c r="F7546" s="3" t="s">
        <v>21795</v>
      </c>
      <c r="G7546" s="1" t="s">
        <v>20</v>
      </c>
      <c r="H7546" s="4" t="s">
        <v>675</v>
      </c>
      <c r="I7546" s="1" t="s">
        <v>38</v>
      </c>
    </row>
    <row r="7547" spans="2:9">
      <c r="B7547" s="1">
        <v>7545</v>
      </c>
      <c r="C7547" s="41" t="s">
        <v>21796</v>
      </c>
      <c r="D7547" s="4" t="s">
        <v>21797</v>
      </c>
      <c r="E7547" s="41" t="s">
        <v>19</v>
      </c>
      <c r="F7547" s="3" t="s">
        <v>12049</v>
      </c>
      <c r="G7547" s="1" t="s">
        <v>20</v>
      </c>
      <c r="H7547" s="4" t="s">
        <v>387</v>
      </c>
      <c r="I7547" s="1" t="s">
        <v>38</v>
      </c>
    </row>
    <row r="7548" spans="2:9">
      <c r="B7548" s="1">
        <v>7546</v>
      </c>
      <c r="C7548" s="41" t="s">
        <v>21798</v>
      </c>
      <c r="D7548" s="4" t="s">
        <v>21799</v>
      </c>
      <c r="E7548" s="41" t="s">
        <v>19</v>
      </c>
      <c r="F7548" s="3" t="s">
        <v>21800</v>
      </c>
      <c r="G7548" s="1" t="s">
        <v>20</v>
      </c>
      <c r="H7548" s="4" t="s">
        <v>182</v>
      </c>
      <c r="I7548" s="1" t="s">
        <v>38</v>
      </c>
    </row>
    <row r="7549" spans="2:9">
      <c r="B7549" s="1">
        <v>7547</v>
      </c>
      <c r="C7549" s="41" t="s">
        <v>21801</v>
      </c>
      <c r="D7549" s="4" t="s">
        <v>21802</v>
      </c>
      <c r="E7549" s="41" t="s">
        <v>19</v>
      </c>
      <c r="F7549" s="3" t="s">
        <v>21803</v>
      </c>
      <c r="G7549" s="1" t="s">
        <v>20</v>
      </c>
      <c r="H7549" s="4" t="s">
        <v>678</v>
      </c>
      <c r="I7549" s="1" t="s">
        <v>38</v>
      </c>
    </row>
    <row r="7550" spans="2:9">
      <c r="B7550" s="1">
        <v>7548</v>
      </c>
      <c r="C7550" s="41" t="s">
        <v>21804</v>
      </c>
      <c r="D7550" s="4" t="s">
        <v>21805</v>
      </c>
      <c r="E7550" s="41" t="s">
        <v>19</v>
      </c>
      <c r="F7550" s="3" t="s">
        <v>21806</v>
      </c>
      <c r="G7550" s="1" t="s">
        <v>20</v>
      </c>
      <c r="H7550" s="4" t="s">
        <v>174</v>
      </c>
      <c r="I7550" s="1" t="s">
        <v>38</v>
      </c>
    </row>
    <row r="7551" spans="2:9">
      <c r="B7551" s="1">
        <v>7549</v>
      </c>
      <c r="C7551" s="41" t="s">
        <v>21807</v>
      </c>
      <c r="D7551" s="4" t="s">
        <v>21808</v>
      </c>
      <c r="E7551" s="41" t="s">
        <v>19</v>
      </c>
      <c r="F7551" s="3" t="s">
        <v>21809</v>
      </c>
      <c r="G7551" s="1" t="s">
        <v>20</v>
      </c>
      <c r="H7551" s="4" t="s">
        <v>678</v>
      </c>
      <c r="I7551" s="1" t="s">
        <v>38</v>
      </c>
    </row>
    <row r="7552" spans="2:9">
      <c r="B7552" s="1">
        <v>7550</v>
      </c>
      <c r="C7552" s="41" t="s">
        <v>21810</v>
      </c>
      <c r="D7552" s="4" t="s">
        <v>21811</v>
      </c>
      <c r="E7552" s="41" t="s">
        <v>19</v>
      </c>
      <c r="F7552" s="3" t="s">
        <v>21812</v>
      </c>
      <c r="G7552" s="1" t="s">
        <v>20</v>
      </c>
      <c r="H7552" s="4" t="s">
        <v>29551</v>
      </c>
      <c r="I7552" s="1" t="s">
        <v>38</v>
      </c>
    </row>
    <row r="7553" spans="2:9">
      <c r="B7553" s="1">
        <v>7551</v>
      </c>
      <c r="C7553" s="41" t="s">
        <v>21813</v>
      </c>
      <c r="D7553" s="4" t="s">
        <v>21814</v>
      </c>
      <c r="E7553" s="41" t="s">
        <v>19</v>
      </c>
      <c r="F7553" s="3" t="s">
        <v>21815</v>
      </c>
      <c r="G7553" s="1" t="s">
        <v>20</v>
      </c>
      <c r="H7553" s="4" t="s">
        <v>244</v>
      </c>
      <c r="I7553" s="1" t="s">
        <v>38</v>
      </c>
    </row>
    <row r="7554" spans="2:9">
      <c r="B7554" s="1">
        <v>7552</v>
      </c>
      <c r="C7554" s="41" t="s">
        <v>21816</v>
      </c>
      <c r="D7554" s="4" t="s">
        <v>21817</v>
      </c>
      <c r="E7554" s="41" t="s">
        <v>13</v>
      </c>
      <c r="F7554" s="3" t="s">
        <v>30049</v>
      </c>
      <c r="G7554" s="1" t="s">
        <v>14</v>
      </c>
      <c r="H7554" s="4" t="s">
        <v>436</v>
      </c>
      <c r="I7554" s="1" t="s">
        <v>38</v>
      </c>
    </row>
    <row r="7555" spans="2:9">
      <c r="B7555" s="1">
        <v>7553</v>
      </c>
      <c r="C7555" s="41" t="s">
        <v>21818</v>
      </c>
      <c r="D7555" s="4" t="s">
        <v>21819</v>
      </c>
      <c r="E7555" s="41" t="s">
        <v>19</v>
      </c>
      <c r="F7555" s="3" t="s">
        <v>21820</v>
      </c>
      <c r="G7555" s="1" t="s">
        <v>20</v>
      </c>
      <c r="H7555" s="4" t="s">
        <v>318</v>
      </c>
      <c r="I7555" s="1" t="s">
        <v>38</v>
      </c>
    </row>
    <row r="7556" spans="2:9">
      <c r="B7556" s="1">
        <v>7554</v>
      </c>
      <c r="C7556" s="41" t="s">
        <v>21821</v>
      </c>
      <c r="D7556" s="4" t="s">
        <v>21822</v>
      </c>
      <c r="E7556" s="41" t="s">
        <v>19</v>
      </c>
      <c r="F7556" s="3" t="s">
        <v>15303</v>
      </c>
      <c r="G7556" s="1" t="s">
        <v>20</v>
      </c>
      <c r="H7556" s="4" t="s">
        <v>557</v>
      </c>
      <c r="I7556" s="1" t="s">
        <v>38</v>
      </c>
    </row>
    <row r="7557" spans="2:9">
      <c r="B7557" s="1">
        <v>7555</v>
      </c>
      <c r="C7557" s="41" t="s">
        <v>21823</v>
      </c>
      <c r="D7557" s="4" t="s">
        <v>21824</v>
      </c>
      <c r="E7557" s="41" t="s">
        <v>19</v>
      </c>
      <c r="F7557" s="3" t="s">
        <v>21825</v>
      </c>
      <c r="G7557" s="1" t="s">
        <v>20</v>
      </c>
      <c r="H7557" s="4" t="s">
        <v>182</v>
      </c>
      <c r="I7557" s="1" t="s">
        <v>38</v>
      </c>
    </row>
    <row r="7558" spans="2:9">
      <c r="B7558" s="1">
        <v>7556</v>
      </c>
      <c r="C7558" s="41" t="s">
        <v>21826</v>
      </c>
      <c r="D7558" s="4" t="s">
        <v>21827</v>
      </c>
      <c r="E7558" s="41" t="s">
        <v>19</v>
      </c>
      <c r="F7558" s="3" t="s">
        <v>21828</v>
      </c>
      <c r="G7558" s="1" t="s">
        <v>20</v>
      </c>
      <c r="H7558" s="4" t="s">
        <v>182</v>
      </c>
      <c r="I7558" s="1" t="s">
        <v>38</v>
      </c>
    </row>
    <row r="7559" spans="2:9">
      <c r="B7559" s="1">
        <v>7557</v>
      </c>
      <c r="C7559" s="41" t="s">
        <v>21829</v>
      </c>
      <c r="D7559" s="4" t="s">
        <v>21830</v>
      </c>
      <c r="E7559" s="41" t="s">
        <v>19</v>
      </c>
      <c r="F7559" s="3" t="s">
        <v>21831</v>
      </c>
      <c r="G7559" s="1" t="s">
        <v>20</v>
      </c>
      <c r="H7559" s="4" t="s">
        <v>387</v>
      </c>
      <c r="I7559" s="1" t="s">
        <v>38</v>
      </c>
    </row>
    <row r="7560" spans="2:9">
      <c r="B7560" s="1">
        <v>7558</v>
      </c>
      <c r="C7560" s="41" t="s">
        <v>21832</v>
      </c>
      <c r="D7560" s="4" t="s">
        <v>21833</v>
      </c>
      <c r="E7560" s="41" t="s">
        <v>19</v>
      </c>
      <c r="F7560" s="3" t="s">
        <v>21076</v>
      </c>
      <c r="G7560" s="1" t="s">
        <v>20</v>
      </c>
      <c r="H7560" s="4" t="s">
        <v>326</v>
      </c>
      <c r="I7560" s="1" t="s">
        <v>38</v>
      </c>
    </row>
    <row r="7561" spans="2:9">
      <c r="B7561" s="1">
        <v>7559</v>
      </c>
      <c r="C7561" s="41" t="s">
        <v>21834</v>
      </c>
      <c r="D7561" s="4" t="s">
        <v>21835</v>
      </c>
      <c r="E7561" s="41" t="s">
        <v>19</v>
      </c>
      <c r="F7561" s="3" t="s">
        <v>21836</v>
      </c>
      <c r="G7561" s="1" t="s">
        <v>20</v>
      </c>
      <c r="H7561" s="4" t="s">
        <v>679</v>
      </c>
      <c r="I7561" s="1" t="s">
        <v>38</v>
      </c>
    </row>
    <row r="7562" spans="2:9">
      <c r="B7562" s="1">
        <v>7560</v>
      </c>
      <c r="C7562" s="41" t="s">
        <v>21837</v>
      </c>
      <c r="D7562" s="4" t="s">
        <v>21838</v>
      </c>
      <c r="E7562" s="41" t="s">
        <v>19</v>
      </c>
      <c r="F7562" s="3" t="s">
        <v>21839</v>
      </c>
      <c r="G7562" s="1" t="s">
        <v>20</v>
      </c>
      <c r="H7562" s="4" t="s">
        <v>675</v>
      </c>
      <c r="I7562" s="1" t="s">
        <v>38</v>
      </c>
    </row>
    <row r="7563" spans="2:9">
      <c r="B7563" s="1">
        <v>7561</v>
      </c>
      <c r="C7563" s="41" t="s">
        <v>21840</v>
      </c>
      <c r="D7563" s="4" t="s">
        <v>21841</v>
      </c>
      <c r="E7563" s="41" t="s">
        <v>19</v>
      </c>
      <c r="F7563" s="3" t="s">
        <v>21842</v>
      </c>
      <c r="G7563" s="1" t="s">
        <v>20</v>
      </c>
      <c r="H7563" s="4" t="s">
        <v>244</v>
      </c>
      <c r="I7563" s="1" t="s">
        <v>38</v>
      </c>
    </row>
    <row r="7564" spans="2:9">
      <c r="B7564" s="1">
        <v>7562</v>
      </c>
      <c r="C7564" s="41" t="s">
        <v>21843</v>
      </c>
      <c r="D7564" s="4" t="s">
        <v>21844</v>
      </c>
      <c r="E7564" s="41" t="s">
        <v>19</v>
      </c>
      <c r="F7564" s="3" t="s">
        <v>21845</v>
      </c>
      <c r="G7564" s="1" t="s">
        <v>20</v>
      </c>
      <c r="H7564" s="4" t="s">
        <v>679</v>
      </c>
      <c r="I7564" s="1" t="s">
        <v>38</v>
      </c>
    </row>
    <row r="7565" spans="2:9">
      <c r="B7565" s="1">
        <v>7563</v>
      </c>
      <c r="C7565" s="41" t="s">
        <v>21846</v>
      </c>
      <c r="D7565" s="4" t="s">
        <v>21847</v>
      </c>
      <c r="E7565" s="41" t="s">
        <v>19</v>
      </c>
      <c r="F7565" s="3" t="s">
        <v>21848</v>
      </c>
      <c r="G7565" s="1" t="s">
        <v>20</v>
      </c>
      <c r="H7565" s="4" t="s">
        <v>675</v>
      </c>
      <c r="I7565" s="1" t="s">
        <v>38</v>
      </c>
    </row>
    <row r="7566" spans="2:9">
      <c r="B7566" s="1">
        <v>7564</v>
      </c>
      <c r="C7566" s="41" t="s">
        <v>65</v>
      </c>
      <c r="D7566" s="4" t="s">
        <v>66</v>
      </c>
      <c r="E7566" s="41" t="s">
        <v>19</v>
      </c>
      <c r="F7566" s="3" t="s">
        <v>21849</v>
      </c>
      <c r="G7566" s="1" t="s">
        <v>20</v>
      </c>
      <c r="H7566" s="4" t="s">
        <v>31</v>
      </c>
      <c r="I7566" s="1" t="s">
        <v>38</v>
      </c>
    </row>
    <row r="7567" spans="2:9">
      <c r="B7567" s="1">
        <v>7565</v>
      </c>
      <c r="C7567" s="41" t="s">
        <v>21850</v>
      </c>
      <c r="D7567" s="4" t="s">
        <v>21851</v>
      </c>
      <c r="E7567" s="41" t="s">
        <v>19</v>
      </c>
      <c r="F7567" s="3" t="s">
        <v>16118</v>
      </c>
      <c r="G7567" s="1" t="s">
        <v>20</v>
      </c>
      <c r="H7567" s="4" t="s">
        <v>310</v>
      </c>
      <c r="I7567" s="1" t="s">
        <v>38</v>
      </c>
    </row>
    <row r="7568" spans="2:9">
      <c r="B7568" s="1">
        <v>7566</v>
      </c>
      <c r="C7568" s="41" t="s">
        <v>21852</v>
      </c>
      <c r="D7568" s="4" t="s">
        <v>21853</v>
      </c>
      <c r="E7568" s="41" t="s">
        <v>19</v>
      </c>
      <c r="F7568" s="3" t="s">
        <v>21854</v>
      </c>
      <c r="G7568" s="1" t="s">
        <v>20</v>
      </c>
      <c r="H7568" s="4" t="s">
        <v>462</v>
      </c>
      <c r="I7568" s="1" t="s">
        <v>38</v>
      </c>
    </row>
    <row r="7569" spans="2:9">
      <c r="B7569" s="1">
        <v>7567</v>
      </c>
      <c r="C7569" s="41" t="s">
        <v>21855</v>
      </c>
      <c r="D7569" s="4" t="s">
        <v>21856</v>
      </c>
      <c r="E7569" s="41" t="s">
        <v>19</v>
      </c>
      <c r="F7569" s="3" t="s">
        <v>15787</v>
      </c>
      <c r="G7569" s="1" t="s">
        <v>20</v>
      </c>
      <c r="H7569" s="4" t="s">
        <v>387</v>
      </c>
      <c r="I7569" s="1" t="s">
        <v>38</v>
      </c>
    </row>
    <row r="7570" spans="2:9">
      <c r="B7570" s="1">
        <v>7568</v>
      </c>
      <c r="C7570" s="41" t="s">
        <v>21857</v>
      </c>
      <c r="D7570" s="4" t="s">
        <v>21858</v>
      </c>
      <c r="E7570" s="41" t="s">
        <v>19</v>
      </c>
      <c r="F7570" s="3" t="s">
        <v>21859</v>
      </c>
      <c r="G7570" s="1" t="s">
        <v>20</v>
      </c>
      <c r="H7570" s="4" t="s">
        <v>182</v>
      </c>
      <c r="I7570" s="1" t="s">
        <v>38</v>
      </c>
    </row>
    <row r="7571" spans="2:9">
      <c r="B7571" s="1">
        <v>7569</v>
      </c>
      <c r="C7571" s="41" t="s">
        <v>21860</v>
      </c>
      <c r="D7571" s="4" t="s">
        <v>21861</v>
      </c>
      <c r="E7571" s="41" t="s">
        <v>19</v>
      </c>
      <c r="F7571" s="3" t="s">
        <v>21862</v>
      </c>
      <c r="G7571" s="1" t="s">
        <v>20</v>
      </c>
      <c r="H7571" s="4" t="s">
        <v>680</v>
      </c>
      <c r="I7571" s="1" t="s">
        <v>38</v>
      </c>
    </row>
    <row r="7572" spans="2:9">
      <c r="B7572" s="1">
        <v>7570</v>
      </c>
      <c r="C7572" s="41" t="s">
        <v>21863</v>
      </c>
      <c r="D7572" s="4" t="s">
        <v>21864</v>
      </c>
      <c r="E7572" s="41" t="s">
        <v>19</v>
      </c>
      <c r="F7572" s="3" t="s">
        <v>17714</v>
      </c>
      <c r="G7572" s="1" t="s">
        <v>20</v>
      </c>
      <c r="H7572" s="4" t="s">
        <v>502</v>
      </c>
      <c r="I7572" s="1" t="s">
        <v>38</v>
      </c>
    </row>
    <row r="7573" spans="2:9">
      <c r="B7573" s="1">
        <v>7571</v>
      </c>
      <c r="C7573" s="41" t="s">
        <v>21865</v>
      </c>
      <c r="D7573" s="4" t="s">
        <v>21866</v>
      </c>
      <c r="E7573" s="41" t="s">
        <v>19</v>
      </c>
      <c r="F7573" s="3" t="s">
        <v>21867</v>
      </c>
      <c r="G7573" s="1" t="s">
        <v>20</v>
      </c>
      <c r="H7573" s="4" t="s">
        <v>678</v>
      </c>
      <c r="I7573" s="1" t="s">
        <v>38</v>
      </c>
    </row>
    <row r="7574" spans="2:9">
      <c r="B7574" s="1">
        <v>7572</v>
      </c>
      <c r="C7574" s="41" t="s">
        <v>21868</v>
      </c>
      <c r="D7574" s="4" t="s">
        <v>21869</v>
      </c>
      <c r="E7574" s="41" t="s">
        <v>19</v>
      </c>
      <c r="F7574" s="3" t="s">
        <v>21870</v>
      </c>
      <c r="G7574" s="1" t="s">
        <v>20</v>
      </c>
      <c r="H7574" s="4" t="s">
        <v>557</v>
      </c>
      <c r="I7574" s="1" t="s">
        <v>38</v>
      </c>
    </row>
    <row r="7575" spans="2:9">
      <c r="B7575" s="1">
        <v>7573</v>
      </c>
      <c r="C7575" s="41" t="s">
        <v>21871</v>
      </c>
      <c r="D7575" s="4" t="s">
        <v>21872</v>
      </c>
      <c r="E7575" s="41" t="s">
        <v>19</v>
      </c>
      <c r="F7575" s="3" t="s">
        <v>21873</v>
      </c>
      <c r="G7575" s="1" t="s">
        <v>20</v>
      </c>
      <c r="H7575" s="4" t="s">
        <v>675</v>
      </c>
      <c r="I7575" s="1" t="s">
        <v>38</v>
      </c>
    </row>
    <row r="7576" spans="2:9">
      <c r="B7576" s="1">
        <v>7574</v>
      </c>
      <c r="C7576" s="41" t="s">
        <v>21874</v>
      </c>
      <c r="D7576" s="4" t="s">
        <v>21875</v>
      </c>
      <c r="E7576" s="41" t="s">
        <v>19</v>
      </c>
      <c r="F7576" s="3" t="s">
        <v>21876</v>
      </c>
      <c r="G7576" s="1" t="s">
        <v>20</v>
      </c>
      <c r="H7576" s="4" t="s">
        <v>681</v>
      </c>
      <c r="I7576" s="1" t="s">
        <v>38</v>
      </c>
    </row>
    <row r="7577" spans="2:9">
      <c r="B7577" s="1">
        <v>7575</v>
      </c>
      <c r="C7577" s="41" t="s">
        <v>21877</v>
      </c>
      <c r="D7577" s="4" t="s">
        <v>21878</v>
      </c>
      <c r="E7577" s="41" t="s">
        <v>19</v>
      </c>
      <c r="F7577" s="3" t="s">
        <v>21394</v>
      </c>
      <c r="G7577" s="1" t="s">
        <v>20</v>
      </c>
      <c r="H7577" s="4" t="s">
        <v>296</v>
      </c>
      <c r="I7577" s="1" t="s">
        <v>38</v>
      </c>
    </row>
    <row r="7578" spans="2:9">
      <c r="B7578" s="1">
        <v>7576</v>
      </c>
      <c r="C7578" s="41" t="s">
        <v>210</v>
      </c>
      <c r="D7578" s="4" t="s">
        <v>209</v>
      </c>
      <c r="E7578" s="41" t="s">
        <v>19</v>
      </c>
      <c r="F7578" s="3" t="s">
        <v>211</v>
      </c>
      <c r="G7578" s="1" t="s">
        <v>20</v>
      </c>
      <c r="H7578" s="4" t="s">
        <v>182</v>
      </c>
      <c r="I7578" s="1" t="s">
        <v>38</v>
      </c>
    </row>
    <row r="7579" spans="2:9">
      <c r="B7579" s="1">
        <v>7577</v>
      </c>
      <c r="C7579" s="41" t="s">
        <v>21879</v>
      </c>
      <c r="D7579" s="4" t="s">
        <v>21880</v>
      </c>
      <c r="E7579" s="41" t="s">
        <v>19</v>
      </c>
      <c r="F7579" s="3" t="s">
        <v>21881</v>
      </c>
      <c r="G7579" s="1" t="s">
        <v>20</v>
      </c>
      <c r="H7579" s="4" t="s">
        <v>436</v>
      </c>
      <c r="I7579" s="1" t="s">
        <v>38</v>
      </c>
    </row>
    <row r="7580" spans="2:9">
      <c r="B7580" s="1">
        <v>7578</v>
      </c>
      <c r="C7580" s="41" t="s">
        <v>21882</v>
      </c>
      <c r="D7580" s="4" t="s">
        <v>21883</v>
      </c>
      <c r="E7580" s="41" t="s">
        <v>19</v>
      </c>
      <c r="F7580" s="3" t="s">
        <v>21884</v>
      </c>
      <c r="G7580" s="1" t="s">
        <v>20</v>
      </c>
      <c r="H7580" s="4" t="s">
        <v>478</v>
      </c>
      <c r="I7580" s="1" t="s">
        <v>38</v>
      </c>
    </row>
    <row r="7581" spans="2:9">
      <c r="B7581" s="1">
        <v>7579</v>
      </c>
      <c r="C7581" s="41" t="s">
        <v>21885</v>
      </c>
      <c r="D7581" s="4" t="s">
        <v>21886</v>
      </c>
      <c r="E7581" s="41" t="s">
        <v>19</v>
      </c>
      <c r="F7581" s="3" t="s">
        <v>21887</v>
      </c>
      <c r="G7581" s="1" t="s">
        <v>20</v>
      </c>
      <c r="H7581" s="4" t="s">
        <v>244</v>
      </c>
      <c r="I7581" s="1" t="s">
        <v>38</v>
      </c>
    </row>
    <row r="7582" spans="2:9">
      <c r="B7582" s="1">
        <v>7580</v>
      </c>
      <c r="C7582" s="41" t="s">
        <v>21888</v>
      </c>
      <c r="D7582" s="4" t="s">
        <v>21889</v>
      </c>
      <c r="E7582" s="41" t="s">
        <v>19</v>
      </c>
      <c r="F7582" s="3" t="s">
        <v>21890</v>
      </c>
      <c r="G7582" s="1" t="s">
        <v>20</v>
      </c>
      <c r="H7582" s="4" t="s">
        <v>387</v>
      </c>
      <c r="I7582" s="1" t="s">
        <v>38</v>
      </c>
    </row>
    <row r="7583" spans="2:9">
      <c r="B7583" s="1">
        <v>7581</v>
      </c>
      <c r="C7583" s="41" t="s">
        <v>5095</v>
      </c>
      <c r="D7583" s="4" t="s">
        <v>5096</v>
      </c>
      <c r="E7583" s="41" t="s">
        <v>19</v>
      </c>
      <c r="F7583" s="3" t="s">
        <v>21891</v>
      </c>
      <c r="G7583" s="1" t="s">
        <v>20</v>
      </c>
      <c r="H7583" s="4" t="s">
        <v>29551</v>
      </c>
      <c r="I7583" s="1" t="s">
        <v>38</v>
      </c>
    </row>
    <row r="7584" spans="2:9">
      <c r="B7584" s="1">
        <v>7582</v>
      </c>
      <c r="C7584" s="41" t="s">
        <v>5095</v>
      </c>
      <c r="D7584" s="4" t="s">
        <v>5096</v>
      </c>
      <c r="E7584" s="41" t="s">
        <v>19</v>
      </c>
      <c r="F7584" s="3" t="s">
        <v>21891</v>
      </c>
      <c r="G7584" s="1" t="s">
        <v>20</v>
      </c>
      <c r="H7584" s="4" t="s">
        <v>29551</v>
      </c>
      <c r="I7584" s="1" t="s">
        <v>38</v>
      </c>
    </row>
    <row r="7585" spans="2:9">
      <c r="B7585" s="1">
        <v>7583</v>
      </c>
      <c r="C7585" s="41" t="s">
        <v>587</v>
      </c>
      <c r="D7585" s="4" t="s">
        <v>586</v>
      </c>
      <c r="E7585" s="41" t="s">
        <v>19</v>
      </c>
      <c r="F7585" s="3" t="s">
        <v>588</v>
      </c>
      <c r="G7585" s="1" t="s">
        <v>20</v>
      </c>
      <c r="H7585" s="4" t="s">
        <v>256</v>
      </c>
      <c r="I7585" s="1" t="s">
        <v>38</v>
      </c>
    </row>
    <row r="7586" spans="2:9">
      <c r="B7586" s="1">
        <v>7584</v>
      </c>
      <c r="C7586" s="41" t="s">
        <v>21892</v>
      </c>
      <c r="D7586" s="4" t="s">
        <v>21893</v>
      </c>
      <c r="E7586" s="41" t="s">
        <v>19</v>
      </c>
      <c r="F7586" s="3" t="s">
        <v>21894</v>
      </c>
      <c r="G7586" s="1" t="s">
        <v>20</v>
      </c>
      <c r="H7586" s="4" t="s">
        <v>182</v>
      </c>
      <c r="I7586" s="1" t="s">
        <v>38</v>
      </c>
    </row>
    <row r="7587" spans="2:9">
      <c r="B7587" s="1">
        <v>7585</v>
      </c>
      <c r="C7587" s="41" t="s">
        <v>21895</v>
      </c>
      <c r="D7587" s="4" t="s">
        <v>21896</v>
      </c>
      <c r="E7587" s="41" t="s">
        <v>19</v>
      </c>
      <c r="F7587" s="3" t="s">
        <v>21897</v>
      </c>
      <c r="G7587" s="1" t="s">
        <v>20</v>
      </c>
      <c r="H7587" s="4" t="s">
        <v>387</v>
      </c>
      <c r="I7587" s="1" t="s">
        <v>38</v>
      </c>
    </row>
    <row r="7588" spans="2:9">
      <c r="B7588" s="1">
        <v>7586</v>
      </c>
      <c r="C7588" s="41" t="s">
        <v>21898</v>
      </c>
      <c r="D7588" s="4" t="s">
        <v>21899</v>
      </c>
      <c r="E7588" s="41" t="s">
        <v>19</v>
      </c>
      <c r="F7588" s="3" t="s">
        <v>21900</v>
      </c>
      <c r="G7588" s="1" t="s">
        <v>20</v>
      </c>
      <c r="H7588" s="4" t="s">
        <v>182</v>
      </c>
      <c r="I7588" s="1" t="s">
        <v>38</v>
      </c>
    </row>
    <row r="7589" spans="2:9">
      <c r="B7589" s="1">
        <v>7587</v>
      </c>
      <c r="C7589" s="41" t="s">
        <v>21901</v>
      </c>
      <c r="D7589" s="4" t="s">
        <v>21902</v>
      </c>
      <c r="E7589" s="41" t="s">
        <v>19</v>
      </c>
      <c r="F7589" s="3" t="s">
        <v>21903</v>
      </c>
      <c r="G7589" s="1" t="s">
        <v>20</v>
      </c>
      <c r="H7589" s="4" t="s">
        <v>675</v>
      </c>
      <c r="I7589" s="1" t="s">
        <v>38</v>
      </c>
    </row>
    <row r="7590" spans="2:9">
      <c r="B7590" s="1">
        <v>7588</v>
      </c>
      <c r="C7590" s="41" t="s">
        <v>21904</v>
      </c>
      <c r="D7590" s="4" t="s">
        <v>21905</v>
      </c>
      <c r="E7590" s="41" t="s">
        <v>19</v>
      </c>
      <c r="F7590" s="3" t="s">
        <v>21906</v>
      </c>
      <c r="G7590" s="1" t="s">
        <v>20</v>
      </c>
      <c r="H7590" s="4" t="s">
        <v>182</v>
      </c>
      <c r="I7590" s="1" t="s">
        <v>38</v>
      </c>
    </row>
    <row r="7591" spans="2:9">
      <c r="B7591" s="1">
        <v>7589</v>
      </c>
      <c r="C7591" s="41" t="s">
        <v>21907</v>
      </c>
      <c r="D7591" s="4" t="s">
        <v>21908</v>
      </c>
      <c r="E7591" s="41" t="s">
        <v>19</v>
      </c>
      <c r="F7591" s="3" t="s">
        <v>21909</v>
      </c>
      <c r="G7591" s="1" t="s">
        <v>20</v>
      </c>
      <c r="H7591" s="4" t="s">
        <v>182</v>
      </c>
      <c r="I7591" s="1" t="s">
        <v>38</v>
      </c>
    </row>
    <row r="7592" spans="2:9">
      <c r="B7592" s="1">
        <v>7590</v>
      </c>
      <c r="C7592" s="41" t="s">
        <v>21910</v>
      </c>
      <c r="D7592" s="4" t="s">
        <v>21911</v>
      </c>
      <c r="E7592" s="41" t="s">
        <v>19</v>
      </c>
      <c r="F7592" s="3" t="s">
        <v>9756</v>
      </c>
      <c r="G7592" s="1" t="s">
        <v>20</v>
      </c>
      <c r="H7592" s="4" t="s">
        <v>326</v>
      </c>
      <c r="I7592" s="1" t="s">
        <v>38</v>
      </c>
    </row>
    <row r="7593" spans="2:9">
      <c r="B7593" s="1">
        <v>7591</v>
      </c>
      <c r="C7593" s="41" t="s">
        <v>21912</v>
      </c>
      <c r="D7593" s="4" t="s">
        <v>21913</v>
      </c>
      <c r="E7593" s="41" t="s">
        <v>19</v>
      </c>
      <c r="F7593" s="3" t="s">
        <v>14787</v>
      </c>
      <c r="G7593" s="1" t="s">
        <v>20</v>
      </c>
      <c r="H7593" s="4" t="s">
        <v>680</v>
      </c>
      <c r="I7593" s="1" t="s">
        <v>38</v>
      </c>
    </row>
    <row r="7594" spans="2:9">
      <c r="B7594" s="1">
        <v>7592</v>
      </c>
      <c r="C7594" s="41" t="s">
        <v>21914</v>
      </c>
      <c r="D7594" s="4" t="s">
        <v>21915</v>
      </c>
      <c r="E7594" s="41" t="s">
        <v>19</v>
      </c>
      <c r="F7594" s="3" t="s">
        <v>21916</v>
      </c>
      <c r="G7594" s="1" t="s">
        <v>20</v>
      </c>
      <c r="H7594" s="4" t="s">
        <v>387</v>
      </c>
      <c r="I7594" s="1" t="s">
        <v>38</v>
      </c>
    </row>
    <row r="7595" spans="2:9">
      <c r="B7595" s="1">
        <v>7593</v>
      </c>
      <c r="C7595" s="41" t="s">
        <v>21917</v>
      </c>
      <c r="D7595" s="4" t="s">
        <v>21918</v>
      </c>
      <c r="E7595" s="41" t="s">
        <v>19</v>
      </c>
      <c r="F7595" s="3" t="s">
        <v>21919</v>
      </c>
      <c r="G7595" s="1" t="s">
        <v>20</v>
      </c>
      <c r="H7595" s="4" t="s">
        <v>680</v>
      </c>
      <c r="I7595" s="1" t="s">
        <v>38</v>
      </c>
    </row>
    <row r="7596" spans="2:9">
      <c r="B7596" s="1">
        <v>7594</v>
      </c>
      <c r="C7596" s="41" t="s">
        <v>21920</v>
      </c>
      <c r="D7596" s="4" t="s">
        <v>21921</v>
      </c>
      <c r="E7596" s="41" t="s">
        <v>19</v>
      </c>
      <c r="F7596" s="3" t="s">
        <v>21922</v>
      </c>
      <c r="G7596" s="1" t="s">
        <v>20</v>
      </c>
      <c r="H7596" s="4" t="s">
        <v>478</v>
      </c>
      <c r="I7596" s="1" t="s">
        <v>38</v>
      </c>
    </row>
    <row r="7597" spans="2:9">
      <c r="B7597" s="1">
        <v>7595</v>
      </c>
      <c r="C7597" s="41" t="s">
        <v>21923</v>
      </c>
      <c r="D7597" s="4" t="s">
        <v>21924</v>
      </c>
      <c r="E7597" s="41" t="s">
        <v>19</v>
      </c>
      <c r="F7597" s="3" t="s">
        <v>21925</v>
      </c>
      <c r="G7597" s="1" t="s">
        <v>20</v>
      </c>
      <c r="H7597" s="4" t="s">
        <v>680</v>
      </c>
      <c r="I7597" s="1" t="s">
        <v>38</v>
      </c>
    </row>
    <row r="7598" spans="2:9">
      <c r="B7598" s="1">
        <v>7596</v>
      </c>
      <c r="C7598" s="41" t="s">
        <v>21926</v>
      </c>
      <c r="D7598" s="4" t="s">
        <v>21927</v>
      </c>
      <c r="E7598" s="41" t="s">
        <v>19</v>
      </c>
      <c r="F7598" s="3" t="s">
        <v>21928</v>
      </c>
      <c r="G7598" s="1" t="s">
        <v>20</v>
      </c>
      <c r="H7598" s="4" t="s">
        <v>182</v>
      </c>
      <c r="I7598" s="1" t="s">
        <v>38</v>
      </c>
    </row>
    <row r="7599" spans="2:9">
      <c r="B7599" s="1">
        <v>7597</v>
      </c>
      <c r="C7599" s="41" t="s">
        <v>21929</v>
      </c>
      <c r="D7599" s="4" t="s">
        <v>21930</v>
      </c>
      <c r="E7599" s="41" t="s">
        <v>19</v>
      </c>
      <c r="F7599" s="3" t="s">
        <v>21931</v>
      </c>
      <c r="G7599" s="1" t="s">
        <v>20</v>
      </c>
      <c r="H7599" s="4" t="s">
        <v>675</v>
      </c>
      <c r="I7599" s="1" t="s">
        <v>38</v>
      </c>
    </row>
    <row r="7600" spans="2:9">
      <c r="B7600" s="1">
        <v>7598</v>
      </c>
      <c r="C7600" s="41" t="s">
        <v>21932</v>
      </c>
      <c r="D7600" s="4" t="s">
        <v>21933</v>
      </c>
      <c r="E7600" s="41" t="s">
        <v>19</v>
      </c>
      <c r="F7600" s="3" t="s">
        <v>21934</v>
      </c>
      <c r="G7600" s="1" t="s">
        <v>20</v>
      </c>
      <c r="H7600" s="4" t="s">
        <v>182</v>
      </c>
      <c r="I7600" s="1" t="s">
        <v>38</v>
      </c>
    </row>
    <row r="7601" spans="2:9">
      <c r="B7601" s="1">
        <v>7599</v>
      </c>
      <c r="C7601" s="41" t="s">
        <v>21935</v>
      </c>
      <c r="D7601" s="4" t="s">
        <v>21936</v>
      </c>
      <c r="E7601" s="41" t="s">
        <v>19</v>
      </c>
      <c r="F7601" s="3" t="s">
        <v>21937</v>
      </c>
      <c r="G7601" s="1" t="s">
        <v>20</v>
      </c>
      <c r="H7601" s="4" t="s">
        <v>182</v>
      </c>
      <c r="I7601" s="1" t="s">
        <v>38</v>
      </c>
    </row>
    <row r="7602" spans="2:9">
      <c r="B7602" s="1">
        <v>7600</v>
      </c>
      <c r="C7602" s="41" t="s">
        <v>21938</v>
      </c>
      <c r="D7602" s="4" t="s">
        <v>21939</v>
      </c>
      <c r="E7602" s="41" t="s">
        <v>19</v>
      </c>
      <c r="F7602" s="3" t="s">
        <v>21940</v>
      </c>
      <c r="G7602" s="1" t="s">
        <v>20</v>
      </c>
      <c r="H7602" s="4" t="s">
        <v>182</v>
      </c>
      <c r="I7602" s="1" t="s">
        <v>38</v>
      </c>
    </row>
    <row r="7603" spans="2:9">
      <c r="B7603" s="1">
        <v>7601</v>
      </c>
      <c r="C7603" s="41" t="s">
        <v>21941</v>
      </c>
      <c r="D7603" s="4" t="s">
        <v>21942</v>
      </c>
      <c r="E7603" s="41" t="s">
        <v>19</v>
      </c>
      <c r="F7603" s="3" t="s">
        <v>21943</v>
      </c>
      <c r="G7603" s="1" t="s">
        <v>20</v>
      </c>
      <c r="H7603" s="4" t="s">
        <v>182</v>
      </c>
      <c r="I7603" s="1" t="s">
        <v>38</v>
      </c>
    </row>
    <row r="7604" spans="2:9">
      <c r="B7604" s="1">
        <v>7602</v>
      </c>
      <c r="C7604" s="41" t="s">
        <v>21944</v>
      </c>
      <c r="D7604" s="4" t="s">
        <v>21945</v>
      </c>
      <c r="E7604" s="41" t="s">
        <v>19</v>
      </c>
      <c r="F7604" s="3" t="s">
        <v>21946</v>
      </c>
      <c r="G7604" s="1" t="s">
        <v>20</v>
      </c>
      <c r="H7604" s="4" t="s">
        <v>557</v>
      </c>
      <c r="I7604" s="1" t="s">
        <v>38</v>
      </c>
    </row>
    <row r="7605" spans="2:9">
      <c r="B7605" s="1">
        <v>7603</v>
      </c>
      <c r="C7605" s="41" t="s">
        <v>21947</v>
      </c>
      <c r="D7605" s="4" t="s">
        <v>21948</v>
      </c>
      <c r="E7605" s="41" t="s">
        <v>19</v>
      </c>
      <c r="F7605" s="3" t="s">
        <v>21949</v>
      </c>
      <c r="G7605" s="1" t="s">
        <v>20</v>
      </c>
      <c r="H7605" s="4" t="s">
        <v>478</v>
      </c>
      <c r="I7605" s="1" t="s">
        <v>38</v>
      </c>
    </row>
    <row r="7606" spans="2:9">
      <c r="B7606" s="1">
        <v>7604</v>
      </c>
      <c r="C7606" s="41" t="s">
        <v>21950</v>
      </c>
      <c r="D7606" s="4" t="s">
        <v>21951</v>
      </c>
      <c r="E7606" s="41" t="s">
        <v>19</v>
      </c>
      <c r="F7606" s="3" t="s">
        <v>21952</v>
      </c>
      <c r="G7606" s="1" t="s">
        <v>20</v>
      </c>
      <c r="H7606" s="4" t="s">
        <v>182</v>
      </c>
      <c r="I7606" s="1" t="s">
        <v>38</v>
      </c>
    </row>
    <row r="7607" spans="2:9">
      <c r="B7607" s="1">
        <v>7605</v>
      </c>
      <c r="C7607" s="41" t="s">
        <v>21953</v>
      </c>
      <c r="D7607" s="4" t="s">
        <v>21954</v>
      </c>
      <c r="E7607" s="41" t="s">
        <v>19</v>
      </c>
      <c r="F7607" s="3" t="s">
        <v>21955</v>
      </c>
      <c r="G7607" s="1" t="s">
        <v>20</v>
      </c>
      <c r="H7607" s="4" t="s">
        <v>322</v>
      </c>
      <c r="I7607" s="1" t="s">
        <v>38</v>
      </c>
    </row>
    <row r="7608" spans="2:9">
      <c r="B7608" s="1">
        <v>7606</v>
      </c>
      <c r="C7608" s="41" t="s">
        <v>21956</v>
      </c>
      <c r="D7608" s="4" t="s">
        <v>21957</v>
      </c>
      <c r="E7608" s="41" t="s">
        <v>19</v>
      </c>
      <c r="F7608" s="3" t="s">
        <v>21958</v>
      </c>
      <c r="G7608" s="1" t="s">
        <v>20</v>
      </c>
      <c r="H7608" s="4" t="s">
        <v>557</v>
      </c>
      <c r="I7608" s="1" t="s">
        <v>38</v>
      </c>
    </row>
    <row r="7609" spans="2:9">
      <c r="B7609" s="1">
        <v>7607</v>
      </c>
      <c r="C7609" s="41" t="s">
        <v>21959</v>
      </c>
      <c r="D7609" s="4" t="s">
        <v>21960</v>
      </c>
      <c r="E7609" s="41" t="s">
        <v>19</v>
      </c>
      <c r="F7609" s="3" t="s">
        <v>21961</v>
      </c>
      <c r="G7609" s="1" t="s">
        <v>20</v>
      </c>
      <c r="H7609" s="4" t="s">
        <v>478</v>
      </c>
      <c r="I7609" s="1" t="s">
        <v>38</v>
      </c>
    </row>
    <row r="7610" spans="2:9">
      <c r="B7610" s="1">
        <v>7608</v>
      </c>
      <c r="C7610" s="41" t="s">
        <v>411</v>
      </c>
      <c r="D7610" s="4" t="s">
        <v>410</v>
      </c>
      <c r="E7610" s="41" t="s">
        <v>19</v>
      </c>
      <c r="F7610" s="3" t="s">
        <v>412</v>
      </c>
      <c r="G7610" s="1" t="s">
        <v>20</v>
      </c>
      <c r="H7610" s="4" t="s">
        <v>198</v>
      </c>
      <c r="I7610" s="1" t="s">
        <v>38</v>
      </c>
    </row>
    <row r="7611" spans="2:9">
      <c r="B7611" s="1">
        <v>7609</v>
      </c>
      <c r="C7611" s="41" t="s">
        <v>21962</v>
      </c>
      <c r="D7611" s="4" t="s">
        <v>21963</v>
      </c>
      <c r="E7611" s="41" t="s">
        <v>19</v>
      </c>
      <c r="F7611" s="3" t="s">
        <v>21964</v>
      </c>
      <c r="G7611" s="1" t="s">
        <v>20</v>
      </c>
      <c r="H7611" s="4" t="s">
        <v>174</v>
      </c>
      <c r="I7611" s="1" t="s">
        <v>38</v>
      </c>
    </row>
    <row r="7612" spans="2:9">
      <c r="B7612" s="1">
        <v>7610</v>
      </c>
      <c r="C7612" s="41" t="s">
        <v>21965</v>
      </c>
      <c r="D7612" s="4" t="s">
        <v>21966</v>
      </c>
      <c r="E7612" s="41" t="s">
        <v>19</v>
      </c>
      <c r="F7612" s="3" t="s">
        <v>21967</v>
      </c>
      <c r="G7612" s="1" t="s">
        <v>20</v>
      </c>
      <c r="H7612" s="4" t="s">
        <v>174</v>
      </c>
      <c r="I7612" s="1" t="s">
        <v>38</v>
      </c>
    </row>
    <row r="7613" spans="2:9">
      <c r="B7613" s="1">
        <v>7611</v>
      </c>
      <c r="C7613" s="41" t="s">
        <v>21968</v>
      </c>
      <c r="D7613" s="4" t="s">
        <v>21969</v>
      </c>
      <c r="E7613" s="41" t="s">
        <v>19</v>
      </c>
      <c r="F7613" s="3" t="s">
        <v>21970</v>
      </c>
      <c r="G7613" s="1" t="s">
        <v>20</v>
      </c>
      <c r="H7613" s="4" t="s">
        <v>174</v>
      </c>
      <c r="I7613" s="1" t="s">
        <v>38</v>
      </c>
    </row>
    <row r="7614" spans="2:9">
      <c r="B7614" s="1">
        <v>7612</v>
      </c>
      <c r="C7614" s="41" t="s">
        <v>21971</v>
      </c>
      <c r="D7614" s="4" t="s">
        <v>21972</v>
      </c>
      <c r="E7614" s="41" t="s">
        <v>19</v>
      </c>
      <c r="F7614" s="3" t="s">
        <v>21973</v>
      </c>
      <c r="G7614" s="1" t="s">
        <v>20</v>
      </c>
      <c r="H7614" s="4" t="s">
        <v>182</v>
      </c>
      <c r="I7614" s="1" t="s">
        <v>38</v>
      </c>
    </row>
    <row r="7615" spans="2:9">
      <c r="B7615" s="1">
        <v>7613</v>
      </c>
      <c r="C7615" s="41" t="s">
        <v>21974</v>
      </c>
      <c r="D7615" s="4" t="s">
        <v>21975</v>
      </c>
      <c r="E7615" s="41" t="s">
        <v>19</v>
      </c>
      <c r="F7615" s="3" t="s">
        <v>21976</v>
      </c>
      <c r="G7615" s="1" t="s">
        <v>20</v>
      </c>
      <c r="H7615" s="4" t="s">
        <v>29551</v>
      </c>
      <c r="I7615" s="1" t="s">
        <v>38</v>
      </c>
    </row>
    <row r="7616" spans="2:9">
      <c r="B7616" s="1">
        <v>7614</v>
      </c>
      <c r="C7616" s="41" t="s">
        <v>21977</v>
      </c>
      <c r="D7616" s="4" t="s">
        <v>21978</v>
      </c>
      <c r="E7616" s="41" t="s">
        <v>19</v>
      </c>
      <c r="F7616" s="3" t="s">
        <v>21979</v>
      </c>
      <c r="G7616" s="1" t="s">
        <v>20</v>
      </c>
      <c r="H7616" s="4" t="s">
        <v>557</v>
      </c>
      <c r="I7616" s="1" t="s">
        <v>38</v>
      </c>
    </row>
    <row r="7617" spans="2:9">
      <c r="B7617" s="1">
        <v>7615</v>
      </c>
      <c r="C7617" s="41" t="s">
        <v>21980</v>
      </c>
      <c r="D7617" s="4" t="s">
        <v>21981</v>
      </c>
      <c r="E7617" s="41" t="s">
        <v>19</v>
      </c>
      <c r="F7617" s="3" t="s">
        <v>21982</v>
      </c>
      <c r="G7617" s="1" t="s">
        <v>20</v>
      </c>
      <c r="H7617" s="4" t="s">
        <v>182</v>
      </c>
      <c r="I7617" s="1" t="s">
        <v>38</v>
      </c>
    </row>
    <row r="7618" spans="2:9">
      <c r="B7618" s="1">
        <v>7616</v>
      </c>
      <c r="C7618" s="41" t="s">
        <v>21983</v>
      </c>
      <c r="D7618" s="4" t="s">
        <v>21984</v>
      </c>
      <c r="E7618" s="41" t="s">
        <v>19</v>
      </c>
      <c r="F7618" s="3" t="s">
        <v>21985</v>
      </c>
      <c r="G7618" s="1" t="s">
        <v>20</v>
      </c>
      <c r="H7618" s="4" t="s">
        <v>675</v>
      </c>
      <c r="I7618" s="1" t="s">
        <v>38</v>
      </c>
    </row>
    <row r="7619" spans="2:9">
      <c r="B7619" s="1">
        <v>7617</v>
      </c>
      <c r="C7619" s="41" t="s">
        <v>21986</v>
      </c>
      <c r="D7619" s="4" t="s">
        <v>21987</v>
      </c>
      <c r="E7619" s="41" t="s">
        <v>19</v>
      </c>
      <c r="F7619" s="3" t="s">
        <v>21988</v>
      </c>
      <c r="G7619" s="1" t="s">
        <v>20</v>
      </c>
      <c r="H7619" s="4" t="s">
        <v>436</v>
      </c>
      <c r="I7619" s="1" t="s">
        <v>38</v>
      </c>
    </row>
    <row r="7620" spans="2:9">
      <c r="B7620" s="1">
        <v>7618</v>
      </c>
      <c r="C7620" s="41" t="s">
        <v>21989</v>
      </c>
      <c r="D7620" s="4" t="s">
        <v>21990</v>
      </c>
      <c r="E7620" s="41" t="s">
        <v>19</v>
      </c>
      <c r="F7620" s="3" t="s">
        <v>21991</v>
      </c>
      <c r="G7620" s="1" t="s">
        <v>20</v>
      </c>
      <c r="H7620" s="4" t="s">
        <v>29551</v>
      </c>
      <c r="I7620" s="1" t="s">
        <v>38</v>
      </c>
    </row>
    <row r="7621" spans="2:9">
      <c r="B7621" s="1">
        <v>7619</v>
      </c>
      <c r="C7621" s="41" t="s">
        <v>21992</v>
      </c>
      <c r="D7621" s="4" t="s">
        <v>21993</v>
      </c>
      <c r="E7621" s="41" t="s">
        <v>19</v>
      </c>
      <c r="F7621" s="3" t="s">
        <v>30218</v>
      </c>
      <c r="G7621" s="1" t="s">
        <v>20</v>
      </c>
      <c r="H7621" s="4" t="s">
        <v>680</v>
      </c>
      <c r="I7621" s="1" t="s">
        <v>38</v>
      </c>
    </row>
    <row r="7622" spans="2:9">
      <c r="B7622" s="1">
        <v>7620</v>
      </c>
      <c r="C7622" s="41" t="s">
        <v>21994</v>
      </c>
      <c r="D7622" s="4" t="s">
        <v>21995</v>
      </c>
      <c r="E7622" s="41" t="s">
        <v>19</v>
      </c>
      <c r="F7622" s="3" t="s">
        <v>21996</v>
      </c>
      <c r="G7622" s="1" t="s">
        <v>20</v>
      </c>
      <c r="H7622" s="4" t="s">
        <v>679</v>
      </c>
      <c r="I7622" s="1" t="s">
        <v>38</v>
      </c>
    </row>
    <row r="7623" spans="2:9">
      <c r="B7623" s="1">
        <v>7621</v>
      </c>
      <c r="C7623" s="41" t="s">
        <v>21997</v>
      </c>
      <c r="D7623" s="4" t="s">
        <v>21998</v>
      </c>
      <c r="E7623" s="41" t="s">
        <v>19</v>
      </c>
      <c r="F7623" s="3" t="s">
        <v>5390</v>
      </c>
      <c r="G7623" s="1" t="s">
        <v>20</v>
      </c>
      <c r="H7623" s="4" t="s">
        <v>360</v>
      </c>
      <c r="I7623" s="1" t="s">
        <v>38</v>
      </c>
    </row>
    <row r="7624" spans="2:9">
      <c r="B7624" s="1">
        <v>7622</v>
      </c>
      <c r="C7624" s="41" t="s">
        <v>21999</v>
      </c>
      <c r="D7624" s="4" t="s">
        <v>22000</v>
      </c>
      <c r="E7624" s="41" t="s">
        <v>19</v>
      </c>
      <c r="F7624" s="3" t="s">
        <v>22001</v>
      </c>
      <c r="G7624" s="1" t="s">
        <v>20</v>
      </c>
      <c r="H7624" s="4" t="s">
        <v>681</v>
      </c>
      <c r="I7624" s="1" t="s">
        <v>38</v>
      </c>
    </row>
    <row r="7625" spans="2:9">
      <c r="B7625" s="1">
        <v>7623</v>
      </c>
      <c r="C7625" s="41" t="s">
        <v>22002</v>
      </c>
      <c r="D7625" s="4" t="s">
        <v>22003</v>
      </c>
      <c r="E7625" s="41" t="s">
        <v>19</v>
      </c>
      <c r="F7625" s="3" t="s">
        <v>22004</v>
      </c>
      <c r="G7625" s="1" t="s">
        <v>20</v>
      </c>
      <c r="H7625" s="4" t="s">
        <v>436</v>
      </c>
      <c r="I7625" s="1" t="s">
        <v>38</v>
      </c>
    </row>
    <row r="7626" spans="2:9">
      <c r="B7626" s="1">
        <v>7624</v>
      </c>
      <c r="C7626" s="41" t="s">
        <v>22005</v>
      </c>
      <c r="D7626" s="4" t="s">
        <v>22006</v>
      </c>
      <c r="E7626" s="41" t="s">
        <v>19</v>
      </c>
      <c r="F7626" s="3" t="s">
        <v>22007</v>
      </c>
      <c r="G7626" s="1" t="s">
        <v>20</v>
      </c>
      <c r="H7626" s="4" t="s">
        <v>675</v>
      </c>
      <c r="I7626" s="1" t="s">
        <v>38</v>
      </c>
    </row>
    <row r="7627" spans="2:9">
      <c r="B7627" s="1">
        <v>7625</v>
      </c>
      <c r="C7627" s="41" t="s">
        <v>22008</v>
      </c>
      <c r="D7627" s="4" t="s">
        <v>22009</v>
      </c>
      <c r="E7627" s="41" t="s">
        <v>19</v>
      </c>
      <c r="F7627" s="3" t="s">
        <v>22010</v>
      </c>
      <c r="G7627" s="1" t="s">
        <v>20</v>
      </c>
      <c r="H7627" s="4" t="s">
        <v>478</v>
      </c>
      <c r="I7627" s="1" t="s">
        <v>38</v>
      </c>
    </row>
    <row r="7628" spans="2:9">
      <c r="B7628" s="1">
        <v>7626</v>
      </c>
      <c r="C7628" s="41" t="s">
        <v>22011</v>
      </c>
      <c r="D7628" s="4" t="s">
        <v>22012</v>
      </c>
      <c r="E7628" s="41" t="s">
        <v>19</v>
      </c>
      <c r="F7628" s="3" t="s">
        <v>22013</v>
      </c>
      <c r="G7628" s="1" t="s">
        <v>20</v>
      </c>
      <c r="H7628" s="4" t="s">
        <v>182</v>
      </c>
      <c r="I7628" s="1" t="s">
        <v>38</v>
      </c>
    </row>
    <row r="7629" spans="2:9">
      <c r="B7629" s="1">
        <v>7627</v>
      </c>
      <c r="C7629" s="41" t="s">
        <v>22014</v>
      </c>
      <c r="D7629" s="4" t="s">
        <v>22015</v>
      </c>
      <c r="E7629" s="41" t="s">
        <v>19</v>
      </c>
      <c r="F7629" s="3" t="s">
        <v>22016</v>
      </c>
      <c r="G7629" s="1" t="s">
        <v>20</v>
      </c>
      <c r="H7629" s="4" t="s">
        <v>436</v>
      </c>
      <c r="I7629" s="1" t="s">
        <v>38</v>
      </c>
    </row>
    <row r="7630" spans="2:9">
      <c r="B7630" s="1">
        <v>7628</v>
      </c>
      <c r="C7630" s="41" t="s">
        <v>22017</v>
      </c>
      <c r="D7630" s="4" t="s">
        <v>22018</v>
      </c>
      <c r="E7630" s="41" t="s">
        <v>19</v>
      </c>
      <c r="F7630" s="3" t="s">
        <v>30224</v>
      </c>
      <c r="G7630" s="1" t="s">
        <v>20</v>
      </c>
      <c r="H7630" s="4" t="s">
        <v>174</v>
      </c>
      <c r="I7630" s="1" t="s">
        <v>38</v>
      </c>
    </row>
    <row r="7631" spans="2:9">
      <c r="B7631" s="1">
        <v>7629</v>
      </c>
      <c r="C7631" s="41" t="s">
        <v>22019</v>
      </c>
      <c r="D7631" s="4" t="s">
        <v>22020</v>
      </c>
      <c r="E7631" s="41" t="s">
        <v>19</v>
      </c>
      <c r="F7631" s="3" t="s">
        <v>22021</v>
      </c>
      <c r="G7631" s="1" t="s">
        <v>20</v>
      </c>
      <c r="H7631" s="4" t="s">
        <v>296</v>
      </c>
      <c r="I7631" s="1" t="s">
        <v>38</v>
      </c>
    </row>
    <row r="7632" spans="2:9">
      <c r="B7632" s="1">
        <v>7630</v>
      </c>
      <c r="C7632" s="41" t="s">
        <v>22022</v>
      </c>
      <c r="D7632" s="4" t="s">
        <v>22023</v>
      </c>
      <c r="E7632" s="41" t="s">
        <v>19</v>
      </c>
      <c r="F7632" s="3" t="s">
        <v>22024</v>
      </c>
      <c r="G7632" s="1" t="s">
        <v>20</v>
      </c>
      <c r="H7632" s="4" t="s">
        <v>174</v>
      </c>
      <c r="I7632" s="1" t="s">
        <v>38</v>
      </c>
    </row>
    <row r="7633" spans="2:9">
      <c r="B7633" s="1">
        <v>7631</v>
      </c>
      <c r="C7633" s="41" t="s">
        <v>22025</v>
      </c>
      <c r="D7633" s="4" t="s">
        <v>22026</v>
      </c>
      <c r="E7633" s="41" t="s">
        <v>19</v>
      </c>
      <c r="F7633" s="3" t="s">
        <v>22027</v>
      </c>
      <c r="G7633" s="1" t="s">
        <v>20</v>
      </c>
      <c r="H7633" s="4" t="s">
        <v>174</v>
      </c>
      <c r="I7633" s="1" t="s">
        <v>38</v>
      </c>
    </row>
    <row r="7634" spans="2:9">
      <c r="B7634" s="1">
        <v>7632</v>
      </c>
      <c r="C7634" s="41" t="s">
        <v>22028</v>
      </c>
      <c r="D7634" s="4" t="s">
        <v>22029</v>
      </c>
      <c r="E7634" s="41" t="s">
        <v>19</v>
      </c>
      <c r="F7634" s="3" t="s">
        <v>22030</v>
      </c>
      <c r="G7634" s="1" t="s">
        <v>20</v>
      </c>
      <c r="H7634" s="4" t="s">
        <v>478</v>
      </c>
      <c r="I7634" s="1" t="s">
        <v>38</v>
      </c>
    </row>
    <row r="7635" spans="2:9">
      <c r="B7635" s="1">
        <v>7633</v>
      </c>
      <c r="C7635" s="41" t="s">
        <v>22031</v>
      </c>
      <c r="D7635" s="4" t="s">
        <v>22032</v>
      </c>
      <c r="E7635" s="41" t="s">
        <v>19</v>
      </c>
      <c r="F7635" s="3" t="s">
        <v>20732</v>
      </c>
      <c r="G7635" s="1" t="s">
        <v>20</v>
      </c>
      <c r="H7635" s="4" t="s">
        <v>387</v>
      </c>
      <c r="I7635" s="1" t="s">
        <v>38</v>
      </c>
    </row>
    <row r="7636" spans="2:9">
      <c r="B7636" s="1">
        <v>7634</v>
      </c>
      <c r="C7636" s="41" t="s">
        <v>22033</v>
      </c>
      <c r="D7636" s="4" t="s">
        <v>22034</v>
      </c>
      <c r="E7636" s="41" t="s">
        <v>19</v>
      </c>
      <c r="F7636" s="3" t="s">
        <v>22035</v>
      </c>
      <c r="G7636" s="1" t="s">
        <v>20</v>
      </c>
      <c r="H7636" s="4" t="s">
        <v>182</v>
      </c>
      <c r="I7636" s="1" t="s">
        <v>38</v>
      </c>
    </row>
    <row r="7637" spans="2:9">
      <c r="B7637" s="1">
        <v>7635</v>
      </c>
      <c r="C7637" s="41" t="s">
        <v>22036</v>
      </c>
      <c r="D7637" s="4" t="s">
        <v>10868</v>
      </c>
      <c r="E7637" s="41" t="s">
        <v>19</v>
      </c>
      <c r="F7637" s="3" t="s">
        <v>22037</v>
      </c>
      <c r="G7637" s="1" t="s">
        <v>20</v>
      </c>
      <c r="H7637" s="4" t="s">
        <v>387</v>
      </c>
      <c r="I7637" s="1" t="s">
        <v>38</v>
      </c>
    </row>
    <row r="7638" spans="2:9">
      <c r="B7638" s="1">
        <v>7636</v>
      </c>
      <c r="C7638" s="41" t="s">
        <v>22038</v>
      </c>
      <c r="D7638" s="4" t="s">
        <v>22039</v>
      </c>
      <c r="E7638" s="41" t="s">
        <v>19</v>
      </c>
      <c r="F7638" s="3" t="s">
        <v>22040</v>
      </c>
      <c r="G7638" s="1" t="s">
        <v>20</v>
      </c>
      <c r="H7638" s="4" t="s">
        <v>557</v>
      </c>
      <c r="I7638" s="1" t="s">
        <v>38</v>
      </c>
    </row>
    <row r="7639" spans="2:9">
      <c r="B7639" s="1">
        <v>7637</v>
      </c>
      <c r="C7639" s="41" t="s">
        <v>22041</v>
      </c>
      <c r="D7639" s="4" t="s">
        <v>22042</v>
      </c>
      <c r="E7639" s="41" t="s">
        <v>19</v>
      </c>
      <c r="F7639" s="3" t="s">
        <v>22043</v>
      </c>
      <c r="G7639" s="1" t="s">
        <v>20</v>
      </c>
      <c r="H7639" s="4" t="s">
        <v>462</v>
      </c>
      <c r="I7639" s="1" t="s">
        <v>38</v>
      </c>
    </row>
    <row r="7640" spans="2:9">
      <c r="B7640" s="1">
        <v>7638</v>
      </c>
      <c r="C7640" s="41" t="s">
        <v>22044</v>
      </c>
      <c r="D7640" s="4" t="s">
        <v>22045</v>
      </c>
      <c r="E7640" s="41" t="s">
        <v>19</v>
      </c>
      <c r="F7640" s="3" t="s">
        <v>22046</v>
      </c>
      <c r="G7640" s="1" t="s">
        <v>20</v>
      </c>
      <c r="H7640" s="4" t="s">
        <v>244</v>
      </c>
      <c r="I7640" s="1" t="s">
        <v>38</v>
      </c>
    </row>
    <row r="7641" spans="2:9">
      <c r="B7641" s="1">
        <v>7639</v>
      </c>
      <c r="C7641" s="41" t="s">
        <v>22047</v>
      </c>
      <c r="D7641" s="4" t="s">
        <v>22048</v>
      </c>
      <c r="E7641" s="41" t="s">
        <v>19</v>
      </c>
      <c r="F7641" s="3" t="s">
        <v>22049</v>
      </c>
      <c r="G7641" s="1" t="s">
        <v>20</v>
      </c>
      <c r="H7641" s="4" t="s">
        <v>310</v>
      </c>
      <c r="I7641" s="1" t="s">
        <v>38</v>
      </c>
    </row>
    <row r="7642" spans="2:9">
      <c r="B7642" s="1">
        <v>7640</v>
      </c>
      <c r="C7642" s="41" t="s">
        <v>22050</v>
      </c>
      <c r="D7642" s="4" t="s">
        <v>22051</v>
      </c>
      <c r="E7642" s="41" t="s">
        <v>19</v>
      </c>
      <c r="F7642" s="3" t="s">
        <v>22052</v>
      </c>
      <c r="G7642" s="1" t="s">
        <v>20</v>
      </c>
      <c r="H7642" s="4" t="s">
        <v>322</v>
      </c>
      <c r="I7642" s="1" t="s">
        <v>38</v>
      </c>
    </row>
    <row r="7643" spans="2:9">
      <c r="B7643" s="1">
        <v>7641</v>
      </c>
      <c r="C7643" s="41" t="s">
        <v>22053</v>
      </c>
      <c r="D7643" s="4" t="s">
        <v>22054</v>
      </c>
      <c r="E7643" s="41" t="s">
        <v>19</v>
      </c>
      <c r="F7643" s="3" t="s">
        <v>22055</v>
      </c>
      <c r="G7643" s="1" t="s">
        <v>20</v>
      </c>
      <c r="H7643" s="4" t="s">
        <v>182</v>
      </c>
      <c r="I7643" s="1" t="s">
        <v>38</v>
      </c>
    </row>
    <row r="7644" spans="2:9">
      <c r="B7644" s="1">
        <v>7642</v>
      </c>
      <c r="C7644" s="41" t="s">
        <v>22056</v>
      </c>
      <c r="D7644" s="4" t="s">
        <v>22057</v>
      </c>
      <c r="E7644" s="41" t="s">
        <v>19</v>
      </c>
      <c r="F7644" s="3" t="s">
        <v>22058</v>
      </c>
      <c r="G7644" s="1" t="s">
        <v>20</v>
      </c>
      <c r="H7644" s="4" t="s">
        <v>322</v>
      </c>
      <c r="I7644" s="1" t="s">
        <v>38</v>
      </c>
    </row>
    <row r="7645" spans="2:9">
      <c r="B7645" s="1">
        <v>7643</v>
      </c>
      <c r="C7645" s="41" t="s">
        <v>22059</v>
      </c>
      <c r="D7645" s="4" t="s">
        <v>22060</v>
      </c>
      <c r="E7645" s="41" t="s">
        <v>19</v>
      </c>
      <c r="F7645" s="3" t="s">
        <v>22061</v>
      </c>
      <c r="G7645" s="1" t="s">
        <v>20</v>
      </c>
      <c r="H7645" s="4" t="s">
        <v>675</v>
      </c>
      <c r="I7645" s="1" t="s">
        <v>38</v>
      </c>
    </row>
    <row r="7646" spans="2:9">
      <c r="B7646" s="1">
        <v>7644</v>
      </c>
      <c r="C7646" s="41" t="s">
        <v>22062</v>
      </c>
      <c r="D7646" s="4" t="s">
        <v>22063</v>
      </c>
      <c r="E7646" s="41" t="s">
        <v>19</v>
      </c>
      <c r="F7646" s="3" t="s">
        <v>22064</v>
      </c>
      <c r="G7646" s="1" t="s">
        <v>20</v>
      </c>
      <c r="H7646" s="4" t="s">
        <v>678</v>
      </c>
      <c r="I7646" s="1" t="s">
        <v>38</v>
      </c>
    </row>
    <row r="7647" spans="2:9">
      <c r="B7647" s="1">
        <v>7645</v>
      </c>
      <c r="C7647" s="41" t="s">
        <v>22065</v>
      </c>
      <c r="D7647" s="4" t="s">
        <v>22066</v>
      </c>
      <c r="E7647" s="41" t="s">
        <v>19</v>
      </c>
      <c r="F7647" s="3" t="s">
        <v>22067</v>
      </c>
      <c r="G7647" s="1" t="s">
        <v>20</v>
      </c>
      <c r="H7647" s="4" t="s">
        <v>478</v>
      </c>
      <c r="I7647" s="1" t="s">
        <v>38</v>
      </c>
    </row>
    <row r="7648" spans="2:9">
      <c r="B7648" s="1">
        <v>7646</v>
      </c>
      <c r="C7648" s="41" t="s">
        <v>22068</v>
      </c>
      <c r="D7648" s="4" t="s">
        <v>22069</v>
      </c>
      <c r="E7648" s="41" t="s">
        <v>19</v>
      </c>
      <c r="F7648" s="3" t="s">
        <v>22070</v>
      </c>
      <c r="G7648" s="1" t="s">
        <v>20</v>
      </c>
      <c r="H7648" s="4" t="s">
        <v>678</v>
      </c>
      <c r="I7648" s="1" t="s">
        <v>38</v>
      </c>
    </row>
    <row r="7649" spans="2:9">
      <c r="B7649" s="1">
        <v>7647</v>
      </c>
      <c r="C7649" s="41" t="s">
        <v>22071</v>
      </c>
      <c r="D7649" s="4" t="s">
        <v>22072</v>
      </c>
      <c r="E7649" s="41" t="s">
        <v>19</v>
      </c>
      <c r="F7649" s="3" t="s">
        <v>22073</v>
      </c>
      <c r="G7649" s="1" t="s">
        <v>20</v>
      </c>
      <c r="H7649" s="4" t="s">
        <v>29551</v>
      </c>
      <c r="I7649" s="1" t="s">
        <v>38</v>
      </c>
    </row>
    <row r="7650" spans="2:9">
      <c r="B7650" s="1">
        <v>7648</v>
      </c>
      <c r="C7650" s="41" t="s">
        <v>22074</v>
      </c>
      <c r="D7650" s="4" t="s">
        <v>22075</v>
      </c>
      <c r="E7650" s="41" t="s">
        <v>19</v>
      </c>
      <c r="F7650" s="3" t="s">
        <v>13087</v>
      </c>
      <c r="G7650" s="1" t="s">
        <v>20</v>
      </c>
      <c r="H7650" s="4" t="s">
        <v>680</v>
      </c>
      <c r="I7650" s="1" t="s">
        <v>38</v>
      </c>
    </row>
    <row r="7651" spans="2:9">
      <c r="B7651" s="1">
        <v>7649</v>
      </c>
      <c r="C7651" s="41" t="s">
        <v>22076</v>
      </c>
      <c r="D7651" s="4" t="s">
        <v>22077</v>
      </c>
      <c r="E7651" s="41" t="s">
        <v>19</v>
      </c>
      <c r="F7651" s="3" t="s">
        <v>22078</v>
      </c>
      <c r="G7651" s="1" t="s">
        <v>20</v>
      </c>
      <c r="H7651" s="4" t="s">
        <v>680</v>
      </c>
      <c r="I7651" s="1" t="s">
        <v>38</v>
      </c>
    </row>
    <row r="7652" spans="2:9">
      <c r="B7652" s="1">
        <v>7650</v>
      </c>
      <c r="C7652" s="41" t="s">
        <v>22079</v>
      </c>
      <c r="D7652" s="4" t="s">
        <v>22080</v>
      </c>
      <c r="E7652" s="41" t="s">
        <v>19</v>
      </c>
      <c r="F7652" s="3" t="s">
        <v>5390</v>
      </c>
      <c r="G7652" s="1" t="s">
        <v>20</v>
      </c>
      <c r="H7652" s="4" t="s">
        <v>360</v>
      </c>
      <c r="I7652" s="1" t="s">
        <v>38</v>
      </c>
    </row>
    <row r="7653" spans="2:9">
      <c r="B7653" s="1">
        <v>7651</v>
      </c>
      <c r="C7653" s="41" t="s">
        <v>22081</v>
      </c>
      <c r="D7653" s="4" t="s">
        <v>22082</v>
      </c>
      <c r="E7653" s="41" t="s">
        <v>19</v>
      </c>
      <c r="F7653" s="3" t="s">
        <v>22083</v>
      </c>
      <c r="G7653" s="1" t="s">
        <v>20</v>
      </c>
      <c r="H7653" s="4" t="s">
        <v>326</v>
      </c>
      <c r="I7653" s="1" t="s">
        <v>38</v>
      </c>
    </row>
    <row r="7654" spans="2:9">
      <c r="B7654" s="1">
        <v>7652</v>
      </c>
      <c r="C7654" s="41" t="s">
        <v>22084</v>
      </c>
      <c r="D7654" s="4" t="s">
        <v>22085</v>
      </c>
      <c r="E7654" s="41" t="s">
        <v>19</v>
      </c>
      <c r="F7654" s="3" t="s">
        <v>22086</v>
      </c>
      <c r="G7654" s="1" t="s">
        <v>20</v>
      </c>
      <c r="H7654" s="4" t="s">
        <v>182</v>
      </c>
      <c r="I7654" s="1" t="s">
        <v>38</v>
      </c>
    </row>
    <row r="7655" spans="2:9">
      <c r="B7655" s="1">
        <v>7653</v>
      </c>
      <c r="C7655" s="41" t="s">
        <v>22087</v>
      </c>
      <c r="D7655" s="4" t="s">
        <v>22088</v>
      </c>
      <c r="E7655" s="41" t="s">
        <v>19</v>
      </c>
      <c r="F7655" s="3" t="s">
        <v>22089</v>
      </c>
      <c r="G7655" s="1" t="s">
        <v>20</v>
      </c>
      <c r="H7655" s="4" t="s">
        <v>182</v>
      </c>
      <c r="I7655" s="1" t="s">
        <v>38</v>
      </c>
    </row>
    <row r="7656" spans="2:9">
      <c r="B7656" s="1">
        <v>7654</v>
      </c>
      <c r="C7656" s="41" t="s">
        <v>22090</v>
      </c>
      <c r="D7656" s="4" t="s">
        <v>22091</v>
      </c>
      <c r="E7656" s="41" t="s">
        <v>19</v>
      </c>
      <c r="F7656" s="3" t="s">
        <v>22092</v>
      </c>
      <c r="G7656" s="1" t="s">
        <v>20</v>
      </c>
      <c r="H7656" s="4" t="s">
        <v>182</v>
      </c>
      <c r="I7656" s="1" t="s">
        <v>38</v>
      </c>
    </row>
    <row r="7657" spans="2:9">
      <c r="B7657" s="1">
        <v>7655</v>
      </c>
      <c r="C7657" s="41" t="s">
        <v>22093</v>
      </c>
      <c r="D7657" s="4" t="s">
        <v>22094</v>
      </c>
      <c r="E7657" s="41" t="s">
        <v>19</v>
      </c>
      <c r="F7657" s="3" t="s">
        <v>22095</v>
      </c>
      <c r="G7657" s="1" t="s">
        <v>20</v>
      </c>
      <c r="H7657" s="4" t="s">
        <v>675</v>
      </c>
      <c r="I7657" s="1" t="s">
        <v>38</v>
      </c>
    </row>
    <row r="7658" spans="2:9">
      <c r="B7658" s="1">
        <v>7656</v>
      </c>
      <c r="C7658" s="41" t="s">
        <v>22096</v>
      </c>
      <c r="D7658" s="4" t="s">
        <v>4356</v>
      </c>
      <c r="E7658" s="41" t="s">
        <v>19</v>
      </c>
      <c r="F7658" s="3" t="s">
        <v>5168</v>
      </c>
      <c r="G7658" s="1" t="s">
        <v>20</v>
      </c>
      <c r="H7658" s="4" t="s">
        <v>252</v>
      </c>
      <c r="I7658" s="1" t="s">
        <v>38</v>
      </c>
    </row>
    <row r="7659" spans="2:9">
      <c r="B7659" s="1">
        <v>7657</v>
      </c>
      <c r="C7659" s="41" t="s">
        <v>22097</v>
      </c>
      <c r="D7659" s="4" t="s">
        <v>22098</v>
      </c>
      <c r="E7659" s="41" t="s">
        <v>19</v>
      </c>
      <c r="F7659" s="3" t="s">
        <v>13255</v>
      </c>
      <c r="G7659" s="1" t="s">
        <v>20</v>
      </c>
      <c r="H7659" s="4" t="s">
        <v>387</v>
      </c>
      <c r="I7659" s="1" t="s">
        <v>38</v>
      </c>
    </row>
    <row r="7660" spans="2:9">
      <c r="B7660" s="1">
        <v>7658</v>
      </c>
      <c r="C7660" s="41" t="s">
        <v>22099</v>
      </c>
      <c r="D7660" s="4" t="s">
        <v>22100</v>
      </c>
      <c r="E7660" s="41" t="s">
        <v>19</v>
      </c>
      <c r="F7660" s="3" t="s">
        <v>22101</v>
      </c>
      <c r="G7660" s="1" t="s">
        <v>20</v>
      </c>
      <c r="H7660" s="4" t="s">
        <v>436</v>
      </c>
      <c r="I7660" s="1" t="s">
        <v>38</v>
      </c>
    </row>
    <row r="7661" spans="2:9">
      <c r="B7661" s="1">
        <v>7659</v>
      </c>
      <c r="C7661" s="41" t="s">
        <v>22102</v>
      </c>
      <c r="D7661" s="4" t="s">
        <v>22103</v>
      </c>
      <c r="E7661" s="41" t="s">
        <v>19</v>
      </c>
      <c r="F7661" s="3" t="s">
        <v>22104</v>
      </c>
      <c r="G7661" s="1" t="s">
        <v>20</v>
      </c>
      <c r="H7661" s="4" t="s">
        <v>680</v>
      </c>
      <c r="I7661" s="1" t="s">
        <v>38</v>
      </c>
    </row>
    <row r="7662" spans="2:9">
      <c r="B7662" s="1">
        <v>7660</v>
      </c>
      <c r="C7662" s="41" t="s">
        <v>22105</v>
      </c>
      <c r="D7662" s="4" t="s">
        <v>22106</v>
      </c>
      <c r="E7662" s="41" t="s">
        <v>19</v>
      </c>
      <c r="F7662" s="3" t="s">
        <v>22107</v>
      </c>
      <c r="G7662" s="1" t="s">
        <v>20</v>
      </c>
      <c r="H7662" s="4" t="s">
        <v>478</v>
      </c>
      <c r="I7662" s="1" t="s">
        <v>38</v>
      </c>
    </row>
    <row r="7663" spans="2:9">
      <c r="B7663" s="1">
        <v>7661</v>
      </c>
      <c r="C7663" s="41" t="s">
        <v>22108</v>
      </c>
      <c r="D7663" s="4" t="s">
        <v>22109</v>
      </c>
      <c r="E7663" s="41" t="s">
        <v>19</v>
      </c>
      <c r="F7663" s="3" t="s">
        <v>22110</v>
      </c>
      <c r="G7663" s="1" t="s">
        <v>20</v>
      </c>
      <c r="H7663" s="4" t="s">
        <v>672</v>
      </c>
      <c r="I7663" s="1" t="s">
        <v>38</v>
      </c>
    </row>
    <row r="7664" spans="2:9">
      <c r="B7664" s="1">
        <v>7662</v>
      </c>
      <c r="C7664" s="41" t="s">
        <v>22111</v>
      </c>
      <c r="D7664" s="4" t="s">
        <v>13179</v>
      </c>
      <c r="E7664" s="41" t="s">
        <v>19</v>
      </c>
      <c r="F7664" s="3" t="s">
        <v>22112</v>
      </c>
      <c r="G7664" s="1" t="s">
        <v>20</v>
      </c>
      <c r="H7664" s="4" t="s">
        <v>387</v>
      </c>
      <c r="I7664" s="1" t="s">
        <v>38</v>
      </c>
    </row>
    <row r="7665" spans="2:9">
      <c r="B7665" s="1">
        <v>7663</v>
      </c>
      <c r="C7665" s="41" t="s">
        <v>22113</v>
      </c>
      <c r="D7665" s="4" t="s">
        <v>22114</v>
      </c>
      <c r="E7665" s="41" t="s">
        <v>19</v>
      </c>
      <c r="F7665" s="3" t="s">
        <v>16652</v>
      </c>
      <c r="G7665" s="1" t="s">
        <v>20</v>
      </c>
      <c r="H7665" s="4" t="s">
        <v>244</v>
      </c>
      <c r="I7665" s="1" t="s">
        <v>38</v>
      </c>
    </row>
    <row r="7666" spans="2:9">
      <c r="B7666" s="1">
        <v>7664</v>
      </c>
      <c r="C7666" s="41" t="s">
        <v>22115</v>
      </c>
      <c r="D7666" s="4" t="s">
        <v>22116</v>
      </c>
      <c r="E7666" s="41" t="s">
        <v>19</v>
      </c>
      <c r="F7666" s="3" t="s">
        <v>14885</v>
      </c>
      <c r="G7666" s="1" t="s">
        <v>20</v>
      </c>
      <c r="H7666" s="4" t="s">
        <v>680</v>
      </c>
      <c r="I7666" s="1" t="s">
        <v>38</v>
      </c>
    </row>
    <row r="7667" spans="2:9">
      <c r="B7667" s="1">
        <v>7665</v>
      </c>
      <c r="C7667" s="41" t="s">
        <v>22117</v>
      </c>
      <c r="D7667" s="4" t="s">
        <v>22118</v>
      </c>
      <c r="E7667" s="41" t="s">
        <v>19</v>
      </c>
      <c r="F7667" s="3" t="s">
        <v>6852</v>
      </c>
      <c r="G7667" s="1" t="s">
        <v>20</v>
      </c>
      <c r="H7667" s="4" t="s">
        <v>387</v>
      </c>
      <c r="I7667" s="1" t="s">
        <v>38</v>
      </c>
    </row>
    <row r="7668" spans="2:9">
      <c r="B7668" s="1">
        <v>7666</v>
      </c>
      <c r="C7668" s="41" t="s">
        <v>22119</v>
      </c>
      <c r="D7668" s="4" t="s">
        <v>22120</v>
      </c>
      <c r="E7668" s="41" t="s">
        <v>19</v>
      </c>
      <c r="F7668" s="3" t="s">
        <v>22121</v>
      </c>
      <c r="G7668" s="1" t="s">
        <v>20</v>
      </c>
      <c r="H7668" s="4" t="s">
        <v>387</v>
      </c>
      <c r="I7668" s="1" t="s">
        <v>38</v>
      </c>
    </row>
    <row r="7669" spans="2:9">
      <c r="B7669" s="1">
        <v>7667</v>
      </c>
      <c r="C7669" s="41" t="s">
        <v>22122</v>
      </c>
      <c r="D7669" s="4" t="s">
        <v>22123</v>
      </c>
      <c r="E7669" s="41" t="s">
        <v>19</v>
      </c>
      <c r="F7669" s="3" t="s">
        <v>22124</v>
      </c>
      <c r="G7669" s="1" t="s">
        <v>20</v>
      </c>
      <c r="H7669" s="4" t="s">
        <v>310</v>
      </c>
      <c r="I7669" s="1" t="s">
        <v>38</v>
      </c>
    </row>
    <row r="7670" spans="2:9">
      <c r="B7670" s="1">
        <v>7668</v>
      </c>
      <c r="C7670" s="41" t="s">
        <v>22125</v>
      </c>
      <c r="D7670" s="4" t="s">
        <v>22126</v>
      </c>
      <c r="E7670" s="41" t="s">
        <v>19</v>
      </c>
      <c r="F7670" s="3" t="s">
        <v>22127</v>
      </c>
      <c r="G7670" s="1" t="s">
        <v>20</v>
      </c>
      <c r="H7670" s="4" t="s">
        <v>680</v>
      </c>
      <c r="I7670" s="1" t="s">
        <v>38</v>
      </c>
    </row>
    <row r="7671" spans="2:9">
      <c r="B7671" s="1">
        <v>7669</v>
      </c>
      <c r="C7671" s="41" t="s">
        <v>22128</v>
      </c>
      <c r="D7671" s="4" t="s">
        <v>9134</v>
      </c>
      <c r="E7671" s="41" t="s">
        <v>19</v>
      </c>
      <c r="F7671" s="3" t="s">
        <v>22129</v>
      </c>
      <c r="G7671" s="1" t="s">
        <v>20</v>
      </c>
      <c r="H7671" s="4" t="s">
        <v>680</v>
      </c>
      <c r="I7671" s="1" t="s">
        <v>38</v>
      </c>
    </row>
    <row r="7672" spans="2:9">
      <c r="B7672" s="1">
        <v>7670</v>
      </c>
      <c r="C7672" s="41" t="s">
        <v>22130</v>
      </c>
      <c r="D7672" s="4" t="s">
        <v>7799</v>
      </c>
      <c r="E7672" s="41" t="s">
        <v>19</v>
      </c>
      <c r="F7672" s="3" t="s">
        <v>22131</v>
      </c>
      <c r="G7672" s="1" t="s">
        <v>20</v>
      </c>
      <c r="H7672" s="4" t="s">
        <v>557</v>
      </c>
      <c r="I7672" s="1" t="s">
        <v>38</v>
      </c>
    </row>
    <row r="7673" spans="2:9">
      <c r="B7673" s="1">
        <v>7671</v>
      </c>
      <c r="C7673" s="41" t="s">
        <v>22132</v>
      </c>
      <c r="D7673" s="4" t="s">
        <v>22133</v>
      </c>
      <c r="E7673" s="41" t="s">
        <v>19</v>
      </c>
      <c r="F7673" s="3" t="s">
        <v>22134</v>
      </c>
      <c r="G7673" s="1" t="s">
        <v>20</v>
      </c>
      <c r="H7673" s="4" t="s">
        <v>675</v>
      </c>
      <c r="I7673" s="1" t="s">
        <v>38</v>
      </c>
    </row>
    <row r="7674" spans="2:9">
      <c r="B7674" s="1">
        <v>7672</v>
      </c>
      <c r="C7674" s="41" t="s">
        <v>22135</v>
      </c>
      <c r="D7674" s="4" t="s">
        <v>22136</v>
      </c>
      <c r="E7674" s="41" t="s">
        <v>19</v>
      </c>
      <c r="F7674" s="3" t="s">
        <v>22137</v>
      </c>
      <c r="G7674" s="1" t="s">
        <v>20</v>
      </c>
      <c r="H7674" s="4" t="s">
        <v>182</v>
      </c>
      <c r="I7674" s="1" t="s">
        <v>38</v>
      </c>
    </row>
    <row r="7675" spans="2:9">
      <c r="B7675" s="1">
        <v>7673</v>
      </c>
      <c r="C7675" s="41" t="s">
        <v>22138</v>
      </c>
      <c r="D7675" s="4" t="s">
        <v>22139</v>
      </c>
      <c r="E7675" s="41" t="s">
        <v>19</v>
      </c>
      <c r="F7675" s="3" t="s">
        <v>22140</v>
      </c>
      <c r="G7675" s="1" t="s">
        <v>20</v>
      </c>
      <c r="H7675" s="4" t="s">
        <v>678</v>
      </c>
      <c r="I7675" s="1" t="s">
        <v>38</v>
      </c>
    </row>
    <row r="7676" spans="2:9">
      <c r="B7676" s="1">
        <v>7674</v>
      </c>
      <c r="C7676" s="41" t="s">
        <v>22141</v>
      </c>
      <c r="D7676" s="4" t="s">
        <v>22142</v>
      </c>
      <c r="E7676" s="41" t="s">
        <v>19</v>
      </c>
      <c r="F7676" s="3" t="s">
        <v>22143</v>
      </c>
      <c r="G7676" s="1" t="s">
        <v>20</v>
      </c>
      <c r="H7676" s="4" t="s">
        <v>326</v>
      </c>
      <c r="I7676" s="1" t="s">
        <v>38</v>
      </c>
    </row>
    <row r="7677" spans="2:9">
      <c r="B7677" s="1">
        <v>7675</v>
      </c>
      <c r="C7677" s="41" t="s">
        <v>22144</v>
      </c>
      <c r="D7677" s="4" t="s">
        <v>22145</v>
      </c>
      <c r="E7677" s="41" t="s">
        <v>19</v>
      </c>
      <c r="F7677" s="3" t="s">
        <v>22146</v>
      </c>
      <c r="G7677" s="1" t="s">
        <v>20</v>
      </c>
      <c r="H7677" s="4" t="s">
        <v>182</v>
      </c>
      <c r="I7677" s="1" t="s">
        <v>38</v>
      </c>
    </row>
    <row r="7678" spans="2:9">
      <c r="B7678" s="1">
        <v>7676</v>
      </c>
      <c r="C7678" s="41" t="s">
        <v>22147</v>
      </c>
      <c r="D7678" s="4" t="s">
        <v>22148</v>
      </c>
      <c r="E7678" s="41" t="s">
        <v>19</v>
      </c>
      <c r="F7678" s="3" t="s">
        <v>22149</v>
      </c>
      <c r="G7678" s="1" t="s">
        <v>20</v>
      </c>
      <c r="H7678" s="4" t="s">
        <v>182</v>
      </c>
      <c r="I7678" s="1" t="s">
        <v>38</v>
      </c>
    </row>
    <row r="7679" spans="2:9">
      <c r="B7679" s="1">
        <v>7677</v>
      </c>
      <c r="C7679" s="41" t="s">
        <v>22150</v>
      </c>
      <c r="D7679" s="4" t="s">
        <v>22151</v>
      </c>
      <c r="E7679" s="41" t="s">
        <v>19</v>
      </c>
      <c r="F7679" s="3" t="s">
        <v>22152</v>
      </c>
      <c r="G7679" s="1" t="s">
        <v>20</v>
      </c>
      <c r="H7679" s="4" t="s">
        <v>296</v>
      </c>
      <c r="I7679" s="1" t="s">
        <v>38</v>
      </c>
    </row>
    <row r="7680" spans="2:9">
      <c r="B7680" s="1">
        <v>7678</v>
      </c>
      <c r="C7680" s="41" t="s">
        <v>22153</v>
      </c>
      <c r="D7680" s="4" t="s">
        <v>22154</v>
      </c>
      <c r="E7680" s="41" t="s">
        <v>19</v>
      </c>
      <c r="F7680" s="3" t="s">
        <v>22155</v>
      </c>
      <c r="G7680" s="1" t="s">
        <v>20</v>
      </c>
      <c r="H7680" s="4" t="s">
        <v>436</v>
      </c>
      <c r="I7680" s="1" t="s">
        <v>38</v>
      </c>
    </row>
    <row r="7681" spans="2:9">
      <c r="B7681" s="1">
        <v>7679</v>
      </c>
      <c r="C7681" s="41" t="s">
        <v>22156</v>
      </c>
      <c r="D7681" s="4" t="s">
        <v>22157</v>
      </c>
      <c r="E7681" s="41" t="s">
        <v>19</v>
      </c>
      <c r="F7681" s="3" t="s">
        <v>22158</v>
      </c>
      <c r="G7681" s="1" t="s">
        <v>20</v>
      </c>
      <c r="H7681" s="4" t="s">
        <v>675</v>
      </c>
      <c r="I7681" s="1" t="s">
        <v>38</v>
      </c>
    </row>
    <row r="7682" spans="2:9">
      <c r="B7682" s="1">
        <v>7680</v>
      </c>
      <c r="C7682" s="41" t="s">
        <v>22159</v>
      </c>
      <c r="D7682" s="4" t="s">
        <v>22160</v>
      </c>
      <c r="E7682" s="41" t="s">
        <v>19</v>
      </c>
      <c r="F7682" s="3" t="s">
        <v>22161</v>
      </c>
      <c r="G7682" s="1" t="s">
        <v>20</v>
      </c>
      <c r="H7682" s="4" t="s">
        <v>29551</v>
      </c>
      <c r="I7682" s="1" t="s">
        <v>38</v>
      </c>
    </row>
    <row r="7683" spans="2:9">
      <c r="B7683" s="1">
        <v>7681</v>
      </c>
      <c r="C7683" s="41" t="s">
        <v>22162</v>
      </c>
      <c r="D7683" s="4" t="s">
        <v>22163</v>
      </c>
      <c r="E7683" s="41" t="s">
        <v>19</v>
      </c>
      <c r="F7683" s="3" t="s">
        <v>22164</v>
      </c>
      <c r="G7683" s="1" t="s">
        <v>20</v>
      </c>
      <c r="H7683" s="4" t="s">
        <v>680</v>
      </c>
      <c r="I7683" s="1" t="s">
        <v>38</v>
      </c>
    </row>
    <row r="7684" spans="2:9">
      <c r="B7684" s="1">
        <v>7682</v>
      </c>
      <c r="C7684" s="41" t="s">
        <v>22165</v>
      </c>
      <c r="D7684" s="4" t="s">
        <v>22166</v>
      </c>
      <c r="E7684" s="41" t="s">
        <v>19</v>
      </c>
      <c r="F7684" s="3" t="s">
        <v>22167</v>
      </c>
      <c r="G7684" s="1" t="s">
        <v>20</v>
      </c>
      <c r="H7684" s="4" t="s">
        <v>679</v>
      </c>
      <c r="I7684" s="1" t="s">
        <v>38</v>
      </c>
    </row>
    <row r="7685" spans="2:9">
      <c r="B7685" s="1">
        <v>7683</v>
      </c>
      <c r="C7685" s="41" t="s">
        <v>22168</v>
      </c>
      <c r="D7685" s="4" t="s">
        <v>22169</v>
      </c>
      <c r="E7685" s="41" t="s">
        <v>19</v>
      </c>
      <c r="F7685" s="3" t="s">
        <v>22170</v>
      </c>
      <c r="G7685" s="1" t="s">
        <v>20</v>
      </c>
      <c r="H7685" s="4" t="s">
        <v>678</v>
      </c>
      <c r="I7685" s="1" t="s">
        <v>38</v>
      </c>
    </row>
    <row r="7686" spans="2:9">
      <c r="B7686" s="1">
        <v>7684</v>
      </c>
      <c r="C7686" s="41" t="s">
        <v>22171</v>
      </c>
      <c r="D7686" s="4" t="s">
        <v>22172</v>
      </c>
      <c r="E7686" s="41" t="s">
        <v>19</v>
      </c>
      <c r="F7686" s="3" t="s">
        <v>22173</v>
      </c>
      <c r="G7686" s="1" t="s">
        <v>20</v>
      </c>
      <c r="H7686" s="4" t="s">
        <v>678</v>
      </c>
      <c r="I7686" s="1" t="s">
        <v>38</v>
      </c>
    </row>
    <row r="7687" spans="2:9">
      <c r="B7687" s="1">
        <v>7685</v>
      </c>
      <c r="C7687" s="41" t="s">
        <v>22174</v>
      </c>
      <c r="D7687" s="4" t="s">
        <v>22175</v>
      </c>
      <c r="E7687" s="41" t="s">
        <v>19</v>
      </c>
      <c r="F7687" s="3" t="s">
        <v>22176</v>
      </c>
      <c r="G7687" s="1" t="s">
        <v>20</v>
      </c>
      <c r="H7687" s="4" t="s">
        <v>557</v>
      </c>
      <c r="I7687" s="1" t="s">
        <v>38</v>
      </c>
    </row>
    <row r="7688" spans="2:9">
      <c r="B7688" s="1">
        <v>7686</v>
      </c>
      <c r="C7688" s="41" t="s">
        <v>22177</v>
      </c>
      <c r="D7688" s="4" t="s">
        <v>22178</v>
      </c>
      <c r="E7688" s="41" t="s">
        <v>19</v>
      </c>
      <c r="F7688" s="3" t="s">
        <v>22179</v>
      </c>
      <c r="G7688" s="1" t="s">
        <v>20</v>
      </c>
      <c r="H7688" s="4" t="s">
        <v>675</v>
      </c>
      <c r="I7688" s="1" t="s">
        <v>38</v>
      </c>
    </row>
    <row r="7689" spans="2:9">
      <c r="B7689" s="1">
        <v>7687</v>
      </c>
      <c r="C7689" s="41" t="s">
        <v>22180</v>
      </c>
      <c r="D7689" s="4" t="s">
        <v>22181</v>
      </c>
      <c r="E7689" s="41" t="s">
        <v>19</v>
      </c>
      <c r="F7689" s="3" t="s">
        <v>22182</v>
      </c>
      <c r="G7689" s="1" t="s">
        <v>20</v>
      </c>
      <c r="H7689" s="4" t="s">
        <v>678</v>
      </c>
      <c r="I7689" s="1" t="s">
        <v>38</v>
      </c>
    </row>
    <row r="7690" spans="2:9">
      <c r="B7690" s="1">
        <v>7688</v>
      </c>
      <c r="C7690" s="41" t="s">
        <v>22183</v>
      </c>
      <c r="D7690" s="4" t="s">
        <v>22184</v>
      </c>
      <c r="E7690" s="41" t="s">
        <v>19</v>
      </c>
      <c r="F7690" s="3" t="s">
        <v>20422</v>
      </c>
      <c r="G7690" s="1" t="s">
        <v>20</v>
      </c>
      <c r="H7690" s="4" t="s">
        <v>194</v>
      </c>
      <c r="I7690" s="1" t="s">
        <v>38</v>
      </c>
    </row>
    <row r="7691" spans="2:9">
      <c r="B7691" s="1">
        <v>7689</v>
      </c>
      <c r="C7691" s="41" t="s">
        <v>22185</v>
      </c>
      <c r="D7691" s="4" t="s">
        <v>22186</v>
      </c>
      <c r="E7691" s="41" t="s">
        <v>19</v>
      </c>
      <c r="F7691" s="3" t="s">
        <v>22187</v>
      </c>
      <c r="G7691" s="1" t="s">
        <v>20</v>
      </c>
      <c r="H7691" s="4" t="s">
        <v>387</v>
      </c>
      <c r="I7691" s="1" t="s">
        <v>38</v>
      </c>
    </row>
    <row r="7692" spans="2:9">
      <c r="B7692" s="1">
        <v>7690</v>
      </c>
      <c r="C7692" s="41" t="s">
        <v>22188</v>
      </c>
      <c r="D7692" s="4" t="s">
        <v>22189</v>
      </c>
      <c r="E7692" s="41" t="s">
        <v>19</v>
      </c>
      <c r="F7692" s="3" t="s">
        <v>22190</v>
      </c>
      <c r="G7692" s="1" t="s">
        <v>20</v>
      </c>
      <c r="H7692" s="4" t="s">
        <v>29551</v>
      </c>
      <c r="I7692" s="1" t="s">
        <v>38</v>
      </c>
    </row>
    <row r="7693" spans="2:9">
      <c r="B7693" s="1">
        <v>7691</v>
      </c>
      <c r="C7693" s="41" t="s">
        <v>22191</v>
      </c>
      <c r="D7693" s="4" t="s">
        <v>22192</v>
      </c>
      <c r="E7693" s="41" t="s">
        <v>19</v>
      </c>
      <c r="F7693" s="3" t="s">
        <v>22193</v>
      </c>
      <c r="G7693" s="1" t="s">
        <v>20</v>
      </c>
      <c r="H7693" s="4" t="s">
        <v>182</v>
      </c>
      <c r="I7693" s="1" t="s">
        <v>38</v>
      </c>
    </row>
    <row r="7694" spans="2:9">
      <c r="B7694" s="1">
        <v>7692</v>
      </c>
      <c r="C7694" s="41" t="s">
        <v>22194</v>
      </c>
      <c r="D7694" s="4" t="s">
        <v>22195</v>
      </c>
      <c r="E7694" s="41" t="s">
        <v>19</v>
      </c>
      <c r="F7694" s="3" t="s">
        <v>22196</v>
      </c>
      <c r="G7694" s="1" t="s">
        <v>20</v>
      </c>
      <c r="H7694" s="4" t="s">
        <v>436</v>
      </c>
      <c r="I7694" s="1" t="s">
        <v>38</v>
      </c>
    </row>
    <row r="7695" spans="2:9">
      <c r="B7695" s="1">
        <v>7693</v>
      </c>
      <c r="C7695" s="41" t="s">
        <v>22197</v>
      </c>
      <c r="D7695" s="4" t="s">
        <v>22198</v>
      </c>
      <c r="E7695" s="41" t="s">
        <v>19</v>
      </c>
      <c r="F7695" s="3" t="s">
        <v>22199</v>
      </c>
      <c r="G7695" s="1" t="s">
        <v>20</v>
      </c>
      <c r="H7695" s="4" t="s">
        <v>680</v>
      </c>
      <c r="I7695" s="1" t="s">
        <v>38</v>
      </c>
    </row>
    <row r="7696" spans="2:9">
      <c r="B7696" s="1">
        <v>7694</v>
      </c>
      <c r="C7696" s="41" t="s">
        <v>22200</v>
      </c>
      <c r="D7696" s="4" t="s">
        <v>22201</v>
      </c>
      <c r="E7696" s="41" t="s">
        <v>19</v>
      </c>
      <c r="F7696" s="3" t="s">
        <v>21394</v>
      </c>
      <c r="G7696" s="1" t="s">
        <v>20</v>
      </c>
      <c r="H7696" s="4" t="s">
        <v>296</v>
      </c>
      <c r="I7696" s="1" t="s">
        <v>38</v>
      </c>
    </row>
    <row r="7697" spans="2:9">
      <c r="B7697" s="1">
        <v>7695</v>
      </c>
      <c r="C7697" s="41" t="s">
        <v>22202</v>
      </c>
      <c r="D7697" s="4" t="s">
        <v>22203</v>
      </c>
      <c r="E7697" s="41" t="s">
        <v>19</v>
      </c>
      <c r="F7697" s="3" t="s">
        <v>21394</v>
      </c>
      <c r="G7697" s="1" t="s">
        <v>20</v>
      </c>
      <c r="H7697" s="4" t="s">
        <v>296</v>
      </c>
      <c r="I7697" s="1" t="s">
        <v>38</v>
      </c>
    </row>
    <row r="7698" spans="2:9">
      <c r="B7698" s="1">
        <v>7696</v>
      </c>
      <c r="C7698" s="41" t="s">
        <v>22204</v>
      </c>
      <c r="D7698" s="4" t="s">
        <v>22205</v>
      </c>
      <c r="E7698" s="41" t="s">
        <v>19</v>
      </c>
      <c r="F7698" s="3" t="s">
        <v>22206</v>
      </c>
      <c r="G7698" s="1" t="s">
        <v>20</v>
      </c>
      <c r="H7698" s="4" t="s">
        <v>29551</v>
      </c>
      <c r="I7698" s="1" t="s">
        <v>38</v>
      </c>
    </row>
    <row r="7699" spans="2:9">
      <c r="B7699" s="1">
        <v>7697</v>
      </c>
      <c r="C7699" s="41" t="s">
        <v>22207</v>
      </c>
      <c r="D7699" s="4" t="s">
        <v>22208</v>
      </c>
      <c r="E7699" s="41" t="s">
        <v>19</v>
      </c>
      <c r="F7699" s="3" t="s">
        <v>6567</v>
      </c>
      <c r="G7699" s="1" t="s">
        <v>20</v>
      </c>
      <c r="H7699" s="4" t="s">
        <v>29551</v>
      </c>
      <c r="I7699" s="1" t="s">
        <v>38</v>
      </c>
    </row>
    <row r="7700" spans="2:9">
      <c r="B7700" s="1">
        <v>7698</v>
      </c>
      <c r="C7700" s="41" t="s">
        <v>22209</v>
      </c>
      <c r="D7700" s="4" t="s">
        <v>22210</v>
      </c>
      <c r="E7700" s="41" t="s">
        <v>19</v>
      </c>
      <c r="F7700" s="3" t="s">
        <v>22211</v>
      </c>
      <c r="G7700" s="1" t="s">
        <v>20</v>
      </c>
      <c r="H7700" s="4" t="s">
        <v>557</v>
      </c>
      <c r="I7700" s="1" t="s">
        <v>38</v>
      </c>
    </row>
    <row r="7701" spans="2:9">
      <c r="B7701" s="1">
        <v>7699</v>
      </c>
      <c r="C7701" s="41" t="s">
        <v>22212</v>
      </c>
      <c r="D7701" s="4" t="s">
        <v>22213</v>
      </c>
      <c r="E7701" s="41" t="s">
        <v>19</v>
      </c>
      <c r="F7701" s="3" t="s">
        <v>443</v>
      </c>
      <c r="G7701" s="1" t="s">
        <v>20</v>
      </c>
      <c r="H7701" s="4" t="s">
        <v>182</v>
      </c>
      <c r="I7701" s="1" t="s">
        <v>38</v>
      </c>
    </row>
    <row r="7702" spans="2:9">
      <c r="B7702" s="1">
        <v>7700</v>
      </c>
      <c r="C7702" s="41" t="s">
        <v>22214</v>
      </c>
      <c r="D7702" s="4" t="s">
        <v>22215</v>
      </c>
      <c r="E7702" s="41" t="s">
        <v>19</v>
      </c>
      <c r="F7702" s="3" t="s">
        <v>22216</v>
      </c>
      <c r="G7702" s="1" t="s">
        <v>20</v>
      </c>
      <c r="H7702" s="4" t="s">
        <v>387</v>
      </c>
      <c r="I7702" s="1" t="s">
        <v>38</v>
      </c>
    </row>
    <row r="7703" spans="2:9">
      <c r="B7703" s="1">
        <v>7701</v>
      </c>
      <c r="C7703" s="41" t="s">
        <v>22217</v>
      </c>
      <c r="D7703" s="4" t="s">
        <v>22218</v>
      </c>
      <c r="E7703" s="41" t="s">
        <v>19</v>
      </c>
      <c r="F7703" s="3" t="s">
        <v>22219</v>
      </c>
      <c r="G7703" s="1" t="s">
        <v>20</v>
      </c>
      <c r="H7703" s="4" t="s">
        <v>310</v>
      </c>
      <c r="I7703" s="1" t="s">
        <v>38</v>
      </c>
    </row>
    <row r="7704" spans="2:9">
      <c r="B7704" s="1">
        <v>7702</v>
      </c>
      <c r="C7704" s="41" t="s">
        <v>22220</v>
      </c>
      <c r="D7704" s="4" t="s">
        <v>22221</v>
      </c>
      <c r="E7704" s="41" t="s">
        <v>19</v>
      </c>
      <c r="F7704" s="3" t="s">
        <v>22222</v>
      </c>
      <c r="G7704" s="1" t="s">
        <v>20</v>
      </c>
      <c r="H7704" s="4" t="s">
        <v>182</v>
      </c>
      <c r="I7704" s="1" t="s">
        <v>38</v>
      </c>
    </row>
    <row r="7705" spans="2:9">
      <c r="B7705" s="1">
        <v>7703</v>
      </c>
      <c r="C7705" s="41" t="s">
        <v>22223</v>
      </c>
      <c r="D7705" s="4" t="s">
        <v>22224</v>
      </c>
      <c r="E7705" s="41" t="s">
        <v>19</v>
      </c>
      <c r="F7705" s="3" t="s">
        <v>22225</v>
      </c>
      <c r="G7705" s="1" t="s">
        <v>20</v>
      </c>
      <c r="H7705" s="4" t="s">
        <v>675</v>
      </c>
      <c r="I7705" s="1" t="s">
        <v>38</v>
      </c>
    </row>
    <row r="7706" spans="2:9">
      <c r="B7706" s="1">
        <v>7704</v>
      </c>
      <c r="C7706" s="41" t="s">
        <v>22226</v>
      </c>
      <c r="D7706" s="4" t="s">
        <v>22227</v>
      </c>
      <c r="E7706" s="41" t="s">
        <v>19</v>
      </c>
      <c r="F7706" s="3" t="s">
        <v>20732</v>
      </c>
      <c r="G7706" s="1" t="s">
        <v>20</v>
      </c>
      <c r="H7706" s="4" t="s">
        <v>387</v>
      </c>
      <c r="I7706" s="1" t="s">
        <v>38</v>
      </c>
    </row>
    <row r="7707" spans="2:9">
      <c r="B7707" s="1">
        <v>7705</v>
      </c>
      <c r="C7707" s="41" t="s">
        <v>22228</v>
      </c>
      <c r="D7707" s="4" t="s">
        <v>22229</v>
      </c>
      <c r="E7707" s="41" t="s">
        <v>19</v>
      </c>
      <c r="F7707" s="3" t="s">
        <v>6567</v>
      </c>
      <c r="G7707" s="1" t="s">
        <v>20</v>
      </c>
      <c r="H7707" s="4" t="s">
        <v>29551</v>
      </c>
      <c r="I7707" s="1" t="s">
        <v>38</v>
      </c>
    </row>
    <row r="7708" spans="2:9">
      <c r="B7708" s="1">
        <v>7706</v>
      </c>
      <c r="C7708" s="41" t="s">
        <v>22230</v>
      </c>
      <c r="D7708" s="4" t="s">
        <v>22231</v>
      </c>
      <c r="E7708" s="41" t="s">
        <v>19</v>
      </c>
      <c r="F7708" s="3" t="s">
        <v>22232</v>
      </c>
      <c r="G7708" s="1" t="s">
        <v>20</v>
      </c>
      <c r="H7708" s="4" t="s">
        <v>675</v>
      </c>
      <c r="I7708" s="1" t="s">
        <v>38</v>
      </c>
    </row>
    <row r="7709" spans="2:9">
      <c r="B7709" s="1">
        <v>7707</v>
      </c>
      <c r="C7709" s="41" t="s">
        <v>22233</v>
      </c>
      <c r="D7709" s="4" t="s">
        <v>22234</v>
      </c>
      <c r="E7709" s="41" t="s">
        <v>19</v>
      </c>
      <c r="F7709" s="3" t="s">
        <v>22235</v>
      </c>
      <c r="G7709" s="1" t="s">
        <v>20</v>
      </c>
      <c r="H7709" s="4" t="s">
        <v>675</v>
      </c>
      <c r="I7709" s="1" t="s">
        <v>38</v>
      </c>
    </row>
    <row r="7710" spans="2:9">
      <c r="B7710" s="1">
        <v>7708</v>
      </c>
      <c r="C7710" s="41" t="s">
        <v>22236</v>
      </c>
      <c r="D7710" s="4" t="s">
        <v>22237</v>
      </c>
      <c r="E7710" s="41" t="s">
        <v>19</v>
      </c>
      <c r="F7710" s="3" t="s">
        <v>22238</v>
      </c>
      <c r="G7710" s="1" t="s">
        <v>20</v>
      </c>
      <c r="H7710" s="4" t="s">
        <v>675</v>
      </c>
      <c r="I7710" s="1" t="s">
        <v>38</v>
      </c>
    </row>
    <row r="7711" spans="2:9">
      <c r="B7711" s="1">
        <v>7709</v>
      </c>
      <c r="C7711" s="41" t="s">
        <v>22239</v>
      </c>
      <c r="D7711" s="4" t="s">
        <v>22240</v>
      </c>
      <c r="E7711" s="41" t="s">
        <v>19</v>
      </c>
      <c r="F7711" s="3" t="s">
        <v>17026</v>
      </c>
      <c r="G7711" s="1" t="s">
        <v>20</v>
      </c>
      <c r="H7711" s="4" t="s">
        <v>182</v>
      </c>
      <c r="I7711" s="1" t="s">
        <v>38</v>
      </c>
    </row>
    <row r="7712" spans="2:9">
      <c r="B7712" s="1">
        <v>7710</v>
      </c>
      <c r="C7712" s="41" t="s">
        <v>22241</v>
      </c>
      <c r="D7712" s="4" t="s">
        <v>22242</v>
      </c>
      <c r="E7712" s="41" t="s">
        <v>19</v>
      </c>
      <c r="F7712" s="3" t="s">
        <v>22243</v>
      </c>
      <c r="G7712" s="1" t="s">
        <v>20</v>
      </c>
      <c r="H7712" s="4" t="s">
        <v>174</v>
      </c>
      <c r="I7712" s="1" t="s">
        <v>38</v>
      </c>
    </row>
    <row r="7713" spans="2:9">
      <c r="B7713" s="1">
        <v>7711</v>
      </c>
      <c r="C7713" s="41" t="s">
        <v>22244</v>
      </c>
      <c r="D7713" s="4" t="s">
        <v>22245</v>
      </c>
      <c r="E7713" s="41" t="s">
        <v>19</v>
      </c>
      <c r="F7713" s="3" t="s">
        <v>13988</v>
      </c>
      <c r="G7713" s="1" t="s">
        <v>20</v>
      </c>
      <c r="H7713" s="4" t="s">
        <v>387</v>
      </c>
      <c r="I7713" s="1" t="s">
        <v>38</v>
      </c>
    </row>
    <row r="7714" spans="2:9">
      <c r="B7714" s="1">
        <v>7712</v>
      </c>
      <c r="C7714" s="41" t="s">
        <v>22246</v>
      </c>
      <c r="D7714" s="4" t="s">
        <v>2854</v>
      </c>
      <c r="E7714" s="41" t="s">
        <v>13</v>
      </c>
      <c r="F7714" s="3" t="s">
        <v>30227</v>
      </c>
      <c r="G7714" s="1" t="s">
        <v>14</v>
      </c>
      <c r="H7714" s="4" t="s">
        <v>198</v>
      </c>
      <c r="I7714" s="1" t="s">
        <v>38</v>
      </c>
    </row>
    <row r="7715" spans="2:9">
      <c r="B7715" s="1">
        <v>7713</v>
      </c>
      <c r="C7715" s="41" t="s">
        <v>22247</v>
      </c>
      <c r="D7715" s="4" t="s">
        <v>22248</v>
      </c>
      <c r="E7715" s="41" t="s">
        <v>19</v>
      </c>
      <c r="F7715" s="3" t="s">
        <v>22249</v>
      </c>
      <c r="G7715" s="1" t="s">
        <v>20</v>
      </c>
      <c r="H7715" s="4" t="s">
        <v>436</v>
      </c>
      <c r="I7715" s="1" t="s">
        <v>38</v>
      </c>
    </row>
    <row r="7716" spans="2:9">
      <c r="B7716" s="1">
        <v>7714</v>
      </c>
      <c r="C7716" s="41" t="s">
        <v>22250</v>
      </c>
      <c r="D7716" s="4" t="s">
        <v>22251</v>
      </c>
      <c r="E7716" s="41" t="s">
        <v>19</v>
      </c>
      <c r="F7716" s="3" t="s">
        <v>22252</v>
      </c>
      <c r="G7716" s="1" t="s">
        <v>20</v>
      </c>
      <c r="H7716" s="4" t="s">
        <v>357</v>
      </c>
      <c r="I7716" s="1" t="s">
        <v>38</v>
      </c>
    </row>
    <row r="7717" spans="2:9">
      <c r="B7717" s="1">
        <v>7715</v>
      </c>
      <c r="C7717" s="41" t="s">
        <v>22253</v>
      </c>
      <c r="D7717" s="4" t="s">
        <v>22254</v>
      </c>
      <c r="E7717" s="41" t="s">
        <v>19</v>
      </c>
      <c r="F7717" s="3" t="s">
        <v>22255</v>
      </c>
      <c r="G7717" s="1" t="s">
        <v>20</v>
      </c>
      <c r="H7717" s="4" t="s">
        <v>322</v>
      </c>
      <c r="I7717" s="1" t="s">
        <v>38</v>
      </c>
    </row>
    <row r="7718" spans="2:9">
      <c r="B7718" s="1">
        <v>7716</v>
      </c>
      <c r="C7718" s="41" t="s">
        <v>22256</v>
      </c>
      <c r="D7718" s="4" t="s">
        <v>22257</v>
      </c>
      <c r="E7718" s="41" t="s">
        <v>19</v>
      </c>
      <c r="F7718" s="3" t="s">
        <v>22258</v>
      </c>
      <c r="G7718" s="1" t="s">
        <v>20</v>
      </c>
      <c r="H7718" s="4" t="s">
        <v>675</v>
      </c>
      <c r="I7718" s="1" t="s">
        <v>38</v>
      </c>
    </row>
    <row r="7719" spans="2:9">
      <c r="B7719" s="1">
        <v>7717</v>
      </c>
      <c r="C7719" s="41" t="s">
        <v>22259</v>
      </c>
      <c r="D7719" s="4" t="s">
        <v>22260</v>
      </c>
      <c r="E7719" s="41" t="s">
        <v>19</v>
      </c>
      <c r="F7719" s="3" t="s">
        <v>22261</v>
      </c>
      <c r="G7719" s="1" t="s">
        <v>20</v>
      </c>
      <c r="H7719" s="4" t="s">
        <v>557</v>
      </c>
      <c r="I7719" s="1" t="s">
        <v>38</v>
      </c>
    </row>
    <row r="7720" spans="2:9">
      <c r="B7720" s="1">
        <v>7718</v>
      </c>
      <c r="C7720" s="41" t="s">
        <v>22262</v>
      </c>
      <c r="D7720" s="4" t="s">
        <v>22263</v>
      </c>
      <c r="E7720" s="41" t="s">
        <v>19</v>
      </c>
      <c r="F7720" s="3" t="s">
        <v>5390</v>
      </c>
      <c r="G7720" s="1" t="s">
        <v>20</v>
      </c>
      <c r="H7720" s="4" t="s">
        <v>360</v>
      </c>
      <c r="I7720" s="1" t="s">
        <v>38</v>
      </c>
    </row>
    <row r="7721" spans="2:9">
      <c r="B7721" s="1">
        <v>7719</v>
      </c>
      <c r="C7721" s="41" t="s">
        <v>22264</v>
      </c>
      <c r="D7721" s="4" t="s">
        <v>22265</v>
      </c>
      <c r="E7721" s="41" t="s">
        <v>19</v>
      </c>
      <c r="F7721" s="3" t="s">
        <v>22266</v>
      </c>
      <c r="G7721" s="1" t="s">
        <v>20</v>
      </c>
      <c r="H7721" s="4" t="s">
        <v>194</v>
      </c>
      <c r="I7721" s="1" t="s">
        <v>38</v>
      </c>
    </row>
    <row r="7722" spans="2:9">
      <c r="B7722" s="1">
        <v>7720</v>
      </c>
      <c r="C7722" s="41" t="s">
        <v>22267</v>
      </c>
      <c r="D7722" s="4" t="s">
        <v>22268</v>
      </c>
      <c r="E7722" s="41" t="s">
        <v>19</v>
      </c>
      <c r="F7722" s="3" t="s">
        <v>22269</v>
      </c>
      <c r="G7722" s="1" t="s">
        <v>20</v>
      </c>
      <c r="H7722" s="4" t="s">
        <v>174</v>
      </c>
      <c r="I7722" s="1" t="s">
        <v>38</v>
      </c>
    </row>
    <row r="7723" spans="2:9">
      <c r="B7723" s="1">
        <v>7721</v>
      </c>
      <c r="C7723" s="41" t="s">
        <v>22270</v>
      </c>
      <c r="D7723" s="4" t="s">
        <v>22271</v>
      </c>
      <c r="E7723" s="41" t="s">
        <v>19</v>
      </c>
      <c r="F7723" s="3" t="s">
        <v>22272</v>
      </c>
      <c r="G7723" s="1" t="s">
        <v>20</v>
      </c>
      <c r="H7723" s="4" t="s">
        <v>244</v>
      </c>
      <c r="I7723" s="1" t="s">
        <v>38</v>
      </c>
    </row>
    <row r="7724" spans="2:9">
      <c r="B7724" s="1">
        <v>7722</v>
      </c>
      <c r="C7724" s="41" t="s">
        <v>22273</v>
      </c>
      <c r="D7724" s="4" t="s">
        <v>22274</v>
      </c>
      <c r="E7724" s="41" t="s">
        <v>19</v>
      </c>
      <c r="F7724" s="3" t="s">
        <v>22275</v>
      </c>
      <c r="G7724" s="1" t="s">
        <v>20</v>
      </c>
      <c r="H7724" s="4" t="s">
        <v>680</v>
      </c>
      <c r="I7724" s="1" t="s">
        <v>38</v>
      </c>
    </row>
    <row r="7725" spans="2:9">
      <c r="B7725" s="1">
        <v>7723</v>
      </c>
      <c r="C7725" s="41" t="s">
        <v>22276</v>
      </c>
      <c r="D7725" s="4" t="s">
        <v>22277</v>
      </c>
      <c r="E7725" s="41" t="s">
        <v>19</v>
      </c>
      <c r="F7725" s="3" t="s">
        <v>22278</v>
      </c>
      <c r="G7725" s="1" t="s">
        <v>20</v>
      </c>
      <c r="H7725" s="4" t="s">
        <v>680</v>
      </c>
      <c r="I7725" s="1" t="s">
        <v>38</v>
      </c>
    </row>
    <row r="7726" spans="2:9">
      <c r="B7726" s="1">
        <v>7724</v>
      </c>
      <c r="C7726" s="41" t="s">
        <v>22279</v>
      </c>
      <c r="D7726" s="4" t="s">
        <v>22280</v>
      </c>
      <c r="E7726" s="41" t="s">
        <v>19</v>
      </c>
      <c r="F7726" s="3" t="s">
        <v>15634</v>
      </c>
      <c r="G7726" s="1" t="s">
        <v>20</v>
      </c>
      <c r="H7726" s="4" t="s">
        <v>244</v>
      </c>
      <c r="I7726" s="1" t="s">
        <v>38</v>
      </c>
    </row>
    <row r="7727" spans="2:9">
      <c r="B7727" s="1">
        <v>7725</v>
      </c>
      <c r="C7727" s="41" t="s">
        <v>22281</v>
      </c>
      <c r="D7727" s="4" t="s">
        <v>22282</v>
      </c>
      <c r="E7727" s="41" t="s">
        <v>19</v>
      </c>
      <c r="F7727" s="3" t="s">
        <v>22283</v>
      </c>
      <c r="G7727" s="1" t="s">
        <v>20</v>
      </c>
      <c r="H7727" s="4" t="s">
        <v>671</v>
      </c>
      <c r="I7727" s="1" t="s">
        <v>38</v>
      </c>
    </row>
    <row r="7728" spans="2:9">
      <c r="B7728" s="1">
        <v>7726</v>
      </c>
      <c r="C7728" s="41" t="s">
        <v>22284</v>
      </c>
      <c r="D7728" s="4" t="s">
        <v>22285</v>
      </c>
      <c r="E7728" s="41" t="s">
        <v>19</v>
      </c>
      <c r="F7728" s="3" t="s">
        <v>22286</v>
      </c>
      <c r="G7728" s="1" t="s">
        <v>20</v>
      </c>
      <c r="H7728" s="4" t="s">
        <v>387</v>
      </c>
      <c r="I7728" s="1" t="s">
        <v>38</v>
      </c>
    </row>
    <row r="7729" spans="2:9">
      <c r="B7729" s="1">
        <v>7727</v>
      </c>
      <c r="C7729" s="41" t="s">
        <v>22287</v>
      </c>
      <c r="D7729" s="4" t="s">
        <v>22288</v>
      </c>
      <c r="E7729" s="41" t="s">
        <v>19</v>
      </c>
      <c r="F7729" s="3" t="s">
        <v>22289</v>
      </c>
      <c r="G7729" s="1" t="s">
        <v>20</v>
      </c>
      <c r="H7729" s="4" t="s">
        <v>557</v>
      </c>
      <c r="I7729" s="1" t="s">
        <v>38</v>
      </c>
    </row>
    <row r="7730" spans="2:9">
      <c r="B7730" s="1">
        <v>7728</v>
      </c>
      <c r="C7730" s="41" t="s">
        <v>22290</v>
      </c>
      <c r="D7730" s="4" t="s">
        <v>22291</v>
      </c>
      <c r="E7730" s="41" t="s">
        <v>19</v>
      </c>
      <c r="F7730" s="3" t="s">
        <v>22292</v>
      </c>
      <c r="G7730" s="1" t="s">
        <v>20</v>
      </c>
      <c r="H7730" s="4" t="s">
        <v>310</v>
      </c>
      <c r="I7730" s="1" t="s">
        <v>38</v>
      </c>
    </row>
    <row r="7731" spans="2:9">
      <c r="B7731" s="1">
        <v>7729</v>
      </c>
      <c r="C7731" s="41" t="s">
        <v>22293</v>
      </c>
      <c r="D7731" s="4" t="s">
        <v>22294</v>
      </c>
      <c r="E7731" s="41" t="s">
        <v>19</v>
      </c>
      <c r="F7731" s="3" t="s">
        <v>16815</v>
      </c>
      <c r="G7731" s="1" t="s">
        <v>20</v>
      </c>
      <c r="H7731" s="4" t="s">
        <v>680</v>
      </c>
      <c r="I7731" s="1" t="s">
        <v>38</v>
      </c>
    </row>
    <row r="7732" spans="2:9">
      <c r="B7732" s="1">
        <v>7730</v>
      </c>
      <c r="C7732" s="41" t="s">
        <v>22295</v>
      </c>
      <c r="D7732" s="4" t="s">
        <v>22296</v>
      </c>
      <c r="E7732" s="41" t="s">
        <v>19</v>
      </c>
      <c r="F7732" s="3" t="s">
        <v>22297</v>
      </c>
      <c r="G7732" s="1" t="s">
        <v>20</v>
      </c>
      <c r="H7732" s="4" t="s">
        <v>679</v>
      </c>
      <c r="I7732" s="1" t="s">
        <v>38</v>
      </c>
    </row>
    <row r="7733" spans="2:9">
      <c r="B7733" s="1">
        <v>7731</v>
      </c>
      <c r="C7733" s="41" t="s">
        <v>22298</v>
      </c>
      <c r="D7733" s="4" t="s">
        <v>22299</v>
      </c>
      <c r="E7733" s="41" t="s">
        <v>19</v>
      </c>
      <c r="F7733" s="3" t="s">
        <v>22300</v>
      </c>
      <c r="G7733" s="1" t="s">
        <v>20</v>
      </c>
      <c r="H7733" s="4" t="s">
        <v>29551</v>
      </c>
      <c r="I7733" s="1" t="s">
        <v>38</v>
      </c>
    </row>
    <row r="7734" spans="2:9">
      <c r="B7734" s="1">
        <v>7732</v>
      </c>
      <c r="C7734" s="41" t="s">
        <v>22301</v>
      </c>
      <c r="D7734" s="4" t="s">
        <v>22302</v>
      </c>
      <c r="E7734" s="41" t="s">
        <v>19</v>
      </c>
      <c r="F7734" s="3" t="s">
        <v>22303</v>
      </c>
      <c r="G7734" s="1" t="s">
        <v>20</v>
      </c>
      <c r="H7734" s="4" t="s">
        <v>322</v>
      </c>
      <c r="I7734" s="1" t="s">
        <v>38</v>
      </c>
    </row>
    <row r="7735" spans="2:9">
      <c r="B7735" s="1">
        <v>7733</v>
      </c>
      <c r="C7735" s="41" t="s">
        <v>22304</v>
      </c>
      <c r="D7735" s="4" t="s">
        <v>22305</v>
      </c>
      <c r="E7735" s="41" t="s">
        <v>19</v>
      </c>
      <c r="F7735" s="3" t="s">
        <v>22306</v>
      </c>
      <c r="G7735" s="1" t="s">
        <v>20</v>
      </c>
      <c r="H7735" s="4" t="s">
        <v>478</v>
      </c>
      <c r="I7735" s="1" t="s">
        <v>38</v>
      </c>
    </row>
    <row r="7736" spans="2:9">
      <c r="B7736" s="1">
        <v>7734</v>
      </c>
      <c r="C7736" s="41" t="s">
        <v>22307</v>
      </c>
      <c r="D7736" s="4" t="s">
        <v>22308</v>
      </c>
      <c r="E7736" s="41" t="s">
        <v>19</v>
      </c>
      <c r="F7736" s="3" t="s">
        <v>22309</v>
      </c>
      <c r="G7736" s="1" t="s">
        <v>20</v>
      </c>
      <c r="H7736" s="4" t="s">
        <v>29551</v>
      </c>
      <c r="I7736" s="1" t="s">
        <v>38</v>
      </c>
    </row>
    <row r="7737" spans="2:9">
      <c r="B7737" s="1">
        <v>7735</v>
      </c>
      <c r="C7737" s="41" t="s">
        <v>22310</v>
      </c>
      <c r="D7737" s="4" t="s">
        <v>22311</v>
      </c>
      <c r="E7737" s="41" t="s">
        <v>19</v>
      </c>
      <c r="F7737" s="3" t="s">
        <v>22312</v>
      </c>
      <c r="G7737" s="1" t="s">
        <v>20</v>
      </c>
      <c r="H7737" s="4" t="s">
        <v>680</v>
      </c>
      <c r="I7737" s="1" t="s">
        <v>38</v>
      </c>
    </row>
    <row r="7738" spans="2:9">
      <c r="B7738" s="1">
        <v>7736</v>
      </c>
      <c r="C7738" s="41" t="s">
        <v>22313</v>
      </c>
      <c r="D7738" s="4" t="s">
        <v>22314</v>
      </c>
      <c r="E7738" s="41" t="s">
        <v>19</v>
      </c>
      <c r="F7738" s="3" t="s">
        <v>22315</v>
      </c>
      <c r="G7738" s="1" t="s">
        <v>20</v>
      </c>
      <c r="H7738" s="4" t="s">
        <v>678</v>
      </c>
      <c r="I7738" s="1" t="s">
        <v>38</v>
      </c>
    </row>
    <row r="7739" spans="2:9">
      <c r="B7739" s="1">
        <v>7737</v>
      </c>
      <c r="C7739" s="41" t="s">
        <v>22316</v>
      </c>
      <c r="D7739" s="4" t="s">
        <v>22317</v>
      </c>
      <c r="E7739" s="41" t="s">
        <v>19</v>
      </c>
      <c r="F7739" s="3" t="s">
        <v>22318</v>
      </c>
      <c r="G7739" s="1" t="s">
        <v>20</v>
      </c>
      <c r="H7739" s="4" t="s">
        <v>29551</v>
      </c>
      <c r="I7739" s="1" t="s">
        <v>38</v>
      </c>
    </row>
    <row r="7740" spans="2:9">
      <c r="B7740" s="1">
        <v>7738</v>
      </c>
      <c r="C7740" s="41" t="s">
        <v>22319</v>
      </c>
      <c r="D7740" s="4" t="s">
        <v>22320</v>
      </c>
      <c r="E7740" s="41" t="s">
        <v>19</v>
      </c>
      <c r="F7740" s="3" t="s">
        <v>15085</v>
      </c>
      <c r="G7740" s="1" t="s">
        <v>20</v>
      </c>
      <c r="H7740" s="4" t="s">
        <v>174</v>
      </c>
      <c r="I7740" s="1" t="s">
        <v>38</v>
      </c>
    </row>
    <row r="7741" spans="2:9">
      <c r="B7741" s="1">
        <v>7739</v>
      </c>
      <c r="C7741" s="41" t="s">
        <v>22321</v>
      </c>
      <c r="D7741" s="4" t="s">
        <v>22322</v>
      </c>
      <c r="E7741" s="41" t="s">
        <v>19</v>
      </c>
      <c r="F7741" s="3" t="s">
        <v>22323</v>
      </c>
      <c r="G7741" s="1" t="s">
        <v>20</v>
      </c>
      <c r="H7741" s="4" t="s">
        <v>260</v>
      </c>
      <c r="I7741" s="1" t="s">
        <v>38</v>
      </c>
    </row>
    <row r="7742" spans="2:9">
      <c r="B7742" s="1">
        <v>7740</v>
      </c>
      <c r="C7742" s="41" t="s">
        <v>22324</v>
      </c>
      <c r="D7742" s="4" t="s">
        <v>22325</v>
      </c>
      <c r="E7742" s="41" t="s">
        <v>19</v>
      </c>
      <c r="F7742" s="3" t="s">
        <v>22326</v>
      </c>
      <c r="G7742" s="1" t="s">
        <v>20</v>
      </c>
      <c r="H7742" s="4" t="s">
        <v>557</v>
      </c>
      <c r="I7742" s="1" t="s">
        <v>38</v>
      </c>
    </row>
    <row r="7743" spans="2:9">
      <c r="B7743" s="1">
        <v>7741</v>
      </c>
      <c r="C7743" s="41" t="s">
        <v>22327</v>
      </c>
      <c r="D7743" s="4" t="s">
        <v>22328</v>
      </c>
      <c r="E7743" s="41" t="s">
        <v>19</v>
      </c>
      <c r="F7743" s="3" t="s">
        <v>22329</v>
      </c>
      <c r="G7743" s="1" t="s">
        <v>20</v>
      </c>
      <c r="H7743" s="4" t="s">
        <v>484</v>
      </c>
      <c r="I7743" s="1" t="s">
        <v>38</v>
      </c>
    </row>
    <row r="7744" spans="2:9">
      <c r="B7744" s="1">
        <v>7742</v>
      </c>
      <c r="C7744" s="41" t="s">
        <v>22330</v>
      </c>
      <c r="D7744" s="4" t="s">
        <v>22331</v>
      </c>
      <c r="E7744" s="41" t="s">
        <v>19</v>
      </c>
      <c r="F7744" s="3" t="s">
        <v>22332</v>
      </c>
      <c r="G7744" s="1" t="s">
        <v>20</v>
      </c>
      <c r="H7744" s="4" t="s">
        <v>675</v>
      </c>
      <c r="I7744" s="1" t="s">
        <v>38</v>
      </c>
    </row>
    <row r="7745" spans="2:9">
      <c r="B7745" s="1">
        <v>7743</v>
      </c>
      <c r="C7745" s="41" t="s">
        <v>22333</v>
      </c>
      <c r="D7745" s="4" t="s">
        <v>22334</v>
      </c>
      <c r="E7745" s="41" t="s">
        <v>19</v>
      </c>
      <c r="F7745" s="3" t="s">
        <v>22335</v>
      </c>
      <c r="G7745" s="1" t="s">
        <v>20</v>
      </c>
      <c r="H7745" s="4" t="s">
        <v>29551</v>
      </c>
      <c r="I7745" s="1" t="s">
        <v>38</v>
      </c>
    </row>
    <row r="7746" spans="2:9">
      <c r="B7746" s="1">
        <v>7744</v>
      </c>
      <c r="C7746" s="41" t="s">
        <v>22336</v>
      </c>
      <c r="D7746" s="4" t="s">
        <v>22337</v>
      </c>
      <c r="E7746" s="41" t="s">
        <v>19</v>
      </c>
      <c r="F7746" s="3" t="s">
        <v>465</v>
      </c>
      <c r="G7746" s="1" t="s">
        <v>20</v>
      </c>
      <c r="H7746" s="4" t="s">
        <v>369</v>
      </c>
      <c r="I7746" s="1" t="s">
        <v>38</v>
      </c>
    </row>
    <row r="7747" spans="2:9">
      <c r="B7747" s="1">
        <v>7745</v>
      </c>
      <c r="C7747" s="41" t="s">
        <v>22338</v>
      </c>
      <c r="D7747" s="4" t="s">
        <v>22339</v>
      </c>
      <c r="E7747" s="41" t="s">
        <v>19</v>
      </c>
      <c r="F7747" s="3" t="s">
        <v>13255</v>
      </c>
      <c r="G7747" s="1" t="s">
        <v>20</v>
      </c>
      <c r="H7747" s="4" t="s">
        <v>387</v>
      </c>
      <c r="I7747" s="1" t="s">
        <v>38</v>
      </c>
    </row>
    <row r="7748" spans="2:9">
      <c r="B7748" s="1">
        <v>7746</v>
      </c>
      <c r="C7748" s="41" t="s">
        <v>22340</v>
      </c>
      <c r="D7748" s="4" t="s">
        <v>22341</v>
      </c>
      <c r="E7748" s="41" t="s">
        <v>19</v>
      </c>
      <c r="F7748" s="3" t="s">
        <v>16218</v>
      </c>
      <c r="G7748" s="1" t="s">
        <v>20</v>
      </c>
      <c r="H7748" s="4" t="s">
        <v>679</v>
      </c>
      <c r="I7748" s="1" t="s">
        <v>38</v>
      </c>
    </row>
    <row r="7749" spans="2:9">
      <c r="B7749" s="1">
        <v>7747</v>
      </c>
      <c r="C7749" s="41" t="s">
        <v>22342</v>
      </c>
      <c r="D7749" s="4" t="s">
        <v>22343</v>
      </c>
      <c r="E7749" s="41" t="s">
        <v>19</v>
      </c>
      <c r="F7749" s="3" t="s">
        <v>22344</v>
      </c>
      <c r="G7749" s="1" t="s">
        <v>20</v>
      </c>
      <c r="H7749" s="4" t="s">
        <v>678</v>
      </c>
      <c r="I7749" s="1" t="s">
        <v>38</v>
      </c>
    </row>
    <row r="7750" spans="2:9">
      <c r="B7750" s="1">
        <v>7748</v>
      </c>
      <c r="C7750" s="41" t="s">
        <v>22345</v>
      </c>
      <c r="D7750" s="4" t="s">
        <v>22346</v>
      </c>
      <c r="E7750" s="41" t="s">
        <v>19</v>
      </c>
      <c r="F7750" s="3" t="s">
        <v>22347</v>
      </c>
      <c r="G7750" s="1" t="s">
        <v>20</v>
      </c>
      <c r="H7750" s="4" t="s">
        <v>310</v>
      </c>
      <c r="I7750" s="1" t="s">
        <v>38</v>
      </c>
    </row>
    <row r="7751" spans="2:9">
      <c r="B7751" s="1">
        <v>7749</v>
      </c>
      <c r="C7751" s="41" t="s">
        <v>22348</v>
      </c>
      <c r="D7751" s="4" t="s">
        <v>22349</v>
      </c>
      <c r="E7751" s="41" t="s">
        <v>19</v>
      </c>
      <c r="F7751" s="3" t="s">
        <v>22350</v>
      </c>
      <c r="G7751" s="1" t="s">
        <v>20</v>
      </c>
      <c r="H7751" s="4" t="s">
        <v>675</v>
      </c>
      <c r="I7751" s="1" t="s">
        <v>38</v>
      </c>
    </row>
    <row r="7752" spans="2:9">
      <c r="B7752" s="1">
        <v>7750</v>
      </c>
      <c r="C7752" s="41" t="s">
        <v>22351</v>
      </c>
      <c r="D7752" s="4" t="s">
        <v>22352</v>
      </c>
      <c r="E7752" s="41" t="s">
        <v>19</v>
      </c>
      <c r="F7752" s="3" t="s">
        <v>22353</v>
      </c>
      <c r="G7752" s="1" t="s">
        <v>20</v>
      </c>
      <c r="H7752" s="4" t="s">
        <v>675</v>
      </c>
      <c r="I7752" s="1" t="s">
        <v>38</v>
      </c>
    </row>
    <row r="7753" spans="2:9">
      <c r="B7753" s="1">
        <v>7751</v>
      </c>
      <c r="C7753" s="41" t="s">
        <v>22354</v>
      </c>
      <c r="D7753" s="4" t="s">
        <v>22355</v>
      </c>
      <c r="E7753" s="41" t="s">
        <v>19</v>
      </c>
      <c r="F7753" s="3" t="s">
        <v>22356</v>
      </c>
      <c r="G7753" s="1" t="s">
        <v>20</v>
      </c>
      <c r="H7753" s="4" t="s">
        <v>671</v>
      </c>
      <c r="I7753" s="1" t="s">
        <v>38</v>
      </c>
    </row>
    <row r="7754" spans="2:9">
      <c r="B7754" s="1">
        <v>7752</v>
      </c>
      <c r="C7754" s="41" t="s">
        <v>22357</v>
      </c>
      <c r="D7754" s="4" t="s">
        <v>22358</v>
      </c>
      <c r="E7754" s="41" t="s">
        <v>19</v>
      </c>
      <c r="F7754" s="3" t="s">
        <v>22359</v>
      </c>
      <c r="G7754" s="1" t="s">
        <v>20</v>
      </c>
      <c r="H7754" s="4" t="s">
        <v>557</v>
      </c>
      <c r="I7754" s="1" t="s">
        <v>38</v>
      </c>
    </row>
    <row r="7755" spans="2:9">
      <c r="B7755" s="1">
        <v>7753</v>
      </c>
      <c r="C7755" s="41" t="s">
        <v>398</v>
      </c>
      <c r="D7755" s="4" t="s">
        <v>397</v>
      </c>
      <c r="E7755" s="41" t="s">
        <v>19</v>
      </c>
      <c r="F7755" s="3" t="s">
        <v>399</v>
      </c>
      <c r="G7755" s="1" t="s">
        <v>20</v>
      </c>
      <c r="H7755" s="4" t="s">
        <v>369</v>
      </c>
      <c r="I7755" s="1" t="s">
        <v>38</v>
      </c>
    </row>
    <row r="7756" spans="2:9">
      <c r="B7756" s="1">
        <v>7754</v>
      </c>
      <c r="C7756" s="41" t="s">
        <v>22360</v>
      </c>
      <c r="D7756" s="4" t="s">
        <v>22361</v>
      </c>
      <c r="E7756" s="41" t="s">
        <v>19</v>
      </c>
      <c r="F7756" s="3" t="s">
        <v>22362</v>
      </c>
      <c r="G7756" s="1" t="s">
        <v>20</v>
      </c>
      <c r="H7756" s="4" t="s">
        <v>174</v>
      </c>
      <c r="I7756" s="1" t="s">
        <v>38</v>
      </c>
    </row>
    <row r="7757" spans="2:9">
      <c r="B7757" s="1">
        <v>7755</v>
      </c>
      <c r="C7757" s="41" t="s">
        <v>22363</v>
      </c>
      <c r="D7757" s="4" t="s">
        <v>22364</v>
      </c>
      <c r="E7757" s="41" t="s">
        <v>19</v>
      </c>
      <c r="F7757" s="3" t="s">
        <v>22365</v>
      </c>
      <c r="G7757" s="1" t="s">
        <v>20</v>
      </c>
      <c r="H7757" s="4" t="s">
        <v>675</v>
      </c>
      <c r="I7757" s="1" t="s">
        <v>38</v>
      </c>
    </row>
    <row r="7758" spans="2:9">
      <c r="B7758" s="1">
        <v>7756</v>
      </c>
      <c r="C7758" s="41" t="s">
        <v>22366</v>
      </c>
      <c r="D7758" s="4" t="s">
        <v>22367</v>
      </c>
      <c r="E7758" s="41" t="s">
        <v>19</v>
      </c>
      <c r="F7758" s="3" t="s">
        <v>22368</v>
      </c>
      <c r="G7758" s="1" t="s">
        <v>20</v>
      </c>
      <c r="H7758" s="4" t="s">
        <v>502</v>
      </c>
      <c r="I7758" s="1" t="s">
        <v>38</v>
      </c>
    </row>
    <row r="7759" spans="2:9">
      <c r="B7759" s="1">
        <v>7757</v>
      </c>
      <c r="C7759" s="41" t="s">
        <v>22369</v>
      </c>
      <c r="D7759" s="4" t="s">
        <v>22370</v>
      </c>
      <c r="E7759" s="41" t="s">
        <v>19</v>
      </c>
      <c r="F7759" s="3" t="s">
        <v>13646</v>
      </c>
      <c r="G7759" s="1" t="s">
        <v>20</v>
      </c>
      <c r="H7759" s="4" t="s">
        <v>594</v>
      </c>
      <c r="I7759" s="1" t="s">
        <v>38</v>
      </c>
    </row>
    <row r="7760" spans="2:9">
      <c r="B7760" s="1">
        <v>7758</v>
      </c>
      <c r="C7760" s="41" t="s">
        <v>22371</v>
      </c>
      <c r="D7760" s="4" t="s">
        <v>22372</v>
      </c>
      <c r="E7760" s="41" t="s">
        <v>19</v>
      </c>
      <c r="F7760" s="3" t="s">
        <v>22373</v>
      </c>
      <c r="G7760" s="1" t="s">
        <v>20</v>
      </c>
      <c r="H7760" s="4" t="s">
        <v>557</v>
      </c>
      <c r="I7760" s="1" t="s">
        <v>38</v>
      </c>
    </row>
    <row r="7761" spans="2:9">
      <c r="B7761" s="1">
        <v>7759</v>
      </c>
      <c r="C7761" s="41" t="s">
        <v>22374</v>
      </c>
      <c r="D7761" s="4" t="s">
        <v>22375</v>
      </c>
      <c r="E7761" s="41" t="s">
        <v>19</v>
      </c>
      <c r="F7761" s="3" t="s">
        <v>22376</v>
      </c>
      <c r="G7761" s="1" t="s">
        <v>20</v>
      </c>
      <c r="H7761" s="4" t="s">
        <v>29551</v>
      </c>
      <c r="I7761" s="1" t="s">
        <v>38</v>
      </c>
    </row>
    <row r="7762" spans="2:9">
      <c r="B7762" s="1">
        <v>7760</v>
      </c>
      <c r="C7762" s="41" t="s">
        <v>22377</v>
      </c>
      <c r="D7762" s="4" t="s">
        <v>22378</v>
      </c>
      <c r="E7762" s="41" t="s">
        <v>19</v>
      </c>
      <c r="F7762" s="3" t="s">
        <v>22379</v>
      </c>
      <c r="G7762" s="1" t="s">
        <v>20</v>
      </c>
      <c r="H7762" s="4" t="s">
        <v>678</v>
      </c>
      <c r="I7762" s="1" t="s">
        <v>38</v>
      </c>
    </row>
    <row r="7763" spans="2:9">
      <c r="B7763" s="1">
        <v>7761</v>
      </c>
      <c r="C7763" s="41" t="s">
        <v>22380</v>
      </c>
      <c r="D7763" s="4" t="s">
        <v>22381</v>
      </c>
      <c r="E7763" s="41" t="s">
        <v>19</v>
      </c>
      <c r="F7763" s="3" t="s">
        <v>22382</v>
      </c>
      <c r="G7763" s="1" t="s">
        <v>20</v>
      </c>
      <c r="H7763" s="4" t="s">
        <v>296</v>
      </c>
      <c r="I7763" s="1" t="s">
        <v>38</v>
      </c>
    </row>
    <row r="7764" spans="2:9">
      <c r="B7764" s="1">
        <v>7762</v>
      </c>
      <c r="C7764" s="41" t="s">
        <v>22383</v>
      </c>
      <c r="D7764" s="4" t="s">
        <v>22384</v>
      </c>
      <c r="E7764" s="41" t="s">
        <v>19</v>
      </c>
      <c r="F7764" s="3" t="s">
        <v>22385</v>
      </c>
      <c r="G7764" s="1" t="s">
        <v>20</v>
      </c>
      <c r="H7764" s="4" t="s">
        <v>296</v>
      </c>
      <c r="I7764" s="1" t="s">
        <v>38</v>
      </c>
    </row>
    <row r="7765" spans="2:9">
      <c r="B7765" s="1">
        <v>7763</v>
      </c>
      <c r="C7765" s="41" t="s">
        <v>22386</v>
      </c>
      <c r="D7765" s="4" t="s">
        <v>22387</v>
      </c>
      <c r="E7765" s="41" t="s">
        <v>19</v>
      </c>
      <c r="F7765" s="3" t="s">
        <v>483</v>
      </c>
      <c r="G7765" s="1" t="s">
        <v>20</v>
      </c>
      <c r="H7765" s="4" t="s">
        <v>484</v>
      </c>
      <c r="I7765" s="1" t="s">
        <v>38</v>
      </c>
    </row>
    <row r="7766" spans="2:9">
      <c r="B7766" s="1">
        <v>7764</v>
      </c>
      <c r="C7766" s="41" t="s">
        <v>22388</v>
      </c>
      <c r="D7766" s="4" t="s">
        <v>22389</v>
      </c>
      <c r="E7766" s="41" t="s">
        <v>19</v>
      </c>
      <c r="F7766" s="3" t="s">
        <v>22390</v>
      </c>
      <c r="G7766" s="1" t="s">
        <v>20</v>
      </c>
      <c r="H7766" s="4" t="s">
        <v>478</v>
      </c>
      <c r="I7766" s="1" t="s">
        <v>38</v>
      </c>
    </row>
    <row r="7767" spans="2:9">
      <c r="B7767" s="1">
        <v>7765</v>
      </c>
      <c r="C7767" s="41" t="s">
        <v>22391</v>
      </c>
      <c r="D7767" s="4" t="s">
        <v>22392</v>
      </c>
      <c r="E7767" s="41" t="s">
        <v>19</v>
      </c>
      <c r="F7767" s="3" t="s">
        <v>22393</v>
      </c>
      <c r="G7767" s="1" t="s">
        <v>20</v>
      </c>
      <c r="H7767" s="4" t="s">
        <v>29551</v>
      </c>
      <c r="I7767" s="1" t="s">
        <v>38</v>
      </c>
    </row>
    <row r="7768" spans="2:9">
      <c r="B7768" s="1">
        <v>7766</v>
      </c>
      <c r="C7768" s="41" t="s">
        <v>22394</v>
      </c>
      <c r="D7768" s="4" t="s">
        <v>22395</v>
      </c>
      <c r="E7768" s="41" t="s">
        <v>19</v>
      </c>
      <c r="F7768" s="3" t="s">
        <v>22396</v>
      </c>
      <c r="G7768" s="1" t="s">
        <v>20</v>
      </c>
      <c r="H7768" s="4" t="s">
        <v>675</v>
      </c>
      <c r="I7768" s="1" t="s">
        <v>38</v>
      </c>
    </row>
    <row r="7769" spans="2:9">
      <c r="B7769" s="1">
        <v>7767</v>
      </c>
      <c r="C7769" s="41" t="s">
        <v>22397</v>
      </c>
      <c r="D7769" s="4" t="s">
        <v>22398</v>
      </c>
      <c r="E7769" s="41" t="s">
        <v>19</v>
      </c>
      <c r="F7769" s="3" t="s">
        <v>22399</v>
      </c>
      <c r="G7769" s="1" t="s">
        <v>20</v>
      </c>
      <c r="H7769" s="4" t="s">
        <v>182</v>
      </c>
      <c r="I7769" s="1" t="s">
        <v>38</v>
      </c>
    </row>
    <row r="7770" spans="2:9">
      <c r="B7770" s="1">
        <v>7768</v>
      </c>
      <c r="C7770" s="41" t="s">
        <v>22400</v>
      </c>
      <c r="D7770" s="4" t="s">
        <v>22401</v>
      </c>
      <c r="E7770" s="41" t="s">
        <v>19</v>
      </c>
      <c r="F7770" s="3" t="s">
        <v>22402</v>
      </c>
      <c r="G7770" s="1" t="s">
        <v>20</v>
      </c>
      <c r="H7770" s="4" t="s">
        <v>678</v>
      </c>
      <c r="I7770" s="1" t="s">
        <v>38</v>
      </c>
    </row>
    <row r="7771" spans="2:9">
      <c r="B7771" s="1">
        <v>7769</v>
      </c>
      <c r="C7771" s="41" t="s">
        <v>22403</v>
      </c>
      <c r="D7771" s="4" t="s">
        <v>22404</v>
      </c>
      <c r="E7771" s="41" t="s">
        <v>19</v>
      </c>
      <c r="F7771" s="3" t="s">
        <v>22405</v>
      </c>
      <c r="G7771" s="1" t="s">
        <v>20</v>
      </c>
      <c r="H7771" s="4" t="s">
        <v>182</v>
      </c>
      <c r="I7771" s="1" t="s">
        <v>38</v>
      </c>
    </row>
    <row r="7772" spans="2:9">
      <c r="B7772" s="1">
        <v>7770</v>
      </c>
      <c r="C7772" s="41" t="s">
        <v>22406</v>
      </c>
      <c r="D7772" s="4" t="s">
        <v>22407</v>
      </c>
      <c r="E7772" s="41" t="s">
        <v>19</v>
      </c>
      <c r="F7772" s="3" t="s">
        <v>22408</v>
      </c>
      <c r="G7772" s="1" t="s">
        <v>20</v>
      </c>
      <c r="H7772" s="4" t="s">
        <v>182</v>
      </c>
      <c r="I7772" s="1" t="s">
        <v>38</v>
      </c>
    </row>
    <row r="7773" spans="2:9">
      <c r="B7773" s="1">
        <v>7771</v>
      </c>
      <c r="C7773" s="41" t="s">
        <v>22409</v>
      </c>
      <c r="D7773" s="4" t="s">
        <v>22410</v>
      </c>
      <c r="E7773" s="41" t="s">
        <v>19</v>
      </c>
      <c r="F7773" s="3" t="s">
        <v>22411</v>
      </c>
      <c r="G7773" s="1" t="s">
        <v>20</v>
      </c>
      <c r="H7773" s="4" t="s">
        <v>194</v>
      </c>
      <c r="I7773" s="1" t="s">
        <v>38</v>
      </c>
    </row>
    <row r="7774" spans="2:9">
      <c r="B7774" s="1">
        <v>7772</v>
      </c>
      <c r="C7774" s="41" t="s">
        <v>22412</v>
      </c>
      <c r="D7774" s="4" t="s">
        <v>22413</v>
      </c>
      <c r="E7774" s="41" t="s">
        <v>19</v>
      </c>
      <c r="F7774" s="3" t="s">
        <v>22414</v>
      </c>
      <c r="G7774" s="1" t="s">
        <v>20</v>
      </c>
      <c r="H7774" s="4" t="s">
        <v>675</v>
      </c>
      <c r="I7774" s="1" t="s">
        <v>38</v>
      </c>
    </row>
    <row r="7775" spans="2:9">
      <c r="B7775" s="1">
        <v>7773</v>
      </c>
      <c r="C7775" s="41" t="s">
        <v>22415</v>
      </c>
      <c r="D7775" s="4" t="s">
        <v>22416</v>
      </c>
      <c r="E7775" s="41" t="s">
        <v>19</v>
      </c>
      <c r="F7775" s="3" t="s">
        <v>22417</v>
      </c>
      <c r="G7775" s="1" t="s">
        <v>20</v>
      </c>
      <c r="H7775" s="4" t="s">
        <v>310</v>
      </c>
      <c r="I7775" s="1" t="s">
        <v>38</v>
      </c>
    </row>
    <row r="7776" spans="2:9">
      <c r="B7776" s="1">
        <v>7774</v>
      </c>
      <c r="C7776" s="41" t="s">
        <v>22418</v>
      </c>
      <c r="D7776" s="4" t="s">
        <v>22419</v>
      </c>
      <c r="E7776" s="41" t="s">
        <v>19</v>
      </c>
      <c r="F7776" s="3" t="s">
        <v>22420</v>
      </c>
      <c r="G7776" s="1" t="s">
        <v>20</v>
      </c>
      <c r="H7776" s="4" t="s">
        <v>679</v>
      </c>
      <c r="I7776" s="1" t="s">
        <v>38</v>
      </c>
    </row>
    <row r="7777" spans="2:9">
      <c r="B7777" s="1">
        <v>7775</v>
      </c>
      <c r="C7777" s="41" t="s">
        <v>22421</v>
      </c>
      <c r="D7777" s="4" t="s">
        <v>22422</v>
      </c>
      <c r="E7777" s="41" t="s">
        <v>19</v>
      </c>
      <c r="F7777" s="3" t="s">
        <v>22423</v>
      </c>
      <c r="G7777" s="1" t="s">
        <v>20</v>
      </c>
      <c r="H7777" s="4" t="s">
        <v>436</v>
      </c>
      <c r="I7777" s="1" t="s">
        <v>38</v>
      </c>
    </row>
    <row r="7778" spans="2:9">
      <c r="B7778" s="1">
        <v>7776</v>
      </c>
      <c r="C7778" s="41" t="s">
        <v>22424</v>
      </c>
      <c r="D7778" s="4" t="s">
        <v>12814</v>
      </c>
      <c r="E7778" s="41" t="s">
        <v>19</v>
      </c>
      <c r="F7778" s="3" t="s">
        <v>22425</v>
      </c>
      <c r="G7778" s="1" t="s">
        <v>20</v>
      </c>
      <c r="H7778" s="4" t="s">
        <v>679</v>
      </c>
      <c r="I7778" s="1" t="s">
        <v>38</v>
      </c>
    </row>
    <row r="7779" spans="2:9">
      <c r="B7779" s="1">
        <v>7777</v>
      </c>
      <c r="C7779" s="41" t="s">
        <v>22426</v>
      </c>
      <c r="D7779" s="4" t="s">
        <v>22427</v>
      </c>
      <c r="E7779" s="41" t="s">
        <v>19</v>
      </c>
      <c r="F7779" s="3" t="s">
        <v>22024</v>
      </c>
      <c r="G7779" s="1" t="s">
        <v>20</v>
      </c>
      <c r="H7779" s="4" t="s">
        <v>174</v>
      </c>
      <c r="I7779" s="1" t="s">
        <v>38</v>
      </c>
    </row>
    <row r="7780" spans="2:9">
      <c r="B7780" s="1">
        <v>7778</v>
      </c>
      <c r="C7780" s="41" t="s">
        <v>22428</v>
      </c>
      <c r="D7780" s="4" t="s">
        <v>22429</v>
      </c>
      <c r="E7780" s="41" t="s">
        <v>19</v>
      </c>
      <c r="F7780" s="3" t="s">
        <v>22430</v>
      </c>
      <c r="G7780" s="1" t="s">
        <v>20</v>
      </c>
      <c r="H7780" s="4" t="s">
        <v>29551</v>
      </c>
      <c r="I7780" s="1" t="s">
        <v>38</v>
      </c>
    </row>
    <row r="7781" spans="2:9">
      <c r="B7781" s="1">
        <v>7779</v>
      </c>
      <c r="C7781" s="41" t="s">
        <v>22431</v>
      </c>
      <c r="D7781" s="4" t="s">
        <v>22432</v>
      </c>
      <c r="E7781" s="41" t="s">
        <v>19</v>
      </c>
      <c r="F7781" s="3" t="s">
        <v>22433</v>
      </c>
      <c r="G7781" s="1" t="s">
        <v>20</v>
      </c>
      <c r="H7781" s="4" t="s">
        <v>436</v>
      </c>
      <c r="I7781" s="1" t="s">
        <v>38</v>
      </c>
    </row>
    <row r="7782" spans="2:9">
      <c r="B7782" s="1">
        <v>7780</v>
      </c>
      <c r="C7782" s="41" t="s">
        <v>22434</v>
      </c>
      <c r="D7782" s="4" t="s">
        <v>22435</v>
      </c>
      <c r="E7782" s="41" t="s">
        <v>19</v>
      </c>
      <c r="F7782" s="3" t="s">
        <v>22436</v>
      </c>
      <c r="G7782" s="1" t="s">
        <v>20</v>
      </c>
      <c r="H7782" s="4" t="s">
        <v>369</v>
      </c>
      <c r="I7782" s="1" t="s">
        <v>38</v>
      </c>
    </row>
    <row r="7783" spans="2:9">
      <c r="B7783" s="1">
        <v>7781</v>
      </c>
      <c r="C7783" s="41" t="s">
        <v>22437</v>
      </c>
      <c r="D7783" s="4" t="s">
        <v>22438</v>
      </c>
      <c r="E7783" s="41" t="s">
        <v>19</v>
      </c>
      <c r="F7783" s="3" t="s">
        <v>22439</v>
      </c>
      <c r="G7783" s="1" t="s">
        <v>20</v>
      </c>
      <c r="H7783" s="4" t="s">
        <v>244</v>
      </c>
      <c r="I7783" s="1" t="s">
        <v>38</v>
      </c>
    </row>
    <row r="7784" spans="2:9">
      <c r="B7784" s="1">
        <v>7782</v>
      </c>
      <c r="C7784" s="41" t="s">
        <v>22440</v>
      </c>
      <c r="D7784" s="4" t="s">
        <v>22441</v>
      </c>
      <c r="E7784" s="41" t="s">
        <v>19</v>
      </c>
      <c r="F7784" s="3" t="s">
        <v>22442</v>
      </c>
      <c r="G7784" s="1" t="s">
        <v>20</v>
      </c>
      <c r="H7784" s="4" t="s">
        <v>557</v>
      </c>
      <c r="I7784" s="1" t="s">
        <v>38</v>
      </c>
    </row>
    <row r="7785" spans="2:9">
      <c r="B7785" s="1">
        <v>7783</v>
      </c>
      <c r="C7785" s="41" t="s">
        <v>22443</v>
      </c>
      <c r="D7785" s="4" t="s">
        <v>22444</v>
      </c>
      <c r="E7785" s="41" t="s">
        <v>19</v>
      </c>
      <c r="F7785" s="3" t="s">
        <v>22445</v>
      </c>
      <c r="G7785" s="1" t="s">
        <v>20</v>
      </c>
      <c r="H7785" s="4" t="s">
        <v>436</v>
      </c>
      <c r="I7785" s="1" t="s">
        <v>38</v>
      </c>
    </row>
    <row r="7786" spans="2:9">
      <c r="B7786" s="1">
        <v>7784</v>
      </c>
      <c r="C7786" s="41" t="s">
        <v>22446</v>
      </c>
      <c r="D7786" s="4" t="s">
        <v>22447</v>
      </c>
      <c r="E7786" s="41" t="s">
        <v>19</v>
      </c>
      <c r="F7786" s="3" t="s">
        <v>22448</v>
      </c>
      <c r="G7786" s="1" t="s">
        <v>20</v>
      </c>
      <c r="H7786" s="4" t="s">
        <v>296</v>
      </c>
      <c r="I7786" s="1" t="s">
        <v>38</v>
      </c>
    </row>
    <row r="7787" spans="2:9">
      <c r="B7787" s="1">
        <v>7785</v>
      </c>
      <c r="C7787" s="41" t="s">
        <v>22449</v>
      </c>
      <c r="D7787" s="4" t="s">
        <v>22450</v>
      </c>
      <c r="E7787" s="41" t="s">
        <v>19</v>
      </c>
      <c r="F7787" s="3" t="s">
        <v>22451</v>
      </c>
      <c r="G7787" s="1" t="s">
        <v>20</v>
      </c>
      <c r="H7787" s="4" t="s">
        <v>681</v>
      </c>
      <c r="I7787" s="1" t="s">
        <v>38</v>
      </c>
    </row>
    <row r="7788" spans="2:9">
      <c r="B7788" s="1">
        <v>7786</v>
      </c>
      <c r="C7788" s="41" t="s">
        <v>22452</v>
      </c>
      <c r="D7788" s="4" t="s">
        <v>22453</v>
      </c>
      <c r="E7788" s="41" t="s">
        <v>19</v>
      </c>
      <c r="F7788" s="3" t="s">
        <v>22454</v>
      </c>
      <c r="G7788" s="1" t="s">
        <v>20</v>
      </c>
      <c r="H7788" s="4" t="s">
        <v>357</v>
      </c>
      <c r="I7788" s="1" t="s">
        <v>38</v>
      </c>
    </row>
    <row r="7789" spans="2:9">
      <c r="B7789" s="1">
        <v>7787</v>
      </c>
      <c r="C7789" s="41" t="s">
        <v>22455</v>
      </c>
      <c r="D7789" s="4" t="s">
        <v>22456</v>
      </c>
      <c r="E7789" s="41" t="s">
        <v>19</v>
      </c>
      <c r="F7789" s="3" t="s">
        <v>22457</v>
      </c>
      <c r="G7789" s="1" t="s">
        <v>20</v>
      </c>
      <c r="H7789" s="4" t="s">
        <v>675</v>
      </c>
      <c r="I7789" s="1" t="s">
        <v>38</v>
      </c>
    </row>
    <row r="7790" spans="2:9">
      <c r="B7790" s="1">
        <v>7788</v>
      </c>
      <c r="C7790" s="41" t="s">
        <v>22458</v>
      </c>
      <c r="D7790" s="4" t="s">
        <v>22459</v>
      </c>
      <c r="E7790" s="41" t="s">
        <v>19</v>
      </c>
      <c r="F7790" s="3" t="s">
        <v>22460</v>
      </c>
      <c r="G7790" s="1" t="s">
        <v>20</v>
      </c>
      <c r="H7790" s="4" t="s">
        <v>675</v>
      </c>
      <c r="I7790" s="1" t="s">
        <v>38</v>
      </c>
    </row>
    <row r="7791" spans="2:9">
      <c r="B7791" s="1">
        <v>7789</v>
      </c>
      <c r="C7791" s="41" t="s">
        <v>22461</v>
      </c>
      <c r="D7791" s="4" t="s">
        <v>17042</v>
      </c>
      <c r="E7791" s="41" t="s">
        <v>19</v>
      </c>
      <c r="F7791" s="3" t="s">
        <v>22462</v>
      </c>
      <c r="G7791" s="1" t="s">
        <v>20</v>
      </c>
      <c r="H7791" s="4" t="s">
        <v>680</v>
      </c>
      <c r="I7791" s="1" t="s">
        <v>38</v>
      </c>
    </row>
    <row r="7792" spans="2:9">
      <c r="B7792" s="1">
        <v>7790</v>
      </c>
      <c r="C7792" s="41" t="s">
        <v>22463</v>
      </c>
      <c r="D7792" s="4" t="s">
        <v>22464</v>
      </c>
      <c r="E7792" s="41" t="s">
        <v>19</v>
      </c>
      <c r="F7792" s="3" t="s">
        <v>22465</v>
      </c>
      <c r="G7792" s="1" t="s">
        <v>20</v>
      </c>
      <c r="H7792" s="4" t="s">
        <v>679</v>
      </c>
      <c r="I7792" s="1" t="s">
        <v>38</v>
      </c>
    </row>
    <row r="7793" spans="2:9">
      <c r="B7793" s="1">
        <v>7791</v>
      </c>
      <c r="C7793" s="41" t="s">
        <v>22466</v>
      </c>
      <c r="D7793" s="4" t="s">
        <v>22467</v>
      </c>
      <c r="E7793" s="41" t="s">
        <v>19</v>
      </c>
      <c r="F7793" s="3" t="s">
        <v>13303</v>
      </c>
      <c r="G7793" s="1" t="s">
        <v>20</v>
      </c>
      <c r="H7793" s="4" t="s">
        <v>680</v>
      </c>
      <c r="I7793" s="1" t="s">
        <v>38</v>
      </c>
    </row>
    <row r="7794" spans="2:9">
      <c r="B7794" s="1">
        <v>7792</v>
      </c>
      <c r="C7794" s="41" t="s">
        <v>22468</v>
      </c>
      <c r="D7794" s="4" t="s">
        <v>5180</v>
      </c>
      <c r="E7794" s="41" t="s">
        <v>19</v>
      </c>
      <c r="F7794" s="3" t="s">
        <v>16218</v>
      </c>
      <c r="G7794" s="1" t="s">
        <v>20</v>
      </c>
      <c r="H7794" s="4" t="s">
        <v>679</v>
      </c>
      <c r="I7794" s="1" t="s">
        <v>38</v>
      </c>
    </row>
    <row r="7795" spans="2:9">
      <c r="B7795" s="1">
        <v>7793</v>
      </c>
      <c r="C7795" s="41" t="s">
        <v>22469</v>
      </c>
      <c r="D7795" s="4" t="s">
        <v>22470</v>
      </c>
      <c r="E7795" s="41" t="s">
        <v>19</v>
      </c>
      <c r="F7795" s="3" t="s">
        <v>6567</v>
      </c>
      <c r="G7795" s="1" t="s">
        <v>20</v>
      </c>
      <c r="H7795" s="4" t="s">
        <v>29551</v>
      </c>
      <c r="I7795" s="1" t="s">
        <v>38</v>
      </c>
    </row>
    <row r="7796" spans="2:9">
      <c r="B7796" s="1">
        <v>7794</v>
      </c>
      <c r="C7796" s="41" t="s">
        <v>22471</v>
      </c>
      <c r="D7796" s="4" t="s">
        <v>22472</v>
      </c>
      <c r="E7796" s="41" t="s">
        <v>19</v>
      </c>
      <c r="F7796" s="3" t="s">
        <v>22473</v>
      </c>
      <c r="G7796" s="1" t="s">
        <v>20</v>
      </c>
      <c r="H7796" s="4" t="s">
        <v>557</v>
      </c>
      <c r="I7796" s="1" t="s">
        <v>38</v>
      </c>
    </row>
    <row r="7797" spans="2:9">
      <c r="B7797" s="1">
        <v>7795</v>
      </c>
      <c r="C7797" s="41" t="s">
        <v>22474</v>
      </c>
      <c r="D7797" s="4" t="s">
        <v>22475</v>
      </c>
      <c r="E7797" s="41" t="s">
        <v>19</v>
      </c>
      <c r="F7797" s="3" t="s">
        <v>22476</v>
      </c>
      <c r="G7797" s="1" t="s">
        <v>20</v>
      </c>
      <c r="H7797" s="4" t="s">
        <v>675</v>
      </c>
      <c r="I7797" s="1" t="s">
        <v>38</v>
      </c>
    </row>
    <row r="7798" spans="2:9">
      <c r="B7798" s="1">
        <v>7796</v>
      </c>
      <c r="C7798" s="41" t="s">
        <v>22477</v>
      </c>
      <c r="D7798" s="4" t="s">
        <v>22478</v>
      </c>
      <c r="E7798" s="41" t="s">
        <v>19</v>
      </c>
      <c r="F7798" s="3" t="s">
        <v>22479</v>
      </c>
      <c r="G7798" s="1" t="s">
        <v>20</v>
      </c>
      <c r="H7798" s="4" t="s">
        <v>675</v>
      </c>
      <c r="I7798" s="1" t="s">
        <v>38</v>
      </c>
    </row>
    <row r="7799" spans="2:9">
      <c r="B7799" s="1">
        <v>7797</v>
      </c>
      <c r="C7799" s="41" t="s">
        <v>22480</v>
      </c>
      <c r="D7799" s="4" t="s">
        <v>22481</v>
      </c>
      <c r="E7799" s="41" t="s">
        <v>19</v>
      </c>
      <c r="F7799" s="3" t="s">
        <v>22482</v>
      </c>
      <c r="G7799" s="1" t="s">
        <v>20</v>
      </c>
      <c r="H7799" s="4" t="s">
        <v>322</v>
      </c>
      <c r="I7799" s="1" t="s">
        <v>38</v>
      </c>
    </row>
    <row r="7800" spans="2:9">
      <c r="B7800" s="1">
        <v>7798</v>
      </c>
      <c r="C7800" s="41" t="s">
        <v>22483</v>
      </c>
      <c r="D7800" s="4" t="s">
        <v>9112</v>
      </c>
      <c r="E7800" s="41" t="s">
        <v>19</v>
      </c>
      <c r="F7800" s="3" t="s">
        <v>22484</v>
      </c>
      <c r="G7800" s="1" t="s">
        <v>20</v>
      </c>
      <c r="H7800" s="4" t="s">
        <v>387</v>
      </c>
      <c r="I7800" s="1" t="s">
        <v>38</v>
      </c>
    </row>
    <row r="7801" spans="2:9">
      <c r="B7801" s="1">
        <v>7799</v>
      </c>
      <c r="C7801" s="41" t="s">
        <v>22485</v>
      </c>
      <c r="D7801" s="4" t="s">
        <v>22486</v>
      </c>
      <c r="E7801" s="41" t="s">
        <v>19</v>
      </c>
      <c r="F7801" s="3" t="s">
        <v>22487</v>
      </c>
      <c r="G7801" s="1" t="s">
        <v>20</v>
      </c>
      <c r="H7801" s="4" t="s">
        <v>675</v>
      </c>
      <c r="I7801" s="1" t="s">
        <v>38</v>
      </c>
    </row>
    <row r="7802" spans="2:9">
      <c r="B7802" s="1">
        <v>7800</v>
      </c>
      <c r="C7802" s="41" t="s">
        <v>22488</v>
      </c>
      <c r="D7802" s="4" t="s">
        <v>22489</v>
      </c>
      <c r="E7802" s="41" t="s">
        <v>19</v>
      </c>
      <c r="F7802" s="3" t="s">
        <v>22490</v>
      </c>
      <c r="G7802" s="1" t="s">
        <v>20</v>
      </c>
      <c r="H7802" s="4" t="s">
        <v>679</v>
      </c>
      <c r="I7802" s="1" t="s">
        <v>38</v>
      </c>
    </row>
    <row r="7803" spans="2:9">
      <c r="B7803" s="1">
        <v>7801</v>
      </c>
      <c r="C7803" s="41" t="s">
        <v>22491</v>
      </c>
      <c r="D7803" s="4" t="s">
        <v>22492</v>
      </c>
      <c r="E7803" s="41" t="s">
        <v>19</v>
      </c>
      <c r="F7803" s="3" t="s">
        <v>22493</v>
      </c>
      <c r="G7803" s="1" t="s">
        <v>20</v>
      </c>
      <c r="H7803" s="4" t="s">
        <v>182</v>
      </c>
      <c r="I7803" s="1" t="s">
        <v>38</v>
      </c>
    </row>
    <row r="7804" spans="2:9">
      <c r="B7804" s="1">
        <v>7802</v>
      </c>
      <c r="C7804" s="41" t="s">
        <v>472</v>
      </c>
      <c r="D7804" s="4" t="s">
        <v>471</v>
      </c>
      <c r="E7804" s="41" t="s">
        <v>19</v>
      </c>
      <c r="F7804" s="3" t="s">
        <v>402</v>
      </c>
      <c r="G7804" s="1" t="s">
        <v>20</v>
      </c>
      <c r="H7804" s="4" t="s">
        <v>369</v>
      </c>
      <c r="I7804" s="1" t="s">
        <v>38</v>
      </c>
    </row>
    <row r="7805" spans="2:9">
      <c r="B7805" s="1">
        <v>7803</v>
      </c>
      <c r="C7805" s="41" t="s">
        <v>22494</v>
      </c>
      <c r="D7805" s="4" t="s">
        <v>22495</v>
      </c>
      <c r="E7805" s="41" t="s">
        <v>19</v>
      </c>
      <c r="F7805" s="3" t="s">
        <v>22496</v>
      </c>
      <c r="G7805" s="1" t="s">
        <v>20</v>
      </c>
      <c r="H7805" s="4" t="s">
        <v>182</v>
      </c>
      <c r="I7805" s="1" t="s">
        <v>38</v>
      </c>
    </row>
    <row r="7806" spans="2:9">
      <c r="B7806" s="1">
        <v>7804</v>
      </c>
      <c r="C7806" s="41" t="s">
        <v>22497</v>
      </c>
      <c r="D7806" s="4" t="s">
        <v>22498</v>
      </c>
      <c r="E7806" s="41" t="s">
        <v>19</v>
      </c>
      <c r="F7806" s="3" t="s">
        <v>22499</v>
      </c>
      <c r="G7806" s="1" t="s">
        <v>20</v>
      </c>
      <c r="H7806" s="4" t="s">
        <v>244</v>
      </c>
      <c r="I7806" s="1" t="s">
        <v>38</v>
      </c>
    </row>
    <row r="7807" spans="2:9">
      <c r="B7807" s="1">
        <v>7805</v>
      </c>
      <c r="C7807" s="41" t="s">
        <v>67</v>
      </c>
      <c r="D7807" s="4" t="s">
        <v>22500</v>
      </c>
      <c r="E7807" s="41" t="s">
        <v>19</v>
      </c>
      <c r="F7807" s="3" t="s">
        <v>22501</v>
      </c>
      <c r="G7807" s="1" t="s">
        <v>20</v>
      </c>
      <c r="H7807" s="4" t="s">
        <v>31</v>
      </c>
      <c r="I7807" s="1" t="s">
        <v>38</v>
      </c>
    </row>
    <row r="7808" spans="2:9">
      <c r="B7808" s="1">
        <v>7806</v>
      </c>
      <c r="C7808" s="41" t="s">
        <v>22502</v>
      </c>
      <c r="D7808" s="4" t="s">
        <v>22503</v>
      </c>
      <c r="E7808" s="41" t="s">
        <v>19</v>
      </c>
      <c r="F7808" s="3" t="s">
        <v>22504</v>
      </c>
      <c r="G7808" s="1" t="s">
        <v>20</v>
      </c>
      <c r="H7808" s="4" t="s">
        <v>681</v>
      </c>
      <c r="I7808" s="1" t="s">
        <v>38</v>
      </c>
    </row>
    <row r="7809" spans="2:9">
      <c r="B7809" s="1">
        <v>7807</v>
      </c>
      <c r="C7809" s="41" t="s">
        <v>22505</v>
      </c>
      <c r="D7809" s="4" t="s">
        <v>22506</v>
      </c>
      <c r="E7809" s="41" t="s">
        <v>19</v>
      </c>
      <c r="F7809" s="3" t="s">
        <v>22507</v>
      </c>
      <c r="G7809" s="1" t="s">
        <v>20</v>
      </c>
      <c r="H7809" s="4" t="s">
        <v>310</v>
      </c>
      <c r="I7809" s="1" t="s">
        <v>38</v>
      </c>
    </row>
    <row r="7810" spans="2:9">
      <c r="B7810" s="1">
        <v>7808</v>
      </c>
      <c r="C7810" s="41" t="s">
        <v>22508</v>
      </c>
      <c r="D7810" s="4" t="s">
        <v>22509</v>
      </c>
      <c r="E7810" s="41" t="s">
        <v>19</v>
      </c>
      <c r="F7810" s="3" t="s">
        <v>22510</v>
      </c>
      <c r="G7810" s="1" t="s">
        <v>20</v>
      </c>
      <c r="H7810" s="4" t="s">
        <v>296</v>
      </c>
      <c r="I7810" s="1" t="s">
        <v>38</v>
      </c>
    </row>
    <row r="7811" spans="2:9">
      <c r="B7811" s="1">
        <v>7809</v>
      </c>
      <c r="C7811" s="41" t="s">
        <v>22511</v>
      </c>
      <c r="D7811" s="4" t="s">
        <v>22512</v>
      </c>
      <c r="E7811" s="41" t="s">
        <v>19</v>
      </c>
      <c r="F7811" s="3" t="s">
        <v>13731</v>
      </c>
      <c r="G7811" s="1" t="s">
        <v>20</v>
      </c>
      <c r="H7811" s="4" t="s">
        <v>387</v>
      </c>
      <c r="I7811" s="1" t="s">
        <v>38</v>
      </c>
    </row>
    <row r="7812" spans="2:9">
      <c r="B7812" s="1">
        <v>7810</v>
      </c>
      <c r="C7812" s="41" t="s">
        <v>22513</v>
      </c>
      <c r="D7812" s="4" t="s">
        <v>22514</v>
      </c>
      <c r="E7812" s="41" t="s">
        <v>19</v>
      </c>
      <c r="F7812" s="3" t="s">
        <v>22515</v>
      </c>
      <c r="G7812" s="1" t="s">
        <v>20</v>
      </c>
      <c r="H7812" s="4" t="s">
        <v>182</v>
      </c>
      <c r="I7812" s="1" t="s">
        <v>38</v>
      </c>
    </row>
    <row r="7813" spans="2:9">
      <c r="B7813" s="1">
        <v>7811</v>
      </c>
      <c r="C7813" s="41" t="s">
        <v>22516</v>
      </c>
      <c r="D7813" s="4" t="s">
        <v>22517</v>
      </c>
      <c r="E7813" s="41" t="s">
        <v>19</v>
      </c>
      <c r="F7813" s="3" t="s">
        <v>22518</v>
      </c>
      <c r="G7813" s="1" t="s">
        <v>20</v>
      </c>
      <c r="H7813" s="4" t="s">
        <v>675</v>
      </c>
      <c r="I7813" s="1" t="s">
        <v>38</v>
      </c>
    </row>
    <row r="7814" spans="2:9">
      <c r="B7814" s="1">
        <v>7812</v>
      </c>
      <c r="C7814" s="41" t="s">
        <v>22519</v>
      </c>
      <c r="D7814" s="4" t="s">
        <v>22520</v>
      </c>
      <c r="E7814" s="41" t="s">
        <v>19</v>
      </c>
      <c r="F7814" s="3" t="s">
        <v>22521</v>
      </c>
      <c r="G7814" s="1" t="s">
        <v>20</v>
      </c>
      <c r="H7814" s="4" t="s">
        <v>244</v>
      </c>
      <c r="I7814" s="1" t="s">
        <v>38</v>
      </c>
    </row>
    <row r="7815" spans="2:9">
      <c r="B7815" s="1">
        <v>7813</v>
      </c>
      <c r="C7815" s="41" t="s">
        <v>22522</v>
      </c>
      <c r="D7815" s="4" t="s">
        <v>22523</v>
      </c>
      <c r="E7815" s="41" t="s">
        <v>19</v>
      </c>
      <c r="F7815" s="3" t="s">
        <v>22524</v>
      </c>
      <c r="G7815" s="1" t="s">
        <v>20</v>
      </c>
      <c r="H7815" s="4" t="s">
        <v>29551</v>
      </c>
      <c r="I7815" s="1" t="s">
        <v>38</v>
      </c>
    </row>
    <row r="7816" spans="2:9">
      <c r="B7816" s="1">
        <v>7814</v>
      </c>
      <c r="C7816" s="41" t="s">
        <v>22525</v>
      </c>
      <c r="D7816" s="4" t="s">
        <v>22526</v>
      </c>
      <c r="E7816" s="41" t="s">
        <v>19</v>
      </c>
      <c r="F7816" s="3" t="s">
        <v>22527</v>
      </c>
      <c r="G7816" s="1" t="s">
        <v>20</v>
      </c>
      <c r="H7816" s="4" t="s">
        <v>387</v>
      </c>
      <c r="I7816" s="1" t="s">
        <v>38</v>
      </c>
    </row>
    <row r="7817" spans="2:9">
      <c r="B7817" s="1">
        <v>7815</v>
      </c>
      <c r="C7817" s="41" t="s">
        <v>22528</v>
      </c>
      <c r="D7817" s="4" t="s">
        <v>22529</v>
      </c>
      <c r="E7817" s="41" t="s">
        <v>19</v>
      </c>
      <c r="F7817" s="3" t="s">
        <v>22530</v>
      </c>
      <c r="G7817" s="1" t="s">
        <v>20</v>
      </c>
      <c r="H7817" s="4" t="s">
        <v>675</v>
      </c>
      <c r="I7817" s="1" t="s">
        <v>38</v>
      </c>
    </row>
    <row r="7818" spans="2:9">
      <c r="B7818" s="1">
        <v>7816</v>
      </c>
      <c r="C7818" s="41" t="s">
        <v>22531</v>
      </c>
      <c r="D7818" s="4" t="s">
        <v>22532</v>
      </c>
      <c r="E7818" s="41" t="s">
        <v>19</v>
      </c>
      <c r="F7818" s="3" t="s">
        <v>17865</v>
      </c>
      <c r="G7818" s="1" t="s">
        <v>20</v>
      </c>
      <c r="H7818" s="4" t="s">
        <v>310</v>
      </c>
      <c r="I7818" s="1" t="s">
        <v>38</v>
      </c>
    </row>
    <row r="7819" spans="2:9">
      <c r="B7819" s="1">
        <v>7817</v>
      </c>
      <c r="C7819" s="41" t="s">
        <v>22533</v>
      </c>
      <c r="D7819" s="4" t="s">
        <v>22534</v>
      </c>
      <c r="E7819" s="41" t="s">
        <v>19</v>
      </c>
      <c r="F7819" s="3" t="s">
        <v>22535</v>
      </c>
      <c r="G7819" s="1" t="s">
        <v>20</v>
      </c>
      <c r="H7819" s="4" t="s">
        <v>557</v>
      </c>
      <c r="I7819" s="1" t="s">
        <v>38</v>
      </c>
    </row>
    <row r="7820" spans="2:9">
      <c r="B7820" s="1">
        <v>7818</v>
      </c>
      <c r="C7820" s="41" t="s">
        <v>22536</v>
      </c>
      <c r="D7820" s="4" t="s">
        <v>22537</v>
      </c>
      <c r="E7820" s="41" t="s">
        <v>19</v>
      </c>
      <c r="F7820" s="3" t="s">
        <v>22538</v>
      </c>
      <c r="G7820" s="1" t="s">
        <v>20</v>
      </c>
      <c r="H7820" s="4" t="s">
        <v>182</v>
      </c>
      <c r="I7820" s="1" t="s">
        <v>38</v>
      </c>
    </row>
    <row r="7821" spans="2:9">
      <c r="B7821" s="1">
        <v>7819</v>
      </c>
      <c r="C7821" s="41" t="s">
        <v>22539</v>
      </c>
      <c r="D7821" s="4" t="s">
        <v>22540</v>
      </c>
      <c r="E7821" s="41" t="s">
        <v>19</v>
      </c>
      <c r="F7821" s="3" t="s">
        <v>16218</v>
      </c>
      <c r="G7821" s="1" t="s">
        <v>20</v>
      </c>
      <c r="H7821" s="4" t="s">
        <v>679</v>
      </c>
      <c r="I7821" s="1" t="s">
        <v>38</v>
      </c>
    </row>
    <row r="7822" spans="2:9">
      <c r="B7822" s="1">
        <v>7820</v>
      </c>
      <c r="C7822" s="41" t="s">
        <v>22541</v>
      </c>
      <c r="D7822" s="4" t="s">
        <v>22542</v>
      </c>
      <c r="E7822" s="41" t="s">
        <v>19</v>
      </c>
      <c r="F7822" s="3" t="s">
        <v>15393</v>
      </c>
      <c r="G7822" s="1" t="s">
        <v>20</v>
      </c>
      <c r="H7822" s="4" t="s">
        <v>244</v>
      </c>
      <c r="I7822" s="1" t="s">
        <v>38</v>
      </c>
    </row>
    <row r="7823" spans="2:9">
      <c r="B7823" s="1">
        <v>7821</v>
      </c>
      <c r="C7823" s="41" t="s">
        <v>22543</v>
      </c>
      <c r="D7823" s="4" t="s">
        <v>22544</v>
      </c>
      <c r="E7823" s="41" t="s">
        <v>19</v>
      </c>
      <c r="F7823" s="3" t="s">
        <v>13489</v>
      </c>
      <c r="G7823" s="1" t="s">
        <v>20</v>
      </c>
      <c r="H7823" s="4" t="s">
        <v>679</v>
      </c>
      <c r="I7823" s="1" t="s">
        <v>38</v>
      </c>
    </row>
    <row r="7824" spans="2:9">
      <c r="B7824" s="1">
        <v>7822</v>
      </c>
      <c r="C7824" s="41" t="s">
        <v>22545</v>
      </c>
      <c r="D7824" s="4" t="s">
        <v>22546</v>
      </c>
      <c r="E7824" s="41" t="s">
        <v>19</v>
      </c>
      <c r="F7824" s="3" t="s">
        <v>22547</v>
      </c>
      <c r="G7824" s="1" t="s">
        <v>20</v>
      </c>
      <c r="H7824" s="4" t="s">
        <v>675</v>
      </c>
      <c r="I7824" s="1" t="s">
        <v>38</v>
      </c>
    </row>
    <row r="7825" spans="2:9">
      <c r="B7825" s="1">
        <v>7823</v>
      </c>
      <c r="C7825" s="41" t="s">
        <v>22548</v>
      </c>
      <c r="D7825" s="4" t="s">
        <v>22549</v>
      </c>
      <c r="E7825" s="41" t="s">
        <v>19</v>
      </c>
      <c r="F7825" s="3" t="s">
        <v>16971</v>
      </c>
      <c r="G7825" s="1" t="s">
        <v>20</v>
      </c>
      <c r="H7825" s="4" t="s">
        <v>387</v>
      </c>
      <c r="I7825" s="1" t="s">
        <v>38</v>
      </c>
    </row>
    <row r="7826" spans="2:9">
      <c r="B7826" s="1">
        <v>7824</v>
      </c>
      <c r="C7826" s="41" t="s">
        <v>22550</v>
      </c>
      <c r="D7826" s="4" t="s">
        <v>22551</v>
      </c>
      <c r="E7826" s="41" t="s">
        <v>19</v>
      </c>
      <c r="F7826" s="3" t="s">
        <v>17811</v>
      </c>
      <c r="G7826" s="1" t="s">
        <v>20</v>
      </c>
      <c r="H7826" s="4" t="s">
        <v>310</v>
      </c>
      <c r="I7826" s="1" t="s">
        <v>38</v>
      </c>
    </row>
    <row r="7827" spans="2:9">
      <c r="B7827" s="1">
        <v>7825</v>
      </c>
      <c r="C7827" s="41" t="s">
        <v>22552</v>
      </c>
      <c r="D7827" s="4" t="s">
        <v>22553</v>
      </c>
      <c r="E7827" s="41" t="s">
        <v>19</v>
      </c>
      <c r="F7827" s="3" t="s">
        <v>22554</v>
      </c>
      <c r="G7827" s="1" t="s">
        <v>20</v>
      </c>
      <c r="H7827" s="4" t="s">
        <v>675</v>
      </c>
      <c r="I7827" s="1" t="s">
        <v>38</v>
      </c>
    </row>
    <row r="7828" spans="2:9">
      <c r="B7828" s="1">
        <v>7826</v>
      </c>
      <c r="C7828" s="41" t="s">
        <v>22555</v>
      </c>
      <c r="D7828" s="4" t="s">
        <v>30143</v>
      </c>
      <c r="E7828" s="41" t="s">
        <v>19</v>
      </c>
      <c r="F7828" s="3" t="s">
        <v>30144</v>
      </c>
      <c r="G7828" s="1" t="s">
        <v>20</v>
      </c>
      <c r="H7828" s="4" t="s">
        <v>387</v>
      </c>
      <c r="I7828" s="1" t="s">
        <v>38</v>
      </c>
    </row>
    <row r="7829" spans="2:9">
      <c r="B7829" s="1">
        <v>7827</v>
      </c>
      <c r="C7829" s="41" t="s">
        <v>22556</v>
      </c>
      <c r="D7829" s="4" t="s">
        <v>22557</v>
      </c>
      <c r="E7829" s="41" t="s">
        <v>19</v>
      </c>
      <c r="F7829" s="3" t="s">
        <v>22558</v>
      </c>
      <c r="G7829" s="1" t="s">
        <v>20</v>
      </c>
      <c r="H7829" s="4" t="s">
        <v>182</v>
      </c>
      <c r="I7829" s="1" t="s">
        <v>38</v>
      </c>
    </row>
    <row r="7830" spans="2:9">
      <c r="B7830" s="1">
        <v>7828</v>
      </c>
      <c r="C7830" s="41" t="s">
        <v>22559</v>
      </c>
      <c r="D7830" s="4" t="s">
        <v>22560</v>
      </c>
      <c r="E7830" s="41" t="s">
        <v>19</v>
      </c>
      <c r="F7830" s="3" t="s">
        <v>22561</v>
      </c>
      <c r="G7830" s="1" t="s">
        <v>20</v>
      </c>
      <c r="H7830" s="4" t="s">
        <v>462</v>
      </c>
      <c r="I7830" s="1" t="s">
        <v>38</v>
      </c>
    </row>
    <row r="7831" spans="2:9">
      <c r="B7831" s="1">
        <v>7829</v>
      </c>
      <c r="C7831" s="41" t="s">
        <v>22562</v>
      </c>
      <c r="D7831" s="4" t="s">
        <v>22563</v>
      </c>
      <c r="E7831" s="41" t="s">
        <v>19</v>
      </c>
      <c r="F7831" s="3" t="s">
        <v>22564</v>
      </c>
      <c r="G7831" s="1" t="s">
        <v>20</v>
      </c>
      <c r="H7831" s="4" t="s">
        <v>182</v>
      </c>
      <c r="I7831" s="1" t="s">
        <v>38</v>
      </c>
    </row>
    <row r="7832" spans="2:9">
      <c r="B7832" s="1">
        <v>7830</v>
      </c>
      <c r="C7832" s="41" t="s">
        <v>22565</v>
      </c>
      <c r="D7832" s="4" t="s">
        <v>22566</v>
      </c>
      <c r="E7832" s="41" t="s">
        <v>19</v>
      </c>
      <c r="F7832" s="3" t="s">
        <v>22567</v>
      </c>
      <c r="G7832" s="1" t="s">
        <v>20</v>
      </c>
      <c r="H7832" s="4" t="s">
        <v>478</v>
      </c>
      <c r="I7832" s="1" t="s">
        <v>38</v>
      </c>
    </row>
    <row r="7833" spans="2:9">
      <c r="B7833" s="1">
        <v>7831</v>
      </c>
      <c r="C7833" s="41" t="s">
        <v>22568</v>
      </c>
      <c r="D7833" s="4" t="s">
        <v>22569</v>
      </c>
      <c r="E7833" s="41" t="s">
        <v>19</v>
      </c>
      <c r="F7833" s="3" t="s">
        <v>22570</v>
      </c>
      <c r="G7833" s="1" t="s">
        <v>20</v>
      </c>
      <c r="H7833" s="4" t="s">
        <v>322</v>
      </c>
      <c r="I7833" s="1" t="s">
        <v>38</v>
      </c>
    </row>
    <row r="7834" spans="2:9">
      <c r="B7834" s="1">
        <v>7832</v>
      </c>
      <c r="C7834" s="41" t="s">
        <v>22571</v>
      </c>
      <c r="D7834" s="4" t="s">
        <v>22572</v>
      </c>
      <c r="E7834" s="41" t="s">
        <v>19</v>
      </c>
      <c r="F7834" s="3" t="s">
        <v>22573</v>
      </c>
      <c r="G7834" s="1" t="s">
        <v>20</v>
      </c>
      <c r="H7834" s="4" t="s">
        <v>182</v>
      </c>
      <c r="I7834" s="1" t="s">
        <v>38</v>
      </c>
    </row>
    <row r="7835" spans="2:9">
      <c r="B7835" s="1">
        <v>7833</v>
      </c>
      <c r="C7835" s="41" t="s">
        <v>22574</v>
      </c>
      <c r="D7835" s="4" t="s">
        <v>22575</v>
      </c>
      <c r="E7835" s="41" t="s">
        <v>19</v>
      </c>
      <c r="F7835" s="3" t="s">
        <v>22576</v>
      </c>
      <c r="G7835" s="1" t="s">
        <v>20</v>
      </c>
      <c r="H7835" s="4" t="s">
        <v>675</v>
      </c>
      <c r="I7835" s="1" t="s">
        <v>38</v>
      </c>
    </row>
    <row r="7836" spans="2:9">
      <c r="B7836" s="1">
        <v>7834</v>
      </c>
      <c r="C7836" s="41" t="s">
        <v>22577</v>
      </c>
      <c r="D7836" s="4" t="s">
        <v>22578</v>
      </c>
      <c r="E7836" s="41" t="s">
        <v>19</v>
      </c>
      <c r="F7836" s="3" t="s">
        <v>22579</v>
      </c>
      <c r="G7836" s="1" t="s">
        <v>20</v>
      </c>
      <c r="H7836" s="4" t="s">
        <v>387</v>
      </c>
      <c r="I7836" s="1" t="s">
        <v>38</v>
      </c>
    </row>
    <row r="7837" spans="2:9">
      <c r="B7837" s="1">
        <v>7835</v>
      </c>
      <c r="C7837" s="41" t="s">
        <v>22580</v>
      </c>
      <c r="D7837" s="4" t="s">
        <v>22581</v>
      </c>
      <c r="E7837" s="41" t="s">
        <v>19</v>
      </c>
      <c r="F7837" s="3" t="s">
        <v>30116</v>
      </c>
      <c r="G7837" s="1" t="s">
        <v>20</v>
      </c>
      <c r="H7837" s="4" t="s">
        <v>679</v>
      </c>
      <c r="I7837" s="1" t="s">
        <v>38</v>
      </c>
    </row>
    <row r="7838" spans="2:9">
      <c r="B7838" s="1">
        <v>7836</v>
      </c>
      <c r="C7838" s="41" t="s">
        <v>22582</v>
      </c>
      <c r="D7838" s="4" t="s">
        <v>22583</v>
      </c>
      <c r="E7838" s="41" t="s">
        <v>19</v>
      </c>
      <c r="F7838" s="3" t="s">
        <v>22584</v>
      </c>
      <c r="G7838" s="1" t="s">
        <v>20</v>
      </c>
      <c r="H7838" s="4" t="s">
        <v>387</v>
      </c>
      <c r="I7838" s="1" t="s">
        <v>38</v>
      </c>
    </row>
    <row r="7839" spans="2:9">
      <c r="B7839" s="1">
        <v>7837</v>
      </c>
      <c r="C7839" s="41" t="s">
        <v>22585</v>
      </c>
      <c r="D7839" s="4" t="s">
        <v>22586</v>
      </c>
      <c r="E7839" s="41" t="s">
        <v>19</v>
      </c>
      <c r="F7839" s="3" t="s">
        <v>22587</v>
      </c>
      <c r="G7839" s="1" t="s">
        <v>20</v>
      </c>
      <c r="H7839" s="4" t="s">
        <v>681</v>
      </c>
      <c r="I7839" s="1" t="s">
        <v>38</v>
      </c>
    </row>
    <row r="7840" spans="2:9">
      <c r="B7840" s="1">
        <v>7838</v>
      </c>
      <c r="C7840" s="41" t="s">
        <v>22588</v>
      </c>
      <c r="D7840" s="4" t="s">
        <v>22589</v>
      </c>
      <c r="E7840" s="41" t="s">
        <v>19</v>
      </c>
      <c r="F7840" s="3" t="s">
        <v>22590</v>
      </c>
      <c r="G7840" s="1" t="s">
        <v>20</v>
      </c>
      <c r="H7840" s="4" t="s">
        <v>182</v>
      </c>
      <c r="I7840" s="1" t="s">
        <v>38</v>
      </c>
    </row>
    <row r="7841" spans="2:9">
      <c r="B7841" s="1">
        <v>7839</v>
      </c>
      <c r="C7841" s="41" t="s">
        <v>22591</v>
      </c>
      <c r="D7841" s="4" t="s">
        <v>22592</v>
      </c>
      <c r="E7841" s="41" t="s">
        <v>19</v>
      </c>
      <c r="F7841" s="3" t="s">
        <v>483</v>
      </c>
      <c r="G7841" s="1" t="s">
        <v>20</v>
      </c>
      <c r="H7841" s="4" t="s">
        <v>484</v>
      </c>
      <c r="I7841" s="1" t="s">
        <v>38</v>
      </c>
    </row>
    <row r="7842" spans="2:9">
      <c r="B7842" s="1">
        <v>7840</v>
      </c>
      <c r="C7842" s="41" t="s">
        <v>22593</v>
      </c>
      <c r="D7842" s="4" t="s">
        <v>22594</v>
      </c>
      <c r="E7842" s="41" t="s">
        <v>19</v>
      </c>
      <c r="F7842" s="3" t="s">
        <v>22595</v>
      </c>
      <c r="G7842" s="1" t="s">
        <v>20</v>
      </c>
      <c r="H7842" s="4" t="s">
        <v>478</v>
      </c>
      <c r="I7842" s="1" t="s">
        <v>38</v>
      </c>
    </row>
    <row r="7843" spans="2:9">
      <c r="B7843" s="1">
        <v>7841</v>
      </c>
      <c r="C7843" s="41" t="s">
        <v>22596</v>
      </c>
      <c r="D7843" s="4" t="s">
        <v>22597</v>
      </c>
      <c r="E7843" s="41" t="s">
        <v>19</v>
      </c>
      <c r="F7843" s="3" t="s">
        <v>22598</v>
      </c>
      <c r="G7843" s="1" t="s">
        <v>20</v>
      </c>
      <c r="H7843" s="4" t="s">
        <v>557</v>
      </c>
      <c r="I7843" s="1" t="s">
        <v>38</v>
      </c>
    </row>
    <row r="7844" spans="2:9">
      <c r="B7844" s="1">
        <v>7842</v>
      </c>
      <c r="C7844" s="41" t="s">
        <v>22599</v>
      </c>
      <c r="D7844" s="4" t="s">
        <v>22600</v>
      </c>
      <c r="E7844" s="41" t="s">
        <v>19</v>
      </c>
      <c r="F7844" s="3" t="s">
        <v>22601</v>
      </c>
      <c r="G7844" s="1" t="s">
        <v>20</v>
      </c>
      <c r="H7844" s="4" t="s">
        <v>675</v>
      </c>
      <c r="I7844" s="1" t="s">
        <v>38</v>
      </c>
    </row>
    <row r="7845" spans="2:9">
      <c r="B7845" s="1">
        <v>7843</v>
      </c>
      <c r="C7845" s="41" t="s">
        <v>22602</v>
      </c>
      <c r="D7845" s="4" t="s">
        <v>22603</v>
      </c>
      <c r="E7845" s="41" t="s">
        <v>19</v>
      </c>
      <c r="F7845" s="3" t="s">
        <v>22604</v>
      </c>
      <c r="G7845" s="1" t="s">
        <v>20</v>
      </c>
      <c r="H7845" s="4" t="s">
        <v>478</v>
      </c>
      <c r="I7845" s="1" t="s">
        <v>38</v>
      </c>
    </row>
    <row r="7846" spans="2:9">
      <c r="B7846" s="1">
        <v>7844</v>
      </c>
      <c r="C7846" s="41" t="s">
        <v>22605</v>
      </c>
      <c r="D7846" s="4" t="s">
        <v>22606</v>
      </c>
      <c r="E7846" s="41" t="s">
        <v>19</v>
      </c>
      <c r="F7846" s="3" t="s">
        <v>13087</v>
      </c>
      <c r="G7846" s="1" t="s">
        <v>20</v>
      </c>
      <c r="H7846" s="4" t="s">
        <v>680</v>
      </c>
      <c r="I7846" s="1" t="s">
        <v>38</v>
      </c>
    </row>
    <row r="7847" spans="2:9">
      <c r="B7847" s="1">
        <v>7845</v>
      </c>
      <c r="C7847" s="41" t="s">
        <v>22607</v>
      </c>
      <c r="D7847" s="4" t="s">
        <v>22608</v>
      </c>
      <c r="E7847" s="41" t="s">
        <v>19</v>
      </c>
      <c r="F7847" s="3" t="s">
        <v>22609</v>
      </c>
      <c r="G7847" s="1" t="s">
        <v>20</v>
      </c>
      <c r="H7847" s="4" t="s">
        <v>675</v>
      </c>
      <c r="I7847" s="1" t="s">
        <v>38</v>
      </c>
    </row>
    <row r="7848" spans="2:9">
      <c r="B7848" s="1">
        <v>7846</v>
      </c>
      <c r="C7848" s="41" t="s">
        <v>22610</v>
      </c>
      <c r="D7848" s="4" t="s">
        <v>22611</v>
      </c>
      <c r="E7848" s="41" t="s">
        <v>19</v>
      </c>
      <c r="F7848" s="3" t="s">
        <v>483</v>
      </c>
      <c r="G7848" s="1" t="s">
        <v>20</v>
      </c>
      <c r="H7848" s="4" t="s">
        <v>484</v>
      </c>
      <c r="I7848" s="1" t="s">
        <v>38</v>
      </c>
    </row>
    <row r="7849" spans="2:9">
      <c r="B7849" s="1">
        <v>7847</v>
      </c>
      <c r="C7849" s="41" t="s">
        <v>22612</v>
      </c>
      <c r="D7849" s="4" t="s">
        <v>22613</v>
      </c>
      <c r="E7849" s="41" t="s">
        <v>19</v>
      </c>
      <c r="F7849" s="3" t="s">
        <v>22614</v>
      </c>
      <c r="G7849" s="1" t="s">
        <v>20</v>
      </c>
      <c r="H7849" s="4" t="s">
        <v>260</v>
      </c>
      <c r="I7849" s="1" t="s">
        <v>38</v>
      </c>
    </row>
    <row r="7850" spans="2:9">
      <c r="B7850" s="1">
        <v>7848</v>
      </c>
      <c r="C7850" s="41" t="s">
        <v>22615</v>
      </c>
      <c r="D7850" s="4" t="s">
        <v>22616</v>
      </c>
      <c r="E7850" s="41" t="s">
        <v>19</v>
      </c>
      <c r="F7850" s="3" t="s">
        <v>22617</v>
      </c>
      <c r="G7850" s="1" t="s">
        <v>20</v>
      </c>
      <c r="H7850" s="4" t="s">
        <v>675</v>
      </c>
      <c r="I7850" s="1" t="s">
        <v>38</v>
      </c>
    </row>
    <row r="7851" spans="2:9">
      <c r="B7851" s="1">
        <v>7849</v>
      </c>
      <c r="C7851" s="41" t="s">
        <v>22618</v>
      </c>
      <c r="D7851" s="4" t="s">
        <v>22619</v>
      </c>
      <c r="E7851" s="41" t="s">
        <v>19</v>
      </c>
      <c r="F7851" s="3" t="s">
        <v>22620</v>
      </c>
      <c r="G7851" s="1" t="s">
        <v>20</v>
      </c>
      <c r="H7851" s="4" t="s">
        <v>462</v>
      </c>
      <c r="I7851" s="1" t="s">
        <v>38</v>
      </c>
    </row>
    <row r="7852" spans="2:9">
      <c r="B7852" s="1">
        <v>7850</v>
      </c>
      <c r="C7852" s="41" t="s">
        <v>22621</v>
      </c>
      <c r="D7852" s="4" t="s">
        <v>22622</v>
      </c>
      <c r="E7852" s="41" t="s">
        <v>19</v>
      </c>
      <c r="F7852" s="3" t="s">
        <v>22623</v>
      </c>
      <c r="G7852" s="1" t="s">
        <v>20</v>
      </c>
      <c r="H7852" s="4" t="s">
        <v>182</v>
      </c>
      <c r="I7852" s="1" t="s">
        <v>38</v>
      </c>
    </row>
    <row r="7853" spans="2:9">
      <c r="B7853" s="1">
        <v>7851</v>
      </c>
      <c r="C7853" s="41" t="s">
        <v>22624</v>
      </c>
      <c r="D7853" s="4" t="s">
        <v>22625</v>
      </c>
      <c r="E7853" s="41" t="s">
        <v>19</v>
      </c>
      <c r="F7853" s="3" t="s">
        <v>6567</v>
      </c>
      <c r="G7853" s="1" t="s">
        <v>20</v>
      </c>
      <c r="H7853" s="4" t="s">
        <v>29551</v>
      </c>
      <c r="I7853" s="1" t="s">
        <v>38</v>
      </c>
    </row>
    <row r="7854" spans="2:9">
      <c r="B7854" s="1">
        <v>7852</v>
      </c>
      <c r="C7854" s="41" t="s">
        <v>22626</v>
      </c>
      <c r="D7854" s="4" t="s">
        <v>12737</v>
      </c>
      <c r="E7854" s="41" t="s">
        <v>19</v>
      </c>
      <c r="F7854" s="3" t="s">
        <v>22627</v>
      </c>
      <c r="G7854" s="1" t="s">
        <v>20</v>
      </c>
      <c r="H7854" s="4" t="s">
        <v>679</v>
      </c>
      <c r="I7854" s="1" t="s">
        <v>38</v>
      </c>
    </row>
    <row r="7855" spans="2:9">
      <c r="B7855" s="1">
        <v>7853</v>
      </c>
      <c r="C7855" s="41" t="s">
        <v>22628</v>
      </c>
      <c r="D7855" s="4" t="s">
        <v>22629</v>
      </c>
      <c r="E7855" s="41" t="s">
        <v>19</v>
      </c>
      <c r="F7855" s="3" t="s">
        <v>22630</v>
      </c>
      <c r="G7855" s="1" t="s">
        <v>20</v>
      </c>
      <c r="H7855" s="4" t="s">
        <v>675</v>
      </c>
      <c r="I7855" s="1" t="s">
        <v>38</v>
      </c>
    </row>
    <row r="7856" spans="2:9">
      <c r="B7856" s="1">
        <v>7854</v>
      </c>
      <c r="C7856" s="41" t="s">
        <v>22631</v>
      </c>
      <c r="D7856" s="4" t="s">
        <v>22632</v>
      </c>
      <c r="E7856" s="41" t="s">
        <v>19</v>
      </c>
      <c r="F7856" s="3" t="s">
        <v>22633</v>
      </c>
      <c r="G7856" s="1" t="s">
        <v>20</v>
      </c>
      <c r="H7856" s="4" t="s">
        <v>436</v>
      </c>
      <c r="I7856" s="1" t="s">
        <v>38</v>
      </c>
    </row>
    <row r="7857" spans="2:9">
      <c r="B7857" s="1">
        <v>7855</v>
      </c>
      <c r="C7857" s="41" t="s">
        <v>22634</v>
      </c>
      <c r="D7857" s="4" t="s">
        <v>22635</v>
      </c>
      <c r="E7857" s="41" t="s">
        <v>19</v>
      </c>
      <c r="F7857" s="3" t="s">
        <v>22636</v>
      </c>
      <c r="G7857" s="1" t="s">
        <v>20</v>
      </c>
      <c r="H7857" s="4" t="s">
        <v>182</v>
      </c>
      <c r="I7857" s="1" t="s">
        <v>38</v>
      </c>
    </row>
    <row r="7858" spans="2:9">
      <c r="B7858" s="1">
        <v>7856</v>
      </c>
      <c r="C7858" s="41" t="s">
        <v>22637</v>
      </c>
      <c r="D7858" s="4" t="s">
        <v>22638</v>
      </c>
      <c r="E7858" s="41" t="s">
        <v>19</v>
      </c>
      <c r="F7858" s="3" t="s">
        <v>22639</v>
      </c>
      <c r="G7858" s="1" t="s">
        <v>20</v>
      </c>
      <c r="H7858" s="4" t="s">
        <v>675</v>
      </c>
      <c r="I7858" s="1" t="s">
        <v>38</v>
      </c>
    </row>
    <row r="7859" spans="2:9">
      <c r="B7859" s="1">
        <v>7857</v>
      </c>
      <c r="C7859" s="41" t="s">
        <v>22640</v>
      </c>
      <c r="D7859" s="4" t="s">
        <v>22641</v>
      </c>
      <c r="E7859" s="41" t="s">
        <v>19</v>
      </c>
      <c r="F7859" s="3" t="s">
        <v>22642</v>
      </c>
      <c r="G7859" s="1" t="s">
        <v>20</v>
      </c>
      <c r="H7859" s="4" t="s">
        <v>387</v>
      </c>
      <c r="I7859" s="1" t="s">
        <v>38</v>
      </c>
    </row>
    <row r="7860" spans="2:9">
      <c r="B7860" s="1">
        <v>7858</v>
      </c>
      <c r="C7860" s="41" t="s">
        <v>22643</v>
      </c>
      <c r="D7860" s="4" t="s">
        <v>22644</v>
      </c>
      <c r="E7860" s="41" t="s">
        <v>19</v>
      </c>
      <c r="F7860" s="3" t="s">
        <v>20732</v>
      </c>
      <c r="G7860" s="1" t="s">
        <v>20</v>
      </c>
      <c r="H7860" s="4" t="s">
        <v>387</v>
      </c>
      <c r="I7860" s="1" t="s">
        <v>38</v>
      </c>
    </row>
    <row r="7861" spans="2:9">
      <c r="B7861" s="1">
        <v>7859</v>
      </c>
      <c r="C7861" s="41" t="s">
        <v>22645</v>
      </c>
      <c r="D7861" s="4" t="s">
        <v>22646</v>
      </c>
      <c r="E7861" s="41" t="s">
        <v>19</v>
      </c>
      <c r="F7861" s="3" t="s">
        <v>22647</v>
      </c>
      <c r="G7861" s="1" t="s">
        <v>20</v>
      </c>
      <c r="H7861" s="4" t="s">
        <v>182</v>
      </c>
      <c r="I7861" s="1" t="s">
        <v>38</v>
      </c>
    </row>
    <row r="7862" spans="2:9">
      <c r="B7862" s="1">
        <v>7860</v>
      </c>
      <c r="C7862" s="41" t="s">
        <v>22648</v>
      </c>
      <c r="D7862" s="4" t="s">
        <v>22649</v>
      </c>
      <c r="E7862" s="41" t="s">
        <v>19</v>
      </c>
      <c r="F7862" s="3" t="s">
        <v>20506</v>
      </c>
      <c r="G7862" s="1" t="s">
        <v>20</v>
      </c>
      <c r="H7862" s="4" t="s">
        <v>478</v>
      </c>
      <c r="I7862" s="1" t="s">
        <v>38</v>
      </c>
    </row>
    <row r="7863" spans="2:9">
      <c r="B7863" s="1">
        <v>7861</v>
      </c>
      <c r="C7863" s="41" t="s">
        <v>22650</v>
      </c>
      <c r="D7863" s="4" t="s">
        <v>22651</v>
      </c>
      <c r="E7863" s="41" t="s">
        <v>19</v>
      </c>
      <c r="F7863" s="3" t="s">
        <v>22652</v>
      </c>
      <c r="G7863" s="1" t="s">
        <v>20</v>
      </c>
      <c r="H7863" s="4" t="s">
        <v>478</v>
      </c>
      <c r="I7863" s="1" t="s">
        <v>38</v>
      </c>
    </row>
    <row r="7864" spans="2:9">
      <c r="B7864" s="1">
        <v>7862</v>
      </c>
      <c r="C7864" s="41" t="s">
        <v>22653</v>
      </c>
      <c r="D7864" s="4" t="s">
        <v>22654</v>
      </c>
      <c r="E7864" s="41" t="s">
        <v>19</v>
      </c>
      <c r="F7864" s="3" t="s">
        <v>11237</v>
      </c>
      <c r="G7864" s="1" t="s">
        <v>20</v>
      </c>
      <c r="H7864" s="4" t="s">
        <v>310</v>
      </c>
      <c r="I7864" s="1" t="s">
        <v>38</v>
      </c>
    </row>
    <row r="7865" spans="2:9">
      <c r="B7865" s="1">
        <v>7863</v>
      </c>
      <c r="C7865" s="41" t="s">
        <v>22655</v>
      </c>
      <c r="D7865" s="4" t="s">
        <v>22656</v>
      </c>
      <c r="E7865" s="41" t="s">
        <v>19</v>
      </c>
      <c r="F7865" s="3" t="s">
        <v>22657</v>
      </c>
      <c r="G7865" s="1" t="s">
        <v>20</v>
      </c>
      <c r="H7865" s="4" t="s">
        <v>29551</v>
      </c>
      <c r="I7865" s="1" t="s">
        <v>38</v>
      </c>
    </row>
    <row r="7866" spans="2:9">
      <c r="B7866" s="1">
        <v>7864</v>
      </c>
      <c r="C7866" s="41" t="s">
        <v>22658</v>
      </c>
      <c r="D7866" s="4" t="s">
        <v>22659</v>
      </c>
      <c r="E7866" s="41" t="s">
        <v>19</v>
      </c>
      <c r="F7866" s="3" t="s">
        <v>22660</v>
      </c>
      <c r="G7866" s="1" t="s">
        <v>20</v>
      </c>
      <c r="H7866" s="4" t="s">
        <v>502</v>
      </c>
      <c r="I7866" s="1" t="s">
        <v>38</v>
      </c>
    </row>
    <row r="7867" spans="2:9">
      <c r="B7867" s="1">
        <v>7865</v>
      </c>
      <c r="C7867" s="41" t="s">
        <v>22661</v>
      </c>
      <c r="D7867" s="4" t="s">
        <v>22662</v>
      </c>
      <c r="E7867" s="41" t="s">
        <v>19</v>
      </c>
      <c r="F7867" s="3" t="s">
        <v>22663</v>
      </c>
      <c r="G7867" s="1" t="s">
        <v>20</v>
      </c>
      <c r="H7867" s="4" t="s">
        <v>29551</v>
      </c>
      <c r="I7867" s="1" t="s">
        <v>38</v>
      </c>
    </row>
    <row r="7868" spans="2:9">
      <c r="B7868" s="1">
        <v>7866</v>
      </c>
      <c r="C7868" s="41" t="s">
        <v>22664</v>
      </c>
      <c r="D7868" s="4" t="s">
        <v>22665</v>
      </c>
      <c r="E7868" s="41" t="s">
        <v>19</v>
      </c>
      <c r="F7868" s="3" t="s">
        <v>22666</v>
      </c>
      <c r="G7868" s="1" t="s">
        <v>20</v>
      </c>
      <c r="H7868" s="4" t="s">
        <v>174</v>
      </c>
      <c r="I7868" s="1" t="s">
        <v>38</v>
      </c>
    </row>
    <row r="7869" spans="2:9">
      <c r="B7869" s="1">
        <v>7867</v>
      </c>
      <c r="C7869" s="41" t="s">
        <v>22667</v>
      </c>
      <c r="D7869" s="4" t="s">
        <v>22668</v>
      </c>
      <c r="E7869" s="41" t="s">
        <v>19</v>
      </c>
      <c r="F7869" s="3" t="s">
        <v>22669</v>
      </c>
      <c r="G7869" s="1" t="s">
        <v>20</v>
      </c>
      <c r="H7869" s="4" t="s">
        <v>675</v>
      </c>
      <c r="I7869" s="1" t="s">
        <v>38</v>
      </c>
    </row>
    <row r="7870" spans="2:9">
      <c r="B7870" s="1">
        <v>7868</v>
      </c>
      <c r="C7870" s="41" t="s">
        <v>22670</v>
      </c>
      <c r="D7870" s="4" t="s">
        <v>22671</v>
      </c>
      <c r="E7870" s="41" t="s">
        <v>19</v>
      </c>
      <c r="F7870" s="3" t="s">
        <v>22672</v>
      </c>
      <c r="G7870" s="1" t="s">
        <v>20</v>
      </c>
      <c r="H7870" s="4" t="s">
        <v>436</v>
      </c>
      <c r="I7870" s="1" t="s">
        <v>38</v>
      </c>
    </row>
    <row r="7871" spans="2:9">
      <c r="B7871" s="1">
        <v>7869</v>
      </c>
      <c r="C7871" s="41" t="s">
        <v>22673</v>
      </c>
      <c r="D7871" s="4" t="s">
        <v>22674</v>
      </c>
      <c r="E7871" s="41" t="s">
        <v>19</v>
      </c>
      <c r="F7871" s="3" t="s">
        <v>9402</v>
      </c>
      <c r="G7871" s="1" t="s">
        <v>20</v>
      </c>
      <c r="H7871" s="4" t="s">
        <v>462</v>
      </c>
      <c r="I7871" s="1" t="s">
        <v>38</v>
      </c>
    </row>
    <row r="7872" spans="2:9">
      <c r="B7872" s="1">
        <v>7870</v>
      </c>
      <c r="C7872" s="41" t="s">
        <v>22675</v>
      </c>
      <c r="D7872" s="4" t="s">
        <v>22676</v>
      </c>
      <c r="E7872" s="41" t="s">
        <v>19</v>
      </c>
      <c r="F7872" s="3" t="s">
        <v>22677</v>
      </c>
      <c r="G7872" s="1" t="s">
        <v>20</v>
      </c>
      <c r="H7872" s="4" t="s">
        <v>484</v>
      </c>
      <c r="I7872" s="1" t="s">
        <v>38</v>
      </c>
    </row>
    <row r="7873" spans="2:9">
      <c r="B7873" s="1">
        <v>7871</v>
      </c>
      <c r="C7873" s="41" t="s">
        <v>22678</v>
      </c>
      <c r="D7873" s="4" t="s">
        <v>22679</v>
      </c>
      <c r="E7873" s="41" t="s">
        <v>19</v>
      </c>
      <c r="F7873" s="3" t="s">
        <v>22680</v>
      </c>
      <c r="G7873" s="1" t="s">
        <v>20</v>
      </c>
      <c r="H7873" s="4" t="s">
        <v>436</v>
      </c>
      <c r="I7873" s="1" t="s">
        <v>38</v>
      </c>
    </row>
    <row r="7874" spans="2:9">
      <c r="B7874" s="1">
        <v>7872</v>
      </c>
      <c r="C7874" s="41" t="s">
        <v>22681</v>
      </c>
      <c r="D7874" s="4" t="s">
        <v>22682</v>
      </c>
      <c r="E7874" s="41" t="s">
        <v>19</v>
      </c>
      <c r="F7874" s="3" t="s">
        <v>22683</v>
      </c>
      <c r="G7874" s="1" t="s">
        <v>20</v>
      </c>
      <c r="H7874" s="4" t="s">
        <v>182</v>
      </c>
      <c r="I7874" s="1" t="s">
        <v>38</v>
      </c>
    </row>
    <row r="7875" spans="2:9">
      <c r="B7875" s="1">
        <v>7873</v>
      </c>
      <c r="C7875" s="41" t="s">
        <v>22684</v>
      </c>
      <c r="D7875" s="4" t="s">
        <v>22685</v>
      </c>
      <c r="E7875" s="41" t="s">
        <v>19</v>
      </c>
      <c r="F7875" s="3" t="s">
        <v>22686</v>
      </c>
      <c r="G7875" s="1" t="s">
        <v>20</v>
      </c>
      <c r="H7875" s="4" t="s">
        <v>675</v>
      </c>
      <c r="I7875" s="1" t="s">
        <v>38</v>
      </c>
    </row>
    <row r="7876" spans="2:9">
      <c r="B7876" s="1">
        <v>7874</v>
      </c>
      <c r="C7876" s="41" t="s">
        <v>22687</v>
      </c>
      <c r="D7876" s="4" t="s">
        <v>22688</v>
      </c>
      <c r="E7876" s="41" t="s">
        <v>19</v>
      </c>
      <c r="F7876" s="3" t="s">
        <v>13690</v>
      </c>
      <c r="G7876" s="1" t="s">
        <v>20</v>
      </c>
      <c r="H7876" s="4" t="s">
        <v>478</v>
      </c>
      <c r="I7876" s="1" t="s">
        <v>38</v>
      </c>
    </row>
    <row r="7877" spans="2:9">
      <c r="B7877" s="1">
        <v>7875</v>
      </c>
      <c r="C7877" s="41" t="s">
        <v>22689</v>
      </c>
      <c r="D7877" s="4" t="s">
        <v>22690</v>
      </c>
      <c r="E7877" s="41" t="s">
        <v>13</v>
      </c>
      <c r="F7877" s="3" t="s">
        <v>30137</v>
      </c>
      <c r="G7877" s="1" t="s">
        <v>14</v>
      </c>
      <c r="H7877" s="4" t="s">
        <v>182</v>
      </c>
      <c r="I7877" s="1" t="s">
        <v>38</v>
      </c>
    </row>
    <row r="7878" spans="2:9">
      <c r="B7878" s="1">
        <v>7876</v>
      </c>
      <c r="C7878" s="41" t="s">
        <v>22691</v>
      </c>
      <c r="D7878" s="4" t="s">
        <v>22692</v>
      </c>
      <c r="E7878" s="41" t="s">
        <v>19</v>
      </c>
      <c r="F7878" s="3" t="s">
        <v>22693</v>
      </c>
      <c r="G7878" s="1" t="s">
        <v>20</v>
      </c>
      <c r="H7878" s="4" t="s">
        <v>680</v>
      </c>
      <c r="I7878" s="1" t="s">
        <v>38</v>
      </c>
    </row>
    <row r="7879" spans="2:9">
      <c r="B7879" s="1">
        <v>7877</v>
      </c>
      <c r="C7879" s="41" t="s">
        <v>22694</v>
      </c>
      <c r="D7879" s="4" t="s">
        <v>22695</v>
      </c>
      <c r="E7879" s="41" t="s">
        <v>19</v>
      </c>
      <c r="F7879" s="3" t="s">
        <v>22696</v>
      </c>
      <c r="G7879" s="1" t="s">
        <v>20</v>
      </c>
      <c r="H7879" s="4" t="s">
        <v>260</v>
      </c>
      <c r="I7879" s="1" t="s">
        <v>38</v>
      </c>
    </row>
    <row r="7880" spans="2:9">
      <c r="B7880" s="1">
        <v>7878</v>
      </c>
      <c r="C7880" s="41" t="s">
        <v>22697</v>
      </c>
      <c r="D7880" s="4" t="s">
        <v>22698</v>
      </c>
      <c r="E7880" s="41" t="s">
        <v>19</v>
      </c>
      <c r="F7880" s="3" t="s">
        <v>22699</v>
      </c>
      <c r="G7880" s="1" t="s">
        <v>20</v>
      </c>
      <c r="H7880" s="4" t="s">
        <v>671</v>
      </c>
      <c r="I7880" s="1" t="s">
        <v>38</v>
      </c>
    </row>
    <row r="7881" spans="2:9">
      <c r="B7881" s="1">
        <v>7879</v>
      </c>
      <c r="C7881" s="41" t="s">
        <v>22700</v>
      </c>
      <c r="D7881" s="4" t="s">
        <v>22701</v>
      </c>
      <c r="E7881" s="41" t="s">
        <v>19</v>
      </c>
      <c r="F7881" s="3" t="s">
        <v>22702</v>
      </c>
      <c r="G7881" s="1" t="s">
        <v>20</v>
      </c>
      <c r="H7881" s="4" t="s">
        <v>29551</v>
      </c>
      <c r="I7881" s="1" t="s">
        <v>38</v>
      </c>
    </row>
    <row r="7882" spans="2:9">
      <c r="B7882" s="1">
        <v>7880</v>
      </c>
      <c r="C7882" s="41" t="s">
        <v>22703</v>
      </c>
      <c r="D7882" s="4" t="s">
        <v>22704</v>
      </c>
      <c r="E7882" s="41" t="s">
        <v>19</v>
      </c>
      <c r="F7882" s="3" t="s">
        <v>18199</v>
      </c>
      <c r="G7882" s="1" t="s">
        <v>20</v>
      </c>
      <c r="H7882" s="4" t="s">
        <v>478</v>
      </c>
      <c r="I7882" s="1" t="s">
        <v>38</v>
      </c>
    </row>
    <row r="7883" spans="2:9">
      <c r="B7883" s="1">
        <v>7881</v>
      </c>
      <c r="C7883" s="41" t="s">
        <v>22705</v>
      </c>
      <c r="D7883" s="4" t="s">
        <v>22706</v>
      </c>
      <c r="E7883" s="41" t="s">
        <v>19</v>
      </c>
      <c r="F7883" s="3" t="s">
        <v>22707</v>
      </c>
      <c r="G7883" s="1" t="s">
        <v>20</v>
      </c>
      <c r="H7883" s="4" t="s">
        <v>182</v>
      </c>
      <c r="I7883" s="1" t="s">
        <v>38</v>
      </c>
    </row>
    <row r="7884" spans="2:9">
      <c r="B7884" s="1">
        <v>7882</v>
      </c>
      <c r="C7884" s="41" t="s">
        <v>22708</v>
      </c>
      <c r="D7884" s="4" t="s">
        <v>22709</v>
      </c>
      <c r="E7884" s="41" t="s">
        <v>19</v>
      </c>
      <c r="F7884" s="3" t="s">
        <v>22710</v>
      </c>
      <c r="G7884" s="1" t="s">
        <v>20</v>
      </c>
      <c r="H7884" s="4" t="s">
        <v>174</v>
      </c>
      <c r="I7884" s="1" t="s">
        <v>38</v>
      </c>
    </row>
    <row r="7885" spans="2:9">
      <c r="B7885" s="1">
        <v>7883</v>
      </c>
      <c r="C7885" s="41" t="s">
        <v>22711</v>
      </c>
      <c r="D7885" s="4" t="s">
        <v>22712</v>
      </c>
      <c r="E7885" s="41" t="s">
        <v>19</v>
      </c>
      <c r="F7885" s="3" t="s">
        <v>22713</v>
      </c>
      <c r="G7885" s="1" t="s">
        <v>20</v>
      </c>
      <c r="H7885" s="4" t="s">
        <v>174</v>
      </c>
      <c r="I7885" s="1" t="s">
        <v>38</v>
      </c>
    </row>
    <row r="7886" spans="2:9">
      <c r="B7886" s="1">
        <v>7884</v>
      </c>
      <c r="C7886" s="41" t="s">
        <v>22714</v>
      </c>
      <c r="D7886" s="4" t="s">
        <v>22715</v>
      </c>
      <c r="E7886" s="41" t="s">
        <v>19</v>
      </c>
      <c r="F7886" s="3" t="s">
        <v>22716</v>
      </c>
      <c r="G7886" s="1" t="s">
        <v>20</v>
      </c>
      <c r="H7886" s="4" t="s">
        <v>557</v>
      </c>
      <c r="I7886" s="1" t="s">
        <v>38</v>
      </c>
    </row>
    <row r="7887" spans="2:9">
      <c r="B7887" s="1">
        <v>7885</v>
      </c>
      <c r="C7887" s="41" t="s">
        <v>22717</v>
      </c>
      <c r="D7887" s="4" t="s">
        <v>22718</v>
      </c>
      <c r="E7887" s="41" t="s">
        <v>19</v>
      </c>
      <c r="F7887" s="3" t="s">
        <v>22719</v>
      </c>
      <c r="G7887" s="1" t="s">
        <v>20</v>
      </c>
      <c r="H7887" s="4" t="s">
        <v>478</v>
      </c>
      <c r="I7887" s="1" t="s">
        <v>38</v>
      </c>
    </row>
    <row r="7888" spans="2:9">
      <c r="B7888" s="1">
        <v>7886</v>
      </c>
      <c r="C7888" s="41" t="s">
        <v>262</v>
      </c>
      <c r="D7888" s="4" t="s">
        <v>261</v>
      </c>
      <c r="E7888" s="41" t="s">
        <v>13</v>
      </c>
      <c r="F7888" s="3" t="s">
        <v>263</v>
      </c>
      <c r="G7888" s="1" t="s">
        <v>14</v>
      </c>
      <c r="H7888" s="4" t="s">
        <v>182</v>
      </c>
      <c r="I7888" s="1" t="s">
        <v>38</v>
      </c>
    </row>
    <row r="7889" spans="2:9">
      <c r="B7889" s="1">
        <v>7887</v>
      </c>
      <c r="C7889" s="41" t="s">
        <v>22720</v>
      </c>
      <c r="D7889" s="4" t="s">
        <v>22721</v>
      </c>
      <c r="E7889" s="41" t="s">
        <v>19</v>
      </c>
      <c r="F7889" s="3" t="s">
        <v>14269</v>
      </c>
      <c r="G7889" s="1" t="s">
        <v>20</v>
      </c>
      <c r="H7889" s="4" t="s">
        <v>326</v>
      </c>
      <c r="I7889" s="1" t="s">
        <v>38</v>
      </c>
    </row>
    <row r="7890" spans="2:9">
      <c r="B7890" s="1">
        <v>7888</v>
      </c>
      <c r="C7890" s="41" t="s">
        <v>22722</v>
      </c>
      <c r="D7890" s="4" t="s">
        <v>22723</v>
      </c>
      <c r="E7890" s="41" t="s">
        <v>13</v>
      </c>
      <c r="F7890" s="3" t="s">
        <v>30229</v>
      </c>
      <c r="G7890" s="1" t="s">
        <v>14</v>
      </c>
      <c r="H7890" s="4" t="s">
        <v>310</v>
      </c>
      <c r="I7890" s="1" t="s">
        <v>38</v>
      </c>
    </row>
    <row r="7891" spans="2:9">
      <c r="B7891" s="1">
        <v>7889</v>
      </c>
      <c r="C7891" s="41" t="s">
        <v>22724</v>
      </c>
      <c r="D7891" s="4" t="s">
        <v>22725</v>
      </c>
      <c r="E7891" s="41" t="s">
        <v>19</v>
      </c>
      <c r="F7891" s="3" t="s">
        <v>22726</v>
      </c>
      <c r="G7891" s="1" t="s">
        <v>20</v>
      </c>
      <c r="H7891" s="4" t="s">
        <v>182</v>
      </c>
      <c r="I7891" s="1" t="s">
        <v>38</v>
      </c>
    </row>
    <row r="7892" spans="2:9">
      <c r="B7892" s="1">
        <v>7890</v>
      </c>
      <c r="C7892" s="41" t="s">
        <v>22727</v>
      </c>
      <c r="D7892" s="4" t="s">
        <v>22728</v>
      </c>
      <c r="E7892" s="41" t="s">
        <v>19</v>
      </c>
      <c r="F7892" s="3" t="s">
        <v>483</v>
      </c>
      <c r="G7892" s="1" t="s">
        <v>20</v>
      </c>
      <c r="H7892" s="4" t="s">
        <v>484</v>
      </c>
      <c r="I7892" s="1" t="s">
        <v>38</v>
      </c>
    </row>
    <row r="7893" spans="2:9">
      <c r="B7893" s="1">
        <v>7891</v>
      </c>
      <c r="C7893" s="41" t="s">
        <v>22729</v>
      </c>
      <c r="D7893" s="4" t="s">
        <v>22730</v>
      </c>
      <c r="E7893" s="41" t="s">
        <v>19</v>
      </c>
      <c r="F7893" s="3" t="s">
        <v>22731</v>
      </c>
      <c r="G7893" s="1" t="s">
        <v>20</v>
      </c>
      <c r="H7893" s="4" t="s">
        <v>387</v>
      </c>
      <c r="I7893" s="1" t="s">
        <v>38</v>
      </c>
    </row>
    <row r="7894" spans="2:9">
      <c r="B7894" s="1">
        <v>7892</v>
      </c>
      <c r="C7894" s="41" t="s">
        <v>22732</v>
      </c>
      <c r="D7894" s="4" t="s">
        <v>22733</v>
      </c>
      <c r="E7894" s="41" t="s">
        <v>19</v>
      </c>
      <c r="F7894" s="3" t="s">
        <v>22734</v>
      </c>
      <c r="G7894" s="1" t="s">
        <v>20</v>
      </c>
      <c r="H7894" s="4" t="s">
        <v>182</v>
      </c>
      <c r="I7894" s="1" t="s">
        <v>38</v>
      </c>
    </row>
    <row r="7895" spans="2:9">
      <c r="B7895" s="1">
        <v>7893</v>
      </c>
      <c r="C7895" s="41" t="s">
        <v>22735</v>
      </c>
      <c r="D7895" s="4" t="s">
        <v>22736</v>
      </c>
      <c r="E7895" s="41" t="s">
        <v>19</v>
      </c>
      <c r="F7895" s="3" t="s">
        <v>22737</v>
      </c>
      <c r="G7895" s="1" t="s">
        <v>20</v>
      </c>
      <c r="H7895" s="4" t="s">
        <v>310</v>
      </c>
      <c r="I7895" s="1" t="s">
        <v>38</v>
      </c>
    </row>
    <row r="7896" spans="2:9">
      <c r="B7896" s="1">
        <v>7894</v>
      </c>
      <c r="C7896" s="41" t="s">
        <v>22738</v>
      </c>
      <c r="D7896" s="4" t="s">
        <v>22739</v>
      </c>
      <c r="E7896" s="41" t="s">
        <v>19</v>
      </c>
      <c r="F7896" s="3" t="s">
        <v>22740</v>
      </c>
      <c r="G7896" s="1" t="s">
        <v>20</v>
      </c>
      <c r="H7896" s="4" t="s">
        <v>29551</v>
      </c>
      <c r="I7896" s="1" t="s">
        <v>38</v>
      </c>
    </row>
    <row r="7897" spans="2:9">
      <c r="B7897" s="1">
        <v>7895</v>
      </c>
      <c r="C7897" s="41" t="s">
        <v>22741</v>
      </c>
      <c r="D7897" s="4" t="s">
        <v>22742</v>
      </c>
      <c r="E7897" s="41" t="s">
        <v>19</v>
      </c>
      <c r="F7897" s="3" t="s">
        <v>22743</v>
      </c>
      <c r="G7897" s="1" t="s">
        <v>20</v>
      </c>
      <c r="H7897" s="4" t="s">
        <v>671</v>
      </c>
      <c r="I7897" s="1" t="s">
        <v>38</v>
      </c>
    </row>
    <row r="7898" spans="2:9">
      <c r="B7898" s="1">
        <v>7896</v>
      </c>
      <c r="C7898" s="41" t="s">
        <v>22744</v>
      </c>
      <c r="D7898" s="4" t="s">
        <v>22745</v>
      </c>
      <c r="E7898" s="41" t="s">
        <v>19</v>
      </c>
      <c r="F7898" s="3" t="s">
        <v>22746</v>
      </c>
      <c r="G7898" s="1" t="s">
        <v>20</v>
      </c>
      <c r="H7898" s="4" t="s">
        <v>678</v>
      </c>
      <c r="I7898" s="1" t="s">
        <v>38</v>
      </c>
    </row>
    <row r="7899" spans="2:9">
      <c r="B7899" s="1">
        <v>7897</v>
      </c>
      <c r="C7899" s="41" t="s">
        <v>22747</v>
      </c>
      <c r="D7899" s="4" t="s">
        <v>22748</v>
      </c>
      <c r="E7899" s="41" t="s">
        <v>19</v>
      </c>
      <c r="F7899" s="3" t="s">
        <v>22749</v>
      </c>
      <c r="G7899" s="1" t="s">
        <v>20</v>
      </c>
      <c r="H7899" s="4" t="s">
        <v>310</v>
      </c>
      <c r="I7899" s="1" t="s">
        <v>38</v>
      </c>
    </row>
    <row r="7900" spans="2:9">
      <c r="B7900" s="1">
        <v>7898</v>
      </c>
      <c r="C7900" s="41" t="s">
        <v>22750</v>
      </c>
      <c r="D7900" s="4" t="s">
        <v>22751</v>
      </c>
      <c r="E7900" s="41" t="s">
        <v>19</v>
      </c>
      <c r="F7900" s="3" t="s">
        <v>22752</v>
      </c>
      <c r="G7900" s="1" t="s">
        <v>20</v>
      </c>
      <c r="H7900" s="4" t="s">
        <v>174</v>
      </c>
      <c r="I7900" s="1" t="s">
        <v>38</v>
      </c>
    </row>
    <row r="7901" spans="2:9">
      <c r="B7901" s="1">
        <v>7899</v>
      </c>
      <c r="C7901" s="41" t="s">
        <v>22753</v>
      </c>
      <c r="D7901" s="4" t="s">
        <v>22754</v>
      </c>
      <c r="E7901" s="41" t="s">
        <v>19</v>
      </c>
      <c r="F7901" s="3" t="s">
        <v>16665</v>
      </c>
      <c r="G7901" s="1" t="s">
        <v>20</v>
      </c>
      <c r="H7901" s="4" t="s">
        <v>29551</v>
      </c>
      <c r="I7901" s="1" t="s">
        <v>38</v>
      </c>
    </row>
    <row r="7902" spans="2:9">
      <c r="B7902" s="1">
        <v>7900</v>
      </c>
      <c r="C7902" s="41" t="s">
        <v>22755</v>
      </c>
      <c r="D7902" s="4" t="s">
        <v>22756</v>
      </c>
      <c r="E7902" s="41" t="s">
        <v>19</v>
      </c>
      <c r="F7902" s="3" t="s">
        <v>22757</v>
      </c>
      <c r="G7902" s="1" t="s">
        <v>20</v>
      </c>
      <c r="H7902" s="4" t="s">
        <v>675</v>
      </c>
      <c r="I7902" s="1" t="s">
        <v>38</v>
      </c>
    </row>
    <row r="7903" spans="2:9">
      <c r="B7903" s="1">
        <v>7901</v>
      </c>
      <c r="C7903" s="41" t="s">
        <v>22758</v>
      </c>
      <c r="D7903" s="4" t="s">
        <v>22759</v>
      </c>
      <c r="E7903" s="41" t="s">
        <v>19</v>
      </c>
      <c r="F7903" s="3" t="s">
        <v>22760</v>
      </c>
      <c r="G7903" s="1" t="s">
        <v>20</v>
      </c>
      <c r="H7903" s="4" t="s">
        <v>675</v>
      </c>
      <c r="I7903" s="1" t="s">
        <v>38</v>
      </c>
    </row>
    <row r="7904" spans="2:9">
      <c r="B7904" s="1">
        <v>7902</v>
      </c>
      <c r="C7904" s="41" t="s">
        <v>22761</v>
      </c>
      <c r="D7904" s="4" t="s">
        <v>22762</v>
      </c>
      <c r="E7904" s="41" t="s">
        <v>19</v>
      </c>
      <c r="F7904" s="3" t="s">
        <v>18679</v>
      </c>
      <c r="G7904" s="1" t="s">
        <v>20</v>
      </c>
      <c r="H7904" s="4" t="s">
        <v>557</v>
      </c>
      <c r="I7904" s="1" t="s">
        <v>38</v>
      </c>
    </row>
    <row r="7905" spans="2:9">
      <c r="B7905" s="1">
        <v>7903</v>
      </c>
      <c r="C7905" s="41" t="s">
        <v>22763</v>
      </c>
      <c r="D7905" s="4" t="s">
        <v>22764</v>
      </c>
      <c r="E7905" s="41" t="s">
        <v>19</v>
      </c>
      <c r="F7905" s="3" t="s">
        <v>22765</v>
      </c>
      <c r="G7905" s="1" t="s">
        <v>20</v>
      </c>
      <c r="H7905" s="4" t="s">
        <v>387</v>
      </c>
      <c r="I7905" s="1" t="s">
        <v>38</v>
      </c>
    </row>
    <row r="7906" spans="2:9">
      <c r="B7906" s="1">
        <v>7904</v>
      </c>
      <c r="C7906" s="41" t="s">
        <v>22766</v>
      </c>
      <c r="D7906" s="4" t="s">
        <v>22767</v>
      </c>
      <c r="E7906" s="41" t="s">
        <v>19</v>
      </c>
      <c r="F7906" s="3" t="s">
        <v>22768</v>
      </c>
      <c r="G7906" s="1" t="s">
        <v>20</v>
      </c>
      <c r="H7906" s="4" t="s">
        <v>675</v>
      </c>
      <c r="I7906" s="1" t="s">
        <v>38</v>
      </c>
    </row>
    <row r="7907" spans="2:9">
      <c r="B7907" s="1">
        <v>7905</v>
      </c>
      <c r="C7907" s="41" t="s">
        <v>22769</v>
      </c>
      <c r="D7907" s="4" t="s">
        <v>22770</v>
      </c>
      <c r="E7907" s="41" t="s">
        <v>19</v>
      </c>
      <c r="F7907" s="3" t="s">
        <v>22771</v>
      </c>
      <c r="G7907" s="1" t="s">
        <v>20</v>
      </c>
      <c r="H7907" s="4" t="s">
        <v>387</v>
      </c>
      <c r="I7907" s="1" t="s">
        <v>38</v>
      </c>
    </row>
    <row r="7908" spans="2:9">
      <c r="B7908" s="1">
        <v>7906</v>
      </c>
      <c r="C7908" s="41" t="s">
        <v>22772</v>
      </c>
      <c r="D7908" s="4" t="s">
        <v>22773</v>
      </c>
      <c r="E7908" s="41" t="s">
        <v>19</v>
      </c>
      <c r="F7908" s="3" t="s">
        <v>22774</v>
      </c>
      <c r="G7908" s="1" t="s">
        <v>20</v>
      </c>
      <c r="H7908" s="4" t="s">
        <v>387</v>
      </c>
      <c r="I7908" s="1" t="s">
        <v>38</v>
      </c>
    </row>
    <row r="7909" spans="2:9">
      <c r="B7909" s="1">
        <v>7907</v>
      </c>
      <c r="C7909" s="41" t="s">
        <v>22775</v>
      </c>
      <c r="D7909" s="4" t="s">
        <v>22776</v>
      </c>
      <c r="E7909" s="41" t="s">
        <v>19</v>
      </c>
      <c r="F7909" s="3" t="s">
        <v>22777</v>
      </c>
      <c r="G7909" s="1" t="s">
        <v>20</v>
      </c>
      <c r="H7909" s="4" t="s">
        <v>675</v>
      </c>
      <c r="I7909" s="1" t="s">
        <v>38</v>
      </c>
    </row>
    <row r="7910" spans="2:9">
      <c r="B7910" s="1">
        <v>7908</v>
      </c>
      <c r="C7910" s="41" t="s">
        <v>22778</v>
      </c>
      <c r="D7910" s="4" t="s">
        <v>22779</v>
      </c>
      <c r="E7910" s="41" t="s">
        <v>19</v>
      </c>
      <c r="F7910" s="3" t="s">
        <v>13255</v>
      </c>
      <c r="G7910" s="1" t="s">
        <v>20</v>
      </c>
      <c r="H7910" s="4" t="s">
        <v>387</v>
      </c>
      <c r="I7910" s="1" t="s">
        <v>38</v>
      </c>
    </row>
    <row r="7911" spans="2:9">
      <c r="B7911" s="1">
        <v>7909</v>
      </c>
      <c r="C7911" s="41" t="s">
        <v>22780</v>
      </c>
      <c r="D7911" s="4" t="s">
        <v>22781</v>
      </c>
      <c r="E7911" s="41" t="s">
        <v>19</v>
      </c>
      <c r="F7911" s="3" t="s">
        <v>22782</v>
      </c>
      <c r="G7911" s="1" t="s">
        <v>20</v>
      </c>
      <c r="H7911" s="4" t="s">
        <v>29551</v>
      </c>
      <c r="I7911" s="1" t="s">
        <v>38</v>
      </c>
    </row>
    <row r="7912" spans="2:9">
      <c r="B7912" s="1">
        <v>7910</v>
      </c>
      <c r="C7912" s="41" t="s">
        <v>22783</v>
      </c>
      <c r="D7912" s="4" t="s">
        <v>22784</v>
      </c>
      <c r="E7912" s="41" t="s">
        <v>19</v>
      </c>
      <c r="F7912" s="3" t="s">
        <v>16582</v>
      </c>
      <c r="G7912" s="1" t="s">
        <v>20</v>
      </c>
      <c r="H7912" s="4" t="s">
        <v>29551</v>
      </c>
      <c r="I7912" s="1" t="s">
        <v>38</v>
      </c>
    </row>
    <row r="7913" spans="2:9">
      <c r="B7913" s="1">
        <v>7911</v>
      </c>
      <c r="C7913" s="41" t="s">
        <v>22785</v>
      </c>
      <c r="D7913" s="4" t="s">
        <v>22786</v>
      </c>
      <c r="E7913" s="41" t="s">
        <v>19</v>
      </c>
      <c r="F7913" s="3" t="s">
        <v>22787</v>
      </c>
      <c r="G7913" s="1" t="s">
        <v>20</v>
      </c>
      <c r="H7913" s="4" t="s">
        <v>680</v>
      </c>
      <c r="I7913" s="1" t="s">
        <v>38</v>
      </c>
    </row>
    <row r="7914" spans="2:9">
      <c r="B7914" s="1">
        <v>7912</v>
      </c>
      <c r="C7914" s="41" t="s">
        <v>22788</v>
      </c>
      <c r="D7914" s="4" t="s">
        <v>22789</v>
      </c>
      <c r="E7914" s="41" t="s">
        <v>19</v>
      </c>
      <c r="F7914" s="3" t="s">
        <v>22790</v>
      </c>
      <c r="G7914" s="1" t="s">
        <v>20</v>
      </c>
      <c r="H7914" s="4" t="s">
        <v>182</v>
      </c>
      <c r="I7914" s="1" t="s">
        <v>38</v>
      </c>
    </row>
    <row r="7915" spans="2:9">
      <c r="B7915" s="1">
        <v>7913</v>
      </c>
      <c r="C7915" s="41" t="s">
        <v>22791</v>
      </c>
      <c r="D7915" s="4" t="s">
        <v>22792</v>
      </c>
      <c r="E7915" s="41" t="s">
        <v>19</v>
      </c>
      <c r="F7915" s="3" t="s">
        <v>16582</v>
      </c>
      <c r="G7915" s="1" t="s">
        <v>20</v>
      </c>
      <c r="H7915" s="4" t="s">
        <v>29551</v>
      </c>
      <c r="I7915" s="1" t="s">
        <v>38</v>
      </c>
    </row>
    <row r="7916" spans="2:9">
      <c r="B7916" s="1">
        <v>7914</v>
      </c>
      <c r="C7916" s="41" t="s">
        <v>22793</v>
      </c>
      <c r="D7916" s="4" t="s">
        <v>22794</v>
      </c>
      <c r="E7916" s="41" t="s">
        <v>19</v>
      </c>
      <c r="F7916" s="3" t="s">
        <v>22795</v>
      </c>
      <c r="G7916" s="1" t="s">
        <v>20</v>
      </c>
      <c r="H7916" s="4" t="s">
        <v>182</v>
      </c>
      <c r="I7916" s="1" t="s">
        <v>38</v>
      </c>
    </row>
    <row r="7917" spans="2:9">
      <c r="B7917" s="1">
        <v>7915</v>
      </c>
      <c r="C7917" s="41" t="s">
        <v>22796</v>
      </c>
      <c r="D7917" s="4" t="s">
        <v>22797</v>
      </c>
      <c r="E7917" s="41" t="s">
        <v>19</v>
      </c>
      <c r="F7917" s="3" t="s">
        <v>22798</v>
      </c>
      <c r="G7917" s="1" t="s">
        <v>20</v>
      </c>
      <c r="H7917" s="4" t="s">
        <v>387</v>
      </c>
      <c r="I7917" s="1" t="s">
        <v>38</v>
      </c>
    </row>
    <row r="7918" spans="2:9">
      <c r="B7918" s="1">
        <v>7916</v>
      </c>
      <c r="C7918" s="41" t="s">
        <v>22799</v>
      </c>
      <c r="D7918" s="4" t="s">
        <v>22800</v>
      </c>
      <c r="E7918" s="41" t="s">
        <v>19</v>
      </c>
      <c r="F7918" s="3" t="s">
        <v>22801</v>
      </c>
      <c r="G7918" s="1" t="s">
        <v>20</v>
      </c>
      <c r="H7918" s="4" t="s">
        <v>174</v>
      </c>
      <c r="I7918" s="1" t="s">
        <v>38</v>
      </c>
    </row>
    <row r="7919" spans="2:9">
      <c r="B7919" s="1">
        <v>7917</v>
      </c>
      <c r="C7919" s="41" t="s">
        <v>22802</v>
      </c>
      <c r="D7919" s="4" t="s">
        <v>22803</v>
      </c>
      <c r="E7919" s="41" t="s">
        <v>19</v>
      </c>
      <c r="F7919" s="3" t="s">
        <v>402</v>
      </c>
      <c r="G7919" s="1" t="s">
        <v>20</v>
      </c>
      <c r="H7919" s="4" t="s">
        <v>369</v>
      </c>
      <c r="I7919" s="1" t="s">
        <v>38</v>
      </c>
    </row>
    <row r="7920" spans="2:9">
      <c r="B7920" s="1">
        <v>7918</v>
      </c>
      <c r="C7920" s="41" t="s">
        <v>22804</v>
      </c>
      <c r="D7920" s="4" t="s">
        <v>22805</v>
      </c>
      <c r="E7920" s="41" t="s">
        <v>19</v>
      </c>
      <c r="F7920" s="3" t="s">
        <v>22806</v>
      </c>
      <c r="G7920" s="1" t="s">
        <v>20</v>
      </c>
      <c r="H7920" s="4" t="s">
        <v>478</v>
      </c>
      <c r="I7920" s="1" t="s">
        <v>38</v>
      </c>
    </row>
    <row r="7921" spans="2:9">
      <c r="B7921" s="1">
        <v>7919</v>
      </c>
      <c r="C7921" s="41" t="s">
        <v>22807</v>
      </c>
      <c r="D7921" s="4" t="s">
        <v>22808</v>
      </c>
      <c r="E7921" s="41" t="s">
        <v>19</v>
      </c>
      <c r="F7921" s="3" t="s">
        <v>22809</v>
      </c>
      <c r="G7921" s="1" t="s">
        <v>20</v>
      </c>
      <c r="H7921" s="4" t="s">
        <v>387</v>
      </c>
      <c r="I7921" s="1" t="s">
        <v>38</v>
      </c>
    </row>
    <row r="7922" spans="2:9">
      <c r="B7922" s="1">
        <v>7920</v>
      </c>
      <c r="C7922" s="41" t="s">
        <v>22810</v>
      </c>
      <c r="D7922" s="4" t="s">
        <v>22811</v>
      </c>
      <c r="E7922" s="41" t="s">
        <v>19</v>
      </c>
      <c r="F7922" s="3" t="s">
        <v>22812</v>
      </c>
      <c r="G7922" s="1" t="s">
        <v>20</v>
      </c>
      <c r="H7922" s="4" t="s">
        <v>174</v>
      </c>
      <c r="I7922" s="1" t="s">
        <v>38</v>
      </c>
    </row>
    <row r="7923" spans="2:9">
      <c r="B7923" s="1">
        <v>7921</v>
      </c>
      <c r="C7923" s="41" t="s">
        <v>22813</v>
      </c>
      <c r="D7923" s="4" t="s">
        <v>22814</v>
      </c>
      <c r="E7923" s="41" t="s">
        <v>19</v>
      </c>
      <c r="F7923" s="3" t="s">
        <v>22815</v>
      </c>
      <c r="G7923" s="1" t="s">
        <v>20</v>
      </c>
      <c r="H7923" s="4" t="s">
        <v>678</v>
      </c>
      <c r="I7923" s="1" t="s">
        <v>38</v>
      </c>
    </row>
    <row r="7924" spans="2:9">
      <c r="B7924" s="1">
        <v>7922</v>
      </c>
      <c r="C7924" s="41" t="s">
        <v>22816</v>
      </c>
      <c r="D7924" s="4" t="s">
        <v>22817</v>
      </c>
      <c r="E7924" s="41" t="s">
        <v>19</v>
      </c>
      <c r="F7924" s="3" t="s">
        <v>22818</v>
      </c>
      <c r="G7924" s="1" t="s">
        <v>20</v>
      </c>
      <c r="H7924" s="4" t="s">
        <v>671</v>
      </c>
      <c r="I7924" s="1" t="s">
        <v>38</v>
      </c>
    </row>
    <row r="7925" spans="2:9">
      <c r="B7925" s="1">
        <v>7923</v>
      </c>
      <c r="C7925" s="41" t="s">
        <v>22819</v>
      </c>
      <c r="D7925" s="4" t="s">
        <v>22820</v>
      </c>
      <c r="E7925" s="41" t="s">
        <v>19</v>
      </c>
      <c r="F7925" s="3" t="s">
        <v>22821</v>
      </c>
      <c r="G7925" s="1" t="s">
        <v>20</v>
      </c>
      <c r="H7925" s="4" t="s">
        <v>557</v>
      </c>
      <c r="I7925" s="1" t="s">
        <v>38</v>
      </c>
    </row>
    <row r="7926" spans="2:9">
      <c r="B7926" s="1">
        <v>7924</v>
      </c>
      <c r="C7926" s="41" t="s">
        <v>22822</v>
      </c>
      <c r="D7926" s="4" t="s">
        <v>22823</v>
      </c>
      <c r="E7926" s="41" t="s">
        <v>19</v>
      </c>
      <c r="F7926" s="3" t="s">
        <v>22824</v>
      </c>
      <c r="G7926" s="1" t="s">
        <v>20</v>
      </c>
      <c r="H7926" s="4" t="s">
        <v>301</v>
      </c>
      <c r="I7926" s="1" t="s">
        <v>38</v>
      </c>
    </row>
    <row r="7927" spans="2:9">
      <c r="B7927" s="1">
        <v>7925</v>
      </c>
      <c r="C7927" s="41" t="s">
        <v>22825</v>
      </c>
      <c r="D7927" s="4" t="s">
        <v>22826</v>
      </c>
      <c r="E7927" s="41" t="s">
        <v>19</v>
      </c>
      <c r="F7927" s="3" t="s">
        <v>21394</v>
      </c>
      <c r="G7927" s="1" t="s">
        <v>20</v>
      </c>
      <c r="H7927" s="4" t="s">
        <v>296</v>
      </c>
      <c r="I7927" s="1" t="s">
        <v>38</v>
      </c>
    </row>
    <row r="7928" spans="2:9">
      <c r="B7928" s="1">
        <v>7926</v>
      </c>
      <c r="C7928" s="41" t="s">
        <v>328</v>
      </c>
      <c r="D7928" s="4" t="s">
        <v>327</v>
      </c>
      <c r="E7928" s="41" t="s">
        <v>19</v>
      </c>
      <c r="F7928" s="3" t="s">
        <v>329</v>
      </c>
      <c r="G7928" s="1" t="s">
        <v>20</v>
      </c>
      <c r="H7928" s="4" t="s">
        <v>326</v>
      </c>
      <c r="I7928" s="1" t="s">
        <v>38</v>
      </c>
    </row>
    <row r="7929" spans="2:9">
      <c r="B7929" s="1">
        <v>7927</v>
      </c>
      <c r="C7929" s="41" t="s">
        <v>240</v>
      </c>
      <c r="D7929" s="4" t="s">
        <v>22827</v>
      </c>
      <c r="E7929" s="41" t="s">
        <v>19</v>
      </c>
      <c r="F7929" s="3" t="s">
        <v>241</v>
      </c>
      <c r="G7929" s="1" t="s">
        <v>20</v>
      </c>
      <c r="H7929" s="4" t="s">
        <v>182</v>
      </c>
      <c r="I7929" s="1" t="s">
        <v>38</v>
      </c>
    </row>
    <row r="7930" spans="2:9">
      <c r="B7930" s="1">
        <v>7928</v>
      </c>
      <c r="C7930" s="41" t="s">
        <v>22828</v>
      </c>
      <c r="D7930" s="4" t="s">
        <v>22829</v>
      </c>
      <c r="E7930" s="41" t="s">
        <v>19</v>
      </c>
      <c r="F7930" s="3" t="s">
        <v>22830</v>
      </c>
      <c r="G7930" s="1" t="s">
        <v>20</v>
      </c>
      <c r="H7930" s="4" t="s">
        <v>182</v>
      </c>
      <c r="I7930" s="1" t="s">
        <v>38</v>
      </c>
    </row>
    <row r="7931" spans="2:9">
      <c r="B7931" s="1">
        <v>7929</v>
      </c>
      <c r="C7931" s="41" t="s">
        <v>68</v>
      </c>
      <c r="D7931" s="4" t="s">
        <v>22831</v>
      </c>
      <c r="E7931" s="41" t="s">
        <v>19</v>
      </c>
      <c r="F7931" s="3" t="s">
        <v>22832</v>
      </c>
      <c r="G7931" s="1" t="s">
        <v>20</v>
      </c>
      <c r="H7931" s="4" t="s">
        <v>4</v>
      </c>
      <c r="I7931" s="1" t="s">
        <v>38</v>
      </c>
    </row>
    <row r="7932" spans="2:9">
      <c r="B7932" s="1">
        <v>7930</v>
      </c>
      <c r="C7932" s="41" t="s">
        <v>401</v>
      </c>
      <c r="D7932" s="4" t="s">
        <v>400</v>
      </c>
      <c r="E7932" s="41" t="s">
        <v>19</v>
      </c>
      <c r="F7932" s="3" t="s">
        <v>402</v>
      </c>
      <c r="G7932" s="1" t="s">
        <v>20</v>
      </c>
      <c r="H7932" s="4" t="s">
        <v>369</v>
      </c>
      <c r="I7932" s="1" t="s">
        <v>38</v>
      </c>
    </row>
    <row r="7933" spans="2:9">
      <c r="B7933" s="1">
        <v>7931</v>
      </c>
      <c r="C7933" s="41" t="s">
        <v>434</v>
      </c>
      <c r="D7933" s="4" t="s">
        <v>433</v>
      </c>
      <c r="E7933" s="41" t="s">
        <v>19</v>
      </c>
      <c r="F7933" s="3" t="s">
        <v>435</v>
      </c>
      <c r="G7933" s="1" t="s">
        <v>20</v>
      </c>
      <c r="H7933" s="4" t="s">
        <v>436</v>
      </c>
      <c r="I7933" s="1" t="s">
        <v>38</v>
      </c>
    </row>
    <row r="7934" spans="2:9">
      <c r="B7934" s="1">
        <v>7932</v>
      </c>
      <c r="C7934" s="41" t="s">
        <v>22833</v>
      </c>
      <c r="D7934" s="4" t="s">
        <v>22834</v>
      </c>
      <c r="E7934" s="41" t="s">
        <v>19</v>
      </c>
      <c r="F7934" s="3" t="s">
        <v>22835</v>
      </c>
      <c r="G7934" s="1" t="s">
        <v>20</v>
      </c>
      <c r="H7934" s="4" t="s">
        <v>484</v>
      </c>
      <c r="I7934" s="1" t="s">
        <v>38</v>
      </c>
    </row>
    <row r="7935" spans="2:9">
      <c r="B7935" s="1">
        <v>7933</v>
      </c>
      <c r="C7935" s="41" t="s">
        <v>22836</v>
      </c>
      <c r="D7935" s="4" t="s">
        <v>22837</v>
      </c>
      <c r="E7935" s="41" t="s">
        <v>206</v>
      </c>
      <c r="F7935" s="3" t="s">
        <v>22838</v>
      </c>
      <c r="G7935" s="1" t="s">
        <v>657</v>
      </c>
      <c r="H7935" s="4" t="s">
        <v>675</v>
      </c>
      <c r="I7935" s="1" t="s">
        <v>38</v>
      </c>
    </row>
    <row r="7936" spans="2:9">
      <c r="B7936" s="1">
        <v>7934</v>
      </c>
      <c r="C7936" s="41" t="s">
        <v>22839</v>
      </c>
      <c r="D7936" s="4" t="s">
        <v>22840</v>
      </c>
      <c r="E7936" s="41" t="s">
        <v>206</v>
      </c>
      <c r="F7936" s="3" t="s">
        <v>16815</v>
      </c>
      <c r="G7936" s="1" t="s">
        <v>657</v>
      </c>
      <c r="H7936" s="4" t="s">
        <v>680</v>
      </c>
      <c r="I7936" s="1" t="s">
        <v>38</v>
      </c>
    </row>
    <row r="7937" spans="2:9">
      <c r="B7937" s="1">
        <v>7935</v>
      </c>
      <c r="C7937" s="41" t="s">
        <v>22841</v>
      </c>
      <c r="D7937" s="4" t="s">
        <v>22842</v>
      </c>
      <c r="E7937" s="41" t="s">
        <v>206</v>
      </c>
      <c r="F7937" s="3" t="s">
        <v>22843</v>
      </c>
      <c r="G7937" s="1" t="s">
        <v>657</v>
      </c>
      <c r="H7937" s="4" t="s">
        <v>478</v>
      </c>
      <c r="I7937" s="1" t="s">
        <v>38</v>
      </c>
    </row>
    <row r="7938" spans="2:9">
      <c r="B7938" s="1">
        <v>7936</v>
      </c>
      <c r="C7938" s="41" t="s">
        <v>22844</v>
      </c>
      <c r="D7938" s="4" t="s">
        <v>22845</v>
      </c>
      <c r="E7938" s="41" t="s">
        <v>206</v>
      </c>
      <c r="F7938" s="3" t="s">
        <v>22846</v>
      </c>
      <c r="G7938" s="1" t="s">
        <v>657</v>
      </c>
      <c r="H7938" s="4" t="s">
        <v>675</v>
      </c>
      <c r="I7938" s="1" t="s">
        <v>38</v>
      </c>
    </row>
    <row r="7939" spans="2:9">
      <c r="B7939" s="1">
        <v>7937</v>
      </c>
      <c r="C7939" s="41" t="s">
        <v>22847</v>
      </c>
      <c r="D7939" s="4" t="s">
        <v>22848</v>
      </c>
      <c r="E7939" s="41" t="s">
        <v>206</v>
      </c>
      <c r="F7939" s="3" t="s">
        <v>22849</v>
      </c>
      <c r="G7939" s="1" t="s">
        <v>657</v>
      </c>
      <c r="H7939" s="4" t="s">
        <v>436</v>
      </c>
      <c r="I7939" s="1" t="s">
        <v>38</v>
      </c>
    </row>
    <row r="7940" spans="2:9">
      <c r="B7940" s="1">
        <v>7938</v>
      </c>
      <c r="C7940" s="41" t="s">
        <v>22850</v>
      </c>
      <c r="D7940" s="4" t="s">
        <v>22851</v>
      </c>
      <c r="E7940" s="41" t="s">
        <v>206</v>
      </c>
      <c r="F7940" s="3" t="s">
        <v>22852</v>
      </c>
      <c r="G7940" s="1" t="s">
        <v>657</v>
      </c>
      <c r="H7940" s="4" t="s">
        <v>387</v>
      </c>
      <c r="I7940" s="1" t="s">
        <v>38</v>
      </c>
    </row>
    <row r="7941" spans="2:9">
      <c r="B7941" s="1">
        <v>7939</v>
      </c>
      <c r="C7941" s="41" t="s">
        <v>22853</v>
      </c>
      <c r="D7941" s="4" t="s">
        <v>22854</v>
      </c>
      <c r="E7941" s="41" t="s">
        <v>206</v>
      </c>
      <c r="F7941" s="3" t="s">
        <v>22855</v>
      </c>
      <c r="G7941" s="1" t="s">
        <v>657</v>
      </c>
      <c r="H7941" s="4" t="s">
        <v>174</v>
      </c>
      <c r="I7941" s="1" t="s">
        <v>38</v>
      </c>
    </row>
    <row r="7942" spans="2:9">
      <c r="B7942" s="1">
        <v>7940</v>
      </c>
      <c r="C7942" s="41" t="s">
        <v>22856</v>
      </c>
      <c r="D7942" s="4" t="s">
        <v>22857</v>
      </c>
      <c r="E7942" s="41" t="s">
        <v>206</v>
      </c>
      <c r="F7942" s="3" t="s">
        <v>22858</v>
      </c>
      <c r="G7942" s="1" t="s">
        <v>657</v>
      </c>
      <c r="H7942" s="4" t="s">
        <v>671</v>
      </c>
      <c r="I7942" s="1" t="s">
        <v>38</v>
      </c>
    </row>
    <row r="7943" spans="2:9">
      <c r="B7943" s="1">
        <v>7941</v>
      </c>
      <c r="C7943" s="41" t="s">
        <v>22859</v>
      </c>
      <c r="D7943" s="4" t="s">
        <v>2475</v>
      </c>
      <c r="E7943" s="41" t="s">
        <v>206</v>
      </c>
      <c r="F7943" s="3" t="s">
        <v>22860</v>
      </c>
      <c r="G7943" s="1" t="s">
        <v>657</v>
      </c>
      <c r="H7943" s="4" t="s">
        <v>387</v>
      </c>
      <c r="I7943" s="1" t="s">
        <v>38</v>
      </c>
    </row>
    <row r="7944" spans="2:9">
      <c r="B7944" s="1">
        <v>7942</v>
      </c>
      <c r="C7944" s="41" t="s">
        <v>22861</v>
      </c>
      <c r="D7944" s="4" t="s">
        <v>22862</v>
      </c>
      <c r="E7944" s="41" t="s">
        <v>206</v>
      </c>
      <c r="F7944" s="3" t="s">
        <v>22863</v>
      </c>
      <c r="G7944" s="1" t="s">
        <v>657</v>
      </c>
      <c r="H7944" s="4" t="s">
        <v>174</v>
      </c>
      <c r="I7944" s="1" t="s">
        <v>38</v>
      </c>
    </row>
    <row r="7945" spans="2:9">
      <c r="B7945" s="1">
        <v>7943</v>
      </c>
      <c r="C7945" s="41" t="s">
        <v>22864</v>
      </c>
      <c r="D7945" s="4" t="s">
        <v>22865</v>
      </c>
      <c r="E7945" s="41" t="s">
        <v>206</v>
      </c>
      <c r="F7945" s="3" t="s">
        <v>22866</v>
      </c>
      <c r="G7945" s="1" t="s">
        <v>657</v>
      </c>
      <c r="H7945" s="4" t="s">
        <v>436</v>
      </c>
      <c r="I7945" s="1" t="s">
        <v>38</v>
      </c>
    </row>
    <row r="7946" spans="2:9">
      <c r="B7946" s="1">
        <v>7944</v>
      </c>
      <c r="C7946" s="41" t="s">
        <v>22867</v>
      </c>
      <c r="D7946" s="4" t="s">
        <v>22868</v>
      </c>
      <c r="E7946" s="41" t="s">
        <v>206</v>
      </c>
      <c r="F7946" s="3" t="s">
        <v>13690</v>
      </c>
      <c r="G7946" s="1" t="s">
        <v>657</v>
      </c>
      <c r="H7946" s="4" t="s">
        <v>478</v>
      </c>
      <c r="I7946" s="1" t="s">
        <v>38</v>
      </c>
    </row>
    <row r="7947" spans="2:9">
      <c r="B7947" s="1">
        <v>7945</v>
      </c>
      <c r="C7947" s="41" t="s">
        <v>22869</v>
      </c>
      <c r="D7947" s="4" t="s">
        <v>22870</v>
      </c>
      <c r="E7947" s="41" t="s">
        <v>206</v>
      </c>
      <c r="F7947" s="3" t="s">
        <v>22871</v>
      </c>
      <c r="G7947" s="1" t="s">
        <v>657</v>
      </c>
      <c r="H7947" s="4" t="s">
        <v>678</v>
      </c>
      <c r="I7947" s="1" t="s">
        <v>38</v>
      </c>
    </row>
    <row r="7948" spans="2:9">
      <c r="B7948" s="1">
        <v>7946</v>
      </c>
      <c r="C7948" s="41" t="s">
        <v>22872</v>
      </c>
      <c r="D7948" s="4" t="s">
        <v>6961</v>
      </c>
      <c r="E7948" s="41" t="s">
        <v>206</v>
      </c>
      <c r="F7948" s="3" t="s">
        <v>13646</v>
      </c>
      <c r="G7948" s="1" t="s">
        <v>657</v>
      </c>
      <c r="H7948" s="4" t="s">
        <v>594</v>
      </c>
      <c r="I7948" s="1" t="s">
        <v>38</v>
      </c>
    </row>
    <row r="7949" spans="2:9">
      <c r="B7949" s="1">
        <v>7947</v>
      </c>
      <c r="C7949" s="41" t="s">
        <v>22873</v>
      </c>
      <c r="D7949" s="4" t="s">
        <v>22874</v>
      </c>
      <c r="E7949" s="41" t="s">
        <v>206</v>
      </c>
      <c r="F7949" s="3" t="s">
        <v>22875</v>
      </c>
      <c r="G7949" s="1" t="s">
        <v>657</v>
      </c>
      <c r="H7949" s="4" t="s">
        <v>244</v>
      </c>
      <c r="I7949" s="1" t="s">
        <v>38</v>
      </c>
    </row>
    <row r="7950" spans="2:9">
      <c r="B7950" s="1">
        <v>7948</v>
      </c>
      <c r="C7950" s="41" t="s">
        <v>22876</v>
      </c>
      <c r="D7950" s="4" t="s">
        <v>22877</v>
      </c>
      <c r="E7950" s="41" t="s">
        <v>206</v>
      </c>
      <c r="F7950" s="3" t="s">
        <v>22878</v>
      </c>
      <c r="G7950" s="1" t="s">
        <v>657</v>
      </c>
      <c r="H7950" s="4" t="s">
        <v>478</v>
      </c>
      <c r="I7950" s="1" t="s">
        <v>38</v>
      </c>
    </row>
    <row r="7951" spans="2:9">
      <c r="B7951" s="1">
        <v>7949</v>
      </c>
      <c r="C7951" s="41" t="s">
        <v>22879</v>
      </c>
      <c r="D7951" s="4" t="s">
        <v>8352</v>
      </c>
      <c r="E7951" s="41" t="s">
        <v>206</v>
      </c>
      <c r="F7951" s="3" t="s">
        <v>22880</v>
      </c>
      <c r="G7951" s="1" t="s">
        <v>657</v>
      </c>
      <c r="H7951" s="4" t="s">
        <v>679</v>
      </c>
      <c r="I7951" s="1" t="s">
        <v>38</v>
      </c>
    </row>
    <row r="7952" spans="2:9">
      <c r="B7952" s="1">
        <v>7950</v>
      </c>
      <c r="C7952" s="41" t="s">
        <v>22881</v>
      </c>
      <c r="D7952" s="4" t="s">
        <v>4398</v>
      </c>
      <c r="E7952" s="41" t="s">
        <v>206</v>
      </c>
      <c r="F7952" s="3" t="s">
        <v>5390</v>
      </c>
      <c r="G7952" s="1" t="s">
        <v>657</v>
      </c>
      <c r="H7952" s="4" t="s">
        <v>360</v>
      </c>
      <c r="I7952" s="1" t="s">
        <v>38</v>
      </c>
    </row>
    <row r="7953" spans="2:9">
      <c r="B7953" s="1">
        <v>7951</v>
      </c>
      <c r="C7953" s="41" t="s">
        <v>22882</v>
      </c>
      <c r="D7953" s="4" t="s">
        <v>22883</v>
      </c>
      <c r="E7953" s="41" t="s">
        <v>206</v>
      </c>
      <c r="F7953" s="3" t="s">
        <v>22884</v>
      </c>
      <c r="G7953" s="1" t="s">
        <v>657</v>
      </c>
      <c r="H7953" s="4" t="s">
        <v>557</v>
      </c>
      <c r="I7953" s="1" t="s">
        <v>38</v>
      </c>
    </row>
    <row r="7954" spans="2:9">
      <c r="B7954" s="1">
        <v>7952</v>
      </c>
      <c r="C7954" s="41" t="s">
        <v>22885</v>
      </c>
      <c r="D7954" s="4" t="s">
        <v>22886</v>
      </c>
      <c r="E7954" s="41" t="s">
        <v>206</v>
      </c>
      <c r="F7954" s="3" t="s">
        <v>22887</v>
      </c>
      <c r="G7954" s="1" t="s">
        <v>657</v>
      </c>
      <c r="H7954" s="4" t="s">
        <v>387</v>
      </c>
      <c r="I7954" s="1" t="s">
        <v>38</v>
      </c>
    </row>
    <row r="7955" spans="2:9">
      <c r="B7955" s="1">
        <v>7953</v>
      </c>
      <c r="C7955" s="41" t="s">
        <v>22888</v>
      </c>
      <c r="D7955" s="4" t="s">
        <v>22889</v>
      </c>
      <c r="E7955" s="41" t="s">
        <v>206</v>
      </c>
      <c r="F7955" s="3" t="s">
        <v>22890</v>
      </c>
      <c r="G7955" s="1" t="s">
        <v>657</v>
      </c>
      <c r="H7955" s="4" t="s">
        <v>680</v>
      </c>
      <c r="I7955" s="1" t="s">
        <v>38</v>
      </c>
    </row>
    <row r="7956" spans="2:9">
      <c r="B7956" s="1">
        <v>7954</v>
      </c>
      <c r="C7956" s="41" t="s">
        <v>22891</v>
      </c>
      <c r="D7956" s="4" t="s">
        <v>22892</v>
      </c>
      <c r="E7956" s="41" t="s">
        <v>206</v>
      </c>
      <c r="F7956" s="3" t="s">
        <v>22893</v>
      </c>
      <c r="G7956" s="1" t="s">
        <v>657</v>
      </c>
      <c r="H7956" s="4" t="s">
        <v>438</v>
      </c>
      <c r="I7956" s="1" t="s">
        <v>38</v>
      </c>
    </row>
    <row r="7957" spans="2:9">
      <c r="B7957" s="1">
        <v>7955</v>
      </c>
      <c r="C7957" s="41" t="s">
        <v>22894</v>
      </c>
      <c r="D7957" s="4" t="s">
        <v>22895</v>
      </c>
      <c r="E7957" s="41" t="s">
        <v>206</v>
      </c>
      <c r="F7957" s="3" t="s">
        <v>22896</v>
      </c>
      <c r="G7957" s="1" t="s">
        <v>657</v>
      </c>
      <c r="H7957" s="4" t="s">
        <v>182</v>
      </c>
      <c r="I7957" s="1" t="s">
        <v>38</v>
      </c>
    </row>
    <row r="7958" spans="2:9">
      <c r="B7958" s="1">
        <v>7956</v>
      </c>
      <c r="C7958" s="41" t="s">
        <v>22897</v>
      </c>
      <c r="D7958" s="4" t="s">
        <v>22898</v>
      </c>
      <c r="E7958" s="41" t="s">
        <v>206</v>
      </c>
      <c r="F7958" s="3" t="s">
        <v>22899</v>
      </c>
      <c r="G7958" s="1" t="s">
        <v>657</v>
      </c>
      <c r="H7958" s="4" t="s">
        <v>680</v>
      </c>
      <c r="I7958" s="1" t="s">
        <v>38</v>
      </c>
    </row>
    <row r="7959" spans="2:9">
      <c r="B7959" s="1">
        <v>7957</v>
      </c>
      <c r="C7959" s="41" t="s">
        <v>22900</v>
      </c>
      <c r="D7959" s="4" t="s">
        <v>22901</v>
      </c>
      <c r="E7959" s="41" t="s">
        <v>206</v>
      </c>
      <c r="F7959" s="3" t="s">
        <v>15726</v>
      </c>
      <c r="G7959" s="1" t="s">
        <v>657</v>
      </c>
      <c r="H7959" s="4" t="s">
        <v>680</v>
      </c>
      <c r="I7959" s="1" t="s">
        <v>38</v>
      </c>
    </row>
    <row r="7960" spans="2:9">
      <c r="B7960" s="1">
        <v>7958</v>
      </c>
      <c r="C7960" s="41" t="s">
        <v>22902</v>
      </c>
      <c r="D7960" s="4" t="s">
        <v>22903</v>
      </c>
      <c r="E7960" s="41" t="s">
        <v>206</v>
      </c>
      <c r="F7960" s="3" t="s">
        <v>22904</v>
      </c>
      <c r="G7960" s="1" t="s">
        <v>657</v>
      </c>
      <c r="H7960" s="4" t="s">
        <v>436</v>
      </c>
      <c r="I7960" s="1" t="s">
        <v>38</v>
      </c>
    </row>
    <row r="7961" spans="2:9">
      <c r="B7961" s="1">
        <v>7959</v>
      </c>
      <c r="C7961" s="41" t="s">
        <v>22905</v>
      </c>
      <c r="D7961" s="4" t="s">
        <v>22906</v>
      </c>
      <c r="E7961" s="41" t="s">
        <v>206</v>
      </c>
      <c r="F7961" s="3" t="s">
        <v>13646</v>
      </c>
      <c r="G7961" s="1" t="s">
        <v>657</v>
      </c>
      <c r="H7961" s="4" t="s">
        <v>594</v>
      </c>
      <c r="I7961" s="1" t="s">
        <v>38</v>
      </c>
    </row>
    <row r="7962" spans="2:9">
      <c r="B7962" s="1">
        <v>7960</v>
      </c>
      <c r="C7962" s="41" t="s">
        <v>22907</v>
      </c>
      <c r="D7962" s="4" t="s">
        <v>22908</v>
      </c>
      <c r="E7962" s="41" t="s">
        <v>206</v>
      </c>
      <c r="F7962" s="3" t="s">
        <v>22909</v>
      </c>
      <c r="G7962" s="1" t="s">
        <v>657</v>
      </c>
      <c r="H7962" s="4" t="s">
        <v>182</v>
      </c>
      <c r="I7962" s="1" t="s">
        <v>38</v>
      </c>
    </row>
    <row r="7963" spans="2:9">
      <c r="B7963" s="1">
        <v>7961</v>
      </c>
      <c r="C7963" s="41" t="s">
        <v>22910</v>
      </c>
      <c r="D7963" s="4" t="s">
        <v>22911</v>
      </c>
      <c r="E7963" s="41" t="s">
        <v>206</v>
      </c>
      <c r="F7963" s="3" t="s">
        <v>22912</v>
      </c>
      <c r="G7963" s="1" t="s">
        <v>657</v>
      </c>
      <c r="H7963" s="4" t="s">
        <v>436</v>
      </c>
      <c r="I7963" s="1" t="s">
        <v>38</v>
      </c>
    </row>
    <row r="7964" spans="2:9">
      <c r="B7964" s="1">
        <v>7962</v>
      </c>
      <c r="C7964" s="41" t="s">
        <v>22913</v>
      </c>
      <c r="D7964" s="4" t="s">
        <v>22914</v>
      </c>
      <c r="E7964" s="41" t="s">
        <v>206</v>
      </c>
      <c r="F7964" s="3" t="s">
        <v>22915</v>
      </c>
      <c r="G7964" s="1" t="s">
        <v>657</v>
      </c>
      <c r="H7964" s="4" t="s">
        <v>322</v>
      </c>
      <c r="I7964" s="1" t="s">
        <v>38</v>
      </c>
    </row>
    <row r="7965" spans="2:9">
      <c r="B7965" s="1">
        <v>7963</v>
      </c>
      <c r="C7965" s="41" t="s">
        <v>22916</v>
      </c>
      <c r="D7965" s="4" t="s">
        <v>22917</v>
      </c>
      <c r="E7965" s="41" t="s">
        <v>206</v>
      </c>
      <c r="F7965" s="3" t="s">
        <v>22918</v>
      </c>
      <c r="G7965" s="1" t="s">
        <v>657</v>
      </c>
      <c r="H7965" s="4" t="s">
        <v>679</v>
      </c>
      <c r="I7965" s="1" t="s">
        <v>38</v>
      </c>
    </row>
    <row r="7966" spans="2:9">
      <c r="B7966" s="1">
        <v>7964</v>
      </c>
      <c r="C7966" s="41" t="s">
        <v>22919</v>
      </c>
      <c r="D7966" s="4" t="s">
        <v>22920</v>
      </c>
      <c r="E7966" s="41" t="s">
        <v>206</v>
      </c>
      <c r="F7966" s="3" t="s">
        <v>22921</v>
      </c>
      <c r="G7966" s="1" t="s">
        <v>657</v>
      </c>
      <c r="H7966" s="4" t="s">
        <v>679</v>
      </c>
      <c r="I7966" s="1" t="s">
        <v>38</v>
      </c>
    </row>
    <row r="7967" spans="2:9">
      <c r="B7967" s="1">
        <v>7965</v>
      </c>
      <c r="C7967" s="41" t="s">
        <v>22922</v>
      </c>
      <c r="D7967" s="4" t="s">
        <v>22923</v>
      </c>
      <c r="E7967" s="41" t="s">
        <v>206</v>
      </c>
      <c r="F7967" s="3" t="s">
        <v>22924</v>
      </c>
      <c r="G7967" s="1" t="s">
        <v>657</v>
      </c>
      <c r="H7967" s="4" t="s">
        <v>671</v>
      </c>
      <c r="I7967" s="1" t="s">
        <v>38</v>
      </c>
    </row>
    <row r="7968" spans="2:9">
      <c r="B7968" s="1">
        <v>7966</v>
      </c>
      <c r="C7968" s="41" t="s">
        <v>22925</v>
      </c>
      <c r="D7968" s="4" t="s">
        <v>22926</v>
      </c>
      <c r="E7968" s="41" t="s">
        <v>206</v>
      </c>
      <c r="F7968" s="3" t="s">
        <v>22927</v>
      </c>
      <c r="G7968" s="1" t="s">
        <v>657</v>
      </c>
      <c r="H7968" s="4" t="s">
        <v>675</v>
      </c>
      <c r="I7968" s="1" t="s">
        <v>38</v>
      </c>
    </row>
    <row r="7969" spans="2:9">
      <c r="B7969" s="1">
        <v>7967</v>
      </c>
      <c r="C7969" s="41" t="s">
        <v>22928</v>
      </c>
      <c r="D7969" s="4" t="s">
        <v>22929</v>
      </c>
      <c r="E7969" s="41" t="s">
        <v>206</v>
      </c>
      <c r="F7969" s="3" t="s">
        <v>22930</v>
      </c>
      <c r="G7969" s="1" t="s">
        <v>657</v>
      </c>
      <c r="H7969" s="4" t="s">
        <v>174</v>
      </c>
      <c r="I7969" s="1" t="s">
        <v>38</v>
      </c>
    </row>
    <row r="7970" spans="2:9">
      <c r="B7970" s="1">
        <v>7968</v>
      </c>
      <c r="C7970" s="41" t="s">
        <v>22931</v>
      </c>
      <c r="D7970" s="4" t="s">
        <v>22932</v>
      </c>
      <c r="E7970" s="41" t="s">
        <v>206</v>
      </c>
      <c r="F7970" s="3" t="s">
        <v>22933</v>
      </c>
      <c r="G7970" s="1" t="s">
        <v>657</v>
      </c>
      <c r="H7970" s="4" t="s">
        <v>182</v>
      </c>
      <c r="I7970" s="1" t="s">
        <v>38</v>
      </c>
    </row>
    <row r="7971" spans="2:9">
      <c r="B7971" s="1">
        <v>7969</v>
      </c>
      <c r="C7971" s="41" t="s">
        <v>22934</v>
      </c>
      <c r="D7971" s="4" t="s">
        <v>22935</v>
      </c>
      <c r="E7971" s="41" t="s">
        <v>206</v>
      </c>
      <c r="F7971" s="3" t="s">
        <v>22936</v>
      </c>
      <c r="G7971" s="1" t="s">
        <v>657</v>
      </c>
      <c r="H7971" s="4" t="s">
        <v>671</v>
      </c>
      <c r="I7971" s="1" t="s">
        <v>38</v>
      </c>
    </row>
    <row r="7972" spans="2:9">
      <c r="B7972" s="1">
        <v>7970</v>
      </c>
      <c r="C7972" s="41" t="s">
        <v>22937</v>
      </c>
      <c r="D7972" s="4" t="s">
        <v>22938</v>
      </c>
      <c r="E7972" s="41" t="s">
        <v>206</v>
      </c>
      <c r="F7972" s="3" t="s">
        <v>22939</v>
      </c>
      <c r="G7972" s="1" t="s">
        <v>657</v>
      </c>
      <c r="H7972" s="4" t="s">
        <v>182</v>
      </c>
      <c r="I7972" s="1" t="s">
        <v>38</v>
      </c>
    </row>
    <row r="7973" spans="2:9">
      <c r="B7973" s="1">
        <v>7971</v>
      </c>
      <c r="C7973" s="41" t="s">
        <v>22940</v>
      </c>
      <c r="D7973" s="4" t="s">
        <v>22941</v>
      </c>
      <c r="E7973" s="41" t="s">
        <v>206</v>
      </c>
      <c r="F7973" s="3" t="s">
        <v>22942</v>
      </c>
      <c r="G7973" s="1" t="s">
        <v>657</v>
      </c>
      <c r="H7973" s="4" t="s">
        <v>436</v>
      </c>
      <c r="I7973" s="1" t="s">
        <v>38</v>
      </c>
    </row>
    <row r="7974" spans="2:9">
      <c r="B7974" s="1">
        <v>7972</v>
      </c>
      <c r="C7974" s="41" t="s">
        <v>22943</v>
      </c>
      <c r="D7974" s="4" t="s">
        <v>22944</v>
      </c>
      <c r="E7974" s="41" t="s">
        <v>206</v>
      </c>
      <c r="F7974" s="3" t="s">
        <v>22945</v>
      </c>
      <c r="G7974" s="1" t="s">
        <v>657</v>
      </c>
      <c r="H7974" s="4" t="s">
        <v>387</v>
      </c>
      <c r="I7974" s="1" t="s">
        <v>38</v>
      </c>
    </row>
    <row r="7975" spans="2:9">
      <c r="B7975" s="1">
        <v>7973</v>
      </c>
      <c r="C7975" s="41" t="s">
        <v>22946</v>
      </c>
      <c r="D7975" s="4" t="s">
        <v>20759</v>
      </c>
      <c r="E7975" s="41" t="s">
        <v>206</v>
      </c>
      <c r="F7975" s="3" t="s">
        <v>22947</v>
      </c>
      <c r="G7975" s="1" t="s">
        <v>657</v>
      </c>
      <c r="H7975" s="4" t="s">
        <v>478</v>
      </c>
      <c r="I7975" s="1" t="s">
        <v>38</v>
      </c>
    </row>
    <row r="7976" spans="2:9">
      <c r="B7976" s="1">
        <v>7974</v>
      </c>
      <c r="C7976" s="41" t="s">
        <v>22948</v>
      </c>
      <c r="D7976" s="4" t="s">
        <v>22949</v>
      </c>
      <c r="E7976" s="41" t="s">
        <v>206</v>
      </c>
      <c r="F7976" s="3" t="s">
        <v>17822</v>
      </c>
      <c r="G7976" s="1" t="s">
        <v>657</v>
      </c>
      <c r="H7976" s="4" t="s">
        <v>680</v>
      </c>
      <c r="I7976" s="1" t="s">
        <v>38</v>
      </c>
    </row>
    <row r="7977" spans="2:9">
      <c r="B7977" s="1">
        <v>7975</v>
      </c>
      <c r="C7977" s="41" t="s">
        <v>22950</v>
      </c>
      <c r="D7977" s="4" t="s">
        <v>22951</v>
      </c>
      <c r="E7977" s="41" t="s">
        <v>206</v>
      </c>
      <c r="F7977" s="3" t="s">
        <v>22936</v>
      </c>
      <c r="G7977" s="1" t="s">
        <v>657</v>
      </c>
      <c r="H7977" s="4" t="s">
        <v>671</v>
      </c>
      <c r="I7977" s="1" t="s">
        <v>38</v>
      </c>
    </row>
    <row r="7978" spans="2:9">
      <c r="B7978" s="1">
        <v>7976</v>
      </c>
      <c r="C7978" s="41" t="s">
        <v>22952</v>
      </c>
      <c r="D7978" s="4" t="s">
        <v>22953</v>
      </c>
      <c r="E7978" s="41" t="s">
        <v>206</v>
      </c>
      <c r="F7978" s="3" t="s">
        <v>22954</v>
      </c>
      <c r="G7978" s="1" t="s">
        <v>657</v>
      </c>
      <c r="H7978" s="4" t="s">
        <v>387</v>
      </c>
      <c r="I7978" s="1" t="s">
        <v>38</v>
      </c>
    </row>
    <row r="7979" spans="2:9">
      <c r="B7979" s="1">
        <v>7977</v>
      </c>
      <c r="C7979" s="41" t="s">
        <v>22955</v>
      </c>
      <c r="D7979" s="4" t="s">
        <v>22956</v>
      </c>
      <c r="E7979" s="41" t="s">
        <v>206</v>
      </c>
      <c r="F7979" s="3" t="s">
        <v>22957</v>
      </c>
      <c r="G7979" s="1" t="s">
        <v>657</v>
      </c>
      <c r="H7979" s="4" t="s">
        <v>478</v>
      </c>
      <c r="I7979" s="1" t="s">
        <v>38</v>
      </c>
    </row>
    <row r="7980" spans="2:9">
      <c r="B7980" s="1">
        <v>7978</v>
      </c>
      <c r="C7980" s="41" t="s">
        <v>22958</v>
      </c>
      <c r="D7980" s="4" t="s">
        <v>22959</v>
      </c>
      <c r="E7980" s="41" t="s">
        <v>206</v>
      </c>
      <c r="F7980" s="3" t="s">
        <v>22960</v>
      </c>
      <c r="G7980" s="1" t="s">
        <v>657</v>
      </c>
      <c r="H7980" s="4" t="s">
        <v>387</v>
      </c>
      <c r="I7980" s="1" t="s">
        <v>38</v>
      </c>
    </row>
    <row r="7981" spans="2:9">
      <c r="B7981" s="1">
        <v>7979</v>
      </c>
      <c r="C7981" s="41" t="s">
        <v>22961</v>
      </c>
      <c r="D7981" s="4" t="s">
        <v>22962</v>
      </c>
      <c r="E7981" s="41" t="s">
        <v>206</v>
      </c>
      <c r="F7981" s="3" t="s">
        <v>22963</v>
      </c>
      <c r="G7981" s="1" t="s">
        <v>657</v>
      </c>
      <c r="H7981" s="4" t="s">
        <v>478</v>
      </c>
      <c r="I7981" s="1" t="s">
        <v>38</v>
      </c>
    </row>
    <row r="7982" spans="2:9">
      <c r="B7982" s="1">
        <v>7980</v>
      </c>
      <c r="C7982" s="41" t="s">
        <v>22964</v>
      </c>
      <c r="D7982" s="4" t="s">
        <v>22965</v>
      </c>
      <c r="E7982" s="41" t="s">
        <v>206</v>
      </c>
      <c r="F7982" s="3" t="s">
        <v>16402</v>
      </c>
      <c r="G7982" s="1" t="s">
        <v>657</v>
      </c>
      <c r="H7982" s="4" t="s">
        <v>478</v>
      </c>
      <c r="I7982" s="1" t="s">
        <v>38</v>
      </c>
    </row>
    <row r="7983" spans="2:9">
      <c r="B7983" s="1">
        <v>7981</v>
      </c>
      <c r="C7983" s="41" t="s">
        <v>22966</v>
      </c>
      <c r="D7983" s="4" t="s">
        <v>22967</v>
      </c>
      <c r="E7983" s="41" t="s">
        <v>206</v>
      </c>
      <c r="F7983" s="3" t="s">
        <v>22968</v>
      </c>
      <c r="G7983" s="1" t="s">
        <v>657</v>
      </c>
      <c r="H7983" s="4" t="s">
        <v>478</v>
      </c>
      <c r="I7983" s="1" t="s">
        <v>38</v>
      </c>
    </row>
    <row r="7984" spans="2:9">
      <c r="B7984" s="1">
        <v>7982</v>
      </c>
      <c r="C7984" s="41" t="s">
        <v>22969</v>
      </c>
      <c r="D7984" s="4" t="s">
        <v>22970</v>
      </c>
      <c r="E7984" s="41" t="s">
        <v>206</v>
      </c>
      <c r="F7984" s="3" t="s">
        <v>15464</v>
      </c>
      <c r="G7984" s="1" t="s">
        <v>657</v>
      </c>
      <c r="H7984" s="4" t="s">
        <v>478</v>
      </c>
      <c r="I7984" s="1" t="s">
        <v>38</v>
      </c>
    </row>
    <row r="7985" spans="2:9">
      <c r="B7985" s="1">
        <v>7983</v>
      </c>
      <c r="C7985" s="41" t="s">
        <v>22971</v>
      </c>
      <c r="D7985" s="4" t="s">
        <v>22972</v>
      </c>
      <c r="E7985" s="41" t="s">
        <v>206</v>
      </c>
      <c r="F7985" s="3" t="s">
        <v>22973</v>
      </c>
      <c r="G7985" s="1" t="s">
        <v>657</v>
      </c>
      <c r="H7985" s="4" t="s">
        <v>678</v>
      </c>
      <c r="I7985" s="1" t="s">
        <v>38</v>
      </c>
    </row>
    <row r="7986" spans="2:9">
      <c r="B7986" s="1">
        <v>7984</v>
      </c>
      <c r="C7986" s="41" t="s">
        <v>22974</v>
      </c>
      <c r="D7986" s="4" t="s">
        <v>22975</v>
      </c>
      <c r="E7986" s="41" t="s">
        <v>206</v>
      </c>
      <c r="F7986" s="3" t="s">
        <v>22976</v>
      </c>
      <c r="G7986" s="1" t="s">
        <v>657</v>
      </c>
      <c r="H7986" s="4" t="s">
        <v>678</v>
      </c>
      <c r="I7986" s="1" t="s">
        <v>38</v>
      </c>
    </row>
    <row r="7987" spans="2:9">
      <c r="B7987" s="1">
        <v>7985</v>
      </c>
      <c r="C7987" s="41" t="s">
        <v>22977</v>
      </c>
      <c r="D7987" s="4" t="s">
        <v>22978</v>
      </c>
      <c r="E7987" s="41" t="s">
        <v>206</v>
      </c>
      <c r="F7987" s="3" t="s">
        <v>22979</v>
      </c>
      <c r="G7987" s="1" t="s">
        <v>657</v>
      </c>
      <c r="H7987" s="4" t="s">
        <v>182</v>
      </c>
      <c r="I7987" s="1" t="s">
        <v>38</v>
      </c>
    </row>
    <row r="7988" spans="2:9">
      <c r="B7988" s="1">
        <v>7986</v>
      </c>
      <c r="C7988" s="41" t="s">
        <v>22980</v>
      </c>
      <c r="D7988" s="4" t="s">
        <v>22981</v>
      </c>
      <c r="E7988" s="41" t="s">
        <v>206</v>
      </c>
      <c r="F7988" s="3" t="s">
        <v>22982</v>
      </c>
      <c r="G7988" s="1" t="s">
        <v>657</v>
      </c>
      <c r="H7988" s="4" t="s">
        <v>322</v>
      </c>
      <c r="I7988" s="1" t="s">
        <v>38</v>
      </c>
    </row>
    <row r="7989" spans="2:9">
      <c r="B7989" s="1">
        <v>7987</v>
      </c>
      <c r="C7989" s="41" t="s">
        <v>22983</v>
      </c>
      <c r="D7989" s="4" t="s">
        <v>18457</v>
      </c>
      <c r="E7989" s="41" t="s">
        <v>206</v>
      </c>
      <c r="F7989" s="3" t="s">
        <v>15393</v>
      </c>
      <c r="G7989" s="1" t="s">
        <v>657</v>
      </c>
      <c r="H7989" s="4" t="s">
        <v>244</v>
      </c>
      <c r="I7989" s="1" t="s">
        <v>38</v>
      </c>
    </row>
    <row r="7990" spans="2:9">
      <c r="B7990" s="1">
        <v>7988</v>
      </c>
      <c r="C7990" s="41" t="s">
        <v>22984</v>
      </c>
      <c r="D7990" s="4" t="s">
        <v>22985</v>
      </c>
      <c r="E7990" s="41" t="s">
        <v>206</v>
      </c>
      <c r="F7990" s="3" t="s">
        <v>22986</v>
      </c>
      <c r="G7990" s="1" t="s">
        <v>657</v>
      </c>
      <c r="H7990" s="4" t="s">
        <v>322</v>
      </c>
      <c r="I7990" s="1" t="s">
        <v>38</v>
      </c>
    </row>
    <row r="7991" spans="2:9">
      <c r="B7991" s="1">
        <v>7989</v>
      </c>
      <c r="C7991" s="41" t="s">
        <v>22987</v>
      </c>
      <c r="D7991" s="4" t="s">
        <v>22988</v>
      </c>
      <c r="E7991" s="41" t="s">
        <v>206</v>
      </c>
      <c r="F7991" s="3" t="s">
        <v>22989</v>
      </c>
      <c r="G7991" s="1" t="s">
        <v>657</v>
      </c>
      <c r="H7991" s="4" t="s">
        <v>387</v>
      </c>
      <c r="I7991" s="1" t="s">
        <v>38</v>
      </c>
    </row>
    <row r="7992" spans="2:9">
      <c r="B7992" s="1">
        <v>7990</v>
      </c>
      <c r="C7992" s="41" t="s">
        <v>22990</v>
      </c>
      <c r="D7992" s="4" t="s">
        <v>7344</v>
      </c>
      <c r="E7992" s="41" t="s">
        <v>206</v>
      </c>
      <c r="F7992" s="3" t="s">
        <v>22991</v>
      </c>
      <c r="G7992" s="1" t="s">
        <v>657</v>
      </c>
      <c r="H7992" s="4" t="s">
        <v>182</v>
      </c>
      <c r="I7992" s="1" t="s">
        <v>38</v>
      </c>
    </row>
    <row r="7993" spans="2:9">
      <c r="B7993" s="1">
        <v>7991</v>
      </c>
      <c r="C7993" s="41" t="s">
        <v>22992</v>
      </c>
      <c r="D7993" s="4" t="s">
        <v>8617</v>
      </c>
      <c r="E7993" s="41" t="s">
        <v>206</v>
      </c>
      <c r="F7993" s="3" t="s">
        <v>22993</v>
      </c>
      <c r="G7993" s="1" t="s">
        <v>657</v>
      </c>
      <c r="H7993" s="4" t="s">
        <v>387</v>
      </c>
      <c r="I7993" s="1" t="s">
        <v>38</v>
      </c>
    </row>
    <row r="7994" spans="2:9">
      <c r="B7994" s="1">
        <v>7992</v>
      </c>
      <c r="C7994" s="41" t="s">
        <v>22994</v>
      </c>
      <c r="D7994" s="4" t="s">
        <v>8789</v>
      </c>
      <c r="E7994" s="41" t="s">
        <v>206</v>
      </c>
      <c r="F7994" s="3" t="s">
        <v>22995</v>
      </c>
      <c r="G7994" s="1" t="s">
        <v>657</v>
      </c>
      <c r="H7994" s="4" t="s">
        <v>679</v>
      </c>
      <c r="I7994" s="1" t="s">
        <v>38</v>
      </c>
    </row>
    <row r="7995" spans="2:9">
      <c r="B7995" s="1">
        <v>7993</v>
      </c>
      <c r="C7995" s="41" t="s">
        <v>22996</v>
      </c>
      <c r="D7995" s="4" t="s">
        <v>17698</v>
      </c>
      <c r="E7995" s="41" t="s">
        <v>206</v>
      </c>
      <c r="F7995" s="3" t="s">
        <v>22997</v>
      </c>
      <c r="G7995" s="1" t="s">
        <v>657</v>
      </c>
      <c r="H7995" s="4" t="s">
        <v>322</v>
      </c>
      <c r="I7995" s="1" t="s">
        <v>38</v>
      </c>
    </row>
    <row r="7996" spans="2:9">
      <c r="B7996" s="1">
        <v>7994</v>
      </c>
      <c r="C7996" s="41" t="s">
        <v>22998</v>
      </c>
      <c r="D7996" s="4" t="s">
        <v>22999</v>
      </c>
      <c r="E7996" s="41" t="s">
        <v>206</v>
      </c>
      <c r="F7996" s="3" t="s">
        <v>23000</v>
      </c>
      <c r="G7996" s="1" t="s">
        <v>657</v>
      </c>
      <c r="H7996" s="4" t="s">
        <v>478</v>
      </c>
      <c r="I7996" s="1" t="s">
        <v>38</v>
      </c>
    </row>
    <row r="7997" spans="2:9">
      <c r="B7997" s="1">
        <v>7995</v>
      </c>
      <c r="C7997" s="41" t="s">
        <v>23001</v>
      </c>
      <c r="D7997" s="4" t="s">
        <v>23002</v>
      </c>
      <c r="E7997" s="41" t="s">
        <v>206</v>
      </c>
      <c r="F7997" s="3" t="s">
        <v>15473</v>
      </c>
      <c r="G7997" s="1" t="s">
        <v>657</v>
      </c>
      <c r="H7997" s="4" t="s">
        <v>675</v>
      </c>
      <c r="I7997" s="1" t="s">
        <v>38</v>
      </c>
    </row>
    <row r="7998" spans="2:9">
      <c r="B7998" s="1">
        <v>7996</v>
      </c>
      <c r="C7998" s="41" t="s">
        <v>23003</v>
      </c>
      <c r="D7998" s="4" t="s">
        <v>23004</v>
      </c>
      <c r="E7998" s="41" t="s">
        <v>206</v>
      </c>
      <c r="F7998" s="3" t="s">
        <v>23005</v>
      </c>
      <c r="G7998" s="1" t="s">
        <v>657</v>
      </c>
      <c r="H7998" s="4" t="s">
        <v>679</v>
      </c>
      <c r="I7998" s="1" t="s">
        <v>38</v>
      </c>
    </row>
    <row r="7999" spans="2:9">
      <c r="B7999" s="1">
        <v>7997</v>
      </c>
      <c r="C7999" s="41" t="s">
        <v>23006</v>
      </c>
      <c r="D7999" s="4" t="s">
        <v>23007</v>
      </c>
      <c r="E7999" s="41" t="s">
        <v>206</v>
      </c>
      <c r="F7999" s="3" t="s">
        <v>5390</v>
      </c>
      <c r="G7999" s="1" t="s">
        <v>657</v>
      </c>
      <c r="H7999" s="4" t="s">
        <v>360</v>
      </c>
      <c r="I7999" s="1" t="s">
        <v>38</v>
      </c>
    </row>
    <row r="8000" spans="2:9">
      <c r="B8000" s="1">
        <v>7998</v>
      </c>
      <c r="C8000" s="41" t="s">
        <v>23008</v>
      </c>
      <c r="D8000" s="4" t="s">
        <v>23009</v>
      </c>
      <c r="E8000" s="41" t="s">
        <v>206</v>
      </c>
      <c r="F8000" s="3" t="s">
        <v>23010</v>
      </c>
      <c r="G8000" s="1" t="s">
        <v>657</v>
      </c>
      <c r="H8000" s="4" t="s">
        <v>680</v>
      </c>
      <c r="I8000" s="1" t="s">
        <v>38</v>
      </c>
    </row>
    <row r="8001" spans="2:9">
      <c r="B8001" s="1">
        <v>7999</v>
      </c>
      <c r="C8001" s="41" t="s">
        <v>23011</v>
      </c>
      <c r="D8001" s="4" t="s">
        <v>23012</v>
      </c>
      <c r="E8001" s="41" t="s">
        <v>206</v>
      </c>
      <c r="F8001" s="3" t="s">
        <v>6567</v>
      </c>
      <c r="G8001" s="1" t="s">
        <v>657</v>
      </c>
      <c r="H8001" s="4" t="s">
        <v>29551</v>
      </c>
      <c r="I8001" s="1" t="s">
        <v>38</v>
      </c>
    </row>
    <row r="8002" spans="2:9">
      <c r="B8002" s="1">
        <v>8000</v>
      </c>
      <c r="C8002" s="41" t="s">
        <v>23013</v>
      </c>
      <c r="D8002" s="4" t="s">
        <v>23014</v>
      </c>
      <c r="E8002" s="41" t="s">
        <v>206</v>
      </c>
      <c r="F8002" s="3" t="s">
        <v>23015</v>
      </c>
      <c r="G8002" s="1" t="s">
        <v>657</v>
      </c>
      <c r="H8002" s="4" t="s">
        <v>182</v>
      </c>
      <c r="I8002" s="1" t="s">
        <v>38</v>
      </c>
    </row>
    <row r="8003" spans="2:9">
      <c r="B8003" s="1">
        <v>8001</v>
      </c>
      <c r="C8003" s="41" t="s">
        <v>23016</v>
      </c>
      <c r="D8003" s="4" t="s">
        <v>23017</v>
      </c>
      <c r="E8003" s="41" t="s">
        <v>206</v>
      </c>
      <c r="F8003" s="3" t="s">
        <v>23018</v>
      </c>
      <c r="G8003" s="1" t="s">
        <v>657</v>
      </c>
      <c r="H8003" s="4" t="s">
        <v>182</v>
      </c>
      <c r="I8003" s="1" t="s">
        <v>38</v>
      </c>
    </row>
    <row r="8004" spans="2:9">
      <c r="B8004" s="1">
        <v>8002</v>
      </c>
      <c r="C8004" s="41" t="s">
        <v>23019</v>
      </c>
      <c r="D8004" s="4" t="s">
        <v>16588</v>
      </c>
      <c r="E8004" s="41" t="s">
        <v>206</v>
      </c>
      <c r="F8004" s="3" t="s">
        <v>21446</v>
      </c>
      <c r="G8004" s="1" t="s">
        <v>657</v>
      </c>
      <c r="H8004" s="4" t="s">
        <v>671</v>
      </c>
      <c r="I8004" s="1" t="s">
        <v>38</v>
      </c>
    </row>
    <row r="8005" spans="2:9">
      <c r="B8005" s="1">
        <v>8003</v>
      </c>
      <c r="C8005" s="41" t="s">
        <v>23020</v>
      </c>
      <c r="D8005" s="4" t="s">
        <v>23021</v>
      </c>
      <c r="E8005" s="41" t="s">
        <v>206</v>
      </c>
      <c r="F8005" s="3" t="s">
        <v>23022</v>
      </c>
      <c r="G8005" s="1" t="s">
        <v>657</v>
      </c>
      <c r="H8005" s="4" t="s">
        <v>387</v>
      </c>
      <c r="I8005" s="1" t="s">
        <v>38</v>
      </c>
    </row>
    <row r="8006" spans="2:9">
      <c r="B8006" s="1">
        <v>8004</v>
      </c>
      <c r="C8006" s="41" t="s">
        <v>23023</v>
      </c>
      <c r="D8006" s="4" t="s">
        <v>4481</v>
      </c>
      <c r="E8006" s="41" t="s">
        <v>206</v>
      </c>
      <c r="F8006" s="3" t="s">
        <v>23024</v>
      </c>
      <c r="G8006" s="1" t="s">
        <v>657</v>
      </c>
      <c r="H8006" s="4" t="s">
        <v>174</v>
      </c>
      <c r="I8006" s="1" t="s">
        <v>38</v>
      </c>
    </row>
    <row r="8007" spans="2:9">
      <c r="B8007" s="1">
        <v>8005</v>
      </c>
      <c r="C8007" s="41" t="s">
        <v>23025</v>
      </c>
      <c r="D8007" s="4" t="s">
        <v>23026</v>
      </c>
      <c r="E8007" s="41" t="s">
        <v>206</v>
      </c>
      <c r="F8007" s="3" t="s">
        <v>23027</v>
      </c>
      <c r="G8007" s="1" t="s">
        <v>657</v>
      </c>
      <c r="H8007" s="4" t="s">
        <v>557</v>
      </c>
      <c r="I8007" s="1" t="s">
        <v>38</v>
      </c>
    </row>
    <row r="8008" spans="2:9">
      <c r="B8008" s="1">
        <v>8006</v>
      </c>
      <c r="C8008" s="41" t="s">
        <v>23028</v>
      </c>
      <c r="D8008" s="4" t="s">
        <v>23029</v>
      </c>
      <c r="E8008" s="41" t="s">
        <v>206</v>
      </c>
      <c r="F8008" s="3" t="s">
        <v>23030</v>
      </c>
      <c r="G8008" s="1" t="s">
        <v>657</v>
      </c>
      <c r="H8008" s="4" t="s">
        <v>671</v>
      </c>
      <c r="I8008" s="1" t="s">
        <v>38</v>
      </c>
    </row>
    <row r="8009" spans="2:9">
      <c r="B8009" s="1">
        <v>8007</v>
      </c>
      <c r="C8009" s="41" t="s">
        <v>23031</v>
      </c>
      <c r="D8009" s="4" t="s">
        <v>23032</v>
      </c>
      <c r="E8009" s="41" t="s">
        <v>206</v>
      </c>
      <c r="F8009" s="3" t="s">
        <v>23033</v>
      </c>
      <c r="G8009" s="1" t="s">
        <v>657</v>
      </c>
      <c r="H8009" s="4" t="s">
        <v>387</v>
      </c>
      <c r="I8009" s="1" t="s">
        <v>38</v>
      </c>
    </row>
    <row r="8010" spans="2:9">
      <c r="B8010" s="1">
        <v>8008</v>
      </c>
      <c r="C8010" s="41" t="s">
        <v>23034</v>
      </c>
      <c r="D8010" s="4" t="s">
        <v>23035</v>
      </c>
      <c r="E8010" s="41" t="s">
        <v>206</v>
      </c>
      <c r="F8010" s="3" t="s">
        <v>23036</v>
      </c>
      <c r="G8010" s="1" t="s">
        <v>657</v>
      </c>
      <c r="H8010" s="4" t="s">
        <v>478</v>
      </c>
      <c r="I8010" s="1" t="s">
        <v>38</v>
      </c>
    </row>
    <row r="8011" spans="2:9">
      <c r="B8011" s="1">
        <v>8009</v>
      </c>
      <c r="C8011" s="41" t="s">
        <v>23037</v>
      </c>
      <c r="D8011" s="4" t="s">
        <v>23038</v>
      </c>
      <c r="E8011" s="41" t="s">
        <v>206</v>
      </c>
      <c r="F8011" s="3" t="s">
        <v>23039</v>
      </c>
      <c r="G8011" s="1" t="s">
        <v>657</v>
      </c>
      <c r="H8011" s="4" t="s">
        <v>436</v>
      </c>
      <c r="I8011" s="1" t="s">
        <v>38</v>
      </c>
    </row>
    <row r="8012" spans="2:9">
      <c r="B8012" s="1">
        <v>8010</v>
      </c>
      <c r="C8012" s="41" t="s">
        <v>23040</v>
      </c>
      <c r="D8012" s="4" t="s">
        <v>23041</v>
      </c>
      <c r="E8012" s="41" t="s">
        <v>206</v>
      </c>
      <c r="F8012" s="3" t="s">
        <v>23042</v>
      </c>
      <c r="G8012" s="1" t="s">
        <v>657</v>
      </c>
      <c r="H8012" s="4" t="s">
        <v>318</v>
      </c>
      <c r="I8012" s="1" t="s">
        <v>38</v>
      </c>
    </row>
    <row r="8013" spans="2:9">
      <c r="B8013" s="1">
        <v>8011</v>
      </c>
      <c r="C8013" s="41" t="s">
        <v>23043</v>
      </c>
      <c r="D8013" s="4" t="s">
        <v>23044</v>
      </c>
      <c r="E8013" s="41" t="s">
        <v>206</v>
      </c>
      <c r="F8013" s="3" t="s">
        <v>23045</v>
      </c>
      <c r="G8013" s="1" t="s">
        <v>657</v>
      </c>
      <c r="H8013" s="4" t="s">
        <v>678</v>
      </c>
      <c r="I8013" s="1" t="s">
        <v>38</v>
      </c>
    </row>
    <row r="8014" spans="2:9">
      <c r="B8014" s="1">
        <v>8012</v>
      </c>
      <c r="C8014" s="41" t="s">
        <v>23046</v>
      </c>
      <c r="D8014" s="4" t="s">
        <v>23047</v>
      </c>
      <c r="E8014" s="41" t="s">
        <v>206</v>
      </c>
      <c r="F8014" s="3" t="s">
        <v>23048</v>
      </c>
      <c r="G8014" s="1" t="s">
        <v>657</v>
      </c>
      <c r="H8014" s="4" t="s">
        <v>436</v>
      </c>
      <c r="I8014" s="1" t="s">
        <v>38</v>
      </c>
    </row>
    <row r="8015" spans="2:9">
      <c r="B8015" s="1">
        <v>8013</v>
      </c>
      <c r="C8015" s="41" t="s">
        <v>23049</v>
      </c>
      <c r="D8015" s="4" t="s">
        <v>23050</v>
      </c>
      <c r="E8015" s="41" t="s">
        <v>206</v>
      </c>
      <c r="F8015" s="3" t="s">
        <v>23051</v>
      </c>
      <c r="G8015" s="1" t="s">
        <v>657</v>
      </c>
      <c r="H8015" s="4" t="s">
        <v>678</v>
      </c>
      <c r="I8015" s="1" t="s">
        <v>38</v>
      </c>
    </row>
    <row r="8016" spans="2:9">
      <c r="B8016" s="1">
        <v>8014</v>
      </c>
      <c r="C8016" s="41" t="s">
        <v>23052</v>
      </c>
      <c r="D8016" s="4" t="s">
        <v>11386</v>
      </c>
      <c r="E8016" s="41" t="s">
        <v>206</v>
      </c>
      <c r="F8016" s="3" t="s">
        <v>23053</v>
      </c>
      <c r="G8016" s="1" t="s">
        <v>657</v>
      </c>
      <c r="H8016" s="4" t="s">
        <v>478</v>
      </c>
      <c r="I8016" s="1" t="s">
        <v>38</v>
      </c>
    </row>
    <row r="8017" spans="2:9">
      <c r="B8017" s="1">
        <v>8015</v>
      </c>
      <c r="C8017" s="41" t="s">
        <v>23054</v>
      </c>
      <c r="D8017" s="4" t="s">
        <v>23055</v>
      </c>
      <c r="E8017" s="41" t="s">
        <v>206</v>
      </c>
      <c r="F8017" s="3" t="s">
        <v>23056</v>
      </c>
      <c r="G8017" s="1" t="s">
        <v>657</v>
      </c>
      <c r="H8017" s="4" t="s">
        <v>478</v>
      </c>
      <c r="I8017" s="1" t="s">
        <v>38</v>
      </c>
    </row>
    <row r="8018" spans="2:9">
      <c r="B8018" s="1">
        <v>8016</v>
      </c>
      <c r="C8018" s="41" t="s">
        <v>23057</v>
      </c>
      <c r="D8018" s="4" t="s">
        <v>23058</v>
      </c>
      <c r="E8018" s="41" t="s">
        <v>206</v>
      </c>
      <c r="F8018" s="3" t="s">
        <v>23059</v>
      </c>
      <c r="G8018" s="1" t="s">
        <v>657</v>
      </c>
      <c r="H8018" s="4" t="s">
        <v>182</v>
      </c>
      <c r="I8018" s="1" t="s">
        <v>38</v>
      </c>
    </row>
    <row r="8019" spans="2:9">
      <c r="B8019" s="1">
        <v>8017</v>
      </c>
      <c r="C8019" s="41" t="s">
        <v>23060</v>
      </c>
      <c r="D8019" s="4" t="s">
        <v>23061</v>
      </c>
      <c r="E8019" s="41" t="s">
        <v>206</v>
      </c>
      <c r="F8019" s="3" t="s">
        <v>23062</v>
      </c>
      <c r="G8019" s="1" t="s">
        <v>657</v>
      </c>
      <c r="H8019" s="4" t="s">
        <v>678</v>
      </c>
      <c r="I8019" s="1" t="s">
        <v>38</v>
      </c>
    </row>
    <row r="8020" spans="2:9">
      <c r="B8020" s="1">
        <v>8018</v>
      </c>
      <c r="C8020" s="41" t="s">
        <v>23063</v>
      </c>
      <c r="D8020" s="4" t="s">
        <v>23064</v>
      </c>
      <c r="E8020" s="41" t="s">
        <v>206</v>
      </c>
      <c r="F8020" s="3" t="s">
        <v>12136</v>
      </c>
      <c r="G8020" s="1" t="s">
        <v>657</v>
      </c>
      <c r="H8020" s="4" t="s">
        <v>387</v>
      </c>
      <c r="I8020" s="1" t="s">
        <v>38</v>
      </c>
    </row>
    <row r="8021" spans="2:9">
      <c r="B8021" s="1">
        <v>8019</v>
      </c>
      <c r="C8021" s="41" t="s">
        <v>23065</v>
      </c>
      <c r="D8021" s="4" t="s">
        <v>17469</v>
      </c>
      <c r="E8021" s="41" t="s">
        <v>206</v>
      </c>
      <c r="F8021" s="3" t="s">
        <v>23066</v>
      </c>
      <c r="G8021" s="1" t="s">
        <v>657</v>
      </c>
      <c r="H8021" s="4" t="s">
        <v>387</v>
      </c>
      <c r="I8021" s="1" t="s">
        <v>38</v>
      </c>
    </row>
    <row r="8022" spans="2:9">
      <c r="B8022" s="1">
        <v>8020</v>
      </c>
      <c r="C8022" s="41" t="s">
        <v>23067</v>
      </c>
      <c r="D8022" s="4" t="s">
        <v>23068</v>
      </c>
      <c r="E8022" s="41" t="s">
        <v>206</v>
      </c>
      <c r="F8022" s="3" t="s">
        <v>5179</v>
      </c>
      <c r="G8022" s="1" t="s">
        <v>657</v>
      </c>
      <c r="H8022" s="4" t="s">
        <v>387</v>
      </c>
      <c r="I8022" s="1" t="s">
        <v>38</v>
      </c>
    </row>
    <row r="8023" spans="2:9">
      <c r="B8023" s="1">
        <v>8021</v>
      </c>
      <c r="C8023" s="41" t="s">
        <v>23069</v>
      </c>
      <c r="D8023" s="4" t="s">
        <v>23070</v>
      </c>
      <c r="E8023" s="41" t="s">
        <v>206</v>
      </c>
      <c r="F8023" s="3" t="s">
        <v>23071</v>
      </c>
      <c r="G8023" s="1" t="s">
        <v>657</v>
      </c>
      <c r="H8023" s="4" t="s">
        <v>478</v>
      </c>
      <c r="I8023" s="1" t="s">
        <v>38</v>
      </c>
    </row>
    <row r="8024" spans="2:9">
      <c r="B8024" s="1">
        <v>8022</v>
      </c>
      <c r="C8024" s="41" t="s">
        <v>23072</v>
      </c>
      <c r="D8024" s="4" t="s">
        <v>11727</v>
      </c>
      <c r="E8024" s="41" t="s">
        <v>206</v>
      </c>
      <c r="F8024" s="3" t="s">
        <v>23073</v>
      </c>
      <c r="G8024" s="1" t="s">
        <v>657</v>
      </c>
      <c r="H8024" s="4" t="s">
        <v>679</v>
      </c>
      <c r="I8024" s="1" t="s">
        <v>38</v>
      </c>
    </row>
    <row r="8025" spans="2:9">
      <c r="B8025" s="1">
        <v>8023</v>
      </c>
      <c r="C8025" s="41" t="s">
        <v>23074</v>
      </c>
      <c r="D8025" s="4" t="s">
        <v>23075</v>
      </c>
      <c r="E8025" s="41" t="s">
        <v>206</v>
      </c>
      <c r="F8025" s="3" t="s">
        <v>23076</v>
      </c>
      <c r="G8025" s="1" t="s">
        <v>657</v>
      </c>
      <c r="H8025" s="4" t="s">
        <v>478</v>
      </c>
      <c r="I8025" s="1" t="s">
        <v>38</v>
      </c>
    </row>
    <row r="8026" spans="2:9">
      <c r="B8026" s="1">
        <v>8024</v>
      </c>
      <c r="C8026" s="41" t="s">
        <v>23077</v>
      </c>
      <c r="D8026" s="4" t="s">
        <v>23078</v>
      </c>
      <c r="E8026" s="41" t="s">
        <v>206</v>
      </c>
      <c r="F8026" s="3" t="s">
        <v>23079</v>
      </c>
      <c r="G8026" s="1" t="s">
        <v>657</v>
      </c>
      <c r="H8026" s="4" t="s">
        <v>182</v>
      </c>
      <c r="I8026" s="1" t="s">
        <v>38</v>
      </c>
    </row>
    <row r="8027" spans="2:9">
      <c r="B8027" s="1">
        <v>8025</v>
      </c>
      <c r="C8027" s="41" t="s">
        <v>23080</v>
      </c>
      <c r="D8027" s="4" t="s">
        <v>23081</v>
      </c>
      <c r="E8027" s="41" t="s">
        <v>206</v>
      </c>
      <c r="F8027" s="3" t="s">
        <v>23082</v>
      </c>
      <c r="G8027" s="1" t="s">
        <v>657</v>
      </c>
      <c r="H8027" s="4" t="s">
        <v>478</v>
      </c>
      <c r="I8027" s="1" t="s">
        <v>38</v>
      </c>
    </row>
    <row r="8028" spans="2:9">
      <c r="B8028" s="1">
        <v>8026</v>
      </c>
      <c r="C8028" s="41" t="s">
        <v>23083</v>
      </c>
      <c r="D8028" s="4" t="s">
        <v>23084</v>
      </c>
      <c r="E8028" s="41" t="s">
        <v>206</v>
      </c>
      <c r="F8028" s="3" t="s">
        <v>23085</v>
      </c>
      <c r="G8028" s="1" t="s">
        <v>657</v>
      </c>
      <c r="H8028" s="4" t="s">
        <v>182</v>
      </c>
      <c r="I8028" s="1" t="s">
        <v>38</v>
      </c>
    </row>
    <row r="8029" spans="2:9">
      <c r="B8029" s="1">
        <v>8027</v>
      </c>
      <c r="C8029" s="41" t="s">
        <v>23086</v>
      </c>
      <c r="D8029" s="4" t="s">
        <v>23087</v>
      </c>
      <c r="E8029" s="41" t="s">
        <v>206</v>
      </c>
      <c r="F8029" s="3" t="s">
        <v>23088</v>
      </c>
      <c r="G8029" s="1" t="s">
        <v>657</v>
      </c>
      <c r="H8029" s="4" t="s">
        <v>182</v>
      </c>
      <c r="I8029" s="1" t="s">
        <v>38</v>
      </c>
    </row>
    <row r="8030" spans="2:9">
      <c r="B8030" s="1">
        <v>8028</v>
      </c>
      <c r="C8030" s="41" t="s">
        <v>23089</v>
      </c>
      <c r="D8030" s="4" t="s">
        <v>23090</v>
      </c>
      <c r="E8030" s="41" t="s">
        <v>206</v>
      </c>
      <c r="F8030" s="3" t="s">
        <v>23091</v>
      </c>
      <c r="G8030" s="1" t="s">
        <v>657</v>
      </c>
      <c r="H8030" s="4" t="s">
        <v>678</v>
      </c>
      <c r="I8030" s="1" t="s">
        <v>38</v>
      </c>
    </row>
    <row r="8031" spans="2:9">
      <c r="B8031" s="1">
        <v>8029</v>
      </c>
      <c r="C8031" s="41" t="s">
        <v>23092</v>
      </c>
      <c r="D8031" s="4" t="s">
        <v>23093</v>
      </c>
      <c r="E8031" s="41" t="s">
        <v>206</v>
      </c>
      <c r="F8031" s="3" t="s">
        <v>23094</v>
      </c>
      <c r="G8031" s="1" t="s">
        <v>657</v>
      </c>
      <c r="H8031" s="4" t="s">
        <v>680</v>
      </c>
      <c r="I8031" s="1" t="s">
        <v>38</v>
      </c>
    </row>
    <row r="8032" spans="2:9">
      <c r="B8032" s="1">
        <v>8030</v>
      </c>
      <c r="C8032" s="41" t="s">
        <v>23095</v>
      </c>
      <c r="D8032" s="4" t="s">
        <v>23096</v>
      </c>
      <c r="E8032" s="41" t="s">
        <v>206</v>
      </c>
      <c r="F8032" s="3" t="s">
        <v>16402</v>
      </c>
      <c r="G8032" s="1" t="s">
        <v>657</v>
      </c>
      <c r="H8032" s="4" t="s">
        <v>478</v>
      </c>
      <c r="I8032" s="1" t="s">
        <v>38</v>
      </c>
    </row>
    <row r="8033" spans="2:9">
      <c r="B8033" s="1">
        <v>8031</v>
      </c>
      <c r="C8033" s="41" t="s">
        <v>23097</v>
      </c>
      <c r="D8033" s="4" t="s">
        <v>23098</v>
      </c>
      <c r="E8033" s="41" t="s">
        <v>206</v>
      </c>
      <c r="F8033" s="3" t="s">
        <v>22936</v>
      </c>
      <c r="G8033" s="1" t="s">
        <v>657</v>
      </c>
      <c r="H8033" s="4" t="s">
        <v>671</v>
      </c>
      <c r="I8033" s="1" t="s">
        <v>38</v>
      </c>
    </row>
    <row r="8034" spans="2:9">
      <c r="B8034" s="1">
        <v>8032</v>
      </c>
      <c r="C8034" s="41" t="s">
        <v>23099</v>
      </c>
      <c r="D8034" s="4" t="s">
        <v>23100</v>
      </c>
      <c r="E8034" s="41" t="s">
        <v>206</v>
      </c>
      <c r="F8034" s="3" t="s">
        <v>23101</v>
      </c>
      <c r="G8034" s="1" t="s">
        <v>657</v>
      </c>
      <c r="H8034" s="4" t="s">
        <v>436</v>
      </c>
      <c r="I8034" s="1" t="s">
        <v>38</v>
      </c>
    </row>
    <row r="8035" spans="2:9">
      <c r="B8035" s="1">
        <v>8033</v>
      </c>
      <c r="C8035" s="41" t="s">
        <v>23102</v>
      </c>
      <c r="D8035" s="4" t="s">
        <v>23103</v>
      </c>
      <c r="E8035" s="41" t="s">
        <v>206</v>
      </c>
      <c r="F8035" s="3" t="s">
        <v>11688</v>
      </c>
      <c r="G8035" s="1" t="s">
        <v>657</v>
      </c>
      <c r="H8035" s="4" t="s">
        <v>387</v>
      </c>
      <c r="I8035" s="1" t="s">
        <v>38</v>
      </c>
    </row>
    <row r="8036" spans="2:9">
      <c r="B8036" s="1">
        <v>8034</v>
      </c>
      <c r="C8036" s="41" t="s">
        <v>23104</v>
      </c>
      <c r="D8036" s="4" t="s">
        <v>23105</v>
      </c>
      <c r="E8036" s="41" t="s">
        <v>206</v>
      </c>
      <c r="F8036" s="3" t="s">
        <v>23106</v>
      </c>
      <c r="G8036" s="1" t="s">
        <v>657</v>
      </c>
      <c r="H8036" s="4" t="s">
        <v>671</v>
      </c>
      <c r="I8036" s="1" t="s">
        <v>38</v>
      </c>
    </row>
    <row r="8037" spans="2:9">
      <c r="B8037" s="1">
        <v>8035</v>
      </c>
      <c r="C8037" s="41" t="s">
        <v>23107</v>
      </c>
      <c r="D8037" s="4" t="s">
        <v>23108</v>
      </c>
      <c r="E8037" s="41" t="s">
        <v>206</v>
      </c>
      <c r="F8037" s="3" t="s">
        <v>23109</v>
      </c>
      <c r="G8037" s="1" t="s">
        <v>657</v>
      </c>
      <c r="H8037" s="4" t="s">
        <v>478</v>
      </c>
      <c r="I8037" s="1" t="s">
        <v>38</v>
      </c>
    </row>
    <row r="8038" spans="2:9">
      <c r="B8038" s="1">
        <v>8036</v>
      </c>
      <c r="C8038" s="41" t="s">
        <v>23110</v>
      </c>
      <c r="D8038" s="4" t="s">
        <v>23111</v>
      </c>
      <c r="E8038" s="41" t="s">
        <v>206</v>
      </c>
      <c r="F8038" s="3" t="s">
        <v>23112</v>
      </c>
      <c r="G8038" s="1" t="s">
        <v>657</v>
      </c>
      <c r="H8038" s="4" t="s">
        <v>436</v>
      </c>
      <c r="I8038" s="1" t="s">
        <v>38</v>
      </c>
    </row>
    <row r="8039" spans="2:9">
      <c r="B8039" s="1">
        <v>8037</v>
      </c>
      <c r="C8039" s="41" t="s">
        <v>23113</v>
      </c>
      <c r="D8039" s="4" t="s">
        <v>5975</v>
      </c>
      <c r="E8039" s="41" t="s">
        <v>206</v>
      </c>
      <c r="F8039" s="3" t="s">
        <v>23114</v>
      </c>
      <c r="G8039" s="1" t="s">
        <v>657</v>
      </c>
      <c r="H8039" s="4" t="s">
        <v>436</v>
      </c>
      <c r="I8039" s="1" t="s">
        <v>38</v>
      </c>
    </row>
    <row r="8040" spans="2:9">
      <c r="B8040" s="1">
        <v>8038</v>
      </c>
      <c r="C8040" s="41" t="s">
        <v>23115</v>
      </c>
      <c r="D8040" s="4" t="s">
        <v>23116</v>
      </c>
      <c r="E8040" s="41" t="s">
        <v>206</v>
      </c>
      <c r="F8040" s="3" t="s">
        <v>16402</v>
      </c>
      <c r="G8040" s="1" t="s">
        <v>657</v>
      </c>
      <c r="H8040" s="4" t="s">
        <v>478</v>
      </c>
      <c r="I8040" s="1" t="s">
        <v>38</v>
      </c>
    </row>
    <row r="8041" spans="2:9">
      <c r="B8041" s="1">
        <v>8039</v>
      </c>
      <c r="C8041" s="41" t="s">
        <v>23117</v>
      </c>
      <c r="D8041" s="4" t="s">
        <v>23118</v>
      </c>
      <c r="E8041" s="41" t="s">
        <v>206</v>
      </c>
      <c r="F8041" s="3" t="s">
        <v>23119</v>
      </c>
      <c r="G8041" s="1" t="s">
        <v>657</v>
      </c>
      <c r="H8041" s="4" t="s">
        <v>436</v>
      </c>
      <c r="I8041" s="1" t="s">
        <v>38</v>
      </c>
    </row>
    <row r="8042" spans="2:9">
      <c r="B8042" s="1">
        <v>8040</v>
      </c>
      <c r="C8042" s="41" t="s">
        <v>23120</v>
      </c>
      <c r="D8042" s="4" t="s">
        <v>23121</v>
      </c>
      <c r="E8042" s="41" t="s">
        <v>206</v>
      </c>
      <c r="F8042" s="3" t="s">
        <v>23122</v>
      </c>
      <c r="G8042" s="1" t="s">
        <v>657</v>
      </c>
      <c r="H8042" s="4" t="s">
        <v>478</v>
      </c>
      <c r="I8042" s="1" t="s">
        <v>38</v>
      </c>
    </row>
    <row r="8043" spans="2:9">
      <c r="B8043" s="1">
        <v>8041</v>
      </c>
      <c r="C8043" s="41" t="s">
        <v>23123</v>
      </c>
      <c r="D8043" s="4" t="s">
        <v>23124</v>
      </c>
      <c r="E8043" s="41" t="s">
        <v>206</v>
      </c>
      <c r="F8043" s="3" t="s">
        <v>23125</v>
      </c>
      <c r="G8043" s="1" t="s">
        <v>657</v>
      </c>
      <c r="H8043" s="4" t="s">
        <v>387</v>
      </c>
      <c r="I8043" s="1" t="s">
        <v>38</v>
      </c>
    </row>
    <row r="8044" spans="2:9">
      <c r="B8044" s="1">
        <v>8042</v>
      </c>
      <c r="C8044" s="41" t="s">
        <v>23126</v>
      </c>
      <c r="D8044" s="4" t="s">
        <v>23127</v>
      </c>
      <c r="E8044" s="41" t="s">
        <v>206</v>
      </c>
      <c r="F8044" s="3" t="s">
        <v>23128</v>
      </c>
      <c r="G8044" s="1" t="s">
        <v>657</v>
      </c>
      <c r="H8044" s="4" t="s">
        <v>557</v>
      </c>
      <c r="I8044" s="1" t="s">
        <v>38</v>
      </c>
    </row>
    <row r="8045" spans="2:9">
      <c r="B8045" s="1">
        <v>8043</v>
      </c>
      <c r="C8045" s="41" t="s">
        <v>23129</v>
      </c>
      <c r="D8045" s="4" t="s">
        <v>23130</v>
      </c>
      <c r="E8045" s="41" t="s">
        <v>206</v>
      </c>
      <c r="F8045" s="3" t="s">
        <v>23131</v>
      </c>
      <c r="G8045" s="1" t="s">
        <v>657</v>
      </c>
      <c r="H8045" s="4" t="s">
        <v>557</v>
      </c>
      <c r="I8045" s="1" t="s">
        <v>38</v>
      </c>
    </row>
    <row r="8046" spans="2:9">
      <c r="B8046" s="1">
        <v>8044</v>
      </c>
      <c r="C8046" s="41" t="s">
        <v>23132</v>
      </c>
      <c r="D8046" s="4" t="s">
        <v>23133</v>
      </c>
      <c r="E8046" s="41" t="s">
        <v>206</v>
      </c>
      <c r="F8046" s="3" t="s">
        <v>11316</v>
      </c>
      <c r="G8046" s="1" t="s">
        <v>657</v>
      </c>
      <c r="H8046" s="4" t="s">
        <v>387</v>
      </c>
      <c r="I8046" s="1" t="s">
        <v>38</v>
      </c>
    </row>
    <row r="8047" spans="2:9">
      <c r="B8047" s="1">
        <v>8045</v>
      </c>
      <c r="C8047" s="41" t="s">
        <v>23134</v>
      </c>
      <c r="D8047" s="4" t="s">
        <v>23135</v>
      </c>
      <c r="E8047" s="41" t="s">
        <v>206</v>
      </c>
      <c r="F8047" s="3" t="s">
        <v>23136</v>
      </c>
      <c r="G8047" s="1" t="s">
        <v>657</v>
      </c>
      <c r="H8047" s="4" t="s">
        <v>182</v>
      </c>
      <c r="I8047" s="1" t="s">
        <v>38</v>
      </c>
    </row>
    <row r="8048" spans="2:9">
      <c r="B8048" s="1">
        <v>8046</v>
      </c>
      <c r="C8048" s="41" t="s">
        <v>23137</v>
      </c>
      <c r="D8048" s="4" t="s">
        <v>23138</v>
      </c>
      <c r="E8048" s="41" t="s">
        <v>206</v>
      </c>
      <c r="F8048" s="3" t="s">
        <v>15467</v>
      </c>
      <c r="G8048" s="1" t="s">
        <v>657</v>
      </c>
      <c r="H8048" s="4" t="s">
        <v>680</v>
      </c>
      <c r="I8048" s="1" t="s">
        <v>38</v>
      </c>
    </row>
    <row r="8049" spans="2:9">
      <c r="B8049" s="1">
        <v>8047</v>
      </c>
      <c r="C8049" s="41" t="s">
        <v>23139</v>
      </c>
      <c r="D8049" s="4" t="s">
        <v>23140</v>
      </c>
      <c r="E8049" s="41" t="s">
        <v>206</v>
      </c>
      <c r="F8049" s="3" t="s">
        <v>23141</v>
      </c>
      <c r="G8049" s="1" t="s">
        <v>657</v>
      </c>
      <c r="H8049" s="4" t="s">
        <v>198</v>
      </c>
      <c r="I8049" s="1" t="s">
        <v>38</v>
      </c>
    </row>
    <row r="8050" spans="2:9">
      <c r="B8050" s="1">
        <v>8048</v>
      </c>
      <c r="C8050" s="41" t="s">
        <v>23142</v>
      </c>
      <c r="D8050" s="4" t="s">
        <v>5557</v>
      </c>
      <c r="E8050" s="41" t="s">
        <v>206</v>
      </c>
      <c r="F8050" s="3" t="s">
        <v>16640</v>
      </c>
      <c r="G8050" s="1" t="s">
        <v>657</v>
      </c>
      <c r="H8050" s="4" t="s">
        <v>29551</v>
      </c>
      <c r="I8050" s="1" t="s">
        <v>38</v>
      </c>
    </row>
    <row r="8051" spans="2:9">
      <c r="B8051" s="1">
        <v>8049</v>
      </c>
      <c r="C8051" s="41" t="s">
        <v>23143</v>
      </c>
      <c r="D8051" s="4" t="s">
        <v>23144</v>
      </c>
      <c r="E8051" s="41" t="s">
        <v>206</v>
      </c>
      <c r="F8051" s="3" t="s">
        <v>23145</v>
      </c>
      <c r="G8051" s="1" t="s">
        <v>657</v>
      </c>
      <c r="H8051" s="4" t="s">
        <v>678</v>
      </c>
      <c r="I8051" s="1" t="s">
        <v>38</v>
      </c>
    </row>
    <row r="8052" spans="2:9">
      <c r="B8052" s="1">
        <v>8050</v>
      </c>
      <c r="C8052" s="41" t="s">
        <v>23146</v>
      </c>
      <c r="D8052" s="4" t="s">
        <v>23147</v>
      </c>
      <c r="E8052" s="41" t="s">
        <v>206</v>
      </c>
      <c r="F8052" s="3" t="s">
        <v>483</v>
      </c>
      <c r="G8052" s="1" t="s">
        <v>657</v>
      </c>
      <c r="H8052" s="4" t="s">
        <v>484</v>
      </c>
      <c r="I8052" s="1" t="s">
        <v>38</v>
      </c>
    </row>
    <row r="8053" spans="2:9">
      <c r="B8053" s="1">
        <v>8051</v>
      </c>
      <c r="C8053" s="41" t="s">
        <v>23148</v>
      </c>
      <c r="D8053" s="4" t="s">
        <v>23149</v>
      </c>
      <c r="E8053" s="41" t="s">
        <v>206</v>
      </c>
      <c r="F8053" s="3" t="s">
        <v>23150</v>
      </c>
      <c r="G8053" s="1" t="s">
        <v>657</v>
      </c>
      <c r="H8053" s="4" t="s">
        <v>557</v>
      </c>
      <c r="I8053" s="1" t="s">
        <v>38</v>
      </c>
    </row>
    <row r="8054" spans="2:9">
      <c r="B8054" s="1">
        <v>8052</v>
      </c>
      <c r="C8054" s="41" t="s">
        <v>23151</v>
      </c>
      <c r="D8054" s="4" t="s">
        <v>23152</v>
      </c>
      <c r="E8054" s="41" t="s">
        <v>206</v>
      </c>
      <c r="F8054" s="3" t="s">
        <v>23153</v>
      </c>
      <c r="G8054" s="1" t="s">
        <v>657</v>
      </c>
      <c r="H8054" s="4" t="s">
        <v>182</v>
      </c>
      <c r="I8054" s="1" t="s">
        <v>38</v>
      </c>
    </row>
    <row r="8055" spans="2:9">
      <c r="B8055" s="1">
        <v>8053</v>
      </c>
      <c r="C8055" s="41" t="s">
        <v>23154</v>
      </c>
      <c r="D8055" s="4" t="s">
        <v>23155</v>
      </c>
      <c r="E8055" s="41" t="s">
        <v>206</v>
      </c>
      <c r="F8055" s="3" t="s">
        <v>23156</v>
      </c>
      <c r="G8055" s="1" t="s">
        <v>657</v>
      </c>
      <c r="H8055" s="4" t="s">
        <v>436</v>
      </c>
      <c r="I8055" s="1" t="s">
        <v>38</v>
      </c>
    </row>
    <row r="8056" spans="2:9">
      <c r="B8056" s="1">
        <v>8054</v>
      </c>
      <c r="C8056" s="41" t="s">
        <v>23157</v>
      </c>
      <c r="D8056" s="4" t="s">
        <v>23158</v>
      </c>
      <c r="E8056" s="41" t="s">
        <v>206</v>
      </c>
      <c r="F8056" s="3" t="s">
        <v>13087</v>
      </c>
      <c r="G8056" s="1" t="s">
        <v>657</v>
      </c>
      <c r="H8056" s="4" t="s">
        <v>680</v>
      </c>
      <c r="I8056" s="1" t="s">
        <v>38</v>
      </c>
    </row>
    <row r="8057" spans="2:9">
      <c r="B8057" s="1">
        <v>8055</v>
      </c>
      <c r="C8057" s="41" t="s">
        <v>23159</v>
      </c>
      <c r="D8057" s="4" t="s">
        <v>22506</v>
      </c>
      <c r="E8057" s="41" t="s">
        <v>206</v>
      </c>
      <c r="F8057" s="3" t="s">
        <v>20732</v>
      </c>
      <c r="G8057" s="1" t="s">
        <v>657</v>
      </c>
      <c r="H8057" s="4" t="s">
        <v>387</v>
      </c>
      <c r="I8057" s="1" t="s">
        <v>38</v>
      </c>
    </row>
    <row r="8058" spans="2:9">
      <c r="B8058" s="1">
        <v>8056</v>
      </c>
      <c r="C8058" s="41" t="s">
        <v>23160</v>
      </c>
      <c r="D8058" s="4" t="s">
        <v>23161</v>
      </c>
      <c r="E8058" s="41" t="s">
        <v>206</v>
      </c>
      <c r="F8058" s="3" t="s">
        <v>23162</v>
      </c>
      <c r="G8058" s="1" t="s">
        <v>657</v>
      </c>
      <c r="H8058" s="4" t="s">
        <v>675</v>
      </c>
      <c r="I8058" s="1" t="s">
        <v>38</v>
      </c>
    </row>
    <row r="8059" spans="2:9">
      <c r="B8059" s="1">
        <v>8057</v>
      </c>
      <c r="C8059" s="41" t="s">
        <v>23163</v>
      </c>
      <c r="D8059" s="4" t="s">
        <v>23164</v>
      </c>
      <c r="E8059" s="41" t="s">
        <v>206</v>
      </c>
      <c r="F8059" s="3" t="s">
        <v>23165</v>
      </c>
      <c r="G8059" s="1" t="s">
        <v>657</v>
      </c>
      <c r="H8059" s="4" t="s">
        <v>322</v>
      </c>
      <c r="I8059" s="1" t="s">
        <v>38</v>
      </c>
    </row>
    <row r="8060" spans="2:9">
      <c r="B8060" s="1">
        <v>8058</v>
      </c>
      <c r="C8060" s="41" t="s">
        <v>23166</v>
      </c>
      <c r="D8060" s="4" t="s">
        <v>23167</v>
      </c>
      <c r="E8060" s="41" t="s">
        <v>206</v>
      </c>
      <c r="F8060" s="3" t="s">
        <v>23168</v>
      </c>
      <c r="G8060" s="1" t="s">
        <v>657</v>
      </c>
      <c r="H8060" s="4" t="s">
        <v>182</v>
      </c>
      <c r="I8060" s="1" t="s">
        <v>38</v>
      </c>
    </row>
    <row r="8061" spans="2:9">
      <c r="B8061" s="1">
        <v>8059</v>
      </c>
      <c r="C8061" s="41" t="s">
        <v>23169</v>
      </c>
      <c r="D8061" s="4" t="s">
        <v>23096</v>
      </c>
      <c r="E8061" s="41" t="s">
        <v>206</v>
      </c>
      <c r="F8061" s="3" t="s">
        <v>23170</v>
      </c>
      <c r="G8061" s="1" t="s">
        <v>657</v>
      </c>
      <c r="H8061" s="4" t="s">
        <v>174</v>
      </c>
      <c r="I8061" s="1" t="s">
        <v>38</v>
      </c>
    </row>
    <row r="8062" spans="2:9">
      <c r="B8062" s="1">
        <v>8060</v>
      </c>
      <c r="C8062" s="41" t="s">
        <v>23171</v>
      </c>
      <c r="D8062" s="4" t="s">
        <v>23172</v>
      </c>
      <c r="E8062" s="41" t="s">
        <v>206</v>
      </c>
      <c r="F8062" s="3" t="s">
        <v>23173</v>
      </c>
      <c r="G8062" s="1" t="s">
        <v>657</v>
      </c>
      <c r="H8062" s="4" t="s">
        <v>679</v>
      </c>
      <c r="I8062" s="1" t="s">
        <v>38</v>
      </c>
    </row>
    <row r="8063" spans="2:9">
      <c r="B8063" s="1">
        <v>8061</v>
      </c>
      <c r="C8063" s="41" t="s">
        <v>23174</v>
      </c>
      <c r="D8063" s="4" t="s">
        <v>23175</v>
      </c>
      <c r="E8063" s="41" t="s">
        <v>206</v>
      </c>
      <c r="F8063" s="3" t="s">
        <v>23176</v>
      </c>
      <c r="G8063" s="1" t="s">
        <v>657</v>
      </c>
      <c r="H8063" s="4" t="s">
        <v>296</v>
      </c>
      <c r="I8063" s="1" t="s">
        <v>38</v>
      </c>
    </row>
    <row r="8064" spans="2:9">
      <c r="B8064" s="1">
        <v>8062</v>
      </c>
      <c r="C8064" s="41" t="s">
        <v>23177</v>
      </c>
      <c r="D8064" s="4" t="s">
        <v>23178</v>
      </c>
      <c r="E8064" s="41" t="s">
        <v>206</v>
      </c>
      <c r="F8064" s="3" t="s">
        <v>23179</v>
      </c>
      <c r="G8064" s="1" t="s">
        <v>657</v>
      </c>
      <c r="H8064" s="4" t="s">
        <v>436</v>
      </c>
      <c r="I8064" s="1" t="s">
        <v>38</v>
      </c>
    </row>
    <row r="8065" spans="2:9">
      <c r="B8065" s="1">
        <v>8063</v>
      </c>
      <c r="C8065" s="41" t="s">
        <v>23180</v>
      </c>
      <c r="D8065" s="4" t="s">
        <v>23181</v>
      </c>
      <c r="E8065" s="41" t="s">
        <v>206</v>
      </c>
      <c r="F8065" s="3" t="s">
        <v>5359</v>
      </c>
      <c r="G8065" s="1" t="s">
        <v>657</v>
      </c>
      <c r="H8065" s="4" t="s">
        <v>387</v>
      </c>
      <c r="I8065" s="1" t="s">
        <v>38</v>
      </c>
    </row>
    <row r="8066" spans="2:9">
      <c r="B8066" s="1">
        <v>8064</v>
      </c>
      <c r="C8066" s="41" t="s">
        <v>23182</v>
      </c>
      <c r="D8066" s="4" t="s">
        <v>23183</v>
      </c>
      <c r="E8066" s="41" t="s">
        <v>206</v>
      </c>
      <c r="F8066" s="3" t="s">
        <v>22278</v>
      </c>
      <c r="G8066" s="1" t="s">
        <v>657</v>
      </c>
      <c r="H8066" s="4" t="s">
        <v>680</v>
      </c>
      <c r="I8066" s="1" t="s">
        <v>38</v>
      </c>
    </row>
    <row r="8067" spans="2:9">
      <c r="B8067" s="1">
        <v>8065</v>
      </c>
      <c r="C8067" s="41" t="s">
        <v>23184</v>
      </c>
      <c r="D8067" s="4" t="s">
        <v>23185</v>
      </c>
      <c r="E8067" s="41" t="s">
        <v>206</v>
      </c>
      <c r="F8067" s="3" t="s">
        <v>23186</v>
      </c>
      <c r="G8067" s="1" t="s">
        <v>657</v>
      </c>
      <c r="H8067" s="4" t="s">
        <v>387</v>
      </c>
      <c r="I8067" s="1" t="s">
        <v>38</v>
      </c>
    </row>
    <row r="8068" spans="2:9">
      <c r="B8068" s="1">
        <v>8066</v>
      </c>
      <c r="C8068" s="41" t="s">
        <v>23187</v>
      </c>
      <c r="D8068" s="4" t="s">
        <v>23188</v>
      </c>
      <c r="E8068" s="41" t="s">
        <v>206</v>
      </c>
      <c r="F8068" s="3" t="s">
        <v>23189</v>
      </c>
      <c r="G8068" s="1" t="s">
        <v>657</v>
      </c>
      <c r="H8068" s="4" t="s">
        <v>478</v>
      </c>
      <c r="I8068" s="1" t="s">
        <v>38</v>
      </c>
    </row>
    <row r="8069" spans="2:9">
      <c r="B8069" s="1">
        <v>8067</v>
      </c>
      <c r="C8069" s="41" t="s">
        <v>23190</v>
      </c>
      <c r="D8069" s="4" t="s">
        <v>23191</v>
      </c>
      <c r="E8069" s="41" t="s">
        <v>206</v>
      </c>
      <c r="F8069" s="3" t="s">
        <v>23192</v>
      </c>
      <c r="G8069" s="1" t="s">
        <v>657</v>
      </c>
      <c r="H8069" s="4" t="s">
        <v>680</v>
      </c>
      <c r="I8069" s="1" t="s">
        <v>38</v>
      </c>
    </row>
    <row r="8070" spans="2:9">
      <c r="B8070" s="1">
        <v>8068</v>
      </c>
      <c r="C8070" s="41" t="s">
        <v>23193</v>
      </c>
      <c r="D8070" s="4" t="s">
        <v>23194</v>
      </c>
      <c r="E8070" s="41" t="s">
        <v>206</v>
      </c>
      <c r="F8070" s="3" t="s">
        <v>23195</v>
      </c>
      <c r="G8070" s="1" t="s">
        <v>657</v>
      </c>
      <c r="H8070" s="4" t="s">
        <v>557</v>
      </c>
      <c r="I8070" s="1" t="s">
        <v>38</v>
      </c>
    </row>
    <row r="8071" spans="2:9">
      <c r="B8071" s="1">
        <v>8069</v>
      </c>
      <c r="C8071" s="41" t="s">
        <v>23196</v>
      </c>
      <c r="D8071" s="4" t="s">
        <v>23197</v>
      </c>
      <c r="E8071" s="41" t="s">
        <v>206</v>
      </c>
      <c r="F8071" s="3" t="s">
        <v>23198</v>
      </c>
      <c r="G8071" s="1" t="s">
        <v>657</v>
      </c>
      <c r="H8071" s="4" t="s">
        <v>436</v>
      </c>
      <c r="I8071" s="1" t="s">
        <v>38</v>
      </c>
    </row>
    <row r="8072" spans="2:9">
      <c r="B8072" s="1">
        <v>8070</v>
      </c>
      <c r="C8072" s="41" t="s">
        <v>23199</v>
      </c>
      <c r="D8072" s="4" t="s">
        <v>23200</v>
      </c>
      <c r="E8072" s="41" t="s">
        <v>206</v>
      </c>
      <c r="F8072" s="3" t="s">
        <v>23201</v>
      </c>
      <c r="G8072" s="1" t="s">
        <v>657</v>
      </c>
      <c r="H8072" s="4" t="s">
        <v>678</v>
      </c>
      <c r="I8072" s="1" t="s">
        <v>38</v>
      </c>
    </row>
    <row r="8073" spans="2:9">
      <c r="B8073" s="1">
        <v>8071</v>
      </c>
      <c r="C8073" s="41" t="s">
        <v>23202</v>
      </c>
      <c r="D8073" s="4" t="s">
        <v>4496</v>
      </c>
      <c r="E8073" s="41" t="s">
        <v>206</v>
      </c>
      <c r="F8073" s="3" t="s">
        <v>23203</v>
      </c>
      <c r="G8073" s="1" t="s">
        <v>657</v>
      </c>
      <c r="H8073" s="4" t="s">
        <v>387</v>
      </c>
      <c r="I8073" s="1" t="s">
        <v>38</v>
      </c>
    </row>
    <row r="8074" spans="2:9">
      <c r="B8074" s="1">
        <v>8072</v>
      </c>
      <c r="C8074" s="41" t="s">
        <v>23204</v>
      </c>
      <c r="D8074" s="4" t="s">
        <v>23205</v>
      </c>
      <c r="E8074" s="41" t="s">
        <v>206</v>
      </c>
      <c r="F8074" s="3" t="s">
        <v>23206</v>
      </c>
      <c r="G8074" s="1" t="s">
        <v>657</v>
      </c>
      <c r="H8074" s="4" t="s">
        <v>322</v>
      </c>
      <c r="I8074" s="1" t="s">
        <v>38</v>
      </c>
    </row>
    <row r="8075" spans="2:9">
      <c r="B8075" s="1">
        <v>8073</v>
      </c>
      <c r="C8075" s="41" t="s">
        <v>23207</v>
      </c>
      <c r="D8075" s="4" t="s">
        <v>3821</v>
      </c>
      <c r="E8075" s="41" t="s">
        <v>206</v>
      </c>
      <c r="F8075" s="3" t="s">
        <v>13646</v>
      </c>
      <c r="G8075" s="1" t="s">
        <v>657</v>
      </c>
      <c r="H8075" s="4" t="s">
        <v>594</v>
      </c>
      <c r="I8075" s="1" t="s">
        <v>38</v>
      </c>
    </row>
    <row r="8076" spans="2:9">
      <c r="B8076" s="1">
        <v>8074</v>
      </c>
      <c r="C8076" s="41" t="s">
        <v>23208</v>
      </c>
      <c r="D8076" s="4" t="s">
        <v>23209</v>
      </c>
      <c r="E8076" s="41" t="s">
        <v>206</v>
      </c>
      <c r="F8076" s="3" t="s">
        <v>23210</v>
      </c>
      <c r="G8076" s="1" t="s">
        <v>657</v>
      </c>
      <c r="H8076" s="4" t="s">
        <v>557</v>
      </c>
      <c r="I8076" s="1" t="s">
        <v>38</v>
      </c>
    </row>
    <row r="8077" spans="2:9">
      <c r="B8077" s="1">
        <v>8075</v>
      </c>
      <c r="C8077" s="41" t="s">
        <v>23211</v>
      </c>
      <c r="D8077" s="4" t="s">
        <v>23212</v>
      </c>
      <c r="E8077" s="41" t="s">
        <v>206</v>
      </c>
      <c r="F8077" s="3" t="s">
        <v>23213</v>
      </c>
      <c r="G8077" s="1" t="s">
        <v>657</v>
      </c>
      <c r="H8077" s="4" t="s">
        <v>244</v>
      </c>
      <c r="I8077" s="1" t="s">
        <v>38</v>
      </c>
    </row>
    <row r="8078" spans="2:9">
      <c r="B8078" s="1">
        <v>8076</v>
      </c>
      <c r="C8078" s="41" t="s">
        <v>23214</v>
      </c>
      <c r="D8078" s="4" t="s">
        <v>23215</v>
      </c>
      <c r="E8078" s="41" t="s">
        <v>206</v>
      </c>
      <c r="F8078" s="3" t="s">
        <v>23216</v>
      </c>
      <c r="G8078" s="1" t="s">
        <v>657</v>
      </c>
      <c r="H8078" s="4" t="s">
        <v>182</v>
      </c>
      <c r="I8078" s="1" t="s">
        <v>38</v>
      </c>
    </row>
    <row r="8079" spans="2:9">
      <c r="B8079" s="1">
        <v>8077</v>
      </c>
      <c r="C8079" s="41" t="s">
        <v>23217</v>
      </c>
      <c r="D8079" s="4" t="s">
        <v>23218</v>
      </c>
      <c r="E8079" s="41" t="s">
        <v>206</v>
      </c>
      <c r="F8079" s="3" t="s">
        <v>23219</v>
      </c>
      <c r="G8079" s="1" t="s">
        <v>657</v>
      </c>
      <c r="H8079" s="4" t="s">
        <v>679</v>
      </c>
      <c r="I8079" s="1" t="s">
        <v>38</v>
      </c>
    </row>
    <row r="8080" spans="2:9">
      <c r="B8080" s="1">
        <v>8078</v>
      </c>
      <c r="C8080" s="41" t="s">
        <v>23220</v>
      </c>
      <c r="D8080" s="4" t="s">
        <v>23221</v>
      </c>
      <c r="E8080" s="41" t="s">
        <v>206</v>
      </c>
      <c r="F8080" s="3" t="s">
        <v>23222</v>
      </c>
      <c r="G8080" s="1" t="s">
        <v>657</v>
      </c>
      <c r="H8080" s="4" t="s">
        <v>182</v>
      </c>
      <c r="I8080" s="1" t="s">
        <v>38</v>
      </c>
    </row>
    <row r="8081" spans="2:9">
      <c r="B8081" s="1">
        <v>8079</v>
      </c>
      <c r="C8081" s="41" t="s">
        <v>23223</v>
      </c>
      <c r="D8081" s="4" t="s">
        <v>23224</v>
      </c>
      <c r="E8081" s="41" t="s">
        <v>206</v>
      </c>
      <c r="F8081" s="3" t="s">
        <v>23225</v>
      </c>
      <c r="G8081" s="1" t="s">
        <v>657</v>
      </c>
      <c r="H8081" s="4" t="s">
        <v>182</v>
      </c>
      <c r="I8081" s="1" t="s">
        <v>38</v>
      </c>
    </row>
    <row r="8082" spans="2:9">
      <c r="B8082" s="1">
        <v>8080</v>
      </c>
      <c r="C8082" s="41" t="s">
        <v>23226</v>
      </c>
      <c r="D8082" s="4" t="s">
        <v>23227</v>
      </c>
      <c r="E8082" s="41" t="s">
        <v>206</v>
      </c>
      <c r="F8082" s="3" t="s">
        <v>6567</v>
      </c>
      <c r="G8082" s="1" t="s">
        <v>657</v>
      </c>
      <c r="H8082" s="4" t="s">
        <v>29551</v>
      </c>
      <c r="I8082" s="1" t="s">
        <v>38</v>
      </c>
    </row>
    <row r="8083" spans="2:9">
      <c r="B8083" s="1">
        <v>8081</v>
      </c>
      <c r="C8083" s="41" t="s">
        <v>23228</v>
      </c>
      <c r="D8083" s="4" t="s">
        <v>23229</v>
      </c>
      <c r="E8083" s="41" t="s">
        <v>206</v>
      </c>
      <c r="F8083" s="3" t="s">
        <v>23230</v>
      </c>
      <c r="G8083" s="1" t="s">
        <v>657</v>
      </c>
      <c r="H8083" s="4" t="s">
        <v>182</v>
      </c>
      <c r="I8083" s="1" t="s">
        <v>38</v>
      </c>
    </row>
    <row r="8084" spans="2:9">
      <c r="B8084" s="1">
        <v>8082</v>
      </c>
      <c r="C8084" s="41" t="s">
        <v>23231</v>
      </c>
      <c r="D8084" s="4" t="s">
        <v>13218</v>
      </c>
      <c r="E8084" s="41" t="s">
        <v>206</v>
      </c>
      <c r="F8084" s="3" t="s">
        <v>23232</v>
      </c>
      <c r="G8084" s="1" t="s">
        <v>657</v>
      </c>
      <c r="H8084" s="4" t="s">
        <v>680</v>
      </c>
      <c r="I8084" s="1" t="s">
        <v>38</v>
      </c>
    </row>
    <row r="8085" spans="2:9">
      <c r="B8085" s="1">
        <v>8083</v>
      </c>
      <c r="C8085" s="41" t="s">
        <v>23233</v>
      </c>
      <c r="D8085" s="4" t="s">
        <v>23234</v>
      </c>
      <c r="E8085" s="41" t="s">
        <v>206</v>
      </c>
      <c r="F8085" s="3" t="s">
        <v>23235</v>
      </c>
      <c r="G8085" s="1" t="s">
        <v>657</v>
      </c>
      <c r="H8085" s="4" t="s">
        <v>478</v>
      </c>
      <c r="I8085" s="1" t="s">
        <v>38</v>
      </c>
    </row>
    <row r="8086" spans="2:9">
      <c r="B8086" s="1">
        <v>8084</v>
      </c>
      <c r="C8086" s="41" t="s">
        <v>23236</v>
      </c>
      <c r="D8086" s="4" t="s">
        <v>23237</v>
      </c>
      <c r="E8086" s="41" t="s">
        <v>206</v>
      </c>
      <c r="F8086" s="3" t="s">
        <v>6567</v>
      </c>
      <c r="G8086" s="1" t="s">
        <v>657</v>
      </c>
      <c r="H8086" s="4" t="s">
        <v>29551</v>
      </c>
      <c r="I8086" s="1" t="s">
        <v>38</v>
      </c>
    </row>
    <row r="8087" spans="2:9">
      <c r="B8087" s="1">
        <v>8085</v>
      </c>
      <c r="C8087" s="41" t="s">
        <v>23238</v>
      </c>
      <c r="D8087" s="4" t="s">
        <v>23239</v>
      </c>
      <c r="E8087" s="41" t="s">
        <v>206</v>
      </c>
      <c r="F8087" s="3" t="s">
        <v>23240</v>
      </c>
      <c r="G8087" s="1" t="s">
        <v>657</v>
      </c>
      <c r="H8087" s="4" t="s">
        <v>557</v>
      </c>
      <c r="I8087" s="1" t="s">
        <v>38</v>
      </c>
    </row>
    <row r="8088" spans="2:9">
      <c r="B8088" s="1">
        <v>8086</v>
      </c>
      <c r="C8088" s="41" t="s">
        <v>23241</v>
      </c>
      <c r="D8088" s="4" t="s">
        <v>23242</v>
      </c>
      <c r="E8088" s="41" t="s">
        <v>206</v>
      </c>
      <c r="F8088" s="3" t="s">
        <v>23243</v>
      </c>
      <c r="G8088" s="1" t="s">
        <v>657</v>
      </c>
      <c r="H8088" s="4" t="s">
        <v>678</v>
      </c>
      <c r="I8088" s="1" t="s">
        <v>38</v>
      </c>
    </row>
    <row r="8089" spans="2:9">
      <c r="B8089" s="1">
        <v>8087</v>
      </c>
      <c r="C8089" s="41" t="s">
        <v>23244</v>
      </c>
      <c r="D8089" s="4" t="s">
        <v>23245</v>
      </c>
      <c r="E8089" s="41" t="s">
        <v>206</v>
      </c>
      <c r="F8089" s="3" t="s">
        <v>6567</v>
      </c>
      <c r="G8089" s="1" t="s">
        <v>657</v>
      </c>
      <c r="H8089" s="4" t="s">
        <v>29551</v>
      </c>
      <c r="I8089" s="1" t="s">
        <v>38</v>
      </c>
    </row>
    <row r="8090" spans="2:9">
      <c r="B8090" s="1">
        <v>8088</v>
      </c>
      <c r="C8090" s="41" t="s">
        <v>23246</v>
      </c>
      <c r="D8090" s="4" t="s">
        <v>23247</v>
      </c>
      <c r="E8090" s="41" t="s">
        <v>206</v>
      </c>
      <c r="F8090" s="3" t="s">
        <v>21027</v>
      </c>
      <c r="G8090" s="1" t="s">
        <v>657</v>
      </c>
      <c r="H8090" s="4" t="s">
        <v>478</v>
      </c>
      <c r="I8090" s="1" t="s">
        <v>38</v>
      </c>
    </row>
    <row r="8091" spans="2:9">
      <c r="B8091" s="1">
        <v>8089</v>
      </c>
      <c r="C8091" s="41" t="s">
        <v>23248</v>
      </c>
      <c r="D8091" s="4" t="s">
        <v>23249</v>
      </c>
      <c r="E8091" s="41" t="s">
        <v>206</v>
      </c>
      <c r="F8091" s="3" t="s">
        <v>6567</v>
      </c>
      <c r="G8091" s="1" t="s">
        <v>657</v>
      </c>
      <c r="H8091" s="4" t="s">
        <v>29551</v>
      </c>
      <c r="I8091" s="1" t="s">
        <v>38</v>
      </c>
    </row>
    <row r="8092" spans="2:9">
      <c r="B8092" s="1">
        <v>8090</v>
      </c>
      <c r="C8092" s="41" t="s">
        <v>23250</v>
      </c>
      <c r="D8092" s="4" t="s">
        <v>4481</v>
      </c>
      <c r="E8092" s="41" t="s">
        <v>206</v>
      </c>
      <c r="F8092" s="3" t="s">
        <v>16461</v>
      </c>
      <c r="G8092" s="1" t="s">
        <v>657</v>
      </c>
      <c r="H8092" s="4" t="s">
        <v>29551</v>
      </c>
      <c r="I8092" s="1" t="s">
        <v>38</v>
      </c>
    </row>
    <row r="8093" spans="2:9">
      <c r="B8093" s="1">
        <v>8091</v>
      </c>
      <c r="C8093" s="41" t="s">
        <v>23251</v>
      </c>
      <c r="D8093" s="4" t="s">
        <v>23252</v>
      </c>
      <c r="E8093" s="41" t="s">
        <v>206</v>
      </c>
      <c r="F8093" s="3" t="s">
        <v>6567</v>
      </c>
      <c r="G8093" s="1" t="s">
        <v>657</v>
      </c>
      <c r="H8093" s="4" t="s">
        <v>29551</v>
      </c>
      <c r="I8093" s="1" t="s">
        <v>38</v>
      </c>
    </row>
    <row r="8094" spans="2:9">
      <c r="B8094" s="1">
        <v>8092</v>
      </c>
      <c r="C8094" s="41" t="s">
        <v>23253</v>
      </c>
      <c r="D8094" s="4" t="s">
        <v>23254</v>
      </c>
      <c r="E8094" s="41" t="s">
        <v>206</v>
      </c>
      <c r="F8094" s="3" t="s">
        <v>16640</v>
      </c>
      <c r="G8094" s="1" t="s">
        <v>657</v>
      </c>
      <c r="H8094" s="4" t="s">
        <v>29551</v>
      </c>
      <c r="I8094" s="1" t="s">
        <v>38</v>
      </c>
    </row>
    <row r="8095" spans="2:9">
      <c r="B8095" s="1">
        <v>8093</v>
      </c>
      <c r="C8095" s="41" t="s">
        <v>23255</v>
      </c>
      <c r="D8095" s="4" t="s">
        <v>23256</v>
      </c>
      <c r="E8095" s="41" t="s">
        <v>206</v>
      </c>
      <c r="F8095" s="3" t="s">
        <v>23257</v>
      </c>
      <c r="G8095" s="1" t="s">
        <v>657</v>
      </c>
      <c r="H8095" s="4" t="s">
        <v>478</v>
      </c>
      <c r="I8095" s="1" t="s">
        <v>38</v>
      </c>
    </row>
    <row r="8096" spans="2:9">
      <c r="B8096" s="1">
        <v>8094</v>
      </c>
      <c r="C8096" s="41" t="s">
        <v>23258</v>
      </c>
      <c r="D8096" s="4" t="s">
        <v>23259</v>
      </c>
      <c r="E8096" s="41" t="s">
        <v>206</v>
      </c>
      <c r="F8096" s="3" t="s">
        <v>23260</v>
      </c>
      <c r="G8096" s="1" t="s">
        <v>657</v>
      </c>
      <c r="H8096" s="4" t="s">
        <v>182</v>
      </c>
      <c r="I8096" s="1" t="s">
        <v>38</v>
      </c>
    </row>
    <row r="8097" spans="2:9">
      <c r="B8097" s="1">
        <v>8095</v>
      </c>
      <c r="C8097" s="41" t="s">
        <v>23261</v>
      </c>
      <c r="D8097" s="4" t="s">
        <v>23262</v>
      </c>
      <c r="E8097" s="41" t="s">
        <v>206</v>
      </c>
      <c r="F8097" s="3" t="s">
        <v>23263</v>
      </c>
      <c r="G8097" s="1" t="s">
        <v>657</v>
      </c>
      <c r="H8097" s="4" t="s">
        <v>679</v>
      </c>
      <c r="I8097" s="1" t="s">
        <v>38</v>
      </c>
    </row>
    <row r="8098" spans="2:9">
      <c r="B8098" s="1">
        <v>8096</v>
      </c>
      <c r="C8098" s="41" t="s">
        <v>23264</v>
      </c>
      <c r="D8098" s="4" t="s">
        <v>23265</v>
      </c>
      <c r="E8098" s="41" t="s">
        <v>206</v>
      </c>
      <c r="F8098" s="3" t="s">
        <v>23266</v>
      </c>
      <c r="G8098" s="1" t="s">
        <v>657</v>
      </c>
      <c r="H8098" s="4" t="s">
        <v>478</v>
      </c>
      <c r="I8098" s="1" t="s">
        <v>38</v>
      </c>
    </row>
    <row r="8099" spans="2:9">
      <c r="B8099" s="1">
        <v>8097</v>
      </c>
      <c r="C8099" s="41" t="s">
        <v>23267</v>
      </c>
      <c r="D8099" s="4" t="s">
        <v>23268</v>
      </c>
      <c r="E8099" s="41" t="s">
        <v>206</v>
      </c>
      <c r="F8099" s="3" t="s">
        <v>23269</v>
      </c>
      <c r="G8099" s="1" t="s">
        <v>657</v>
      </c>
      <c r="H8099" s="4" t="s">
        <v>557</v>
      </c>
      <c r="I8099" s="1" t="s">
        <v>38</v>
      </c>
    </row>
    <row r="8100" spans="2:9">
      <c r="B8100" s="1">
        <v>8098</v>
      </c>
      <c r="C8100" s="41" t="s">
        <v>23270</v>
      </c>
      <c r="D8100" s="4" t="s">
        <v>9855</v>
      </c>
      <c r="E8100" s="41" t="s">
        <v>206</v>
      </c>
      <c r="F8100" s="3" t="s">
        <v>23271</v>
      </c>
      <c r="G8100" s="1" t="s">
        <v>657</v>
      </c>
      <c r="H8100" s="4" t="s">
        <v>679</v>
      </c>
      <c r="I8100" s="1" t="s">
        <v>38</v>
      </c>
    </row>
    <row r="8101" spans="2:9">
      <c r="B8101" s="1">
        <v>8099</v>
      </c>
      <c r="C8101" s="41" t="s">
        <v>23272</v>
      </c>
      <c r="D8101" s="4" t="s">
        <v>23273</v>
      </c>
      <c r="E8101" s="41" t="s">
        <v>206</v>
      </c>
      <c r="F8101" s="3" t="s">
        <v>16735</v>
      </c>
      <c r="G8101" s="1" t="s">
        <v>657</v>
      </c>
      <c r="H8101" s="4" t="s">
        <v>387</v>
      </c>
      <c r="I8101" s="1" t="s">
        <v>38</v>
      </c>
    </row>
    <row r="8102" spans="2:9">
      <c r="B8102" s="1">
        <v>8100</v>
      </c>
      <c r="C8102" s="41" t="s">
        <v>23274</v>
      </c>
      <c r="D8102" s="4" t="s">
        <v>17752</v>
      </c>
      <c r="E8102" s="41" t="s">
        <v>206</v>
      </c>
      <c r="F8102" s="3" t="s">
        <v>16582</v>
      </c>
      <c r="G8102" s="1" t="s">
        <v>657</v>
      </c>
      <c r="H8102" s="4" t="s">
        <v>29551</v>
      </c>
      <c r="I8102" s="1" t="s">
        <v>38</v>
      </c>
    </row>
    <row r="8103" spans="2:9">
      <c r="B8103" s="1">
        <v>8101</v>
      </c>
      <c r="C8103" s="41" t="s">
        <v>23275</v>
      </c>
      <c r="D8103" s="4" t="s">
        <v>23276</v>
      </c>
      <c r="E8103" s="41" t="s">
        <v>206</v>
      </c>
      <c r="F8103" s="3" t="s">
        <v>23277</v>
      </c>
      <c r="G8103" s="1" t="s">
        <v>657</v>
      </c>
      <c r="H8103" s="4" t="s">
        <v>478</v>
      </c>
      <c r="I8103" s="1" t="s">
        <v>38</v>
      </c>
    </row>
    <row r="8104" spans="2:9">
      <c r="B8104" s="1">
        <v>8102</v>
      </c>
      <c r="C8104" s="41" t="s">
        <v>23278</v>
      </c>
      <c r="D8104" s="4" t="s">
        <v>23279</v>
      </c>
      <c r="E8104" s="41" t="s">
        <v>206</v>
      </c>
      <c r="F8104" s="3" t="s">
        <v>6567</v>
      </c>
      <c r="G8104" s="1" t="s">
        <v>657</v>
      </c>
      <c r="H8104" s="4" t="s">
        <v>29551</v>
      </c>
      <c r="I8104" s="1" t="s">
        <v>38</v>
      </c>
    </row>
    <row r="8105" spans="2:9">
      <c r="B8105" s="1">
        <v>8103</v>
      </c>
      <c r="C8105" s="41" t="s">
        <v>23280</v>
      </c>
      <c r="D8105" s="4" t="s">
        <v>23281</v>
      </c>
      <c r="E8105" s="41" t="s">
        <v>206</v>
      </c>
      <c r="F8105" s="3" t="s">
        <v>23282</v>
      </c>
      <c r="G8105" s="1" t="s">
        <v>657</v>
      </c>
      <c r="H8105" s="4" t="s">
        <v>182</v>
      </c>
      <c r="I8105" s="1" t="s">
        <v>38</v>
      </c>
    </row>
    <row r="8106" spans="2:9">
      <c r="B8106" s="1">
        <v>8104</v>
      </c>
      <c r="C8106" s="41" t="s">
        <v>23283</v>
      </c>
      <c r="D8106" s="4" t="s">
        <v>23284</v>
      </c>
      <c r="E8106" s="41" t="s">
        <v>206</v>
      </c>
      <c r="F8106" s="3" t="s">
        <v>6567</v>
      </c>
      <c r="G8106" s="1" t="s">
        <v>657</v>
      </c>
      <c r="H8106" s="4" t="s">
        <v>29551</v>
      </c>
      <c r="I8106" s="1" t="s">
        <v>38</v>
      </c>
    </row>
    <row r="8107" spans="2:9">
      <c r="B8107" s="1">
        <v>8105</v>
      </c>
      <c r="C8107" s="41" t="s">
        <v>23285</v>
      </c>
      <c r="D8107" s="4" t="s">
        <v>23286</v>
      </c>
      <c r="E8107" s="41" t="s">
        <v>206</v>
      </c>
      <c r="F8107" s="3" t="s">
        <v>23287</v>
      </c>
      <c r="G8107" s="1" t="s">
        <v>657</v>
      </c>
      <c r="H8107" s="4" t="s">
        <v>436</v>
      </c>
      <c r="I8107" s="1" t="s">
        <v>38</v>
      </c>
    </row>
    <row r="8108" spans="2:9">
      <c r="B8108" s="1">
        <v>8106</v>
      </c>
      <c r="C8108" s="41" t="s">
        <v>23288</v>
      </c>
      <c r="D8108" s="4" t="s">
        <v>23289</v>
      </c>
      <c r="E8108" s="41" t="s">
        <v>206</v>
      </c>
      <c r="F8108" s="3" t="s">
        <v>16665</v>
      </c>
      <c r="G8108" s="1" t="s">
        <v>657</v>
      </c>
      <c r="H8108" s="4" t="s">
        <v>29551</v>
      </c>
      <c r="I8108" s="1" t="s">
        <v>38</v>
      </c>
    </row>
    <row r="8109" spans="2:9">
      <c r="B8109" s="1">
        <v>8107</v>
      </c>
      <c r="C8109" s="41" t="s">
        <v>23290</v>
      </c>
      <c r="D8109" s="4" t="s">
        <v>23291</v>
      </c>
      <c r="E8109" s="41" t="s">
        <v>206</v>
      </c>
      <c r="F8109" s="3" t="s">
        <v>15787</v>
      </c>
      <c r="G8109" s="1" t="s">
        <v>657</v>
      </c>
      <c r="H8109" s="4" t="s">
        <v>387</v>
      </c>
      <c r="I8109" s="1" t="s">
        <v>38</v>
      </c>
    </row>
    <row r="8110" spans="2:9">
      <c r="B8110" s="1">
        <v>8108</v>
      </c>
      <c r="C8110" s="41" t="s">
        <v>23292</v>
      </c>
      <c r="D8110" s="4" t="s">
        <v>23293</v>
      </c>
      <c r="E8110" s="41" t="s">
        <v>206</v>
      </c>
      <c r="F8110" s="3" t="s">
        <v>16402</v>
      </c>
      <c r="G8110" s="1" t="s">
        <v>657</v>
      </c>
      <c r="H8110" s="4" t="s">
        <v>478</v>
      </c>
      <c r="I8110" s="1" t="s">
        <v>38</v>
      </c>
    </row>
    <row r="8111" spans="2:9">
      <c r="B8111" s="1">
        <v>8109</v>
      </c>
      <c r="C8111" s="41" t="s">
        <v>23294</v>
      </c>
      <c r="D8111" s="4" t="s">
        <v>23295</v>
      </c>
      <c r="E8111" s="41" t="s">
        <v>206</v>
      </c>
      <c r="F8111" s="3" t="s">
        <v>16971</v>
      </c>
      <c r="G8111" s="1" t="s">
        <v>657</v>
      </c>
      <c r="H8111" s="4" t="s">
        <v>387</v>
      </c>
      <c r="I8111" s="1" t="s">
        <v>38</v>
      </c>
    </row>
    <row r="8112" spans="2:9">
      <c r="B8112" s="1">
        <v>8110</v>
      </c>
      <c r="C8112" s="41" t="s">
        <v>23296</v>
      </c>
      <c r="D8112" s="4" t="s">
        <v>23297</v>
      </c>
      <c r="E8112" s="41" t="s">
        <v>206</v>
      </c>
      <c r="F8112" s="3" t="s">
        <v>23298</v>
      </c>
      <c r="G8112" s="1" t="s">
        <v>657</v>
      </c>
      <c r="H8112" s="4" t="s">
        <v>182</v>
      </c>
      <c r="I8112" s="1" t="s">
        <v>38</v>
      </c>
    </row>
    <row r="8113" spans="2:9">
      <c r="B8113" s="1">
        <v>8111</v>
      </c>
      <c r="C8113" s="41" t="s">
        <v>23299</v>
      </c>
      <c r="D8113" s="4" t="s">
        <v>23300</v>
      </c>
      <c r="E8113" s="41" t="s">
        <v>206</v>
      </c>
      <c r="F8113" s="3" t="s">
        <v>15840</v>
      </c>
      <c r="G8113" s="1" t="s">
        <v>657</v>
      </c>
      <c r="H8113" s="4" t="s">
        <v>557</v>
      </c>
      <c r="I8113" s="1" t="s">
        <v>38</v>
      </c>
    </row>
    <row r="8114" spans="2:9">
      <c r="B8114" s="1">
        <v>8112</v>
      </c>
      <c r="C8114" s="41" t="s">
        <v>23301</v>
      </c>
      <c r="D8114" s="4" t="s">
        <v>23302</v>
      </c>
      <c r="E8114" s="41" t="s">
        <v>206</v>
      </c>
      <c r="F8114" s="3" t="s">
        <v>23303</v>
      </c>
      <c r="G8114" s="1" t="s">
        <v>657</v>
      </c>
      <c r="H8114" s="4" t="s">
        <v>678</v>
      </c>
      <c r="I8114" s="1" t="s">
        <v>38</v>
      </c>
    </row>
    <row r="8115" spans="2:9">
      <c r="B8115" s="1">
        <v>8113</v>
      </c>
      <c r="C8115" s="41" t="s">
        <v>23304</v>
      </c>
      <c r="D8115" s="4" t="s">
        <v>23305</v>
      </c>
      <c r="E8115" s="41" t="s">
        <v>206</v>
      </c>
      <c r="F8115" s="3" t="s">
        <v>23306</v>
      </c>
      <c r="G8115" s="1" t="s">
        <v>657</v>
      </c>
      <c r="H8115" s="4" t="s">
        <v>671</v>
      </c>
      <c r="I8115" s="1" t="s">
        <v>38</v>
      </c>
    </row>
    <row r="8116" spans="2:9">
      <c r="B8116" s="1">
        <v>8114</v>
      </c>
      <c r="C8116" s="41" t="s">
        <v>23307</v>
      </c>
      <c r="D8116" s="4" t="s">
        <v>23308</v>
      </c>
      <c r="E8116" s="41" t="s">
        <v>206</v>
      </c>
      <c r="F8116" s="3" t="s">
        <v>23309</v>
      </c>
      <c r="G8116" s="1" t="s">
        <v>657</v>
      </c>
      <c r="H8116" s="4" t="s">
        <v>679</v>
      </c>
      <c r="I8116" s="1" t="s">
        <v>38</v>
      </c>
    </row>
    <row r="8117" spans="2:9">
      <c r="B8117" s="1">
        <v>8115</v>
      </c>
      <c r="C8117" s="41" t="s">
        <v>23310</v>
      </c>
      <c r="D8117" s="4" t="s">
        <v>11386</v>
      </c>
      <c r="E8117" s="41" t="s">
        <v>206</v>
      </c>
      <c r="F8117" s="3" t="s">
        <v>23311</v>
      </c>
      <c r="G8117" s="1" t="s">
        <v>657</v>
      </c>
      <c r="H8117" s="4" t="s">
        <v>679</v>
      </c>
      <c r="I8117" s="1" t="s">
        <v>38</v>
      </c>
    </row>
    <row r="8118" spans="2:9">
      <c r="B8118" s="1">
        <v>8116</v>
      </c>
      <c r="C8118" s="41" t="s">
        <v>23312</v>
      </c>
      <c r="D8118" s="4" t="s">
        <v>23313</v>
      </c>
      <c r="E8118" s="41" t="s">
        <v>206</v>
      </c>
      <c r="F8118" s="3" t="s">
        <v>6567</v>
      </c>
      <c r="G8118" s="1" t="s">
        <v>657</v>
      </c>
      <c r="H8118" s="4" t="s">
        <v>29551</v>
      </c>
      <c r="I8118" s="1" t="s">
        <v>38</v>
      </c>
    </row>
    <row r="8119" spans="2:9">
      <c r="B8119" s="1">
        <v>8117</v>
      </c>
      <c r="C8119" s="41" t="s">
        <v>23314</v>
      </c>
      <c r="D8119" s="4" t="s">
        <v>23315</v>
      </c>
      <c r="E8119" s="41" t="s">
        <v>206</v>
      </c>
      <c r="F8119" s="3" t="s">
        <v>23316</v>
      </c>
      <c r="G8119" s="1" t="s">
        <v>657</v>
      </c>
      <c r="H8119" s="4" t="s">
        <v>675</v>
      </c>
      <c r="I8119" s="1" t="s">
        <v>38</v>
      </c>
    </row>
    <row r="8120" spans="2:9">
      <c r="B8120" s="1">
        <v>8118</v>
      </c>
      <c r="C8120" s="41" t="s">
        <v>23317</v>
      </c>
      <c r="D8120" s="4" t="s">
        <v>23318</v>
      </c>
      <c r="E8120" s="41" t="s">
        <v>206</v>
      </c>
      <c r="F8120" s="3" t="s">
        <v>6567</v>
      </c>
      <c r="G8120" s="1" t="s">
        <v>657</v>
      </c>
      <c r="H8120" s="4" t="s">
        <v>29551</v>
      </c>
      <c r="I8120" s="1" t="s">
        <v>38</v>
      </c>
    </row>
    <row r="8121" spans="2:9">
      <c r="B8121" s="1">
        <v>8119</v>
      </c>
      <c r="C8121" s="41" t="s">
        <v>23319</v>
      </c>
      <c r="D8121" s="4" t="s">
        <v>23320</v>
      </c>
      <c r="E8121" s="41" t="s">
        <v>206</v>
      </c>
      <c r="F8121" s="3" t="s">
        <v>23321</v>
      </c>
      <c r="G8121" s="1" t="s">
        <v>657</v>
      </c>
      <c r="H8121" s="4" t="s">
        <v>679</v>
      </c>
      <c r="I8121" s="1" t="s">
        <v>38</v>
      </c>
    </row>
    <row r="8122" spans="2:9">
      <c r="B8122" s="1">
        <v>8120</v>
      </c>
      <c r="C8122" s="41" t="s">
        <v>23322</v>
      </c>
      <c r="D8122" s="4" t="s">
        <v>23323</v>
      </c>
      <c r="E8122" s="41" t="s">
        <v>206</v>
      </c>
      <c r="F8122" s="3" t="s">
        <v>6567</v>
      </c>
      <c r="G8122" s="1" t="s">
        <v>657</v>
      </c>
      <c r="H8122" s="4" t="s">
        <v>29551</v>
      </c>
      <c r="I8122" s="1" t="s">
        <v>38</v>
      </c>
    </row>
    <row r="8123" spans="2:9">
      <c r="B8123" s="1">
        <v>8121</v>
      </c>
      <c r="C8123" s="41" t="s">
        <v>23324</v>
      </c>
      <c r="D8123" s="4" t="s">
        <v>23325</v>
      </c>
      <c r="E8123" s="41" t="s">
        <v>206</v>
      </c>
      <c r="F8123" s="3" t="s">
        <v>14885</v>
      </c>
      <c r="G8123" s="1" t="s">
        <v>657</v>
      </c>
      <c r="H8123" s="4" t="s">
        <v>680</v>
      </c>
      <c r="I8123" s="1" t="s">
        <v>38</v>
      </c>
    </row>
    <row r="8124" spans="2:9">
      <c r="B8124" s="1">
        <v>8122</v>
      </c>
      <c r="C8124" s="41" t="s">
        <v>23326</v>
      </c>
      <c r="D8124" s="4" t="s">
        <v>23327</v>
      </c>
      <c r="E8124" s="41" t="s">
        <v>206</v>
      </c>
      <c r="F8124" s="3" t="s">
        <v>16665</v>
      </c>
      <c r="G8124" s="1" t="s">
        <v>657</v>
      </c>
      <c r="H8124" s="4" t="s">
        <v>29551</v>
      </c>
      <c r="I8124" s="1" t="s">
        <v>38</v>
      </c>
    </row>
    <row r="8125" spans="2:9">
      <c r="B8125" s="1">
        <v>8123</v>
      </c>
      <c r="C8125" s="41" t="s">
        <v>23328</v>
      </c>
      <c r="D8125" s="4" t="s">
        <v>23329</v>
      </c>
      <c r="E8125" s="41" t="s">
        <v>206</v>
      </c>
      <c r="F8125" s="3" t="s">
        <v>16582</v>
      </c>
      <c r="G8125" s="1" t="s">
        <v>657</v>
      </c>
      <c r="H8125" s="4" t="s">
        <v>29551</v>
      </c>
      <c r="I8125" s="1" t="s">
        <v>38</v>
      </c>
    </row>
    <row r="8126" spans="2:9">
      <c r="B8126" s="1">
        <v>8124</v>
      </c>
      <c r="C8126" s="41" t="s">
        <v>23330</v>
      </c>
      <c r="D8126" s="4" t="s">
        <v>3919</v>
      </c>
      <c r="E8126" s="41" t="s">
        <v>206</v>
      </c>
      <c r="F8126" s="3" t="s">
        <v>18726</v>
      </c>
      <c r="G8126" s="1" t="s">
        <v>657</v>
      </c>
      <c r="H8126" s="4" t="s">
        <v>484</v>
      </c>
      <c r="I8126" s="1" t="s">
        <v>38</v>
      </c>
    </row>
    <row r="8127" spans="2:9">
      <c r="B8127" s="1">
        <v>8125</v>
      </c>
      <c r="C8127" s="41" t="s">
        <v>23331</v>
      </c>
      <c r="D8127" s="4" t="s">
        <v>23332</v>
      </c>
      <c r="E8127" s="41" t="s">
        <v>206</v>
      </c>
      <c r="F8127" s="3" t="s">
        <v>23333</v>
      </c>
      <c r="G8127" s="1" t="s">
        <v>657</v>
      </c>
      <c r="H8127" s="4" t="s">
        <v>484</v>
      </c>
      <c r="I8127" s="1" t="s">
        <v>38</v>
      </c>
    </row>
    <row r="8128" spans="2:9">
      <c r="B8128" s="1">
        <v>8126</v>
      </c>
      <c r="C8128" s="41" t="s">
        <v>23334</v>
      </c>
      <c r="D8128" s="4" t="s">
        <v>23335</v>
      </c>
      <c r="E8128" s="41" t="s">
        <v>206</v>
      </c>
      <c r="F8128" s="3" t="s">
        <v>6567</v>
      </c>
      <c r="G8128" s="1" t="s">
        <v>657</v>
      </c>
      <c r="H8128" s="4" t="s">
        <v>29551</v>
      </c>
      <c r="I8128" s="1" t="s">
        <v>38</v>
      </c>
    </row>
    <row r="8129" spans="2:9">
      <c r="B8129" s="1">
        <v>8127</v>
      </c>
      <c r="C8129" s="41" t="s">
        <v>23336</v>
      </c>
      <c r="D8129" s="4" t="s">
        <v>11182</v>
      </c>
      <c r="E8129" s="41" t="s">
        <v>206</v>
      </c>
      <c r="F8129" s="3" t="s">
        <v>23337</v>
      </c>
      <c r="G8129" s="1" t="s">
        <v>657</v>
      </c>
      <c r="H8129" s="4" t="s">
        <v>326</v>
      </c>
      <c r="I8129" s="1" t="s">
        <v>38</v>
      </c>
    </row>
    <row r="8130" spans="2:9">
      <c r="B8130" s="1">
        <v>8128</v>
      </c>
      <c r="C8130" s="41" t="s">
        <v>23338</v>
      </c>
      <c r="D8130" s="4" t="s">
        <v>23339</v>
      </c>
      <c r="E8130" s="41" t="s">
        <v>206</v>
      </c>
      <c r="F8130" s="3" t="s">
        <v>483</v>
      </c>
      <c r="G8130" s="1" t="s">
        <v>657</v>
      </c>
      <c r="H8130" s="4" t="s">
        <v>484</v>
      </c>
      <c r="I8130" s="1" t="s">
        <v>38</v>
      </c>
    </row>
    <row r="8131" spans="2:9">
      <c r="B8131" s="1">
        <v>8129</v>
      </c>
      <c r="C8131" s="41" t="s">
        <v>23340</v>
      </c>
      <c r="D8131" s="4" t="s">
        <v>23341</v>
      </c>
      <c r="E8131" s="41" t="s">
        <v>206</v>
      </c>
      <c r="F8131" s="3" t="s">
        <v>8084</v>
      </c>
      <c r="G8131" s="1" t="s">
        <v>657</v>
      </c>
      <c r="H8131" s="4" t="s">
        <v>387</v>
      </c>
      <c r="I8131" s="1" t="s">
        <v>38</v>
      </c>
    </row>
    <row r="8132" spans="2:9">
      <c r="B8132" s="1">
        <v>8130</v>
      </c>
      <c r="C8132" s="41" t="s">
        <v>23342</v>
      </c>
      <c r="D8132" s="4" t="s">
        <v>23343</v>
      </c>
      <c r="E8132" s="41" t="s">
        <v>206</v>
      </c>
      <c r="F8132" s="3" t="s">
        <v>23344</v>
      </c>
      <c r="G8132" s="1" t="s">
        <v>657</v>
      </c>
      <c r="H8132" s="4" t="s">
        <v>387</v>
      </c>
      <c r="I8132" s="1" t="s">
        <v>38</v>
      </c>
    </row>
    <row r="8133" spans="2:9">
      <c r="B8133" s="1">
        <v>8131</v>
      </c>
      <c r="C8133" s="41" t="s">
        <v>23345</v>
      </c>
      <c r="D8133" s="4" t="s">
        <v>23346</v>
      </c>
      <c r="E8133" s="41" t="s">
        <v>206</v>
      </c>
      <c r="F8133" s="3" t="s">
        <v>251</v>
      </c>
      <c r="G8133" s="1" t="s">
        <v>657</v>
      </c>
      <c r="H8133" s="4" t="s">
        <v>252</v>
      </c>
      <c r="I8133" s="1" t="s">
        <v>38</v>
      </c>
    </row>
    <row r="8134" spans="2:9">
      <c r="B8134" s="1">
        <v>8132</v>
      </c>
      <c r="C8134" s="41" t="s">
        <v>23347</v>
      </c>
      <c r="D8134" s="4" t="s">
        <v>23348</v>
      </c>
      <c r="E8134" s="41" t="s">
        <v>206</v>
      </c>
      <c r="F8134" s="3" t="s">
        <v>23349</v>
      </c>
      <c r="G8134" s="1" t="s">
        <v>657</v>
      </c>
      <c r="H8134" s="4" t="s">
        <v>557</v>
      </c>
      <c r="I8134" s="1" t="s">
        <v>38</v>
      </c>
    </row>
    <row r="8135" spans="2:9">
      <c r="B8135" s="1">
        <v>8133</v>
      </c>
      <c r="C8135" s="41" t="s">
        <v>23350</v>
      </c>
      <c r="D8135" s="4" t="s">
        <v>23351</v>
      </c>
      <c r="E8135" s="41" t="s">
        <v>206</v>
      </c>
      <c r="F8135" s="3" t="s">
        <v>18726</v>
      </c>
      <c r="G8135" s="1" t="s">
        <v>657</v>
      </c>
      <c r="H8135" s="4" t="s">
        <v>484</v>
      </c>
      <c r="I8135" s="1" t="s">
        <v>38</v>
      </c>
    </row>
    <row r="8136" spans="2:9">
      <c r="B8136" s="1">
        <v>8134</v>
      </c>
      <c r="C8136" s="41" t="s">
        <v>23352</v>
      </c>
      <c r="D8136" s="4" t="s">
        <v>23353</v>
      </c>
      <c r="E8136" s="41" t="s">
        <v>206</v>
      </c>
      <c r="F8136" s="3" t="s">
        <v>14885</v>
      </c>
      <c r="G8136" s="1" t="s">
        <v>657</v>
      </c>
      <c r="H8136" s="4" t="s">
        <v>680</v>
      </c>
      <c r="I8136" s="1" t="s">
        <v>38</v>
      </c>
    </row>
    <row r="8137" spans="2:9">
      <c r="B8137" s="1">
        <v>8135</v>
      </c>
      <c r="C8137" s="41" t="s">
        <v>23354</v>
      </c>
      <c r="D8137" s="4" t="s">
        <v>23355</v>
      </c>
      <c r="E8137" s="41" t="s">
        <v>206</v>
      </c>
      <c r="F8137" s="3" t="s">
        <v>16665</v>
      </c>
      <c r="G8137" s="1" t="s">
        <v>657</v>
      </c>
      <c r="H8137" s="4" t="s">
        <v>29551</v>
      </c>
      <c r="I8137" s="1" t="s">
        <v>38</v>
      </c>
    </row>
    <row r="8138" spans="2:9">
      <c r="B8138" s="1">
        <v>8136</v>
      </c>
      <c r="C8138" s="41" t="s">
        <v>23356</v>
      </c>
      <c r="D8138" s="4" t="s">
        <v>23357</v>
      </c>
      <c r="E8138" s="41" t="s">
        <v>206</v>
      </c>
      <c r="F8138" s="3" t="s">
        <v>23358</v>
      </c>
      <c r="G8138" s="1" t="s">
        <v>657</v>
      </c>
      <c r="H8138" s="4" t="s">
        <v>318</v>
      </c>
      <c r="I8138" s="1" t="s">
        <v>38</v>
      </c>
    </row>
    <row r="8139" spans="2:9">
      <c r="B8139" s="1">
        <v>8137</v>
      </c>
      <c r="C8139" s="41" t="s">
        <v>23359</v>
      </c>
      <c r="D8139" s="4" t="s">
        <v>23360</v>
      </c>
      <c r="E8139" s="41" t="s">
        <v>206</v>
      </c>
      <c r="F8139" s="3" t="s">
        <v>23361</v>
      </c>
      <c r="G8139" s="1" t="s">
        <v>657</v>
      </c>
      <c r="H8139" s="4" t="s">
        <v>182</v>
      </c>
      <c r="I8139" s="1" t="s">
        <v>38</v>
      </c>
    </row>
    <row r="8140" spans="2:9">
      <c r="B8140" s="1">
        <v>8138</v>
      </c>
      <c r="C8140" s="41" t="s">
        <v>23362</v>
      </c>
      <c r="D8140" s="4" t="s">
        <v>23363</v>
      </c>
      <c r="E8140" s="41" t="s">
        <v>206</v>
      </c>
      <c r="F8140" s="3" t="s">
        <v>23364</v>
      </c>
      <c r="G8140" s="1" t="s">
        <v>657</v>
      </c>
      <c r="H8140" s="4" t="s">
        <v>182</v>
      </c>
      <c r="I8140" s="1" t="s">
        <v>38</v>
      </c>
    </row>
    <row r="8141" spans="2:9">
      <c r="B8141" s="1">
        <v>8139</v>
      </c>
      <c r="C8141" s="41" t="s">
        <v>23365</v>
      </c>
      <c r="D8141" s="4" t="s">
        <v>23366</v>
      </c>
      <c r="E8141" s="41" t="s">
        <v>206</v>
      </c>
      <c r="F8141" s="3" t="s">
        <v>23367</v>
      </c>
      <c r="G8141" s="1" t="s">
        <v>657</v>
      </c>
      <c r="H8141" s="4" t="s">
        <v>678</v>
      </c>
      <c r="I8141" s="1" t="s">
        <v>38</v>
      </c>
    </row>
    <row r="8142" spans="2:9">
      <c r="B8142" s="1">
        <v>8140</v>
      </c>
      <c r="C8142" s="41" t="s">
        <v>23368</v>
      </c>
      <c r="D8142" s="4" t="s">
        <v>23369</v>
      </c>
      <c r="E8142" s="41" t="s">
        <v>206</v>
      </c>
      <c r="F8142" s="3" t="s">
        <v>23333</v>
      </c>
      <c r="G8142" s="1" t="s">
        <v>657</v>
      </c>
      <c r="H8142" s="4" t="s">
        <v>484</v>
      </c>
      <c r="I8142" s="1" t="s">
        <v>38</v>
      </c>
    </row>
    <row r="8143" spans="2:9">
      <c r="B8143" s="1">
        <v>8141</v>
      </c>
      <c r="C8143" s="41" t="s">
        <v>23370</v>
      </c>
      <c r="D8143" s="4" t="s">
        <v>23371</v>
      </c>
      <c r="E8143" s="41" t="s">
        <v>206</v>
      </c>
      <c r="F8143" s="3" t="s">
        <v>13646</v>
      </c>
      <c r="G8143" s="1" t="s">
        <v>657</v>
      </c>
      <c r="H8143" s="4" t="s">
        <v>594</v>
      </c>
      <c r="I8143" s="1" t="s">
        <v>38</v>
      </c>
    </row>
    <row r="8144" spans="2:9">
      <c r="B8144" s="1">
        <v>8142</v>
      </c>
      <c r="C8144" s="41" t="s">
        <v>23372</v>
      </c>
      <c r="D8144" s="4" t="s">
        <v>23373</v>
      </c>
      <c r="E8144" s="41" t="s">
        <v>206</v>
      </c>
      <c r="F8144" s="3" t="s">
        <v>6567</v>
      </c>
      <c r="G8144" s="1" t="s">
        <v>657</v>
      </c>
      <c r="H8144" s="4" t="s">
        <v>29551</v>
      </c>
      <c r="I8144" s="1" t="s">
        <v>38</v>
      </c>
    </row>
    <row r="8145" spans="2:9">
      <c r="B8145" s="1">
        <v>8143</v>
      </c>
      <c r="C8145" s="41" t="s">
        <v>23374</v>
      </c>
      <c r="D8145" s="4" t="s">
        <v>23375</v>
      </c>
      <c r="E8145" s="41" t="s">
        <v>206</v>
      </c>
      <c r="F8145" s="3" t="s">
        <v>23376</v>
      </c>
      <c r="G8145" s="1" t="s">
        <v>657</v>
      </c>
      <c r="H8145" s="4" t="s">
        <v>557</v>
      </c>
      <c r="I8145" s="1" t="s">
        <v>38</v>
      </c>
    </row>
    <row r="8146" spans="2:9">
      <c r="B8146" s="1">
        <v>8144</v>
      </c>
      <c r="C8146" s="41" t="s">
        <v>23377</v>
      </c>
      <c r="D8146" s="4" t="s">
        <v>23378</v>
      </c>
      <c r="E8146" s="41" t="s">
        <v>206</v>
      </c>
      <c r="F8146" s="3" t="s">
        <v>483</v>
      </c>
      <c r="G8146" s="1" t="s">
        <v>657</v>
      </c>
      <c r="H8146" s="4" t="s">
        <v>484</v>
      </c>
      <c r="I8146" s="1" t="s">
        <v>38</v>
      </c>
    </row>
    <row r="8147" spans="2:9">
      <c r="B8147" s="1">
        <v>8145</v>
      </c>
      <c r="C8147" s="41" t="s">
        <v>23379</v>
      </c>
      <c r="D8147" s="4" t="s">
        <v>23380</v>
      </c>
      <c r="E8147" s="41" t="s">
        <v>206</v>
      </c>
      <c r="F8147" s="3" t="s">
        <v>16640</v>
      </c>
      <c r="G8147" s="1" t="s">
        <v>657</v>
      </c>
      <c r="H8147" s="4" t="s">
        <v>29551</v>
      </c>
      <c r="I8147" s="1" t="s">
        <v>38</v>
      </c>
    </row>
    <row r="8148" spans="2:9">
      <c r="B8148" s="1">
        <v>8146</v>
      </c>
      <c r="C8148" s="41" t="s">
        <v>23381</v>
      </c>
      <c r="D8148" s="4" t="s">
        <v>23382</v>
      </c>
      <c r="E8148" s="41" t="s">
        <v>206</v>
      </c>
      <c r="F8148" s="3" t="s">
        <v>23383</v>
      </c>
      <c r="G8148" s="1" t="s">
        <v>657</v>
      </c>
      <c r="H8148" s="4" t="s">
        <v>387</v>
      </c>
      <c r="I8148" s="1" t="s">
        <v>38</v>
      </c>
    </row>
    <row r="8149" spans="2:9">
      <c r="B8149" s="1">
        <v>8147</v>
      </c>
      <c r="C8149" s="41" t="s">
        <v>23384</v>
      </c>
      <c r="D8149" s="4" t="s">
        <v>23385</v>
      </c>
      <c r="E8149" s="41" t="s">
        <v>206</v>
      </c>
      <c r="F8149" s="3" t="s">
        <v>23386</v>
      </c>
      <c r="G8149" s="1" t="s">
        <v>657</v>
      </c>
      <c r="H8149" s="4" t="s">
        <v>387</v>
      </c>
      <c r="I8149" s="1" t="s">
        <v>38</v>
      </c>
    </row>
    <row r="8150" spans="2:9">
      <c r="B8150" s="1">
        <v>8148</v>
      </c>
      <c r="C8150" s="41" t="s">
        <v>23387</v>
      </c>
      <c r="D8150" s="4" t="s">
        <v>23388</v>
      </c>
      <c r="E8150" s="41" t="s">
        <v>206</v>
      </c>
      <c r="F8150" s="3" t="s">
        <v>23389</v>
      </c>
      <c r="G8150" s="1" t="s">
        <v>657</v>
      </c>
      <c r="H8150" s="4" t="s">
        <v>557</v>
      </c>
      <c r="I8150" s="1" t="s">
        <v>38</v>
      </c>
    </row>
    <row r="8151" spans="2:9">
      <c r="B8151" s="1">
        <v>8149</v>
      </c>
      <c r="C8151" s="41" t="s">
        <v>23390</v>
      </c>
      <c r="D8151" s="4" t="s">
        <v>23391</v>
      </c>
      <c r="E8151" s="41" t="s">
        <v>206</v>
      </c>
      <c r="F8151" s="3" t="s">
        <v>23392</v>
      </c>
      <c r="G8151" s="1" t="s">
        <v>657</v>
      </c>
      <c r="H8151" s="4" t="s">
        <v>502</v>
      </c>
      <c r="I8151" s="1" t="s">
        <v>38</v>
      </c>
    </row>
    <row r="8152" spans="2:9">
      <c r="B8152" s="1">
        <v>8150</v>
      </c>
      <c r="C8152" s="41" t="s">
        <v>23393</v>
      </c>
      <c r="D8152" s="4" t="s">
        <v>23394</v>
      </c>
      <c r="E8152" s="41" t="s">
        <v>206</v>
      </c>
      <c r="F8152" s="3" t="s">
        <v>23395</v>
      </c>
      <c r="G8152" s="1" t="s">
        <v>657</v>
      </c>
      <c r="H8152" s="4" t="s">
        <v>198</v>
      </c>
      <c r="I8152" s="1" t="s">
        <v>38</v>
      </c>
    </row>
    <row r="8153" spans="2:9">
      <c r="B8153" s="1">
        <v>8151</v>
      </c>
      <c r="C8153" s="41" t="s">
        <v>23396</v>
      </c>
      <c r="D8153" s="4" t="s">
        <v>23397</v>
      </c>
      <c r="E8153" s="41" t="s">
        <v>206</v>
      </c>
      <c r="F8153" s="3" t="s">
        <v>23398</v>
      </c>
      <c r="G8153" s="1" t="s">
        <v>657</v>
      </c>
      <c r="H8153" s="4" t="s">
        <v>678</v>
      </c>
      <c r="I8153" s="1" t="s">
        <v>38</v>
      </c>
    </row>
    <row r="8154" spans="2:9">
      <c r="B8154" s="1">
        <v>8152</v>
      </c>
      <c r="C8154" s="41" t="s">
        <v>23399</v>
      </c>
      <c r="D8154" s="4" t="s">
        <v>23400</v>
      </c>
      <c r="E8154" s="41" t="s">
        <v>206</v>
      </c>
      <c r="F8154" s="3" t="s">
        <v>18726</v>
      </c>
      <c r="G8154" s="1" t="s">
        <v>657</v>
      </c>
      <c r="H8154" s="4" t="s">
        <v>484</v>
      </c>
      <c r="I8154" s="1" t="s">
        <v>38</v>
      </c>
    </row>
    <row r="8155" spans="2:9">
      <c r="B8155" s="1">
        <v>8153</v>
      </c>
      <c r="C8155" s="41" t="s">
        <v>23401</v>
      </c>
      <c r="D8155" s="4" t="s">
        <v>23402</v>
      </c>
      <c r="E8155" s="41" t="s">
        <v>206</v>
      </c>
      <c r="F8155" s="3" t="s">
        <v>15787</v>
      </c>
      <c r="G8155" s="1" t="s">
        <v>657</v>
      </c>
      <c r="H8155" s="4" t="s">
        <v>387</v>
      </c>
      <c r="I8155" s="1" t="s">
        <v>38</v>
      </c>
    </row>
    <row r="8156" spans="2:9">
      <c r="B8156" s="1">
        <v>8154</v>
      </c>
      <c r="C8156" s="41" t="s">
        <v>23403</v>
      </c>
      <c r="D8156" s="4" t="s">
        <v>23404</v>
      </c>
      <c r="E8156" s="41" t="s">
        <v>206</v>
      </c>
      <c r="F8156" s="3" t="s">
        <v>5168</v>
      </c>
      <c r="G8156" s="1" t="s">
        <v>657</v>
      </c>
      <c r="H8156" s="4" t="s">
        <v>252</v>
      </c>
      <c r="I8156" s="1" t="s">
        <v>38</v>
      </c>
    </row>
    <row r="8157" spans="2:9">
      <c r="B8157" s="1">
        <v>8155</v>
      </c>
      <c r="C8157" s="41" t="s">
        <v>23405</v>
      </c>
      <c r="D8157" s="4" t="s">
        <v>23406</v>
      </c>
      <c r="E8157" s="41" t="s">
        <v>206</v>
      </c>
      <c r="F8157" s="3" t="s">
        <v>23407</v>
      </c>
      <c r="G8157" s="1" t="s">
        <v>657</v>
      </c>
      <c r="H8157" s="4" t="s">
        <v>680</v>
      </c>
      <c r="I8157" s="1" t="s">
        <v>38</v>
      </c>
    </row>
    <row r="8158" spans="2:9">
      <c r="B8158" s="1">
        <v>8156</v>
      </c>
      <c r="C8158" s="41" t="s">
        <v>23408</v>
      </c>
      <c r="D8158" s="4" t="s">
        <v>23409</v>
      </c>
      <c r="E8158" s="41" t="s">
        <v>206</v>
      </c>
      <c r="F8158" s="3" t="s">
        <v>23410</v>
      </c>
      <c r="G8158" s="1" t="s">
        <v>657</v>
      </c>
      <c r="H8158" s="4" t="s">
        <v>387</v>
      </c>
      <c r="I8158" s="1" t="s">
        <v>38</v>
      </c>
    </row>
    <row r="8159" spans="2:9">
      <c r="B8159" s="1">
        <v>8157</v>
      </c>
      <c r="C8159" s="41" t="s">
        <v>23411</v>
      </c>
      <c r="D8159" s="4" t="s">
        <v>23412</v>
      </c>
      <c r="E8159" s="41" t="s">
        <v>206</v>
      </c>
      <c r="F8159" s="3" t="s">
        <v>6567</v>
      </c>
      <c r="G8159" s="1" t="s">
        <v>657</v>
      </c>
      <c r="H8159" s="4" t="s">
        <v>29551</v>
      </c>
      <c r="I8159" s="1" t="s">
        <v>38</v>
      </c>
    </row>
    <row r="8160" spans="2:9">
      <c r="B8160" s="1">
        <v>8158</v>
      </c>
      <c r="C8160" s="41" t="s">
        <v>23413</v>
      </c>
      <c r="D8160" s="4" t="s">
        <v>23414</v>
      </c>
      <c r="E8160" s="41" t="s">
        <v>206</v>
      </c>
      <c r="F8160" s="3" t="s">
        <v>23415</v>
      </c>
      <c r="G8160" s="1" t="s">
        <v>657</v>
      </c>
      <c r="H8160" s="4" t="s">
        <v>678</v>
      </c>
      <c r="I8160" s="1" t="s">
        <v>38</v>
      </c>
    </row>
    <row r="8161" spans="2:9">
      <c r="B8161" s="1">
        <v>8159</v>
      </c>
      <c r="C8161" s="41" t="s">
        <v>23416</v>
      </c>
      <c r="D8161" s="4" t="s">
        <v>23417</v>
      </c>
      <c r="E8161" s="41" t="s">
        <v>206</v>
      </c>
      <c r="F8161" s="3" t="s">
        <v>23418</v>
      </c>
      <c r="G8161" s="1" t="s">
        <v>657</v>
      </c>
      <c r="H8161" s="4" t="s">
        <v>29551</v>
      </c>
      <c r="I8161" s="1" t="s">
        <v>38</v>
      </c>
    </row>
    <row r="8162" spans="2:9">
      <c r="B8162" s="1">
        <v>8160</v>
      </c>
      <c r="C8162" s="41" t="s">
        <v>23419</v>
      </c>
      <c r="D8162" s="4" t="s">
        <v>23420</v>
      </c>
      <c r="E8162" s="41" t="s">
        <v>206</v>
      </c>
      <c r="F8162" s="3" t="s">
        <v>23421</v>
      </c>
      <c r="G8162" s="1" t="s">
        <v>657</v>
      </c>
      <c r="H8162" s="4" t="s">
        <v>29551</v>
      </c>
      <c r="I8162" s="1" t="s">
        <v>38</v>
      </c>
    </row>
    <row r="8163" spans="2:9">
      <c r="B8163" s="1">
        <v>8161</v>
      </c>
      <c r="C8163" s="41" t="s">
        <v>23422</v>
      </c>
      <c r="D8163" s="4" t="s">
        <v>23423</v>
      </c>
      <c r="E8163" s="41" t="s">
        <v>206</v>
      </c>
      <c r="F8163" s="3" t="s">
        <v>17811</v>
      </c>
      <c r="G8163" s="1" t="s">
        <v>657</v>
      </c>
      <c r="H8163" s="4" t="s">
        <v>310</v>
      </c>
      <c r="I8163" s="1" t="s">
        <v>38</v>
      </c>
    </row>
    <row r="8164" spans="2:9">
      <c r="B8164" s="1">
        <v>8162</v>
      </c>
      <c r="C8164" s="41" t="s">
        <v>23424</v>
      </c>
      <c r="D8164" s="4" t="s">
        <v>13083</v>
      </c>
      <c r="E8164" s="41" t="s">
        <v>206</v>
      </c>
      <c r="F8164" s="3" t="s">
        <v>23425</v>
      </c>
      <c r="G8164" s="1" t="s">
        <v>657</v>
      </c>
      <c r="H8164" s="4" t="s">
        <v>182</v>
      </c>
      <c r="I8164" s="1" t="s">
        <v>38</v>
      </c>
    </row>
    <row r="8165" spans="2:9">
      <c r="B8165" s="1">
        <v>8163</v>
      </c>
      <c r="C8165" s="41" t="s">
        <v>23426</v>
      </c>
      <c r="D8165" s="4" t="s">
        <v>23427</v>
      </c>
      <c r="E8165" s="41" t="s">
        <v>206</v>
      </c>
      <c r="F8165" s="3" t="s">
        <v>15085</v>
      </c>
      <c r="G8165" s="1" t="s">
        <v>657</v>
      </c>
      <c r="H8165" s="4" t="s">
        <v>174</v>
      </c>
      <c r="I8165" s="1" t="s">
        <v>38</v>
      </c>
    </row>
    <row r="8166" spans="2:9">
      <c r="B8166" s="1">
        <v>8164</v>
      </c>
      <c r="C8166" s="41" t="s">
        <v>23428</v>
      </c>
      <c r="D8166" s="4" t="s">
        <v>23429</v>
      </c>
      <c r="E8166" s="41" t="s">
        <v>206</v>
      </c>
      <c r="F8166" s="3" t="s">
        <v>23430</v>
      </c>
      <c r="G8166" s="1" t="s">
        <v>657</v>
      </c>
      <c r="H8166" s="4" t="s">
        <v>678</v>
      </c>
      <c r="I8166" s="1" t="s">
        <v>38</v>
      </c>
    </row>
    <row r="8167" spans="2:9">
      <c r="B8167" s="1">
        <v>8165</v>
      </c>
      <c r="C8167" s="41" t="s">
        <v>23431</v>
      </c>
      <c r="D8167" s="4" t="s">
        <v>23432</v>
      </c>
      <c r="E8167" s="41" t="s">
        <v>206</v>
      </c>
      <c r="F8167" s="3" t="s">
        <v>23433</v>
      </c>
      <c r="G8167" s="1" t="s">
        <v>657</v>
      </c>
      <c r="H8167" s="4" t="s">
        <v>679</v>
      </c>
      <c r="I8167" s="1" t="s">
        <v>38</v>
      </c>
    </row>
    <row r="8168" spans="2:9">
      <c r="B8168" s="1">
        <v>8166</v>
      </c>
      <c r="C8168" s="41" t="s">
        <v>23434</v>
      </c>
      <c r="D8168" s="4" t="s">
        <v>23435</v>
      </c>
      <c r="E8168" s="41" t="s">
        <v>206</v>
      </c>
      <c r="F8168" s="3" t="s">
        <v>23436</v>
      </c>
      <c r="G8168" s="1" t="s">
        <v>657</v>
      </c>
      <c r="H8168" s="4" t="s">
        <v>322</v>
      </c>
      <c r="I8168" s="1" t="s">
        <v>38</v>
      </c>
    </row>
    <row r="8169" spans="2:9">
      <c r="B8169" s="1">
        <v>8167</v>
      </c>
      <c r="C8169" s="41" t="s">
        <v>23437</v>
      </c>
      <c r="D8169" s="4" t="s">
        <v>23438</v>
      </c>
      <c r="E8169" s="41" t="s">
        <v>206</v>
      </c>
      <c r="F8169" s="3" t="s">
        <v>483</v>
      </c>
      <c r="G8169" s="1" t="s">
        <v>657</v>
      </c>
      <c r="H8169" s="4" t="s">
        <v>484</v>
      </c>
      <c r="I8169" s="1" t="s">
        <v>38</v>
      </c>
    </row>
    <row r="8170" spans="2:9">
      <c r="B8170" s="1">
        <v>8168</v>
      </c>
      <c r="C8170" s="41" t="s">
        <v>23439</v>
      </c>
      <c r="D8170" s="4" t="s">
        <v>23440</v>
      </c>
      <c r="E8170" s="41" t="s">
        <v>206</v>
      </c>
      <c r="F8170" s="3" t="s">
        <v>23441</v>
      </c>
      <c r="G8170" s="1" t="s">
        <v>657</v>
      </c>
      <c r="H8170" s="4" t="s">
        <v>679</v>
      </c>
      <c r="I8170" s="1" t="s">
        <v>38</v>
      </c>
    </row>
    <row r="8171" spans="2:9">
      <c r="B8171" s="1">
        <v>8169</v>
      </c>
      <c r="C8171" s="41" t="s">
        <v>23442</v>
      </c>
      <c r="D8171" s="4" t="s">
        <v>23443</v>
      </c>
      <c r="E8171" s="41" t="s">
        <v>206</v>
      </c>
      <c r="F8171" s="3" t="s">
        <v>23444</v>
      </c>
      <c r="G8171" s="1" t="s">
        <v>657</v>
      </c>
      <c r="H8171" s="4" t="s">
        <v>557</v>
      </c>
      <c r="I8171" s="1" t="s">
        <v>38</v>
      </c>
    </row>
    <row r="8172" spans="2:9">
      <c r="B8172" s="1">
        <v>8170</v>
      </c>
      <c r="C8172" s="41" t="s">
        <v>23445</v>
      </c>
      <c r="D8172" s="4" t="s">
        <v>23446</v>
      </c>
      <c r="E8172" s="41" t="s">
        <v>206</v>
      </c>
      <c r="F8172" s="3" t="s">
        <v>23447</v>
      </c>
      <c r="G8172" s="1" t="s">
        <v>657</v>
      </c>
      <c r="H8172" s="4" t="s">
        <v>675</v>
      </c>
      <c r="I8172" s="1" t="s">
        <v>38</v>
      </c>
    </row>
    <row r="8173" spans="2:9">
      <c r="B8173" s="1">
        <v>8171</v>
      </c>
      <c r="C8173" s="41" t="s">
        <v>23448</v>
      </c>
      <c r="D8173" s="4" t="s">
        <v>4810</v>
      </c>
      <c r="E8173" s="41" t="s">
        <v>206</v>
      </c>
      <c r="F8173" s="3" t="s">
        <v>23449</v>
      </c>
      <c r="G8173" s="1" t="s">
        <v>657</v>
      </c>
      <c r="H8173" s="4" t="s">
        <v>436</v>
      </c>
      <c r="I8173" s="1" t="s">
        <v>38</v>
      </c>
    </row>
    <row r="8174" spans="2:9">
      <c r="B8174" s="1">
        <v>8172</v>
      </c>
      <c r="C8174" s="41" t="s">
        <v>23450</v>
      </c>
      <c r="D8174" s="4" t="s">
        <v>23451</v>
      </c>
      <c r="E8174" s="41" t="s">
        <v>206</v>
      </c>
      <c r="F8174" s="3" t="s">
        <v>23452</v>
      </c>
      <c r="G8174" s="1" t="s">
        <v>657</v>
      </c>
      <c r="H8174" s="4" t="s">
        <v>675</v>
      </c>
      <c r="I8174" s="1" t="s">
        <v>38</v>
      </c>
    </row>
    <row r="8175" spans="2:9">
      <c r="B8175" s="1">
        <v>8173</v>
      </c>
      <c r="C8175" s="41" t="s">
        <v>23453</v>
      </c>
      <c r="D8175" s="4" t="s">
        <v>23454</v>
      </c>
      <c r="E8175" s="41" t="s">
        <v>206</v>
      </c>
      <c r="F8175" s="3" t="s">
        <v>23455</v>
      </c>
      <c r="G8175" s="1" t="s">
        <v>657</v>
      </c>
      <c r="H8175" s="4" t="s">
        <v>318</v>
      </c>
      <c r="I8175" s="1" t="s">
        <v>38</v>
      </c>
    </row>
    <row r="8176" spans="2:9">
      <c r="B8176" s="1">
        <v>8174</v>
      </c>
      <c r="C8176" s="41" t="s">
        <v>23456</v>
      </c>
      <c r="D8176" s="4" t="s">
        <v>23457</v>
      </c>
      <c r="E8176" s="41" t="s">
        <v>19</v>
      </c>
      <c r="F8176" s="3" t="s">
        <v>30095</v>
      </c>
      <c r="G8176" s="1" t="s">
        <v>20</v>
      </c>
      <c r="H8176" s="4" t="s">
        <v>182</v>
      </c>
      <c r="I8176" s="1" t="s">
        <v>38</v>
      </c>
    </row>
    <row r="8177" spans="2:9">
      <c r="B8177" s="1">
        <v>8175</v>
      </c>
      <c r="C8177" s="41" t="s">
        <v>23458</v>
      </c>
      <c r="D8177" s="4" t="s">
        <v>23459</v>
      </c>
      <c r="E8177" s="41" t="s">
        <v>206</v>
      </c>
      <c r="F8177" s="3" t="s">
        <v>23460</v>
      </c>
      <c r="G8177" s="1" t="s">
        <v>657</v>
      </c>
      <c r="H8177" s="4" t="s">
        <v>678</v>
      </c>
      <c r="I8177" s="1" t="s">
        <v>38</v>
      </c>
    </row>
    <row r="8178" spans="2:9">
      <c r="B8178" s="1">
        <v>8176</v>
      </c>
      <c r="C8178" s="41" t="s">
        <v>23461</v>
      </c>
      <c r="D8178" s="4" t="s">
        <v>23462</v>
      </c>
      <c r="E8178" s="41" t="s">
        <v>206</v>
      </c>
      <c r="F8178" s="3" t="s">
        <v>23463</v>
      </c>
      <c r="G8178" s="1" t="s">
        <v>657</v>
      </c>
      <c r="H8178" s="4" t="s">
        <v>675</v>
      </c>
      <c r="I8178" s="1" t="s">
        <v>38</v>
      </c>
    </row>
    <row r="8179" spans="2:9">
      <c r="B8179" s="1">
        <v>8177</v>
      </c>
      <c r="C8179" s="41" t="s">
        <v>23464</v>
      </c>
      <c r="D8179" s="4" t="s">
        <v>23465</v>
      </c>
      <c r="E8179" s="41" t="s">
        <v>206</v>
      </c>
      <c r="F8179" s="3" t="s">
        <v>23466</v>
      </c>
      <c r="G8179" s="1" t="s">
        <v>657</v>
      </c>
      <c r="H8179" s="4" t="s">
        <v>326</v>
      </c>
      <c r="I8179" s="1" t="s">
        <v>38</v>
      </c>
    </row>
    <row r="8180" spans="2:9">
      <c r="B8180" s="1">
        <v>8178</v>
      </c>
      <c r="C8180" s="41" t="s">
        <v>23467</v>
      </c>
      <c r="D8180" s="4" t="s">
        <v>23468</v>
      </c>
      <c r="E8180" s="41" t="s">
        <v>206</v>
      </c>
      <c r="F8180" s="3" t="s">
        <v>23469</v>
      </c>
      <c r="G8180" s="1" t="s">
        <v>657</v>
      </c>
      <c r="H8180" s="4" t="s">
        <v>557</v>
      </c>
      <c r="I8180" s="1" t="s">
        <v>38</v>
      </c>
    </row>
    <row r="8181" spans="2:9">
      <c r="B8181" s="1">
        <v>8179</v>
      </c>
      <c r="C8181" s="41" t="s">
        <v>464</v>
      </c>
      <c r="D8181" s="4" t="s">
        <v>463</v>
      </c>
      <c r="E8181" s="41" t="s">
        <v>19</v>
      </c>
      <c r="F8181" s="3" t="s">
        <v>465</v>
      </c>
      <c r="G8181" s="1" t="s">
        <v>20</v>
      </c>
      <c r="H8181" s="4" t="s">
        <v>369</v>
      </c>
      <c r="I8181" s="1" t="s">
        <v>38</v>
      </c>
    </row>
    <row r="8182" spans="2:9">
      <c r="B8182" s="1">
        <v>8180</v>
      </c>
      <c r="C8182" s="41" t="s">
        <v>23470</v>
      </c>
      <c r="D8182" s="4" t="s">
        <v>14930</v>
      </c>
      <c r="E8182" s="41" t="s">
        <v>206</v>
      </c>
      <c r="F8182" s="3" t="s">
        <v>23471</v>
      </c>
      <c r="G8182" s="1" t="s">
        <v>657</v>
      </c>
      <c r="H8182" s="4" t="s">
        <v>678</v>
      </c>
      <c r="I8182" s="1" t="s">
        <v>38</v>
      </c>
    </row>
    <row r="8183" spans="2:9">
      <c r="B8183" s="1">
        <v>8181</v>
      </c>
      <c r="C8183" s="41" t="s">
        <v>23472</v>
      </c>
      <c r="D8183" s="4" t="s">
        <v>23473</v>
      </c>
      <c r="E8183" s="41" t="s">
        <v>206</v>
      </c>
      <c r="F8183" s="3" t="s">
        <v>18726</v>
      </c>
      <c r="G8183" s="1" t="s">
        <v>657</v>
      </c>
      <c r="H8183" s="4" t="s">
        <v>484</v>
      </c>
      <c r="I8183" s="1" t="s">
        <v>38</v>
      </c>
    </row>
    <row r="8184" spans="2:9">
      <c r="B8184" s="1">
        <v>8182</v>
      </c>
      <c r="C8184" s="41" t="s">
        <v>23474</v>
      </c>
      <c r="D8184" s="4" t="s">
        <v>23475</v>
      </c>
      <c r="E8184" s="41" t="s">
        <v>206</v>
      </c>
      <c r="F8184" s="3" t="s">
        <v>483</v>
      </c>
      <c r="G8184" s="1" t="s">
        <v>657</v>
      </c>
      <c r="H8184" s="4" t="s">
        <v>484</v>
      </c>
      <c r="I8184" s="1" t="s">
        <v>38</v>
      </c>
    </row>
    <row r="8185" spans="2:9">
      <c r="B8185" s="1">
        <v>8183</v>
      </c>
      <c r="C8185" s="41" t="s">
        <v>23476</v>
      </c>
      <c r="D8185" s="4" t="s">
        <v>23477</v>
      </c>
      <c r="E8185" s="41" t="s">
        <v>19</v>
      </c>
      <c r="F8185" s="3" t="s">
        <v>30035</v>
      </c>
      <c r="G8185" s="1" t="s">
        <v>20</v>
      </c>
      <c r="H8185" s="4" t="s">
        <v>436</v>
      </c>
      <c r="I8185" s="1" t="s">
        <v>38</v>
      </c>
    </row>
    <row r="8186" spans="2:9">
      <c r="B8186" s="1">
        <v>8184</v>
      </c>
      <c r="C8186" s="41" t="s">
        <v>23478</v>
      </c>
      <c r="D8186" s="4" t="s">
        <v>23479</v>
      </c>
      <c r="E8186" s="41" t="s">
        <v>206</v>
      </c>
      <c r="F8186" s="3" t="s">
        <v>23480</v>
      </c>
      <c r="G8186" s="1" t="s">
        <v>657</v>
      </c>
      <c r="H8186" s="4" t="s">
        <v>182</v>
      </c>
      <c r="I8186" s="1" t="s">
        <v>38</v>
      </c>
    </row>
    <row r="8187" spans="2:9">
      <c r="B8187" s="1">
        <v>8185</v>
      </c>
      <c r="C8187" s="41" t="s">
        <v>23481</v>
      </c>
      <c r="D8187" s="4" t="s">
        <v>23482</v>
      </c>
      <c r="E8187" s="41" t="s">
        <v>206</v>
      </c>
      <c r="F8187" s="3" t="s">
        <v>23483</v>
      </c>
      <c r="G8187" s="1" t="s">
        <v>657</v>
      </c>
      <c r="H8187" s="4" t="s">
        <v>29551</v>
      </c>
      <c r="I8187" s="1" t="s">
        <v>38</v>
      </c>
    </row>
    <row r="8188" spans="2:9">
      <c r="B8188" s="1">
        <v>8186</v>
      </c>
      <c r="C8188" s="41" t="s">
        <v>23484</v>
      </c>
      <c r="D8188" s="4" t="s">
        <v>23485</v>
      </c>
      <c r="E8188" s="41" t="s">
        <v>206</v>
      </c>
      <c r="F8188" s="3" t="s">
        <v>23486</v>
      </c>
      <c r="G8188" s="1" t="s">
        <v>657</v>
      </c>
      <c r="H8188" s="4" t="s">
        <v>182</v>
      </c>
      <c r="I8188" s="1" t="s">
        <v>38</v>
      </c>
    </row>
    <row r="8189" spans="2:9">
      <c r="B8189" s="1">
        <v>8187</v>
      </c>
      <c r="C8189" s="41" t="s">
        <v>23487</v>
      </c>
      <c r="D8189" s="4" t="s">
        <v>23488</v>
      </c>
      <c r="E8189" s="41" t="s">
        <v>206</v>
      </c>
      <c r="F8189" s="3" t="s">
        <v>23489</v>
      </c>
      <c r="G8189" s="1" t="s">
        <v>657</v>
      </c>
      <c r="H8189" s="4" t="s">
        <v>244</v>
      </c>
      <c r="I8189" s="1" t="s">
        <v>38</v>
      </c>
    </row>
    <row r="8190" spans="2:9">
      <c r="B8190" s="1">
        <v>8188</v>
      </c>
      <c r="C8190" s="41" t="s">
        <v>23490</v>
      </c>
      <c r="D8190" s="4" t="s">
        <v>23491</v>
      </c>
      <c r="E8190" s="41" t="s">
        <v>206</v>
      </c>
      <c r="F8190" s="3" t="s">
        <v>14366</v>
      </c>
      <c r="G8190" s="1" t="s">
        <v>657</v>
      </c>
      <c r="H8190" s="4" t="s">
        <v>680</v>
      </c>
      <c r="I8190" s="1" t="s">
        <v>38</v>
      </c>
    </row>
    <row r="8191" spans="2:9">
      <c r="B8191" s="1">
        <v>8189</v>
      </c>
      <c r="C8191" s="41" t="s">
        <v>23492</v>
      </c>
      <c r="D8191" s="4" t="s">
        <v>23493</v>
      </c>
      <c r="E8191" s="41" t="s">
        <v>206</v>
      </c>
      <c r="F8191" s="3" t="s">
        <v>23494</v>
      </c>
      <c r="G8191" s="1" t="s">
        <v>657</v>
      </c>
      <c r="H8191" s="4" t="s">
        <v>326</v>
      </c>
      <c r="I8191" s="1" t="s">
        <v>38</v>
      </c>
    </row>
    <row r="8192" spans="2:9">
      <c r="B8192" s="1">
        <v>8190</v>
      </c>
      <c r="C8192" s="41" t="s">
        <v>23495</v>
      </c>
      <c r="D8192" s="4" t="s">
        <v>23496</v>
      </c>
      <c r="E8192" s="41" t="s">
        <v>206</v>
      </c>
      <c r="F8192" s="3" t="s">
        <v>23497</v>
      </c>
      <c r="G8192" s="1" t="s">
        <v>657</v>
      </c>
      <c r="H8192" s="4" t="s">
        <v>29551</v>
      </c>
      <c r="I8192" s="1" t="s">
        <v>38</v>
      </c>
    </row>
    <row r="8193" spans="2:9">
      <c r="B8193" s="1">
        <v>8191</v>
      </c>
      <c r="C8193" s="41" t="s">
        <v>23498</v>
      </c>
      <c r="D8193" s="4" t="s">
        <v>23499</v>
      </c>
      <c r="E8193" s="41" t="s">
        <v>206</v>
      </c>
      <c r="F8193" s="3" t="s">
        <v>23500</v>
      </c>
      <c r="G8193" s="1" t="s">
        <v>657</v>
      </c>
      <c r="H8193" s="4" t="s">
        <v>679</v>
      </c>
      <c r="I8193" s="1" t="s">
        <v>38</v>
      </c>
    </row>
    <row r="8194" spans="2:9">
      <c r="B8194" s="1">
        <v>8192</v>
      </c>
      <c r="C8194" s="41" t="s">
        <v>23501</v>
      </c>
      <c r="D8194" s="4" t="s">
        <v>23502</v>
      </c>
      <c r="E8194" s="41" t="s">
        <v>206</v>
      </c>
      <c r="F8194" s="3" t="s">
        <v>23503</v>
      </c>
      <c r="G8194" s="1" t="s">
        <v>657</v>
      </c>
      <c r="H8194" s="4" t="s">
        <v>174</v>
      </c>
      <c r="I8194" s="1" t="s">
        <v>38</v>
      </c>
    </row>
    <row r="8195" spans="2:9">
      <c r="B8195" s="1">
        <v>8193</v>
      </c>
      <c r="C8195" s="41" t="s">
        <v>23504</v>
      </c>
      <c r="D8195" s="4" t="s">
        <v>23505</v>
      </c>
      <c r="E8195" s="41" t="s">
        <v>206</v>
      </c>
      <c r="F8195" s="3" t="s">
        <v>6567</v>
      </c>
      <c r="G8195" s="1" t="s">
        <v>657</v>
      </c>
      <c r="H8195" s="4" t="s">
        <v>29551</v>
      </c>
      <c r="I8195" s="1" t="s">
        <v>38</v>
      </c>
    </row>
    <row r="8196" spans="2:9">
      <c r="B8196" s="1">
        <v>8194</v>
      </c>
      <c r="C8196" s="41" t="s">
        <v>23506</v>
      </c>
      <c r="D8196" s="4" t="s">
        <v>23507</v>
      </c>
      <c r="E8196" s="41" t="s">
        <v>206</v>
      </c>
      <c r="F8196" s="3" t="s">
        <v>9402</v>
      </c>
      <c r="G8196" s="1" t="s">
        <v>657</v>
      </c>
      <c r="H8196" s="4" t="s">
        <v>462</v>
      </c>
      <c r="I8196" s="1" t="s">
        <v>38</v>
      </c>
    </row>
    <row r="8197" spans="2:9">
      <c r="B8197" s="1">
        <v>8195</v>
      </c>
      <c r="C8197" s="41" t="s">
        <v>23508</v>
      </c>
      <c r="D8197" s="4" t="s">
        <v>23509</v>
      </c>
      <c r="E8197" s="41" t="s">
        <v>206</v>
      </c>
      <c r="F8197" s="3" t="s">
        <v>23510</v>
      </c>
      <c r="G8197" s="1" t="s">
        <v>657</v>
      </c>
      <c r="H8197" s="4" t="s">
        <v>322</v>
      </c>
      <c r="I8197" s="1" t="s">
        <v>38</v>
      </c>
    </row>
    <row r="8198" spans="2:9">
      <c r="B8198" s="1">
        <v>8196</v>
      </c>
      <c r="C8198" s="41" t="s">
        <v>23511</v>
      </c>
      <c r="D8198" s="4" t="s">
        <v>23512</v>
      </c>
      <c r="E8198" s="41" t="s">
        <v>206</v>
      </c>
      <c r="F8198" s="3" t="s">
        <v>23513</v>
      </c>
      <c r="G8198" s="1" t="s">
        <v>657</v>
      </c>
      <c r="H8198" s="4" t="s">
        <v>174</v>
      </c>
      <c r="I8198" s="1" t="s">
        <v>38</v>
      </c>
    </row>
    <row r="8199" spans="2:9">
      <c r="B8199" s="1">
        <v>8197</v>
      </c>
      <c r="C8199" s="41" t="s">
        <v>23514</v>
      </c>
      <c r="D8199" s="4" t="s">
        <v>23515</v>
      </c>
      <c r="E8199" s="41" t="s">
        <v>206</v>
      </c>
      <c r="F8199" s="3" t="s">
        <v>23516</v>
      </c>
      <c r="G8199" s="1" t="s">
        <v>657</v>
      </c>
      <c r="H8199" s="4" t="s">
        <v>310</v>
      </c>
      <c r="I8199" s="1" t="s">
        <v>38</v>
      </c>
    </row>
    <row r="8200" spans="2:9">
      <c r="B8200" s="1">
        <v>8198</v>
      </c>
      <c r="C8200" s="41" t="s">
        <v>23517</v>
      </c>
      <c r="D8200" s="4" t="s">
        <v>23518</v>
      </c>
      <c r="E8200" s="41" t="s">
        <v>206</v>
      </c>
      <c r="F8200" s="3" t="s">
        <v>5168</v>
      </c>
      <c r="G8200" s="1" t="s">
        <v>657</v>
      </c>
      <c r="H8200" s="4" t="s">
        <v>252</v>
      </c>
      <c r="I8200" s="1" t="s">
        <v>38</v>
      </c>
    </row>
    <row r="8201" spans="2:9">
      <c r="B8201" s="1">
        <v>8199</v>
      </c>
      <c r="C8201" s="41" t="s">
        <v>23519</v>
      </c>
      <c r="D8201" s="4" t="s">
        <v>23520</v>
      </c>
      <c r="E8201" s="41" t="s">
        <v>206</v>
      </c>
      <c r="F8201" s="3" t="s">
        <v>23521</v>
      </c>
      <c r="G8201" s="1" t="s">
        <v>657</v>
      </c>
      <c r="H8201" s="4" t="s">
        <v>310</v>
      </c>
      <c r="I8201" s="1" t="s">
        <v>38</v>
      </c>
    </row>
    <row r="8202" spans="2:9">
      <c r="B8202" s="1">
        <v>8200</v>
      </c>
      <c r="C8202" s="41" t="s">
        <v>23522</v>
      </c>
      <c r="D8202" s="4" t="s">
        <v>23523</v>
      </c>
      <c r="E8202" s="41" t="s">
        <v>206</v>
      </c>
      <c r="F8202" s="3" t="s">
        <v>23524</v>
      </c>
      <c r="G8202" s="1" t="s">
        <v>657</v>
      </c>
      <c r="H8202" s="4" t="s">
        <v>675</v>
      </c>
      <c r="I8202" s="1" t="s">
        <v>38</v>
      </c>
    </row>
    <row r="8203" spans="2:9">
      <c r="B8203" s="1">
        <v>8201</v>
      </c>
      <c r="C8203" s="41" t="s">
        <v>23525</v>
      </c>
      <c r="D8203" s="4" t="s">
        <v>23526</v>
      </c>
      <c r="E8203" s="41" t="s">
        <v>206</v>
      </c>
      <c r="F8203" s="3" t="s">
        <v>23527</v>
      </c>
      <c r="G8203" s="1" t="s">
        <v>657</v>
      </c>
      <c r="H8203" s="4" t="s">
        <v>678</v>
      </c>
      <c r="I8203" s="1" t="s">
        <v>38</v>
      </c>
    </row>
    <row r="8204" spans="2:9">
      <c r="B8204" s="1">
        <v>8202</v>
      </c>
      <c r="C8204" s="41" t="s">
        <v>23528</v>
      </c>
      <c r="D8204" s="4" t="s">
        <v>23529</v>
      </c>
      <c r="E8204" s="41" t="s">
        <v>206</v>
      </c>
      <c r="F8204" s="3" t="s">
        <v>16104</v>
      </c>
      <c r="G8204" s="1" t="s">
        <v>657</v>
      </c>
      <c r="H8204" s="4" t="s">
        <v>436</v>
      </c>
      <c r="I8204" s="1" t="s">
        <v>38</v>
      </c>
    </row>
    <row r="8205" spans="2:9">
      <c r="B8205" s="1">
        <v>8203</v>
      </c>
      <c r="C8205" s="41" t="s">
        <v>23530</v>
      </c>
      <c r="D8205" s="4" t="s">
        <v>23531</v>
      </c>
      <c r="E8205" s="41" t="s">
        <v>206</v>
      </c>
      <c r="F8205" s="3" t="s">
        <v>23532</v>
      </c>
      <c r="G8205" s="1" t="s">
        <v>657</v>
      </c>
      <c r="H8205" s="4" t="s">
        <v>675</v>
      </c>
      <c r="I8205" s="1" t="s">
        <v>38</v>
      </c>
    </row>
    <row r="8206" spans="2:9">
      <c r="B8206" s="1">
        <v>8204</v>
      </c>
      <c r="C8206" s="41" t="s">
        <v>23533</v>
      </c>
      <c r="D8206" s="4" t="s">
        <v>23534</v>
      </c>
      <c r="E8206" s="41" t="s">
        <v>206</v>
      </c>
      <c r="F8206" s="3" t="s">
        <v>23333</v>
      </c>
      <c r="G8206" s="1" t="s">
        <v>657</v>
      </c>
      <c r="H8206" s="4" t="s">
        <v>484</v>
      </c>
      <c r="I8206" s="1" t="s">
        <v>38</v>
      </c>
    </row>
    <row r="8207" spans="2:9">
      <c r="B8207" s="1">
        <v>8205</v>
      </c>
      <c r="C8207" s="41" t="s">
        <v>23535</v>
      </c>
      <c r="D8207" s="4" t="s">
        <v>23536</v>
      </c>
      <c r="E8207" s="41" t="s">
        <v>206</v>
      </c>
      <c r="F8207" s="3" t="s">
        <v>23537</v>
      </c>
      <c r="G8207" s="1" t="s">
        <v>657</v>
      </c>
      <c r="H8207" s="4" t="s">
        <v>478</v>
      </c>
      <c r="I8207" s="1" t="s">
        <v>38</v>
      </c>
    </row>
    <row r="8208" spans="2:9">
      <c r="B8208" s="1">
        <v>8206</v>
      </c>
      <c r="C8208" s="41" t="s">
        <v>23538</v>
      </c>
      <c r="D8208" s="4" t="s">
        <v>23539</v>
      </c>
      <c r="E8208" s="41" t="s">
        <v>206</v>
      </c>
      <c r="F8208" s="3" t="s">
        <v>23540</v>
      </c>
      <c r="G8208" s="1" t="s">
        <v>657</v>
      </c>
      <c r="H8208" s="4" t="s">
        <v>680</v>
      </c>
      <c r="I8208" s="1" t="s">
        <v>38</v>
      </c>
    </row>
    <row r="8209" spans="2:9">
      <c r="B8209" s="1">
        <v>8207</v>
      </c>
      <c r="C8209" s="41" t="s">
        <v>23541</v>
      </c>
      <c r="D8209" s="4" t="s">
        <v>23542</v>
      </c>
      <c r="E8209" s="41" t="s">
        <v>206</v>
      </c>
      <c r="F8209" s="3" t="s">
        <v>23543</v>
      </c>
      <c r="G8209" s="1" t="s">
        <v>657</v>
      </c>
      <c r="H8209" s="4" t="s">
        <v>182</v>
      </c>
      <c r="I8209" s="1" t="s">
        <v>38</v>
      </c>
    </row>
    <row r="8210" spans="2:9">
      <c r="B8210" s="1">
        <v>8208</v>
      </c>
      <c r="C8210" s="41" t="s">
        <v>23544</v>
      </c>
      <c r="D8210" s="4" t="s">
        <v>15313</v>
      </c>
      <c r="E8210" s="41" t="s">
        <v>206</v>
      </c>
      <c r="F8210" s="3" t="s">
        <v>23545</v>
      </c>
      <c r="G8210" s="1" t="s">
        <v>657</v>
      </c>
      <c r="H8210" s="4" t="s">
        <v>679</v>
      </c>
      <c r="I8210" s="1" t="s">
        <v>38</v>
      </c>
    </row>
    <row r="8211" spans="2:9">
      <c r="B8211" s="1">
        <v>8209</v>
      </c>
      <c r="C8211" s="41" t="s">
        <v>23546</v>
      </c>
      <c r="D8211" s="4" t="s">
        <v>23547</v>
      </c>
      <c r="E8211" s="41" t="s">
        <v>206</v>
      </c>
      <c r="F8211" s="3" t="s">
        <v>23548</v>
      </c>
      <c r="G8211" s="1" t="s">
        <v>657</v>
      </c>
      <c r="H8211" s="4" t="s">
        <v>322</v>
      </c>
      <c r="I8211" s="1" t="s">
        <v>38</v>
      </c>
    </row>
    <row r="8212" spans="2:9">
      <c r="B8212" s="1">
        <v>8210</v>
      </c>
      <c r="C8212" s="41" t="s">
        <v>23549</v>
      </c>
      <c r="D8212" s="4" t="s">
        <v>23550</v>
      </c>
      <c r="E8212" s="41" t="s">
        <v>206</v>
      </c>
      <c r="F8212" s="3" t="s">
        <v>23551</v>
      </c>
      <c r="G8212" s="1" t="s">
        <v>657</v>
      </c>
      <c r="H8212" s="4" t="s">
        <v>436</v>
      </c>
      <c r="I8212" s="1" t="s">
        <v>38</v>
      </c>
    </row>
    <row r="8213" spans="2:9">
      <c r="B8213" s="1">
        <v>8211</v>
      </c>
      <c r="C8213" s="41" t="s">
        <v>23552</v>
      </c>
      <c r="D8213" s="4" t="s">
        <v>23553</v>
      </c>
      <c r="E8213" s="41" t="s">
        <v>206</v>
      </c>
      <c r="F8213" s="3" t="s">
        <v>23554</v>
      </c>
      <c r="G8213" s="1" t="s">
        <v>657</v>
      </c>
      <c r="H8213" s="4" t="s">
        <v>557</v>
      </c>
      <c r="I8213" s="1" t="s">
        <v>38</v>
      </c>
    </row>
    <row r="8214" spans="2:9">
      <c r="B8214" s="1">
        <v>8212</v>
      </c>
      <c r="C8214" s="41" t="s">
        <v>23555</v>
      </c>
      <c r="D8214" s="4" t="s">
        <v>23556</v>
      </c>
      <c r="E8214" s="41" t="s">
        <v>206</v>
      </c>
      <c r="F8214" s="3" t="s">
        <v>23557</v>
      </c>
      <c r="G8214" s="1" t="s">
        <v>657</v>
      </c>
      <c r="H8214" s="4" t="s">
        <v>478</v>
      </c>
      <c r="I8214" s="1" t="s">
        <v>38</v>
      </c>
    </row>
    <row r="8215" spans="2:9">
      <c r="B8215" s="1">
        <v>8213</v>
      </c>
      <c r="C8215" s="41" t="s">
        <v>23558</v>
      </c>
      <c r="D8215" s="4" t="s">
        <v>23559</v>
      </c>
      <c r="E8215" s="41" t="s">
        <v>206</v>
      </c>
      <c r="F8215" s="3" t="s">
        <v>23560</v>
      </c>
      <c r="G8215" s="1" t="s">
        <v>657</v>
      </c>
      <c r="H8215" s="4" t="s">
        <v>680</v>
      </c>
      <c r="I8215" s="1" t="s">
        <v>38</v>
      </c>
    </row>
    <row r="8216" spans="2:9">
      <c r="B8216" s="1">
        <v>8214</v>
      </c>
      <c r="C8216" s="41" t="s">
        <v>23561</v>
      </c>
      <c r="D8216" s="4" t="s">
        <v>23562</v>
      </c>
      <c r="E8216" s="41" t="s">
        <v>206</v>
      </c>
      <c r="F8216" s="3" t="s">
        <v>23563</v>
      </c>
      <c r="G8216" s="1" t="s">
        <v>657</v>
      </c>
      <c r="H8216" s="4" t="s">
        <v>310</v>
      </c>
      <c r="I8216" s="1" t="s">
        <v>38</v>
      </c>
    </row>
    <row r="8217" spans="2:9">
      <c r="B8217" s="1">
        <v>8215</v>
      </c>
      <c r="C8217" s="41" t="s">
        <v>23564</v>
      </c>
      <c r="D8217" s="4" t="s">
        <v>8662</v>
      </c>
      <c r="E8217" s="41" t="s">
        <v>206</v>
      </c>
      <c r="F8217" s="3" t="s">
        <v>23565</v>
      </c>
      <c r="G8217" s="1" t="s">
        <v>657</v>
      </c>
      <c r="H8217" s="4" t="s">
        <v>675</v>
      </c>
      <c r="I8217" s="1" t="s">
        <v>38</v>
      </c>
    </row>
    <row r="8218" spans="2:9">
      <c r="B8218" s="1">
        <v>8216</v>
      </c>
      <c r="C8218" s="41" t="s">
        <v>23566</v>
      </c>
      <c r="D8218" s="4" t="s">
        <v>23567</v>
      </c>
      <c r="E8218" s="41" t="s">
        <v>206</v>
      </c>
      <c r="F8218" s="3" t="s">
        <v>23568</v>
      </c>
      <c r="G8218" s="1" t="s">
        <v>657</v>
      </c>
      <c r="H8218" s="4" t="s">
        <v>478</v>
      </c>
      <c r="I8218" s="1" t="s">
        <v>38</v>
      </c>
    </row>
    <row r="8219" spans="2:9">
      <c r="B8219" s="1">
        <v>8217</v>
      </c>
      <c r="C8219" s="41" t="s">
        <v>23569</v>
      </c>
      <c r="D8219" s="4" t="s">
        <v>23570</v>
      </c>
      <c r="E8219" s="41" t="s">
        <v>206</v>
      </c>
      <c r="F8219" s="3" t="s">
        <v>20506</v>
      </c>
      <c r="G8219" s="1" t="s">
        <v>657</v>
      </c>
      <c r="H8219" s="4" t="s">
        <v>478</v>
      </c>
      <c r="I8219" s="1" t="s">
        <v>38</v>
      </c>
    </row>
    <row r="8220" spans="2:9">
      <c r="B8220" s="1">
        <v>8218</v>
      </c>
      <c r="C8220" s="41" t="s">
        <v>23571</v>
      </c>
      <c r="D8220" s="4" t="s">
        <v>23572</v>
      </c>
      <c r="E8220" s="41" t="s">
        <v>206</v>
      </c>
      <c r="F8220" s="3" t="s">
        <v>23573</v>
      </c>
      <c r="G8220" s="1" t="s">
        <v>657</v>
      </c>
      <c r="H8220" s="4" t="s">
        <v>436</v>
      </c>
      <c r="I8220" s="1" t="s">
        <v>38</v>
      </c>
    </row>
    <row r="8221" spans="2:9">
      <c r="B8221" s="1">
        <v>8219</v>
      </c>
      <c r="C8221" s="41" t="s">
        <v>23574</v>
      </c>
      <c r="D8221" s="4" t="s">
        <v>23575</v>
      </c>
      <c r="E8221" s="41" t="s">
        <v>206</v>
      </c>
      <c r="F8221" s="3" t="s">
        <v>23576</v>
      </c>
      <c r="G8221" s="1" t="s">
        <v>657</v>
      </c>
      <c r="H8221" s="4" t="s">
        <v>671</v>
      </c>
      <c r="I8221" s="1" t="s">
        <v>38</v>
      </c>
    </row>
    <row r="8222" spans="2:9">
      <c r="B8222" s="1">
        <v>8220</v>
      </c>
      <c r="C8222" s="41" t="s">
        <v>23577</v>
      </c>
      <c r="D8222" s="4" t="s">
        <v>23578</v>
      </c>
      <c r="E8222" s="41" t="s">
        <v>206</v>
      </c>
      <c r="F8222" s="3" t="s">
        <v>23579</v>
      </c>
      <c r="G8222" s="1" t="s">
        <v>657</v>
      </c>
      <c r="H8222" s="4" t="s">
        <v>182</v>
      </c>
      <c r="I8222" s="1" t="s">
        <v>38</v>
      </c>
    </row>
    <row r="8223" spans="2:9">
      <c r="B8223" s="1">
        <v>8221</v>
      </c>
      <c r="C8223" s="41" t="s">
        <v>23580</v>
      </c>
      <c r="D8223" s="4" t="s">
        <v>23581</v>
      </c>
      <c r="E8223" s="41" t="s">
        <v>206</v>
      </c>
      <c r="F8223" s="3" t="s">
        <v>23582</v>
      </c>
      <c r="G8223" s="1" t="s">
        <v>657</v>
      </c>
      <c r="H8223" s="4" t="s">
        <v>174</v>
      </c>
      <c r="I8223" s="1" t="s">
        <v>38</v>
      </c>
    </row>
    <row r="8224" spans="2:9">
      <c r="B8224" s="1">
        <v>8222</v>
      </c>
      <c r="C8224" s="41" t="s">
        <v>23583</v>
      </c>
      <c r="D8224" s="4" t="s">
        <v>23584</v>
      </c>
      <c r="E8224" s="41" t="s">
        <v>206</v>
      </c>
      <c r="F8224" s="3" t="s">
        <v>23585</v>
      </c>
      <c r="G8224" s="1" t="s">
        <v>657</v>
      </c>
      <c r="H8224" s="4" t="s">
        <v>678</v>
      </c>
      <c r="I8224" s="1" t="s">
        <v>38</v>
      </c>
    </row>
    <row r="8225" spans="2:9">
      <c r="B8225" s="1">
        <v>8223</v>
      </c>
      <c r="C8225" s="41" t="s">
        <v>23586</v>
      </c>
      <c r="D8225" s="4" t="s">
        <v>23587</v>
      </c>
      <c r="E8225" s="41" t="s">
        <v>206</v>
      </c>
      <c r="F8225" s="3" t="s">
        <v>18726</v>
      </c>
      <c r="G8225" s="1" t="s">
        <v>657</v>
      </c>
      <c r="H8225" s="4" t="s">
        <v>484</v>
      </c>
      <c r="I8225" s="1" t="s">
        <v>38</v>
      </c>
    </row>
    <row r="8226" spans="2:9">
      <c r="B8226" s="1">
        <v>8224</v>
      </c>
      <c r="C8226" s="41" t="s">
        <v>23588</v>
      </c>
      <c r="D8226" s="4" t="s">
        <v>23589</v>
      </c>
      <c r="E8226" s="41" t="s">
        <v>206</v>
      </c>
      <c r="F8226" s="3" t="s">
        <v>23590</v>
      </c>
      <c r="G8226" s="1" t="s">
        <v>657</v>
      </c>
      <c r="H8226" s="4" t="s">
        <v>502</v>
      </c>
      <c r="I8226" s="1" t="s">
        <v>38</v>
      </c>
    </row>
    <row r="8227" spans="2:9">
      <c r="B8227" s="1">
        <v>8225</v>
      </c>
      <c r="C8227" s="41" t="s">
        <v>23591</v>
      </c>
      <c r="D8227" s="4" t="s">
        <v>23592</v>
      </c>
      <c r="E8227" s="41" t="s">
        <v>206</v>
      </c>
      <c r="F8227" s="3" t="s">
        <v>23593</v>
      </c>
      <c r="G8227" s="1" t="s">
        <v>657</v>
      </c>
      <c r="H8227" s="4" t="s">
        <v>182</v>
      </c>
      <c r="I8227" s="1" t="s">
        <v>38</v>
      </c>
    </row>
    <row r="8228" spans="2:9">
      <c r="B8228" s="1">
        <v>8226</v>
      </c>
      <c r="C8228" s="41" t="s">
        <v>23594</v>
      </c>
      <c r="D8228" s="4" t="s">
        <v>23595</v>
      </c>
      <c r="E8228" s="41" t="s">
        <v>206</v>
      </c>
      <c r="F8228" s="3" t="s">
        <v>23596</v>
      </c>
      <c r="G8228" s="1" t="s">
        <v>657</v>
      </c>
      <c r="H8228" s="4" t="s">
        <v>478</v>
      </c>
      <c r="I8228" s="1" t="s">
        <v>38</v>
      </c>
    </row>
    <row r="8229" spans="2:9">
      <c r="B8229" s="1">
        <v>8227</v>
      </c>
      <c r="C8229" s="41" t="s">
        <v>23597</v>
      </c>
      <c r="D8229" s="4" t="s">
        <v>23598</v>
      </c>
      <c r="E8229" s="41" t="s">
        <v>206</v>
      </c>
      <c r="F8229" s="3" t="s">
        <v>23599</v>
      </c>
      <c r="G8229" s="1" t="s">
        <v>657</v>
      </c>
      <c r="H8229" s="4" t="s">
        <v>478</v>
      </c>
      <c r="I8229" s="1" t="s">
        <v>38</v>
      </c>
    </row>
    <row r="8230" spans="2:9">
      <c r="B8230" s="1">
        <v>8228</v>
      </c>
      <c r="C8230" s="41" t="s">
        <v>23600</v>
      </c>
      <c r="D8230" s="4" t="s">
        <v>23601</v>
      </c>
      <c r="E8230" s="41" t="s">
        <v>206</v>
      </c>
      <c r="F8230" s="3" t="s">
        <v>23602</v>
      </c>
      <c r="G8230" s="1" t="s">
        <v>657</v>
      </c>
      <c r="H8230" s="4" t="s">
        <v>478</v>
      </c>
      <c r="I8230" s="1" t="s">
        <v>38</v>
      </c>
    </row>
    <row r="8231" spans="2:9">
      <c r="B8231" s="1">
        <v>8229</v>
      </c>
      <c r="C8231" s="41" t="s">
        <v>23603</v>
      </c>
      <c r="D8231" s="4" t="s">
        <v>23604</v>
      </c>
      <c r="E8231" s="41" t="s">
        <v>206</v>
      </c>
      <c r="F8231" s="3" t="s">
        <v>23605</v>
      </c>
      <c r="G8231" s="1" t="s">
        <v>657</v>
      </c>
      <c r="H8231" s="4" t="s">
        <v>557</v>
      </c>
      <c r="I8231" s="1" t="s">
        <v>38</v>
      </c>
    </row>
    <row r="8232" spans="2:9">
      <c r="B8232" s="1">
        <v>8230</v>
      </c>
      <c r="C8232" s="41" t="s">
        <v>23606</v>
      </c>
      <c r="D8232" s="4" t="s">
        <v>23607</v>
      </c>
      <c r="E8232" s="41" t="s">
        <v>206</v>
      </c>
      <c r="F8232" s="3" t="s">
        <v>23608</v>
      </c>
      <c r="G8232" s="1" t="s">
        <v>657</v>
      </c>
      <c r="H8232" s="4" t="s">
        <v>679</v>
      </c>
      <c r="I8232" s="1" t="s">
        <v>38</v>
      </c>
    </row>
    <row r="8233" spans="2:9">
      <c r="B8233" s="1">
        <v>8231</v>
      </c>
      <c r="C8233" s="41" t="s">
        <v>23609</v>
      </c>
      <c r="D8233" s="4" t="s">
        <v>23610</v>
      </c>
      <c r="E8233" s="41" t="s">
        <v>206</v>
      </c>
      <c r="F8233" s="3" t="s">
        <v>16118</v>
      </c>
      <c r="G8233" s="1" t="s">
        <v>657</v>
      </c>
      <c r="H8233" s="4" t="s">
        <v>310</v>
      </c>
      <c r="I8233" s="1" t="s">
        <v>38</v>
      </c>
    </row>
    <row r="8234" spans="2:9">
      <c r="B8234" s="1">
        <v>8232</v>
      </c>
      <c r="C8234" s="41" t="s">
        <v>23611</v>
      </c>
      <c r="D8234" s="4" t="s">
        <v>23612</v>
      </c>
      <c r="E8234" s="41" t="s">
        <v>206</v>
      </c>
      <c r="F8234" s="3" t="s">
        <v>23613</v>
      </c>
      <c r="G8234" s="1" t="s">
        <v>657</v>
      </c>
      <c r="H8234" s="4" t="s">
        <v>29551</v>
      </c>
      <c r="I8234" s="1" t="s">
        <v>38</v>
      </c>
    </row>
    <row r="8235" spans="2:9">
      <c r="B8235" s="1">
        <v>8233</v>
      </c>
      <c r="C8235" s="41" t="s">
        <v>23614</v>
      </c>
      <c r="D8235" s="4" t="s">
        <v>23615</v>
      </c>
      <c r="E8235" s="41" t="s">
        <v>206</v>
      </c>
      <c r="F8235" s="3" t="s">
        <v>23616</v>
      </c>
      <c r="G8235" s="1" t="s">
        <v>657</v>
      </c>
      <c r="H8235" s="4" t="s">
        <v>478</v>
      </c>
      <c r="I8235" s="1" t="s">
        <v>38</v>
      </c>
    </row>
    <row r="8236" spans="2:9">
      <c r="B8236" s="1">
        <v>8234</v>
      </c>
      <c r="C8236" s="41" t="s">
        <v>23617</v>
      </c>
      <c r="D8236" s="4" t="s">
        <v>23618</v>
      </c>
      <c r="E8236" s="41" t="s">
        <v>206</v>
      </c>
      <c r="F8236" s="3" t="s">
        <v>23619</v>
      </c>
      <c r="G8236" s="1" t="s">
        <v>657</v>
      </c>
      <c r="H8236" s="4" t="s">
        <v>675</v>
      </c>
      <c r="I8236" s="1" t="s">
        <v>38</v>
      </c>
    </row>
    <row r="8237" spans="2:9">
      <c r="B8237" s="1">
        <v>8235</v>
      </c>
      <c r="C8237" s="41" t="s">
        <v>23620</v>
      </c>
      <c r="D8237" s="4" t="s">
        <v>23621</v>
      </c>
      <c r="E8237" s="41" t="s">
        <v>206</v>
      </c>
      <c r="F8237" s="3" t="s">
        <v>23622</v>
      </c>
      <c r="G8237" s="1" t="s">
        <v>657</v>
      </c>
      <c r="H8237" s="4" t="s">
        <v>680</v>
      </c>
      <c r="I8237" s="1" t="s">
        <v>38</v>
      </c>
    </row>
    <row r="8238" spans="2:9">
      <c r="B8238" s="1">
        <v>8236</v>
      </c>
      <c r="C8238" s="41" t="s">
        <v>23623</v>
      </c>
      <c r="D8238" s="4" t="s">
        <v>23624</v>
      </c>
      <c r="E8238" s="41" t="s">
        <v>206</v>
      </c>
      <c r="F8238" s="3" t="s">
        <v>5390</v>
      </c>
      <c r="G8238" s="1" t="s">
        <v>657</v>
      </c>
      <c r="H8238" s="4" t="s">
        <v>360</v>
      </c>
      <c r="I8238" s="1" t="s">
        <v>38</v>
      </c>
    </row>
    <row r="8239" spans="2:9">
      <c r="B8239" s="1">
        <v>8237</v>
      </c>
      <c r="C8239" s="41" t="s">
        <v>23625</v>
      </c>
      <c r="D8239" s="4" t="s">
        <v>14718</v>
      </c>
      <c r="E8239" s="41" t="s">
        <v>206</v>
      </c>
      <c r="F8239" s="3" t="s">
        <v>23626</v>
      </c>
      <c r="G8239" s="1" t="s">
        <v>657</v>
      </c>
      <c r="H8239" s="4" t="s">
        <v>310</v>
      </c>
      <c r="I8239" s="1" t="s">
        <v>38</v>
      </c>
    </row>
    <row r="8240" spans="2:9">
      <c r="B8240" s="1">
        <v>8238</v>
      </c>
      <c r="C8240" s="41" t="s">
        <v>23627</v>
      </c>
      <c r="D8240" s="4" t="s">
        <v>23628</v>
      </c>
      <c r="E8240" s="41" t="s">
        <v>206</v>
      </c>
      <c r="F8240" s="3" t="s">
        <v>23629</v>
      </c>
      <c r="G8240" s="1" t="s">
        <v>657</v>
      </c>
      <c r="H8240" s="4" t="s">
        <v>557</v>
      </c>
      <c r="I8240" s="1" t="s">
        <v>38</v>
      </c>
    </row>
    <row r="8241" spans="2:9">
      <c r="B8241" s="1">
        <v>8239</v>
      </c>
      <c r="C8241" s="41" t="s">
        <v>23630</v>
      </c>
      <c r="D8241" s="4" t="s">
        <v>23631</v>
      </c>
      <c r="E8241" s="41" t="s">
        <v>206</v>
      </c>
      <c r="F8241" s="3" t="s">
        <v>23632</v>
      </c>
      <c r="G8241" s="1" t="s">
        <v>657</v>
      </c>
      <c r="H8241" s="4" t="s">
        <v>675</v>
      </c>
      <c r="I8241" s="1" t="s">
        <v>38</v>
      </c>
    </row>
    <row r="8242" spans="2:9">
      <c r="B8242" s="1">
        <v>8240</v>
      </c>
      <c r="C8242" s="41" t="s">
        <v>23633</v>
      </c>
      <c r="D8242" s="4" t="s">
        <v>23634</v>
      </c>
      <c r="E8242" s="41" t="s">
        <v>206</v>
      </c>
      <c r="F8242" s="3" t="s">
        <v>402</v>
      </c>
      <c r="G8242" s="1" t="s">
        <v>657</v>
      </c>
      <c r="H8242" s="4" t="s">
        <v>369</v>
      </c>
      <c r="I8242" s="1" t="s">
        <v>38</v>
      </c>
    </row>
    <row r="8243" spans="2:9">
      <c r="B8243" s="1">
        <v>8241</v>
      </c>
      <c r="C8243" s="41" t="s">
        <v>23635</v>
      </c>
      <c r="D8243" s="4" t="s">
        <v>23636</v>
      </c>
      <c r="E8243" s="41" t="s">
        <v>206</v>
      </c>
      <c r="F8243" s="3" t="s">
        <v>23637</v>
      </c>
      <c r="G8243" s="1" t="s">
        <v>657</v>
      </c>
      <c r="H8243" s="4" t="s">
        <v>182</v>
      </c>
      <c r="I8243" s="1" t="s">
        <v>38</v>
      </c>
    </row>
    <row r="8244" spans="2:9">
      <c r="B8244" s="1">
        <v>8242</v>
      </c>
      <c r="C8244" s="41" t="s">
        <v>23638</v>
      </c>
      <c r="D8244" s="4" t="s">
        <v>23639</v>
      </c>
      <c r="E8244" s="41" t="s">
        <v>206</v>
      </c>
      <c r="F8244" s="3" t="s">
        <v>6852</v>
      </c>
      <c r="G8244" s="1" t="s">
        <v>657</v>
      </c>
      <c r="H8244" s="4" t="s">
        <v>387</v>
      </c>
      <c r="I8244" s="1" t="s">
        <v>38</v>
      </c>
    </row>
    <row r="8245" spans="2:9">
      <c r="B8245" s="1">
        <v>8243</v>
      </c>
      <c r="C8245" s="41" t="s">
        <v>23640</v>
      </c>
      <c r="D8245" s="4" t="s">
        <v>23641</v>
      </c>
      <c r="E8245" s="41" t="s">
        <v>206</v>
      </c>
      <c r="F8245" s="3" t="s">
        <v>23642</v>
      </c>
      <c r="G8245" s="1" t="s">
        <v>657</v>
      </c>
      <c r="H8245" s="4" t="s">
        <v>357</v>
      </c>
      <c r="I8245" s="1" t="s">
        <v>38</v>
      </c>
    </row>
    <row r="8246" spans="2:9">
      <c r="B8246" s="1">
        <v>8244</v>
      </c>
      <c r="C8246" s="41" t="s">
        <v>23643</v>
      </c>
      <c r="D8246" s="4" t="s">
        <v>23644</v>
      </c>
      <c r="E8246" s="41" t="s">
        <v>206</v>
      </c>
      <c r="F8246" s="3" t="s">
        <v>23645</v>
      </c>
      <c r="G8246" s="1" t="s">
        <v>657</v>
      </c>
      <c r="H8246" s="4" t="s">
        <v>326</v>
      </c>
      <c r="I8246" s="1" t="s">
        <v>38</v>
      </c>
    </row>
    <row r="8247" spans="2:9">
      <c r="B8247" s="1">
        <v>8245</v>
      </c>
      <c r="C8247" s="41" t="s">
        <v>23646</v>
      </c>
      <c r="D8247" s="4" t="s">
        <v>23647</v>
      </c>
      <c r="E8247" s="41" t="s">
        <v>206</v>
      </c>
      <c r="F8247" s="3" t="s">
        <v>15393</v>
      </c>
      <c r="G8247" s="1" t="s">
        <v>657</v>
      </c>
      <c r="H8247" s="4" t="s">
        <v>244</v>
      </c>
      <c r="I8247" s="1" t="s">
        <v>38</v>
      </c>
    </row>
    <row r="8248" spans="2:9">
      <c r="B8248" s="1">
        <v>8246</v>
      </c>
      <c r="C8248" s="41" t="s">
        <v>23648</v>
      </c>
      <c r="D8248" s="4" t="s">
        <v>23649</v>
      </c>
      <c r="E8248" s="41" t="s">
        <v>206</v>
      </c>
      <c r="F8248" s="3" t="s">
        <v>14322</v>
      </c>
      <c r="G8248" s="1" t="s">
        <v>657</v>
      </c>
      <c r="H8248" s="4" t="s">
        <v>387</v>
      </c>
      <c r="I8248" s="1" t="s">
        <v>38</v>
      </c>
    </row>
    <row r="8249" spans="2:9">
      <c r="B8249" s="1">
        <v>8247</v>
      </c>
      <c r="C8249" s="41" t="s">
        <v>23650</v>
      </c>
      <c r="D8249" s="4" t="s">
        <v>23651</v>
      </c>
      <c r="E8249" s="41" t="s">
        <v>206</v>
      </c>
      <c r="F8249" s="3" t="s">
        <v>23652</v>
      </c>
      <c r="G8249" s="1" t="s">
        <v>657</v>
      </c>
      <c r="H8249" s="4" t="s">
        <v>436</v>
      </c>
      <c r="I8249" s="1" t="s">
        <v>38</v>
      </c>
    </row>
    <row r="8250" spans="2:9">
      <c r="B8250" s="1">
        <v>8248</v>
      </c>
      <c r="C8250" s="41" t="s">
        <v>23653</v>
      </c>
      <c r="D8250" s="4" t="s">
        <v>23654</v>
      </c>
      <c r="E8250" s="41" t="s">
        <v>206</v>
      </c>
      <c r="F8250" s="3" t="s">
        <v>23655</v>
      </c>
      <c r="G8250" s="1" t="s">
        <v>657</v>
      </c>
      <c r="H8250" s="4" t="s">
        <v>675</v>
      </c>
      <c r="I8250" s="1" t="s">
        <v>38</v>
      </c>
    </row>
    <row r="8251" spans="2:9">
      <c r="B8251" s="1">
        <v>8249</v>
      </c>
      <c r="C8251" s="41" t="s">
        <v>23656</v>
      </c>
      <c r="D8251" s="4" t="s">
        <v>23657</v>
      </c>
      <c r="E8251" s="41" t="s">
        <v>206</v>
      </c>
      <c r="F8251" s="3" t="s">
        <v>21627</v>
      </c>
      <c r="G8251" s="1" t="s">
        <v>657</v>
      </c>
      <c r="H8251" s="4" t="s">
        <v>194</v>
      </c>
      <c r="I8251" s="1" t="s">
        <v>38</v>
      </c>
    </row>
    <row r="8252" spans="2:9">
      <c r="B8252" s="1">
        <v>8250</v>
      </c>
      <c r="C8252" s="41" t="s">
        <v>23658</v>
      </c>
      <c r="D8252" s="4" t="s">
        <v>23659</v>
      </c>
      <c r="E8252" s="41" t="s">
        <v>206</v>
      </c>
      <c r="F8252" s="3" t="s">
        <v>23660</v>
      </c>
      <c r="G8252" s="1" t="s">
        <v>657</v>
      </c>
      <c r="H8252" s="4" t="s">
        <v>182</v>
      </c>
      <c r="I8252" s="1" t="s">
        <v>38</v>
      </c>
    </row>
    <row r="8253" spans="2:9">
      <c r="B8253" s="1">
        <v>8251</v>
      </c>
      <c r="C8253" s="41" t="s">
        <v>23661</v>
      </c>
      <c r="D8253" s="4" t="s">
        <v>23662</v>
      </c>
      <c r="E8253" s="41" t="s">
        <v>206</v>
      </c>
      <c r="F8253" s="3" t="s">
        <v>23663</v>
      </c>
      <c r="G8253" s="1" t="s">
        <v>657</v>
      </c>
      <c r="H8253" s="4" t="s">
        <v>557</v>
      </c>
      <c r="I8253" s="1" t="s">
        <v>38</v>
      </c>
    </row>
    <row r="8254" spans="2:9">
      <c r="B8254" s="1">
        <v>8252</v>
      </c>
      <c r="C8254" s="41" t="s">
        <v>23664</v>
      </c>
      <c r="D8254" s="4" t="s">
        <v>23665</v>
      </c>
      <c r="E8254" s="41" t="s">
        <v>206</v>
      </c>
      <c r="F8254" s="3" t="s">
        <v>23666</v>
      </c>
      <c r="G8254" s="1" t="s">
        <v>657</v>
      </c>
      <c r="H8254" s="4" t="s">
        <v>29551</v>
      </c>
      <c r="I8254" s="1" t="s">
        <v>38</v>
      </c>
    </row>
    <row r="8255" spans="2:9">
      <c r="B8255" s="1">
        <v>8253</v>
      </c>
      <c r="C8255" s="41" t="s">
        <v>23667</v>
      </c>
      <c r="D8255" s="4" t="s">
        <v>23668</v>
      </c>
      <c r="E8255" s="41" t="s">
        <v>206</v>
      </c>
      <c r="F8255" s="3" t="s">
        <v>18726</v>
      </c>
      <c r="G8255" s="1" t="s">
        <v>657</v>
      </c>
      <c r="H8255" s="4" t="s">
        <v>484</v>
      </c>
      <c r="I8255" s="1" t="s">
        <v>38</v>
      </c>
    </row>
    <row r="8256" spans="2:9">
      <c r="B8256" s="1">
        <v>8254</v>
      </c>
      <c r="C8256" s="41" t="s">
        <v>23669</v>
      </c>
      <c r="D8256" s="4" t="s">
        <v>23670</v>
      </c>
      <c r="E8256" s="41" t="s">
        <v>206</v>
      </c>
      <c r="F8256" s="3" t="s">
        <v>23671</v>
      </c>
      <c r="G8256" s="1" t="s">
        <v>657</v>
      </c>
      <c r="H8256" s="4" t="s">
        <v>194</v>
      </c>
      <c r="I8256" s="1" t="s">
        <v>38</v>
      </c>
    </row>
    <row r="8257" spans="2:9">
      <c r="B8257" s="1">
        <v>8255</v>
      </c>
      <c r="C8257" s="41" t="s">
        <v>23672</v>
      </c>
      <c r="D8257" s="4" t="s">
        <v>23673</v>
      </c>
      <c r="E8257" s="41" t="s">
        <v>206</v>
      </c>
      <c r="F8257" s="3" t="s">
        <v>23674</v>
      </c>
      <c r="G8257" s="1" t="s">
        <v>657</v>
      </c>
      <c r="H8257" s="4" t="s">
        <v>557</v>
      </c>
      <c r="I8257" s="1" t="s">
        <v>38</v>
      </c>
    </row>
    <row r="8258" spans="2:9">
      <c r="B8258" s="1">
        <v>8256</v>
      </c>
      <c r="C8258" s="41" t="s">
        <v>23675</v>
      </c>
      <c r="D8258" s="4" t="s">
        <v>23676</v>
      </c>
      <c r="E8258" s="41" t="s">
        <v>206</v>
      </c>
      <c r="F8258" s="3" t="s">
        <v>23677</v>
      </c>
      <c r="G8258" s="1" t="s">
        <v>657</v>
      </c>
      <c r="H8258" s="4" t="s">
        <v>436</v>
      </c>
      <c r="I8258" s="1" t="s">
        <v>38</v>
      </c>
    </row>
    <row r="8259" spans="2:9">
      <c r="B8259" s="1">
        <v>8257</v>
      </c>
      <c r="C8259" s="41" t="s">
        <v>23678</v>
      </c>
      <c r="D8259" s="4" t="s">
        <v>23679</v>
      </c>
      <c r="E8259" s="41" t="s">
        <v>206</v>
      </c>
      <c r="F8259" s="3" t="s">
        <v>23680</v>
      </c>
      <c r="G8259" s="1" t="s">
        <v>657</v>
      </c>
      <c r="H8259" s="4" t="s">
        <v>182</v>
      </c>
      <c r="I8259" s="1" t="s">
        <v>38</v>
      </c>
    </row>
    <row r="8260" spans="2:9">
      <c r="B8260" s="1">
        <v>8258</v>
      </c>
      <c r="C8260" s="41" t="s">
        <v>23681</v>
      </c>
      <c r="D8260" s="4" t="s">
        <v>23682</v>
      </c>
      <c r="E8260" s="41" t="s">
        <v>206</v>
      </c>
      <c r="F8260" s="3" t="s">
        <v>23683</v>
      </c>
      <c r="G8260" s="1" t="s">
        <v>657</v>
      </c>
      <c r="H8260" s="4" t="s">
        <v>557</v>
      </c>
      <c r="I8260" s="1" t="s">
        <v>38</v>
      </c>
    </row>
    <row r="8261" spans="2:9">
      <c r="B8261" s="1">
        <v>8259</v>
      </c>
      <c r="C8261" s="41" t="s">
        <v>23684</v>
      </c>
      <c r="D8261" s="4" t="s">
        <v>23685</v>
      </c>
      <c r="E8261" s="41" t="s">
        <v>206</v>
      </c>
      <c r="F8261" s="3" t="s">
        <v>23686</v>
      </c>
      <c r="G8261" s="1" t="s">
        <v>657</v>
      </c>
      <c r="H8261" s="4" t="s">
        <v>182</v>
      </c>
      <c r="I8261" s="1" t="s">
        <v>38</v>
      </c>
    </row>
    <row r="8262" spans="2:9">
      <c r="B8262" s="1">
        <v>8260</v>
      </c>
      <c r="C8262" s="41" t="s">
        <v>23687</v>
      </c>
      <c r="D8262" s="4" t="s">
        <v>23688</v>
      </c>
      <c r="E8262" s="41" t="s">
        <v>206</v>
      </c>
      <c r="F8262" s="3" t="s">
        <v>23689</v>
      </c>
      <c r="G8262" s="1" t="s">
        <v>657</v>
      </c>
      <c r="H8262" s="4" t="s">
        <v>244</v>
      </c>
      <c r="I8262" s="1" t="s">
        <v>38</v>
      </c>
    </row>
    <row r="8263" spans="2:9">
      <c r="B8263" s="1">
        <v>8261</v>
      </c>
      <c r="C8263" s="41" t="s">
        <v>23690</v>
      </c>
      <c r="D8263" s="4" t="s">
        <v>23691</v>
      </c>
      <c r="E8263" s="41" t="s">
        <v>206</v>
      </c>
      <c r="F8263" s="3" t="s">
        <v>23692</v>
      </c>
      <c r="G8263" s="1" t="s">
        <v>657</v>
      </c>
      <c r="H8263" s="4" t="s">
        <v>387</v>
      </c>
      <c r="I8263" s="1" t="s">
        <v>38</v>
      </c>
    </row>
    <row r="8264" spans="2:9">
      <c r="B8264" s="1">
        <v>8262</v>
      </c>
      <c r="C8264" s="41" t="s">
        <v>23693</v>
      </c>
      <c r="D8264" s="4" t="s">
        <v>23694</v>
      </c>
      <c r="E8264" s="41" t="s">
        <v>206</v>
      </c>
      <c r="F8264" s="3" t="s">
        <v>23695</v>
      </c>
      <c r="G8264" s="1" t="s">
        <v>657</v>
      </c>
      <c r="H8264" s="4" t="s">
        <v>436</v>
      </c>
      <c r="I8264" s="1" t="s">
        <v>38</v>
      </c>
    </row>
    <row r="8265" spans="2:9">
      <c r="B8265" s="1">
        <v>8263</v>
      </c>
      <c r="C8265" s="41" t="s">
        <v>23696</v>
      </c>
      <c r="D8265" s="4" t="s">
        <v>23697</v>
      </c>
      <c r="E8265" s="41" t="s">
        <v>206</v>
      </c>
      <c r="F8265" s="3" t="s">
        <v>23698</v>
      </c>
      <c r="G8265" s="1" t="s">
        <v>657</v>
      </c>
      <c r="H8265" s="4" t="s">
        <v>436</v>
      </c>
      <c r="I8265" s="1" t="s">
        <v>38</v>
      </c>
    </row>
    <row r="8266" spans="2:9">
      <c r="B8266" s="1">
        <v>8264</v>
      </c>
      <c r="C8266" s="41" t="s">
        <v>23699</v>
      </c>
      <c r="D8266" s="4" t="s">
        <v>23700</v>
      </c>
      <c r="E8266" s="41" t="s">
        <v>206</v>
      </c>
      <c r="F8266" s="3" t="s">
        <v>23701</v>
      </c>
      <c r="G8266" s="1" t="s">
        <v>657</v>
      </c>
      <c r="H8266" s="4" t="s">
        <v>462</v>
      </c>
      <c r="I8266" s="1" t="s">
        <v>38</v>
      </c>
    </row>
    <row r="8267" spans="2:9">
      <c r="B8267" s="1">
        <v>8265</v>
      </c>
      <c r="C8267" s="41" t="s">
        <v>23702</v>
      </c>
      <c r="D8267" s="4" t="s">
        <v>23703</v>
      </c>
      <c r="E8267" s="41" t="s">
        <v>206</v>
      </c>
      <c r="F8267" s="3" t="s">
        <v>20506</v>
      </c>
      <c r="G8267" s="1" t="s">
        <v>657</v>
      </c>
      <c r="H8267" s="4" t="s">
        <v>478</v>
      </c>
      <c r="I8267" s="1" t="s">
        <v>38</v>
      </c>
    </row>
    <row r="8268" spans="2:9">
      <c r="B8268" s="1">
        <v>8266</v>
      </c>
      <c r="C8268" s="41" t="s">
        <v>23704</v>
      </c>
      <c r="D8268" s="4" t="s">
        <v>23705</v>
      </c>
      <c r="E8268" s="41" t="s">
        <v>206</v>
      </c>
      <c r="F8268" s="3" t="s">
        <v>23706</v>
      </c>
      <c r="G8268" s="1" t="s">
        <v>657</v>
      </c>
      <c r="H8268" s="4" t="s">
        <v>182</v>
      </c>
      <c r="I8268" s="1" t="s">
        <v>38</v>
      </c>
    </row>
    <row r="8269" spans="2:9">
      <c r="B8269" s="1">
        <v>8267</v>
      </c>
      <c r="C8269" s="41" t="s">
        <v>23707</v>
      </c>
      <c r="D8269" s="4" t="s">
        <v>23708</v>
      </c>
      <c r="E8269" s="41" t="s">
        <v>206</v>
      </c>
      <c r="F8269" s="3" t="s">
        <v>23709</v>
      </c>
      <c r="G8269" s="1" t="s">
        <v>657</v>
      </c>
      <c r="H8269" s="4" t="s">
        <v>182</v>
      </c>
      <c r="I8269" s="1" t="s">
        <v>38</v>
      </c>
    </row>
    <row r="8270" spans="2:9">
      <c r="B8270" s="1">
        <v>8268</v>
      </c>
      <c r="C8270" s="41" t="s">
        <v>23710</v>
      </c>
      <c r="D8270" s="4" t="s">
        <v>23711</v>
      </c>
      <c r="E8270" s="41" t="s">
        <v>206</v>
      </c>
      <c r="F8270" s="3" t="s">
        <v>23712</v>
      </c>
      <c r="G8270" s="1" t="s">
        <v>657</v>
      </c>
      <c r="H8270" s="4" t="s">
        <v>679</v>
      </c>
      <c r="I8270" s="1" t="s">
        <v>38</v>
      </c>
    </row>
    <row r="8271" spans="2:9">
      <c r="B8271" s="1">
        <v>8269</v>
      </c>
      <c r="C8271" s="41" t="s">
        <v>23713</v>
      </c>
      <c r="D8271" s="4" t="s">
        <v>23714</v>
      </c>
      <c r="E8271" s="41" t="s">
        <v>206</v>
      </c>
      <c r="F8271" s="3" t="s">
        <v>23715</v>
      </c>
      <c r="G8271" s="1" t="s">
        <v>657</v>
      </c>
      <c r="H8271" s="4" t="s">
        <v>678</v>
      </c>
      <c r="I8271" s="1" t="s">
        <v>38</v>
      </c>
    </row>
    <row r="8272" spans="2:9">
      <c r="B8272" s="1">
        <v>8270</v>
      </c>
      <c r="C8272" s="41" t="s">
        <v>23716</v>
      </c>
      <c r="D8272" s="4" t="s">
        <v>23717</v>
      </c>
      <c r="E8272" s="41" t="s">
        <v>206</v>
      </c>
      <c r="F8272" s="3" t="s">
        <v>23718</v>
      </c>
      <c r="G8272" s="1" t="s">
        <v>657</v>
      </c>
      <c r="H8272" s="4" t="s">
        <v>244</v>
      </c>
      <c r="I8272" s="1" t="s">
        <v>38</v>
      </c>
    </row>
    <row r="8273" spans="2:9">
      <c r="B8273" s="1">
        <v>8271</v>
      </c>
      <c r="C8273" s="41" t="s">
        <v>23719</v>
      </c>
      <c r="D8273" s="4" t="s">
        <v>23720</v>
      </c>
      <c r="E8273" s="41" t="s">
        <v>206</v>
      </c>
      <c r="F8273" s="3" t="s">
        <v>23721</v>
      </c>
      <c r="G8273" s="1" t="s">
        <v>657</v>
      </c>
      <c r="H8273" s="4" t="s">
        <v>174</v>
      </c>
      <c r="I8273" s="1" t="s">
        <v>38</v>
      </c>
    </row>
    <row r="8274" spans="2:9">
      <c r="B8274" s="1">
        <v>8272</v>
      </c>
      <c r="C8274" s="41" t="s">
        <v>23722</v>
      </c>
      <c r="D8274" s="4" t="s">
        <v>23723</v>
      </c>
      <c r="E8274" s="41" t="s">
        <v>206</v>
      </c>
      <c r="F8274" s="3" t="s">
        <v>23724</v>
      </c>
      <c r="G8274" s="1" t="s">
        <v>657</v>
      </c>
      <c r="H8274" s="4" t="s">
        <v>174</v>
      </c>
      <c r="I8274" s="1" t="s">
        <v>38</v>
      </c>
    </row>
    <row r="8275" spans="2:9">
      <c r="B8275" s="1">
        <v>8273</v>
      </c>
      <c r="C8275" s="41" t="s">
        <v>23725</v>
      </c>
      <c r="D8275" s="4" t="s">
        <v>23726</v>
      </c>
      <c r="E8275" s="41" t="s">
        <v>206</v>
      </c>
      <c r="F8275" s="3" t="s">
        <v>23727</v>
      </c>
      <c r="G8275" s="1" t="s">
        <v>657</v>
      </c>
      <c r="H8275" s="4" t="s">
        <v>174</v>
      </c>
      <c r="I8275" s="1" t="s">
        <v>38</v>
      </c>
    </row>
    <row r="8276" spans="2:9">
      <c r="B8276" s="1">
        <v>8274</v>
      </c>
      <c r="C8276" s="41" t="s">
        <v>23728</v>
      </c>
      <c r="D8276" s="4" t="s">
        <v>23729</v>
      </c>
      <c r="E8276" s="41" t="s">
        <v>206</v>
      </c>
      <c r="F8276" s="3" t="s">
        <v>23730</v>
      </c>
      <c r="G8276" s="1" t="s">
        <v>657</v>
      </c>
      <c r="H8276" s="4" t="s">
        <v>182</v>
      </c>
      <c r="I8276" s="1" t="s">
        <v>38</v>
      </c>
    </row>
    <row r="8277" spans="2:9">
      <c r="B8277" s="1">
        <v>8275</v>
      </c>
      <c r="C8277" s="41" t="s">
        <v>23731</v>
      </c>
      <c r="D8277" s="4" t="s">
        <v>23732</v>
      </c>
      <c r="E8277" s="41" t="s">
        <v>206</v>
      </c>
      <c r="F8277" s="3" t="s">
        <v>23733</v>
      </c>
      <c r="G8277" s="1" t="s">
        <v>657</v>
      </c>
      <c r="H8277" s="4" t="s">
        <v>29551</v>
      </c>
      <c r="I8277" s="1" t="s">
        <v>38</v>
      </c>
    </row>
    <row r="8278" spans="2:9">
      <c r="B8278" s="1">
        <v>8276</v>
      </c>
      <c r="C8278" s="41" t="s">
        <v>23734</v>
      </c>
      <c r="D8278" s="4" t="s">
        <v>23735</v>
      </c>
      <c r="E8278" s="41" t="s">
        <v>206</v>
      </c>
      <c r="F8278" s="3" t="s">
        <v>23736</v>
      </c>
      <c r="G8278" s="1" t="s">
        <v>657</v>
      </c>
      <c r="H8278" s="4" t="s">
        <v>678</v>
      </c>
      <c r="I8278" s="1" t="s">
        <v>38</v>
      </c>
    </row>
    <row r="8279" spans="2:9">
      <c r="B8279" s="1">
        <v>8277</v>
      </c>
      <c r="C8279" s="41" t="s">
        <v>23737</v>
      </c>
      <c r="D8279" s="4" t="s">
        <v>23738</v>
      </c>
      <c r="E8279" s="41" t="s">
        <v>206</v>
      </c>
      <c r="F8279" s="3" t="s">
        <v>23739</v>
      </c>
      <c r="G8279" s="1" t="s">
        <v>657</v>
      </c>
      <c r="H8279" s="4" t="s">
        <v>244</v>
      </c>
      <c r="I8279" s="1" t="s">
        <v>38</v>
      </c>
    </row>
    <row r="8280" spans="2:9">
      <c r="B8280" s="1">
        <v>8278</v>
      </c>
      <c r="C8280" s="41" t="s">
        <v>23740</v>
      </c>
      <c r="D8280" s="4" t="s">
        <v>23741</v>
      </c>
      <c r="E8280" s="41" t="s">
        <v>206</v>
      </c>
      <c r="F8280" s="3" t="s">
        <v>23742</v>
      </c>
      <c r="G8280" s="1" t="s">
        <v>657</v>
      </c>
      <c r="H8280" s="4" t="s">
        <v>436</v>
      </c>
      <c r="I8280" s="1" t="s">
        <v>38</v>
      </c>
    </row>
    <row r="8281" spans="2:9">
      <c r="B8281" s="1">
        <v>8279</v>
      </c>
      <c r="C8281" s="41" t="s">
        <v>23743</v>
      </c>
      <c r="D8281" s="4" t="s">
        <v>23744</v>
      </c>
      <c r="E8281" s="41" t="s">
        <v>206</v>
      </c>
      <c r="F8281" s="3" t="s">
        <v>21627</v>
      </c>
      <c r="G8281" s="1" t="s">
        <v>657</v>
      </c>
      <c r="H8281" s="4" t="s">
        <v>194</v>
      </c>
      <c r="I8281" s="1" t="s">
        <v>38</v>
      </c>
    </row>
    <row r="8282" spans="2:9">
      <c r="B8282" s="1">
        <v>8280</v>
      </c>
      <c r="C8282" s="41" t="s">
        <v>23745</v>
      </c>
      <c r="D8282" s="4" t="s">
        <v>23746</v>
      </c>
      <c r="E8282" s="41" t="s">
        <v>206</v>
      </c>
      <c r="F8282" s="3" t="s">
        <v>23747</v>
      </c>
      <c r="G8282" s="1" t="s">
        <v>657</v>
      </c>
      <c r="H8282" s="4" t="s">
        <v>182</v>
      </c>
      <c r="I8282" s="1" t="s">
        <v>38</v>
      </c>
    </row>
    <row r="8283" spans="2:9">
      <c r="B8283" s="1">
        <v>8281</v>
      </c>
      <c r="C8283" s="41" t="s">
        <v>23748</v>
      </c>
      <c r="D8283" s="4" t="s">
        <v>23749</v>
      </c>
      <c r="E8283" s="41" t="s">
        <v>206</v>
      </c>
      <c r="F8283" s="3" t="s">
        <v>23750</v>
      </c>
      <c r="G8283" s="1" t="s">
        <v>657</v>
      </c>
      <c r="H8283" s="4" t="s">
        <v>436</v>
      </c>
      <c r="I8283" s="1" t="s">
        <v>38</v>
      </c>
    </row>
    <row r="8284" spans="2:9">
      <c r="B8284" s="1">
        <v>8282</v>
      </c>
      <c r="C8284" s="41" t="s">
        <v>23751</v>
      </c>
      <c r="D8284" s="4" t="s">
        <v>23752</v>
      </c>
      <c r="E8284" s="41" t="s">
        <v>206</v>
      </c>
      <c r="F8284" s="3" t="s">
        <v>23753</v>
      </c>
      <c r="G8284" s="1" t="s">
        <v>657</v>
      </c>
      <c r="H8284" s="4" t="s">
        <v>680</v>
      </c>
      <c r="I8284" s="1" t="s">
        <v>38</v>
      </c>
    </row>
    <row r="8285" spans="2:9">
      <c r="B8285" s="1">
        <v>8283</v>
      </c>
      <c r="C8285" s="41" t="s">
        <v>23754</v>
      </c>
      <c r="D8285" s="4" t="s">
        <v>23755</v>
      </c>
      <c r="E8285" s="41" t="s">
        <v>206</v>
      </c>
      <c r="F8285" s="3" t="s">
        <v>23756</v>
      </c>
      <c r="G8285" s="1" t="s">
        <v>657</v>
      </c>
      <c r="H8285" s="4" t="s">
        <v>675</v>
      </c>
      <c r="I8285" s="1" t="s">
        <v>38</v>
      </c>
    </row>
    <row r="8286" spans="2:9">
      <c r="B8286" s="1">
        <v>8284</v>
      </c>
      <c r="C8286" s="41" t="s">
        <v>23757</v>
      </c>
      <c r="D8286" s="4" t="s">
        <v>23758</v>
      </c>
      <c r="E8286" s="41" t="s">
        <v>206</v>
      </c>
      <c r="F8286" s="3" t="s">
        <v>23759</v>
      </c>
      <c r="G8286" s="1" t="s">
        <v>657</v>
      </c>
      <c r="H8286" s="4" t="s">
        <v>174</v>
      </c>
      <c r="I8286" s="1" t="s">
        <v>38</v>
      </c>
    </row>
    <row r="8287" spans="2:9">
      <c r="B8287" s="1">
        <v>8285</v>
      </c>
      <c r="C8287" s="41" t="s">
        <v>23760</v>
      </c>
      <c r="D8287" s="4" t="s">
        <v>23761</v>
      </c>
      <c r="E8287" s="41" t="s">
        <v>206</v>
      </c>
      <c r="F8287" s="3" t="s">
        <v>23762</v>
      </c>
      <c r="G8287" s="1" t="s">
        <v>657</v>
      </c>
      <c r="H8287" s="4" t="s">
        <v>484</v>
      </c>
      <c r="I8287" s="1" t="s">
        <v>38</v>
      </c>
    </row>
    <row r="8288" spans="2:9">
      <c r="B8288" s="1">
        <v>8286</v>
      </c>
      <c r="C8288" s="41" t="s">
        <v>23763</v>
      </c>
      <c r="D8288" s="4" t="s">
        <v>23764</v>
      </c>
      <c r="E8288" s="41" t="s">
        <v>206</v>
      </c>
      <c r="F8288" s="3" t="s">
        <v>23765</v>
      </c>
      <c r="G8288" s="1" t="s">
        <v>657</v>
      </c>
      <c r="H8288" s="4" t="s">
        <v>326</v>
      </c>
      <c r="I8288" s="1" t="s">
        <v>38</v>
      </c>
    </row>
    <row r="8289" spans="2:9">
      <c r="B8289" s="1">
        <v>8287</v>
      </c>
      <c r="C8289" s="41" t="s">
        <v>23766</v>
      </c>
      <c r="D8289" s="4" t="s">
        <v>7647</v>
      </c>
      <c r="E8289" s="41" t="s">
        <v>206</v>
      </c>
      <c r="F8289" s="3" t="s">
        <v>14885</v>
      </c>
      <c r="G8289" s="1" t="s">
        <v>657</v>
      </c>
      <c r="H8289" s="4" t="s">
        <v>680</v>
      </c>
      <c r="I8289" s="1" t="s">
        <v>38</v>
      </c>
    </row>
    <row r="8290" spans="2:9">
      <c r="B8290" s="1">
        <v>8288</v>
      </c>
      <c r="C8290" s="41" t="s">
        <v>23767</v>
      </c>
      <c r="D8290" s="4" t="s">
        <v>23768</v>
      </c>
      <c r="E8290" s="41" t="s">
        <v>206</v>
      </c>
      <c r="F8290" s="3" t="s">
        <v>23769</v>
      </c>
      <c r="G8290" s="1" t="s">
        <v>657</v>
      </c>
      <c r="H8290" s="4" t="s">
        <v>672</v>
      </c>
      <c r="I8290" s="1" t="s">
        <v>38</v>
      </c>
    </row>
    <row r="8291" spans="2:9">
      <c r="B8291" s="1">
        <v>8289</v>
      </c>
      <c r="C8291" s="41" t="s">
        <v>23770</v>
      </c>
      <c r="D8291" s="4" t="s">
        <v>20358</v>
      </c>
      <c r="E8291" s="41" t="s">
        <v>206</v>
      </c>
      <c r="F8291" s="3" t="s">
        <v>16640</v>
      </c>
      <c r="G8291" s="1" t="s">
        <v>657</v>
      </c>
      <c r="H8291" s="4" t="s">
        <v>29551</v>
      </c>
      <c r="I8291" s="1" t="s">
        <v>38</v>
      </c>
    </row>
    <row r="8292" spans="2:9">
      <c r="B8292" s="1">
        <v>8290</v>
      </c>
      <c r="C8292" s="41" t="s">
        <v>23771</v>
      </c>
      <c r="D8292" s="4" t="s">
        <v>23772</v>
      </c>
      <c r="E8292" s="41" t="s">
        <v>206</v>
      </c>
      <c r="F8292" s="3" t="s">
        <v>23773</v>
      </c>
      <c r="G8292" s="1" t="s">
        <v>657</v>
      </c>
      <c r="H8292" s="4" t="s">
        <v>29551</v>
      </c>
      <c r="I8292" s="1" t="s">
        <v>38</v>
      </c>
    </row>
    <row r="8293" spans="2:9">
      <c r="B8293" s="1">
        <v>8291</v>
      </c>
      <c r="C8293" s="41" t="s">
        <v>23774</v>
      </c>
      <c r="D8293" s="4" t="s">
        <v>23775</v>
      </c>
      <c r="E8293" s="41" t="s">
        <v>206</v>
      </c>
      <c r="F8293" s="3" t="s">
        <v>23776</v>
      </c>
      <c r="G8293" s="1" t="s">
        <v>657</v>
      </c>
      <c r="H8293" s="4" t="s">
        <v>322</v>
      </c>
      <c r="I8293" s="1" t="s">
        <v>38</v>
      </c>
    </row>
    <row r="8294" spans="2:9">
      <c r="B8294" s="1">
        <v>8292</v>
      </c>
      <c r="C8294" s="41" t="s">
        <v>23777</v>
      </c>
      <c r="D8294" s="4" t="s">
        <v>23778</v>
      </c>
      <c r="E8294" s="41" t="s">
        <v>206</v>
      </c>
      <c r="F8294" s="3" t="s">
        <v>23779</v>
      </c>
      <c r="G8294" s="1" t="s">
        <v>657</v>
      </c>
      <c r="H8294" s="4" t="s">
        <v>387</v>
      </c>
      <c r="I8294" s="1" t="s">
        <v>38</v>
      </c>
    </row>
    <row r="8295" spans="2:9">
      <c r="B8295" s="1">
        <v>8293</v>
      </c>
      <c r="C8295" s="41" t="s">
        <v>23780</v>
      </c>
      <c r="D8295" s="4" t="s">
        <v>23781</v>
      </c>
      <c r="E8295" s="41" t="s">
        <v>206</v>
      </c>
      <c r="F8295" s="3" t="s">
        <v>23782</v>
      </c>
      <c r="G8295" s="1" t="s">
        <v>657</v>
      </c>
      <c r="H8295" s="4" t="s">
        <v>29551</v>
      </c>
      <c r="I8295" s="1" t="s">
        <v>38</v>
      </c>
    </row>
    <row r="8296" spans="2:9">
      <c r="B8296" s="1">
        <v>8294</v>
      </c>
      <c r="C8296" s="41" t="s">
        <v>23783</v>
      </c>
      <c r="D8296" s="4" t="s">
        <v>23784</v>
      </c>
      <c r="E8296" s="41" t="s">
        <v>206</v>
      </c>
      <c r="F8296" s="3" t="s">
        <v>23785</v>
      </c>
      <c r="G8296" s="1" t="s">
        <v>657</v>
      </c>
      <c r="H8296" s="4" t="s">
        <v>182</v>
      </c>
      <c r="I8296" s="1" t="s">
        <v>38</v>
      </c>
    </row>
    <row r="8297" spans="2:9">
      <c r="B8297" s="1">
        <v>8295</v>
      </c>
      <c r="C8297" s="41" t="s">
        <v>23786</v>
      </c>
      <c r="D8297" s="4" t="s">
        <v>23787</v>
      </c>
      <c r="E8297" s="41" t="s">
        <v>206</v>
      </c>
      <c r="F8297" s="3" t="s">
        <v>23788</v>
      </c>
      <c r="G8297" s="1" t="s">
        <v>657</v>
      </c>
      <c r="H8297" s="4" t="s">
        <v>436</v>
      </c>
      <c r="I8297" s="1" t="s">
        <v>38</v>
      </c>
    </row>
    <row r="8298" spans="2:9">
      <c r="B8298" s="1">
        <v>8296</v>
      </c>
      <c r="C8298" s="41" t="s">
        <v>23789</v>
      </c>
      <c r="D8298" s="4" t="s">
        <v>23790</v>
      </c>
      <c r="E8298" s="41" t="s">
        <v>206</v>
      </c>
      <c r="F8298" s="3" t="s">
        <v>23791</v>
      </c>
      <c r="G8298" s="1" t="s">
        <v>657</v>
      </c>
      <c r="H8298" s="4" t="s">
        <v>679</v>
      </c>
      <c r="I8298" s="1" t="s">
        <v>38</v>
      </c>
    </row>
    <row r="8299" spans="2:9">
      <c r="B8299" s="1">
        <v>8297</v>
      </c>
      <c r="C8299" s="41" t="s">
        <v>23792</v>
      </c>
      <c r="D8299" s="4" t="s">
        <v>23793</v>
      </c>
      <c r="E8299" s="41" t="s">
        <v>206</v>
      </c>
      <c r="F8299" s="3" t="s">
        <v>23794</v>
      </c>
      <c r="G8299" s="1" t="s">
        <v>657</v>
      </c>
      <c r="H8299" s="4" t="s">
        <v>557</v>
      </c>
      <c r="I8299" s="1" t="s">
        <v>38</v>
      </c>
    </row>
    <row r="8300" spans="2:9">
      <c r="B8300" s="1">
        <v>8298</v>
      </c>
      <c r="C8300" s="41" t="s">
        <v>23795</v>
      </c>
      <c r="D8300" s="4" t="s">
        <v>23796</v>
      </c>
      <c r="E8300" s="41" t="s">
        <v>206</v>
      </c>
      <c r="F8300" s="3" t="s">
        <v>23797</v>
      </c>
      <c r="G8300" s="1" t="s">
        <v>657</v>
      </c>
      <c r="H8300" s="4" t="s">
        <v>252</v>
      </c>
      <c r="I8300" s="1" t="s">
        <v>38</v>
      </c>
    </row>
    <row r="8301" spans="2:9">
      <c r="B8301" s="1">
        <v>8299</v>
      </c>
      <c r="C8301" s="41" t="s">
        <v>23798</v>
      </c>
      <c r="D8301" s="4" t="s">
        <v>23799</v>
      </c>
      <c r="E8301" s="41" t="s">
        <v>206</v>
      </c>
      <c r="F8301" s="3" t="s">
        <v>23800</v>
      </c>
      <c r="G8301" s="1" t="s">
        <v>657</v>
      </c>
      <c r="H8301" s="4" t="s">
        <v>675</v>
      </c>
      <c r="I8301" s="1" t="s">
        <v>38</v>
      </c>
    </row>
    <row r="8302" spans="2:9">
      <c r="B8302" s="1">
        <v>8300</v>
      </c>
      <c r="C8302" s="41" t="s">
        <v>23801</v>
      </c>
      <c r="D8302" s="4" t="s">
        <v>23802</v>
      </c>
      <c r="E8302" s="41" t="s">
        <v>206</v>
      </c>
      <c r="F8302" s="3" t="s">
        <v>21862</v>
      </c>
      <c r="G8302" s="1" t="s">
        <v>657</v>
      </c>
      <c r="H8302" s="4" t="s">
        <v>680</v>
      </c>
      <c r="I8302" s="1" t="s">
        <v>38</v>
      </c>
    </row>
    <row r="8303" spans="2:9">
      <c r="B8303" s="1">
        <v>8301</v>
      </c>
      <c r="C8303" s="41" t="s">
        <v>23803</v>
      </c>
      <c r="D8303" s="4" t="s">
        <v>23804</v>
      </c>
      <c r="E8303" s="41" t="s">
        <v>206</v>
      </c>
      <c r="F8303" s="3" t="s">
        <v>23805</v>
      </c>
      <c r="G8303" s="1" t="s">
        <v>657</v>
      </c>
      <c r="H8303" s="4" t="s">
        <v>478</v>
      </c>
      <c r="I8303" s="1" t="s">
        <v>38</v>
      </c>
    </row>
    <row r="8304" spans="2:9">
      <c r="B8304" s="1">
        <v>8302</v>
      </c>
      <c r="C8304" s="41" t="s">
        <v>23806</v>
      </c>
      <c r="D8304" s="4" t="s">
        <v>23807</v>
      </c>
      <c r="E8304" s="41" t="s">
        <v>206</v>
      </c>
      <c r="F8304" s="3" t="s">
        <v>23808</v>
      </c>
      <c r="G8304" s="1" t="s">
        <v>657</v>
      </c>
      <c r="H8304" s="4" t="s">
        <v>174</v>
      </c>
      <c r="I8304" s="1" t="s">
        <v>38</v>
      </c>
    </row>
    <row r="8305" spans="2:9">
      <c r="B8305" s="1">
        <v>8303</v>
      </c>
      <c r="C8305" s="41" t="s">
        <v>23809</v>
      </c>
      <c r="D8305" s="4" t="s">
        <v>23810</v>
      </c>
      <c r="E8305" s="41" t="s">
        <v>206</v>
      </c>
      <c r="F8305" s="3" t="s">
        <v>23811</v>
      </c>
      <c r="G8305" s="1" t="s">
        <v>657</v>
      </c>
      <c r="H8305" s="4" t="s">
        <v>557</v>
      </c>
      <c r="I8305" s="1" t="s">
        <v>38</v>
      </c>
    </row>
    <row r="8306" spans="2:9">
      <c r="B8306" s="1">
        <v>8304</v>
      </c>
      <c r="C8306" s="41" t="s">
        <v>23812</v>
      </c>
      <c r="D8306" s="4" t="s">
        <v>23813</v>
      </c>
      <c r="E8306" s="41" t="s">
        <v>206</v>
      </c>
      <c r="F8306" s="3" t="s">
        <v>23814</v>
      </c>
      <c r="G8306" s="1" t="s">
        <v>657</v>
      </c>
      <c r="H8306" s="4" t="s">
        <v>557</v>
      </c>
      <c r="I8306" s="1" t="s">
        <v>38</v>
      </c>
    </row>
    <row r="8307" spans="2:9">
      <c r="B8307" s="1">
        <v>8305</v>
      </c>
      <c r="C8307" s="41" t="s">
        <v>23815</v>
      </c>
      <c r="D8307" s="4" t="s">
        <v>23816</v>
      </c>
      <c r="E8307" s="41" t="s">
        <v>206</v>
      </c>
      <c r="F8307" s="3" t="s">
        <v>23683</v>
      </c>
      <c r="G8307" s="1" t="s">
        <v>657</v>
      </c>
      <c r="H8307" s="4" t="s">
        <v>557</v>
      </c>
      <c r="I8307" s="1" t="s">
        <v>38</v>
      </c>
    </row>
    <row r="8308" spans="2:9">
      <c r="B8308" s="1">
        <v>8306</v>
      </c>
      <c r="C8308" s="41" t="s">
        <v>23817</v>
      </c>
      <c r="D8308" s="4" t="s">
        <v>23818</v>
      </c>
      <c r="E8308" s="41" t="s">
        <v>206</v>
      </c>
      <c r="F8308" s="3" t="s">
        <v>23819</v>
      </c>
      <c r="G8308" s="1" t="s">
        <v>657</v>
      </c>
      <c r="H8308" s="4" t="s">
        <v>679</v>
      </c>
      <c r="I8308" s="1" t="s">
        <v>38</v>
      </c>
    </row>
    <row r="8309" spans="2:9">
      <c r="B8309" s="1">
        <v>8307</v>
      </c>
      <c r="C8309" s="41" t="s">
        <v>23820</v>
      </c>
      <c r="D8309" s="4" t="s">
        <v>23821</v>
      </c>
      <c r="E8309" s="41" t="s">
        <v>206</v>
      </c>
      <c r="F8309" s="3" t="s">
        <v>5168</v>
      </c>
      <c r="G8309" s="1" t="s">
        <v>657</v>
      </c>
      <c r="H8309" s="4" t="s">
        <v>252</v>
      </c>
      <c r="I8309" s="1" t="s">
        <v>38</v>
      </c>
    </row>
    <row r="8310" spans="2:9">
      <c r="B8310" s="1">
        <v>8308</v>
      </c>
      <c r="C8310" s="41" t="s">
        <v>23822</v>
      </c>
      <c r="D8310" s="4" t="s">
        <v>23823</v>
      </c>
      <c r="E8310" s="41" t="s">
        <v>206</v>
      </c>
      <c r="F8310" s="3" t="s">
        <v>23824</v>
      </c>
      <c r="G8310" s="1" t="s">
        <v>657</v>
      </c>
      <c r="H8310" s="4" t="s">
        <v>182</v>
      </c>
      <c r="I8310" s="1" t="s">
        <v>38</v>
      </c>
    </row>
    <row r="8311" spans="2:9">
      <c r="B8311" s="1">
        <v>8309</v>
      </c>
      <c r="C8311" s="41" t="s">
        <v>23825</v>
      </c>
      <c r="D8311" s="4" t="s">
        <v>23826</v>
      </c>
      <c r="E8311" s="41" t="s">
        <v>206</v>
      </c>
      <c r="F8311" s="3" t="s">
        <v>23827</v>
      </c>
      <c r="G8311" s="1" t="s">
        <v>657</v>
      </c>
      <c r="H8311" s="4" t="s">
        <v>680</v>
      </c>
      <c r="I8311" s="1" t="s">
        <v>38</v>
      </c>
    </row>
    <row r="8312" spans="2:9">
      <c r="B8312" s="1">
        <v>8310</v>
      </c>
      <c r="C8312" s="41" t="s">
        <v>23828</v>
      </c>
      <c r="D8312" s="4" t="s">
        <v>23829</v>
      </c>
      <c r="E8312" s="41" t="s">
        <v>206</v>
      </c>
      <c r="F8312" s="3" t="s">
        <v>23830</v>
      </c>
      <c r="G8312" s="1" t="s">
        <v>657</v>
      </c>
      <c r="H8312" s="4" t="s">
        <v>478</v>
      </c>
      <c r="I8312" s="1" t="s">
        <v>38</v>
      </c>
    </row>
    <row r="8313" spans="2:9">
      <c r="B8313" s="1">
        <v>8311</v>
      </c>
      <c r="C8313" s="41" t="s">
        <v>23831</v>
      </c>
      <c r="D8313" s="4" t="s">
        <v>23832</v>
      </c>
      <c r="E8313" s="41" t="s">
        <v>206</v>
      </c>
      <c r="F8313" s="3" t="s">
        <v>23833</v>
      </c>
      <c r="G8313" s="1" t="s">
        <v>657</v>
      </c>
      <c r="H8313" s="4" t="s">
        <v>678</v>
      </c>
      <c r="I8313" s="1" t="s">
        <v>38</v>
      </c>
    </row>
    <row r="8314" spans="2:9">
      <c r="B8314" s="1">
        <v>8312</v>
      </c>
      <c r="C8314" s="41" t="s">
        <v>23834</v>
      </c>
      <c r="D8314" s="4" t="s">
        <v>23835</v>
      </c>
      <c r="E8314" s="41" t="s">
        <v>206</v>
      </c>
      <c r="F8314" s="3" t="s">
        <v>23836</v>
      </c>
      <c r="G8314" s="1" t="s">
        <v>657</v>
      </c>
      <c r="H8314" s="4" t="s">
        <v>29551</v>
      </c>
      <c r="I8314" s="1" t="s">
        <v>38</v>
      </c>
    </row>
    <row r="8315" spans="2:9">
      <c r="B8315" s="1">
        <v>8313</v>
      </c>
      <c r="C8315" s="41" t="s">
        <v>23837</v>
      </c>
      <c r="D8315" s="4" t="s">
        <v>23838</v>
      </c>
      <c r="E8315" s="41" t="s">
        <v>206</v>
      </c>
      <c r="F8315" s="3" t="s">
        <v>23839</v>
      </c>
      <c r="G8315" s="1" t="s">
        <v>657</v>
      </c>
      <c r="H8315" s="4" t="s">
        <v>675</v>
      </c>
      <c r="I8315" s="1" t="s">
        <v>38</v>
      </c>
    </row>
    <row r="8316" spans="2:9">
      <c r="B8316" s="1">
        <v>8314</v>
      </c>
      <c r="C8316" s="41" t="s">
        <v>23840</v>
      </c>
      <c r="D8316" s="4" t="s">
        <v>23841</v>
      </c>
      <c r="E8316" s="41" t="s">
        <v>206</v>
      </c>
      <c r="F8316" s="3" t="s">
        <v>23842</v>
      </c>
      <c r="G8316" s="1" t="s">
        <v>657</v>
      </c>
      <c r="H8316" s="4" t="s">
        <v>557</v>
      </c>
      <c r="I8316" s="1" t="s">
        <v>38</v>
      </c>
    </row>
    <row r="8317" spans="2:9">
      <c r="B8317" s="1">
        <v>8315</v>
      </c>
      <c r="C8317" s="41" t="s">
        <v>23843</v>
      </c>
      <c r="D8317" s="4" t="s">
        <v>23844</v>
      </c>
      <c r="E8317" s="41" t="s">
        <v>19</v>
      </c>
      <c r="F8317" s="3" t="s">
        <v>23845</v>
      </c>
      <c r="G8317" s="1" t="s">
        <v>20</v>
      </c>
      <c r="H8317" s="4" t="s">
        <v>484</v>
      </c>
      <c r="I8317" s="1" t="s">
        <v>38</v>
      </c>
    </row>
    <row r="8318" spans="2:9">
      <c r="B8318" s="1">
        <v>8316</v>
      </c>
      <c r="C8318" s="41" t="s">
        <v>23846</v>
      </c>
      <c r="D8318" s="4" t="s">
        <v>23847</v>
      </c>
      <c r="E8318" s="41" t="s">
        <v>206</v>
      </c>
      <c r="F8318" s="3" t="s">
        <v>23848</v>
      </c>
      <c r="G8318" s="1" t="s">
        <v>657</v>
      </c>
      <c r="H8318" s="4" t="s">
        <v>182</v>
      </c>
      <c r="I8318" s="1" t="s">
        <v>38</v>
      </c>
    </row>
    <row r="8319" spans="2:9">
      <c r="B8319" s="1">
        <v>8317</v>
      </c>
      <c r="C8319" s="41" t="s">
        <v>23849</v>
      </c>
      <c r="D8319" s="4" t="s">
        <v>23850</v>
      </c>
      <c r="E8319" s="41" t="s">
        <v>206</v>
      </c>
      <c r="F8319" s="3" t="s">
        <v>23851</v>
      </c>
      <c r="G8319" s="1" t="s">
        <v>657</v>
      </c>
      <c r="H8319" s="4" t="s">
        <v>174</v>
      </c>
      <c r="I8319" s="1" t="s">
        <v>38</v>
      </c>
    </row>
    <row r="8320" spans="2:9">
      <c r="B8320" s="1">
        <v>8318</v>
      </c>
      <c r="C8320" s="41" t="s">
        <v>23852</v>
      </c>
      <c r="D8320" s="4" t="s">
        <v>23853</v>
      </c>
      <c r="E8320" s="41" t="s">
        <v>206</v>
      </c>
      <c r="F8320" s="3" t="s">
        <v>23854</v>
      </c>
      <c r="G8320" s="1" t="s">
        <v>657</v>
      </c>
      <c r="H8320" s="4" t="s">
        <v>484</v>
      </c>
      <c r="I8320" s="1" t="s">
        <v>38</v>
      </c>
    </row>
    <row r="8321" spans="2:9">
      <c r="B8321" s="1">
        <v>8319</v>
      </c>
      <c r="C8321" s="41" t="s">
        <v>23855</v>
      </c>
      <c r="D8321" s="4" t="s">
        <v>23856</v>
      </c>
      <c r="E8321" s="41" t="s">
        <v>206</v>
      </c>
      <c r="F8321" s="3" t="s">
        <v>23857</v>
      </c>
      <c r="G8321" s="1" t="s">
        <v>657</v>
      </c>
      <c r="H8321" s="4" t="s">
        <v>678</v>
      </c>
      <c r="I8321" s="1" t="s">
        <v>38</v>
      </c>
    </row>
    <row r="8322" spans="2:9">
      <c r="B8322" s="1">
        <v>8320</v>
      </c>
      <c r="C8322" s="41" t="s">
        <v>23858</v>
      </c>
      <c r="D8322" s="4" t="s">
        <v>23859</v>
      </c>
      <c r="E8322" s="41" t="s">
        <v>206</v>
      </c>
      <c r="F8322" s="3" t="s">
        <v>23860</v>
      </c>
      <c r="G8322" s="1" t="s">
        <v>657</v>
      </c>
      <c r="H8322" s="4" t="s">
        <v>436</v>
      </c>
      <c r="I8322" s="1" t="s">
        <v>38</v>
      </c>
    </row>
    <row r="8323" spans="2:9">
      <c r="B8323" s="1">
        <v>8321</v>
      </c>
      <c r="C8323" s="41" t="s">
        <v>23861</v>
      </c>
      <c r="D8323" s="4" t="s">
        <v>23862</v>
      </c>
      <c r="E8323" s="41" t="s">
        <v>206</v>
      </c>
      <c r="F8323" s="3" t="s">
        <v>23863</v>
      </c>
      <c r="G8323" s="1" t="s">
        <v>657</v>
      </c>
      <c r="H8323" s="4" t="s">
        <v>557</v>
      </c>
      <c r="I8323" s="1" t="s">
        <v>38</v>
      </c>
    </row>
    <row r="8324" spans="2:9">
      <c r="B8324" s="1">
        <v>8322</v>
      </c>
      <c r="C8324" s="41" t="s">
        <v>23864</v>
      </c>
      <c r="D8324" s="4" t="s">
        <v>7828</v>
      </c>
      <c r="E8324" s="41" t="s">
        <v>206</v>
      </c>
      <c r="F8324" s="3" t="s">
        <v>23865</v>
      </c>
      <c r="G8324" s="1" t="s">
        <v>657</v>
      </c>
      <c r="H8324" s="4" t="s">
        <v>678</v>
      </c>
      <c r="I8324" s="1" t="s">
        <v>38</v>
      </c>
    </row>
    <row r="8325" spans="2:9">
      <c r="B8325" s="1">
        <v>8323</v>
      </c>
      <c r="C8325" s="41" t="s">
        <v>23866</v>
      </c>
      <c r="D8325" s="4" t="s">
        <v>23867</v>
      </c>
      <c r="E8325" s="41" t="s">
        <v>206</v>
      </c>
      <c r="F8325" s="3" t="s">
        <v>13690</v>
      </c>
      <c r="G8325" s="1" t="s">
        <v>657</v>
      </c>
      <c r="H8325" s="4" t="s">
        <v>478</v>
      </c>
      <c r="I8325" s="1" t="s">
        <v>38</v>
      </c>
    </row>
    <row r="8326" spans="2:9">
      <c r="B8326" s="1">
        <v>8324</v>
      </c>
      <c r="C8326" s="41" t="s">
        <v>23868</v>
      </c>
      <c r="D8326" s="4" t="s">
        <v>3979</v>
      </c>
      <c r="E8326" s="41" t="s">
        <v>206</v>
      </c>
      <c r="F8326" s="3" t="s">
        <v>23869</v>
      </c>
      <c r="G8326" s="1" t="s">
        <v>657</v>
      </c>
      <c r="H8326" s="4" t="s">
        <v>436</v>
      </c>
      <c r="I8326" s="1" t="s">
        <v>38</v>
      </c>
    </row>
    <row r="8327" spans="2:9">
      <c r="B8327" s="1">
        <v>8325</v>
      </c>
      <c r="C8327" s="41" t="s">
        <v>23870</v>
      </c>
      <c r="D8327" s="4" t="s">
        <v>23871</v>
      </c>
      <c r="E8327" s="41" t="s">
        <v>206</v>
      </c>
      <c r="F8327" s="3" t="s">
        <v>23872</v>
      </c>
      <c r="G8327" s="1" t="s">
        <v>657</v>
      </c>
      <c r="H8327" s="4" t="s">
        <v>680</v>
      </c>
      <c r="I8327" s="1" t="s">
        <v>38</v>
      </c>
    </row>
    <row r="8328" spans="2:9">
      <c r="B8328" s="1">
        <v>8326</v>
      </c>
      <c r="C8328" s="41" t="s">
        <v>23873</v>
      </c>
      <c r="D8328" s="4" t="s">
        <v>23874</v>
      </c>
      <c r="E8328" s="41" t="s">
        <v>206</v>
      </c>
      <c r="F8328" s="3" t="s">
        <v>23875</v>
      </c>
      <c r="G8328" s="1" t="s">
        <v>657</v>
      </c>
      <c r="H8328" s="4" t="s">
        <v>484</v>
      </c>
      <c r="I8328" s="1" t="s">
        <v>38</v>
      </c>
    </row>
    <row r="8329" spans="2:9">
      <c r="B8329" s="1">
        <v>8327</v>
      </c>
      <c r="C8329" s="41" t="s">
        <v>23876</v>
      </c>
      <c r="D8329" s="4" t="s">
        <v>23877</v>
      </c>
      <c r="E8329" s="41" t="s">
        <v>206</v>
      </c>
      <c r="F8329" s="3" t="s">
        <v>23878</v>
      </c>
      <c r="G8329" s="1" t="s">
        <v>657</v>
      </c>
      <c r="H8329" s="4" t="s">
        <v>326</v>
      </c>
      <c r="I8329" s="1" t="s">
        <v>38</v>
      </c>
    </row>
    <row r="8330" spans="2:9">
      <c r="B8330" s="1">
        <v>8328</v>
      </c>
      <c r="C8330" s="41" t="s">
        <v>23879</v>
      </c>
      <c r="D8330" s="4" t="s">
        <v>23880</v>
      </c>
      <c r="E8330" s="41" t="s">
        <v>206</v>
      </c>
      <c r="F8330" s="3" t="s">
        <v>10965</v>
      </c>
      <c r="G8330" s="1" t="s">
        <v>657</v>
      </c>
      <c r="H8330" s="4" t="s">
        <v>326</v>
      </c>
      <c r="I8330" s="1" t="s">
        <v>38</v>
      </c>
    </row>
    <row r="8331" spans="2:9">
      <c r="B8331" s="1">
        <v>8329</v>
      </c>
      <c r="C8331" s="41" t="s">
        <v>23881</v>
      </c>
      <c r="D8331" s="4" t="s">
        <v>23882</v>
      </c>
      <c r="E8331" s="41" t="s">
        <v>206</v>
      </c>
      <c r="F8331" s="3" t="s">
        <v>23883</v>
      </c>
      <c r="G8331" s="1" t="s">
        <v>657</v>
      </c>
      <c r="H8331" s="4" t="s">
        <v>671</v>
      </c>
      <c r="I8331" s="1" t="s">
        <v>38</v>
      </c>
    </row>
    <row r="8332" spans="2:9">
      <c r="B8332" s="1">
        <v>8330</v>
      </c>
      <c r="C8332" s="41" t="s">
        <v>23884</v>
      </c>
      <c r="D8332" s="4" t="s">
        <v>23885</v>
      </c>
      <c r="E8332" s="41" t="s">
        <v>206</v>
      </c>
      <c r="F8332" s="3" t="s">
        <v>23886</v>
      </c>
      <c r="G8332" s="1" t="s">
        <v>657</v>
      </c>
      <c r="H8332" s="4" t="s">
        <v>484</v>
      </c>
      <c r="I8332" s="1" t="s">
        <v>38</v>
      </c>
    </row>
    <row r="8333" spans="2:9">
      <c r="B8333" s="1">
        <v>8331</v>
      </c>
      <c r="C8333" s="41" t="s">
        <v>23887</v>
      </c>
      <c r="D8333" s="4" t="s">
        <v>23888</v>
      </c>
      <c r="E8333" s="41" t="s">
        <v>206</v>
      </c>
      <c r="F8333" s="3" t="s">
        <v>23889</v>
      </c>
      <c r="G8333" s="1" t="s">
        <v>657</v>
      </c>
      <c r="H8333" s="4" t="s">
        <v>557</v>
      </c>
      <c r="I8333" s="1" t="s">
        <v>38</v>
      </c>
    </row>
    <row r="8334" spans="2:9">
      <c r="B8334" s="1">
        <v>8332</v>
      </c>
      <c r="C8334" s="41" t="s">
        <v>23890</v>
      </c>
      <c r="D8334" s="4" t="s">
        <v>23891</v>
      </c>
      <c r="E8334" s="41" t="s">
        <v>206</v>
      </c>
      <c r="F8334" s="3" t="s">
        <v>23892</v>
      </c>
      <c r="G8334" s="1" t="s">
        <v>657</v>
      </c>
      <c r="H8334" s="4" t="s">
        <v>436</v>
      </c>
      <c r="I8334" s="1" t="s">
        <v>38</v>
      </c>
    </row>
    <row r="8335" spans="2:9">
      <c r="B8335" s="1">
        <v>8333</v>
      </c>
      <c r="C8335" s="41" t="s">
        <v>23893</v>
      </c>
      <c r="D8335" s="4" t="s">
        <v>23894</v>
      </c>
      <c r="E8335" s="41" t="s">
        <v>206</v>
      </c>
      <c r="F8335" s="3" t="s">
        <v>23895</v>
      </c>
      <c r="G8335" s="1" t="s">
        <v>657</v>
      </c>
      <c r="H8335" s="4" t="s">
        <v>484</v>
      </c>
      <c r="I8335" s="1" t="s">
        <v>38</v>
      </c>
    </row>
    <row r="8336" spans="2:9">
      <c r="B8336" s="1">
        <v>8334</v>
      </c>
      <c r="C8336" s="41" t="s">
        <v>23896</v>
      </c>
      <c r="D8336" s="4" t="s">
        <v>23897</v>
      </c>
      <c r="E8336" s="41" t="s">
        <v>206</v>
      </c>
      <c r="F8336" s="3" t="s">
        <v>18502</v>
      </c>
      <c r="G8336" s="1" t="s">
        <v>657</v>
      </c>
      <c r="H8336" s="4" t="s">
        <v>436</v>
      </c>
      <c r="I8336" s="1" t="s">
        <v>38</v>
      </c>
    </row>
    <row r="8337" spans="2:9">
      <c r="B8337" s="1">
        <v>8335</v>
      </c>
      <c r="C8337" s="41" t="s">
        <v>23898</v>
      </c>
      <c r="D8337" s="4" t="s">
        <v>23899</v>
      </c>
      <c r="E8337" s="41" t="s">
        <v>206</v>
      </c>
      <c r="F8337" s="3" t="s">
        <v>23900</v>
      </c>
      <c r="G8337" s="1" t="s">
        <v>657</v>
      </c>
      <c r="H8337" s="4" t="s">
        <v>675</v>
      </c>
      <c r="I8337" s="1" t="s">
        <v>38</v>
      </c>
    </row>
    <row r="8338" spans="2:9">
      <c r="B8338" s="1">
        <v>8336</v>
      </c>
      <c r="C8338" s="41" t="s">
        <v>23901</v>
      </c>
      <c r="D8338" s="4" t="s">
        <v>23902</v>
      </c>
      <c r="E8338" s="41" t="s">
        <v>206</v>
      </c>
      <c r="F8338" s="3" t="s">
        <v>23903</v>
      </c>
      <c r="G8338" s="1" t="s">
        <v>657</v>
      </c>
      <c r="H8338" s="4" t="s">
        <v>675</v>
      </c>
      <c r="I8338" s="1" t="s">
        <v>38</v>
      </c>
    </row>
    <row r="8339" spans="2:9">
      <c r="B8339" s="1">
        <v>8337</v>
      </c>
      <c r="C8339" s="41" t="s">
        <v>23904</v>
      </c>
      <c r="D8339" s="4" t="s">
        <v>23905</v>
      </c>
      <c r="E8339" s="41" t="s">
        <v>206</v>
      </c>
      <c r="F8339" s="3" t="s">
        <v>23906</v>
      </c>
      <c r="G8339" s="1" t="s">
        <v>657</v>
      </c>
      <c r="H8339" s="4" t="s">
        <v>557</v>
      </c>
      <c r="I8339" s="1" t="s">
        <v>38</v>
      </c>
    </row>
    <row r="8340" spans="2:9">
      <c r="B8340" s="1">
        <v>8338</v>
      </c>
      <c r="C8340" s="41" t="s">
        <v>23907</v>
      </c>
      <c r="D8340" s="4" t="s">
        <v>23908</v>
      </c>
      <c r="E8340" s="41" t="s">
        <v>206</v>
      </c>
      <c r="F8340" s="3" t="s">
        <v>23909</v>
      </c>
      <c r="G8340" s="1" t="s">
        <v>657</v>
      </c>
      <c r="H8340" s="4" t="s">
        <v>462</v>
      </c>
      <c r="I8340" s="1" t="s">
        <v>38</v>
      </c>
    </row>
    <row r="8341" spans="2:9">
      <c r="B8341" s="1">
        <v>8339</v>
      </c>
      <c r="C8341" s="41" t="s">
        <v>23910</v>
      </c>
      <c r="D8341" s="4" t="s">
        <v>23911</v>
      </c>
      <c r="E8341" s="41" t="s">
        <v>206</v>
      </c>
      <c r="F8341" s="3" t="s">
        <v>23912</v>
      </c>
      <c r="G8341" s="1" t="s">
        <v>657</v>
      </c>
      <c r="H8341" s="4" t="s">
        <v>478</v>
      </c>
      <c r="I8341" s="1" t="s">
        <v>38</v>
      </c>
    </row>
    <row r="8342" spans="2:9">
      <c r="B8342" s="1">
        <v>8340</v>
      </c>
      <c r="C8342" s="41" t="s">
        <v>23913</v>
      </c>
      <c r="D8342" s="4" t="s">
        <v>10738</v>
      </c>
      <c r="E8342" s="41" t="s">
        <v>206</v>
      </c>
      <c r="F8342" s="3" t="s">
        <v>23914</v>
      </c>
      <c r="G8342" s="1" t="s">
        <v>657</v>
      </c>
      <c r="H8342" s="4" t="s">
        <v>679</v>
      </c>
      <c r="I8342" s="1" t="s">
        <v>38</v>
      </c>
    </row>
    <row r="8343" spans="2:9">
      <c r="B8343" s="1">
        <v>8341</v>
      </c>
      <c r="C8343" s="41" t="s">
        <v>23915</v>
      </c>
      <c r="D8343" s="4" t="s">
        <v>23916</v>
      </c>
      <c r="E8343" s="41" t="s">
        <v>206</v>
      </c>
      <c r="F8343" s="3" t="s">
        <v>13087</v>
      </c>
      <c r="G8343" s="1" t="s">
        <v>657</v>
      </c>
      <c r="H8343" s="4" t="s">
        <v>680</v>
      </c>
      <c r="I8343" s="1" t="s">
        <v>38</v>
      </c>
    </row>
    <row r="8344" spans="2:9">
      <c r="B8344" s="1">
        <v>8342</v>
      </c>
      <c r="C8344" s="41" t="s">
        <v>23917</v>
      </c>
      <c r="D8344" s="4" t="s">
        <v>23918</v>
      </c>
      <c r="E8344" s="41" t="s">
        <v>206</v>
      </c>
      <c r="F8344" s="3" t="s">
        <v>23919</v>
      </c>
      <c r="G8344" s="1" t="s">
        <v>657</v>
      </c>
      <c r="H8344" s="4" t="s">
        <v>436</v>
      </c>
      <c r="I8344" s="1" t="s">
        <v>38</v>
      </c>
    </row>
    <row r="8345" spans="2:9">
      <c r="B8345" s="1">
        <v>8343</v>
      </c>
      <c r="C8345" s="41" t="s">
        <v>23920</v>
      </c>
      <c r="D8345" s="4" t="s">
        <v>23921</v>
      </c>
      <c r="E8345" s="41" t="s">
        <v>206</v>
      </c>
      <c r="F8345" s="3" t="s">
        <v>23922</v>
      </c>
      <c r="G8345" s="1" t="s">
        <v>657</v>
      </c>
      <c r="H8345" s="4" t="s">
        <v>182</v>
      </c>
      <c r="I8345" s="1" t="s">
        <v>38</v>
      </c>
    </row>
    <row r="8346" spans="2:9">
      <c r="B8346" s="1">
        <v>8344</v>
      </c>
      <c r="C8346" s="41" t="s">
        <v>23923</v>
      </c>
      <c r="D8346" s="4" t="s">
        <v>23924</v>
      </c>
      <c r="E8346" s="41" t="s">
        <v>206</v>
      </c>
      <c r="F8346" s="3" t="s">
        <v>23925</v>
      </c>
      <c r="G8346" s="1" t="s">
        <v>657</v>
      </c>
      <c r="H8346" s="4" t="s">
        <v>182</v>
      </c>
      <c r="I8346" s="1" t="s">
        <v>38</v>
      </c>
    </row>
    <row r="8347" spans="2:9">
      <c r="B8347" s="1">
        <v>8345</v>
      </c>
      <c r="C8347" s="41" t="s">
        <v>23926</v>
      </c>
      <c r="D8347" s="4" t="s">
        <v>23927</v>
      </c>
      <c r="E8347" s="41" t="s">
        <v>206</v>
      </c>
      <c r="F8347" s="3" t="s">
        <v>23928</v>
      </c>
      <c r="G8347" s="1" t="s">
        <v>657</v>
      </c>
      <c r="H8347" s="4" t="s">
        <v>478</v>
      </c>
      <c r="I8347" s="1" t="s">
        <v>38</v>
      </c>
    </row>
    <row r="8348" spans="2:9">
      <c r="B8348" s="1">
        <v>8346</v>
      </c>
      <c r="C8348" s="41" t="s">
        <v>23929</v>
      </c>
      <c r="D8348" s="4" t="s">
        <v>23930</v>
      </c>
      <c r="E8348" s="41" t="s">
        <v>206</v>
      </c>
      <c r="F8348" s="3" t="s">
        <v>23931</v>
      </c>
      <c r="G8348" s="1" t="s">
        <v>657</v>
      </c>
      <c r="H8348" s="4" t="s">
        <v>679</v>
      </c>
      <c r="I8348" s="1" t="s">
        <v>38</v>
      </c>
    </row>
    <row r="8349" spans="2:9">
      <c r="B8349" s="1">
        <v>8347</v>
      </c>
      <c r="C8349" s="41" t="s">
        <v>23932</v>
      </c>
      <c r="D8349" s="4" t="s">
        <v>23933</v>
      </c>
      <c r="E8349" s="41" t="s">
        <v>206</v>
      </c>
      <c r="F8349" s="3" t="s">
        <v>23692</v>
      </c>
      <c r="G8349" s="1" t="s">
        <v>657</v>
      </c>
      <c r="H8349" s="4" t="s">
        <v>387</v>
      </c>
      <c r="I8349" s="1" t="s">
        <v>38</v>
      </c>
    </row>
    <row r="8350" spans="2:9">
      <c r="B8350" s="1">
        <v>8348</v>
      </c>
      <c r="C8350" s="41" t="s">
        <v>23934</v>
      </c>
      <c r="D8350" s="4" t="s">
        <v>23935</v>
      </c>
      <c r="E8350" s="41" t="s">
        <v>206</v>
      </c>
      <c r="F8350" s="3" t="s">
        <v>23936</v>
      </c>
      <c r="G8350" s="1" t="s">
        <v>657</v>
      </c>
      <c r="H8350" s="4" t="s">
        <v>436</v>
      </c>
      <c r="I8350" s="1" t="s">
        <v>38</v>
      </c>
    </row>
    <row r="8351" spans="2:9">
      <c r="B8351" s="1">
        <v>8349</v>
      </c>
      <c r="C8351" s="41" t="s">
        <v>23937</v>
      </c>
      <c r="D8351" s="4" t="s">
        <v>23938</v>
      </c>
      <c r="E8351" s="41" t="s">
        <v>206</v>
      </c>
      <c r="F8351" s="3" t="s">
        <v>23939</v>
      </c>
      <c r="G8351" s="1" t="s">
        <v>657</v>
      </c>
      <c r="H8351" s="4" t="s">
        <v>675</v>
      </c>
      <c r="I8351" s="1" t="s">
        <v>38</v>
      </c>
    </row>
    <row r="8352" spans="2:9">
      <c r="B8352" s="1">
        <v>8350</v>
      </c>
      <c r="C8352" s="41" t="s">
        <v>23940</v>
      </c>
      <c r="D8352" s="4" t="s">
        <v>23941</v>
      </c>
      <c r="E8352" s="41" t="s">
        <v>206</v>
      </c>
      <c r="F8352" s="3" t="s">
        <v>23942</v>
      </c>
      <c r="G8352" s="1" t="s">
        <v>657</v>
      </c>
      <c r="H8352" s="4" t="s">
        <v>436</v>
      </c>
      <c r="I8352" s="1" t="s">
        <v>38</v>
      </c>
    </row>
    <row r="8353" spans="2:9">
      <c r="B8353" s="1">
        <v>8351</v>
      </c>
      <c r="C8353" s="41" t="s">
        <v>23943</v>
      </c>
      <c r="D8353" s="4" t="s">
        <v>23944</v>
      </c>
      <c r="E8353" s="41" t="s">
        <v>206</v>
      </c>
      <c r="F8353" s="3" t="s">
        <v>23945</v>
      </c>
      <c r="G8353" s="1" t="s">
        <v>657</v>
      </c>
      <c r="H8353" s="4" t="s">
        <v>484</v>
      </c>
      <c r="I8353" s="1" t="s">
        <v>38</v>
      </c>
    </row>
    <row r="8354" spans="2:9">
      <c r="B8354" s="1">
        <v>8352</v>
      </c>
      <c r="C8354" s="41" t="s">
        <v>23946</v>
      </c>
      <c r="D8354" s="4" t="s">
        <v>23947</v>
      </c>
      <c r="E8354" s="41" t="s">
        <v>206</v>
      </c>
      <c r="F8354" s="3" t="s">
        <v>23948</v>
      </c>
      <c r="G8354" s="1" t="s">
        <v>657</v>
      </c>
      <c r="H8354" s="4" t="s">
        <v>182</v>
      </c>
      <c r="I8354" s="1" t="s">
        <v>38</v>
      </c>
    </row>
    <row r="8355" spans="2:9">
      <c r="B8355" s="1">
        <v>8353</v>
      </c>
      <c r="C8355" s="41" t="s">
        <v>23949</v>
      </c>
      <c r="D8355" s="4" t="s">
        <v>23950</v>
      </c>
      <c r="E8355" s="41" t="s">
        <v>206</v>
      </c>
      <c r="F8355" s="3" t="s">
        <v>23951</v>
      </c>
      <c r="G8355" s="1" t="s">
        <v>657</v>
      </c>
      <c r="H8355" s="4" t="s">
        <v>675</v>
      </c>
      <c r="I8355" s="1" t="s">
        <v>38</v>
      </c>
    </row>
    <row r="8356" spans="2:9">
      <c r="B8356" s="1">
        <v>8354</v>
      </c>
      <c r="C8356" s="41" t="s">
        <v>23952</v>
      </c>
      <c r="D8356" s="4" t="s">
        <v>23953</v>
      </c>
      <c r="E8356" s="41" t="s">
        <v>206</v>
      </c>
      <c r="F8356" s="3" t="s">
        <v>23954</v>
      </c>
      <c r="G8356" s="1" t="s">
        <v>657</v>
      </c>
      <c r="H8356" s="4" t="s">
        <v>678</v>
      </c>
      <c r="I8356" s="1" t="s">
        <v>38</v>
      </c>
    </row>
    <row r="8357" spans="2:9">
      <c r="B8357" s="1">
        <v>8355</v>
      </c>
      <c r="C8357" s="41" t="s">
        <v>23955</v>
      </c>
      <c r="D8357" s="4" t="s">
        <v>23956</v>
      </c>
      <c r="E8357" s="41" t="s">
        <v>206</v>
      </c>
      <c r="F8357" s="3" t="s">
        <v>23957</v>
      </c>
      <c r="G8357" s="1" t="s">
        <v>657</v>
      </c>
      <c r="H8357" s="4" t="s">
        <v>675</v>
      </c>
      <c r="I8357" s="1" t="s">
        <v>38</v>
      </c>
    </row>
    <row r="8358" spans="2:9">
      <c r="B8358" s="1">
        <v>8356</v>
      </c>
      <c r="C8358" s="41" t="s">
        <v>23958</v>
      </c>
      <c r="D8358" s="4" t="s">
        <v>23959</v>
      </c>
      <c r="E8358" s="41" t="s">
        <v>206</v>
      </c>
      <c r="F8358" s="3" t="s">
        <v>23960</v>
      </c>
      <c r="G8358" s="1" t="s">
        <v>657</v>
      </c>
      <c r="H8358" s="4" t="s">
        <v>675</v>
      </c>
      <c r="I8358" s="1" t="s">
        <v>38</v>
      </c>
    </row>
    <row r="8359" spans="2:9">
      <c r="B8359" s="1">
        <v>8357</v>
      </c>
      <c r="C8359" s="41" t="s">
        <v>23961</v>
      </c>
      <c r="D8359" s="4" t="s">
        <v>23962</v>
      </c>
      <c r="E8359" s="41" t="s">
        <v>206</v>
      </c>
      <c r="F8359" s="3" t="s">
        <v>23963</v>
      </c>
      <c r="G8359" s="1" t="s">
        <v>657</v>
      </c>
      <c r="H8359" s="4" t="s">
        <v>387</v>
      </c>
      <c r="I8359" s="1" t="s">
        <v>38</v>
      </c>
    </row>
    <row r="8360" spans="2:9">
      <c r="B8360" s="1">
        <v>8358</v>
      </c>
      <c r="C8360" s="41" t="s">
        <v>23964</v>
      </c>
      <c r="D8360" s="4" t="s">
        <v>23965</v>
      </c>
      <c r="E8360" s="41" t="s">
        <v>206</v>
      </c>
      <c r="F8360" s="3" t="s">
        <v>23966</v>
      </c>
      <c r="G8360" s="1" t="s">
        <v>657</v>
      </c>
      <c r="H8360" s="4" t="s">
        <v>679</v>
      </c>
      <c r="I8360" s="1" t="s">
        <v>38</v>
      </c>
    </row>
    <row r="8361" spans="2:9">
      <c r="B8361" s="1">
        <v>8359</v>
      </c>
      <c r="C8361" s="41" t="s">
        <v>23967</v>
      </c>
      <c r="D8361" s="4" t="s">
        <v>23968</v>
      </c>
      <c r="E8361" s="41" t="s">
        <v>206</v>
      </c>
      <c r="F8361" s="3" t="s">
        <v>23969</v>
      </c>
      <c r="G8361" s="1" t="s">
        <v>657</v>
      </c>
      <c r="H8361" s="4" t="s">
        <v>29551</v>
      </c>
      <c r="I8361" s="1" t="s">
        <v>38</v>
      </c>
    </row>
    <row r="8362" spans="2:9">
      <c r="B8362" s="1">
        <v>8360</v>
      </c>
      <c r="C8362" s="41" t="s">
        <v>23970</v>
      </c>
      <c r="D8362" s="4" t="s">
        <v>2334</v>
      </c>
      <c r="E8362" s="41" t="s">
        <v>206</v>
      </c>
      <c r="F8362" s="3" t="s">
        <v>23971</v>
      </c>
      <c r="G8362" s="1" t="s">
        <v>657</v>
      </c>
      <c r="H8362" s="4" t="s">
        <v>484</v>
      </c>
      <c r="I8362" s="1" t="s">
        <v>38</v>
      </c>
    </row>
    <row r="8363" spans="2:9">
      <c r="B8363" s="1">
        <v>8361</v>
      </c>
      <c r="C8363" s="41" t="s">
        <v>23972</v>
      </c>
      <c r="D8363" s="4" t="s">
        <v>23973</v>
      </c>
      <c r="E8363" s="41" t="s">
        <v>206</v>
      </c>
      <c r="F8363" s="3" t="s">
        <v>23974</v>
      </c>
      <c r="G8363" s="1" t="s">
        <v>657</v>
      </c>
      <c r="H8363" s="4" t="s">
        <v>675</v>
      </c>
      <c r="I8363" s="1" t="s">
        <v>38</v>
      </c>
    </row>
    <row r="8364" spans="2:9">
      <c r="B8364" s="1">
        <v>8362</v>
      </c>
      <c r="C8364" s="41" t="s">
        <v>23975</v>
      </c>
      <c r="D8364" s="4" t="s">
        <v>23976</v>
      </c>
      <c r="E8364" s="41" t="s">
        <v>206</v>
      </c>
      <c r="F8364" s="3" t="s">
        <v>23977</v>
      </c>
      <c r="G8364" s="1" t="s">
        <v>657</v>
      </c>
      <c r="H8364" s="4" t="s">
        <v>675</v>
      </c>
      <c r="I8364" s="1" t="s">
        <v>38</v>
      </c>
    </row>
    <row r="8365" spans="2:9">
      <c r="B8365" s="1">
        <v>8363</v>
      </c>
      <c r="C8365" s="41" t="s">
        <v>23978</v>
      </c>
      <c r="D8365" s="4" t="s">
        <v>23979</v>
      </c>
      <c r="E8365" s="41" t="s">
        <v>206</v>
      </c>
      <c r="F8365" s="3" t="s">
        <v>20506</v>
      </c>
      <c r="G8365" s="1" t="s">
        <v>657</v>
      </c>
      <c r="H8365" s="4" t="s">
        <v>478</v>
      </c>
      <c r="I8365" s="1" t="s">
        <v>38</v>
      </c>
    </row>
    <row r="8366" spans="2:9">
      <c r="B8366" s="1">
        <v>8364</v>
      </c>
      <c r="C8366" s="41" t="s">
        <v>23980</v>
      </c>
      <c r="D8366" s="4" t="s">
        <v>23981</v>
      </c>
      <c r="E8366" s="41" t="s">
        <v>206</v>
      </c>
      <c r="F8366" s="3" t="s">
        <v>23982</v>
      </c>
      <c r="G8366" s="1" t="s">
        <v>657</v>
      </c>
      <c r="H8366" s="4" t="s">
        <v>557</v>
      </c>
      <c r="I8366" s="1" t="s">
        <v>38</v>
      </c>
    </row>
    <row r="8367" spans="2:9">
      <c r="B8367" s="1">
        <v>8365</v>
      </c>
      <c r="C8367" s="41" t="s">
        <v>23983</v>
      </c>
      <c r="D8367" s="4" t="s">
        <v>23984</v>
      </c>
      <c r="E8367" s="41" t="s">
        <v>206</v>
      </c>
      <c r="F8367" s="3" t="s">
        <v>23985</v>
      </c>
      <c r="G8367" s="1" t="s">
        <v>657</v>
      </c>
      <c r="H8367" s="4" t="s">
        <v>182</v>
      </c>
      <c r="I8367" s="1" t="s">
        <v>38</v>
      </c>
    </row>
    <row r="8368" spans="2:9">
      <c r="B8368" s="1">
        <v>8366</v>
      </c>
      <c r="C8368" s="41" t="s">
        <v>23986</v>
      </c>
      <c r="D8368" s="4" t="s">
        <v>23987</v>
      </c>
      <c r="E8368" s="41" t="s">
        <v>206</v>
      </c>
      <c r="F8368" s="3" t="s">
        <v>23988</v>
      </c>
      <c r="G8368" s="1" t="s">
        <v>657</v>
      </c>
      <c r="H8368" s="4" t="s">
        <v>182</v>
      </c>
      <c r="I8368" s="1" t="s">
        <v>38</v>
      </c>
    </row>
    <row r="8369" spans="2:9">
      <c r="B8369" s="1">
        <v>8367</v>
      </c>
      <c r="C8369" s="41" t="s">
        <v>23989</v>
      </c>
      <c r="D8369" s="4" t="s">
        <v>23990</v>
      </c>
      <c r="E8369" s="41" t="s">
        <v>206</v>
      </c>
      <c r="F8369" s="3" t="s">
        <v>23991</v>
      </c>
      <c r="G8369" s="1" t="s">
        <v>657</v>
      </c>
      <c r="H8369" s="4" t="s">
        <v>387</v>
      </c>
      <c r="I8369" s="1" t="s">
        <v>38</v>
      </c>
    </row>
    <row r="8370" spans="2:9">
      <c r="B8370" s="1">
        <v>8368</v>
      </c>
      <c r="C8370" s="41" t="s">
        <v>23992</v>
      </c>
      <c r="D8370" s="4" t="s">
        <v>23993</v>
      </c>
      <c r="E8370" s="41" t="s">
        <v>206</v>
      </c>
      <c r="F8370" s="3" t="s">
        <v>23994</v>
      </c>
      <c r="G8370" s="1" t="s">
        <v>657</v>
      </c>
      <c r="H8370" s="4" t="s">
        <v>484</v>
      </c>
      <c r="I8370" s="1" t="s">
        <v>38</v>
      </c>
    </row>
    <row r="8371" spans="2:9">
      <c r="B8371" s="1">
        <v>8369</v>
      </c>
      <c r="C8371" s="41" t="s">
        <v>23995</v>
      </c>
      <c r="D8371" s="4" t="s">
        <v>23996</v>
      </c>
      <c r="E8371" s="41" t="s">
        <v>206</v>
      </c>
      <c r="F8371" s="3" t="s">
        <v>23997</v>
      </c>
      <c r="G8371" s="1" t="s">
        <v>657</v>
      </c>
      <c r="H8371" s="4" t="s">
        <v>182</v>
      </c>
      <c r="I8371" s="1" t="s">
        <v>38</v>
      </c>
    </row>
    <row r="8372" spans="2:9">
      <c r="B8372" s="1">
        <v>8370</v>
      </c>
      <c r="C8372" s="41" t="s">
        <v>23998</v>
      </c>
      <c r="D8372" s="4" t="s">
        <v>23999</v>
      </c>
      <c r="E8372" s="41" t="s">
        <v>206</v>
      </c>
      <c r="F8372" s="3" t="s">
        <v>6567</v>
      </c>
      <c r="G8372" s="1" t="s">
        <v>657</v>
      </c>
      <c r="H8372" s="4" t="s">
        <v>29551</v>
      </c>
      <c r="I8372" s="1" t="s">
        <v>38</v>
      </c>
    </row>
    <row r="8373" spans="2:9">
      <c r="B8373" s="1">
        <v>8371</v>
      </c>
      <c r="C8373" s="41" t="s">
        <v>24000</v>
      </c>
      <c r="D8373" s="4" t="s">
        <v>24001</v>
      </c>
      <c r="E8373" s="41" t="s">
        <v>206</v>
      </c>
      <c r="F8373" s="3" t="s">
        <v>24002</v>
      </c>
      <c r="G8373" s="1" t="s">
        <v>657</v>
      </c>
      <c r="H8373" s="4" t="s">
        <v>436</v>
      </c>
      <c r="I8373" s="1" t="s">
        <v>38</v>
      </c>
    </row>
    <row r="8374" spans="2:9">
      <c r="B8374" s="1">
        <v>8372</v>
      </c>
      <c r="C8374" s="41" t="s">
        <v>24003</v>
      </c>
      <c r="D8374" s="4" t="s">
        <v>24004</v>
      </c>
      <c r="E8374" s="41" t="s">
        <v>206</v>
      </c>
      <c r="F8374" s="3" t="s">
        <v>13731</v>
      </c>
      <c r="G8374" s="1" t="s">
        <v>657</v>
      </c>
      <c r="H8374" s="4" t="s">
        <v>387</v>
      </c>
      <c r="I8374" s="1" t="s">
        <v>38</v>
      </c>
    </row>
    <row r="8375" spans="2:9">
      <c r="B8375" s="1">
        <v>8373</v>
      </c>
      <c r="C8375" s="41" t="s">
        <v>24005</v>
      </c>
      <c r="D8375" s="4" t="s">
        <v>24006</v>
      </c>
      <c r="E8375" s="41" t="s">
        <v>206</v>
      </c>
      <c r="F8375" s="3" t="s">
        <v>7571</v>
      </c>
      <c r="G8375" s="1" t="s">
        <v>657</v>
      </c>
      <c r="H8375" s="4" t="s">
        <v>29551</v>
      </c>
      <c r="I8375" s="1" t="s">
        <v>38</v>
      </c>
    </row>
    <row r="8376" spans="2:9">
      <c r="B8376" s="1">
        <v>8374</v>
      </c>
      <c r="C8376" s="41" t="s">
        <v>24007</v>
      </c>
      <c r="D8376" s="4" t="s">
        <v>24008</v>
      </c>
      <c r="E8376" s="41" t="s">
        <v>206</v>
      </c>
      <c r="F8376" s="3" t="s">
        <v>24009</v>
      </c>
      <c r="G8376" s="1" t="s">
        <v>657</v>
      </c>
      <c r="H8376" s="4" t="s">
        <v>502</v>
      </c>
      <c r="I8376" s="1" t="s">
        <v>38</v>
      </c>
    </row>
    <row r="8377" spans="2:9">
      <c r="B8377" s="1">
        <v>8375</v>
      </c>
      <c r="C8377" s="41" t="s">
        <v>24010</v>
      </c>
      <c r="D8377" s="4" t="s">
        <v>24011</v>
      </c>
      <c r="E8377" s="41" t="s">
        <v>206</v>
      </c>
      <c r="F8377" s="3" t="s">
        <v>24012</v>
      </c>
      <c r="G8377" s="1" t="s">
        <v>657</v>
      </c>
      <c r="H8377" s="4" t="s">
        <v>310</v>
      </c>
      <c r="I8377" s="1" t="s">
        <v>38</v>
      </c>
    </row>
    <row r="8378" spans="2:9">
      <c r="B8378" s="1">
        <v>8376</v>
      </c>
      <c r="C8378" s="41" t="s">
        <v>24013</v>
      </c>
      <c r="D8378" s="4" t="s">
        <v>24014</v>
      </c>
      <c r="E8378" s="41" t="s">
        <v>206</v>
      </c>
      <c r="F8378" s="3" t="s">
        <v>24015</v>
      </c>
      <c r="G8378" s="1" t="s">
        <v>657</v>
      </c>
      <c r="H8378" s="4" t="s">
        <v>675</v>
      </c>
      <c r="I8378" s="1" t="s">
        <v>38</v>
      </c>
    </row>
    <row r="8379" spans="2:9">
      <c r="B8379" s="1">
        <v>8377</v>
      </c>
      <c r="C8379" s="41" t="s">
        <v>24016</v>
      </c>
      <c r="D8379" s="4" t="s">
        <v>24017</v>
      </c>
      <c r="E8379" s="41" t="s">
        <v>206</v>
      </c>
      <c r="F8379" s="3" t="s">
        <v>24018</v>
      </c>
      <c r="G8379" s="1" t="s">
        <v>657</v>
      </c>
      <c r="H8379" s="4" t="s">
        <v>182</v>
      </c>
      <c r="I8379" s="1" t="s">
        <v>38</v>
      </c>
    </row>
    <row r="8380" spans="2:9">
      <c r="B8380" s="1">
        <v>8378</v>
      </c>
      <c r="C8380" s="41" t="s">
        <v>24019</v>
      </c>
      <c r="D8380" s="4" t="s">
        <v>24020</v>
      </c>
      <c r="E8380" s="41" t="s">
        <v>206</v>
      </c>
      <c r="F8380" s="3" t="s">
        <v>24021</v>
      </c>
      <c r="G8380" s="1" t="s">
        <v>657</v>
      </c>
      <c r="H8380" s="4" t="s">
        <v>182</v>
      </c>
      <c r="I8380" s="1" t="s">
        <v>38</v>
      </c>
    </row>
    <row r="8381" spans="2:9">
      <c r="B8381" s="1">
        <v>8379</v>
      </c>
      <c r="C8381" s="41" t="s">
        <v>207</v>
      </c>
      <c r="D8381" s="4" t="s">
        <v>205</v>
      </c>
      <c r="E8381" s="41" t="s">
        <v>206</v>
      </c>
      <c r="F8381" s="3" t="s">
        <v>208</v>
      </c>
      <c r="G8381" s="1" t="s">
        <v>657</v>
      </c>
      <c r="H8381" s="4" t="s">
        <v>182</v>
      </c>
      <c r="I8381" s="1" t="s">
        <v>38</v>
      </c>
    </row>
    <row r="8382" spans="2:9">
      <c r="B8382" s="1">
        <v>8380</v>
      </c>
      <c r="C8382" s="41" t="s">
        <v>24022</v>
      </c>
      <c r="D8382" s="4" t="s">
        <v>24023</v>
      </c>
      <c r="E8382" s="41" t="s">
        <v>206</v>
      </c>
      <c r="F8382" s="3" t="s">
        <v>24024</v>
      </c>
      <c r="G8382" s="1" t="s">
        <v>657</v>
      </c>
      <c r="H8382" s="4" t="s">
        <v>675</v>
      </c>
      <c r="I8382" s="1" t="s">
        <v>38</v>
      </c>
    </row>
    <row r="8383" spans="2:9">
      <c r="B8383" s="1">
        <v>8381</v>
      </c>
      <c r="C8383" s="41" t="s">
        <v>24025</v>
      </c>
      <c r="D8383" s="4" t="s">
        <v>24026</v>
      </c>
      <c r="E8383" s="41" t="s">
        <v>206</v>
      </c>
      <c r="F8383" s="3" t="s">
        <v>24027</v>
      </c>
      <c r="G8383" s="1" t="s">
        <v>657</v>
      </c>
      <c r="H8383" s="4" t="s">
        <v>678</v>
      </c>
      <c r="I8383" s="1" t="s">
        <v>38</v>
      </c>
    </row>
    <row r="8384" spans="2:9">
      <c r="B8384" s="1">
        <v>8382</v>
      </c>
      <c r="C8384" s="41" t="s">
        <v>24028</v>
      </c>
      <c r="D8384" s="4" t="s">
        <v>24029</v>
      </c>
      <c r="E8384" s="41" t="s">
        <v>206</v>
      </c>
      <c r="F8384" s="3" t="s">
        <v>24030</v>
      </c>
      <c r="G8384" s="1" t="s">
        <v>657</v>
      </c>
      <c r="H8384" s="4" t="s">
        <v>436</v>
      </c>
      <c r="I8384" s="1" t="s">
        <v>38</v>
      </c>
    </row>
    <row r="8385" spans="2:9">
      <c r="B8385" s="1">
        <v>8383</v>
      </c>
      <c r="C8385" s="41" t="s">
        <v>24031</v>
      </c>
      <c r="D8385" s="4" t="s">
        <v>24032</v>
      </c>
      <c r="E8385" s="41" t="s">
        <v>206</v>
      </c>
      <c r="F8385" s="3" t="s">
        <v>24033</v>
      </c>
      <c r="G8385" s="1" t="s">
        <v>657</v>
      </c>
      <c r="H8385" s="4" t="s">
        <v>387</v>
      </c>
      <c r="I8385" s="1" t="s">
        <v>38</v>
      </c>
    </row>
    <row r="8386" spans="2:9">
      <c r="B8386" s="1">
        <v>8384</v>
      </c>
      <c r="C8386" s="41" t="s">
        <v>24034</v>
      </c>
      <c r="D8386" s="4" t="s">
        <v>24035</v>
      </c>
      <c r="E8386" s="41" t="s">
        <v>19</v>
      </c>
      <c r="F8386" s="3" t="s">
        <v>24036</v>
      </c>
      <c r="G8386" s="1" t="s">
        <v>20</v>
      </c>
      <c r="H8386" s="4" t="s">
        <v>478</v>
      </c>
      <c r="I8386" s="1" t="s">
        <v>38</v>
      </c>
    </row>
    <row r="8387" spans="2:9">
      <c r="B8387" s="1">
        <v>8385</v>
      </c>
      <c r="C8387" s="41" t="s">
        <v>24037</v>
      </c>
      <c r="D8387" s="4" t="s">
        <v>24038</v>
      </c>
      <c r="E8387" s="41" t="s">
        <v>206</v>
      </c>
      <c r="F8387" s="3" t="s">
        <v>24039</v>
      </c>
      <c r="G8387" s="1" t="s">
        <v>657</v>
      </c>
      <c r="H8387" s="4" t="s">
        <v>322</v>
      </c>
      <c r="I8387" s="1" t="s">
        <v>38</v>
      </c>
    </row>
    <row r="8388" spans="2:9">
      <c r="B8388" s="1">
        <v>8386</v>
      </c>
      <c r="C8388" s="41" t="s">
        <v>24040</v>
      </c>
      <c r="D8388" s="4" t="s">
        <v>24041</v>
      </c>
      <c r="E8388" s="41" t="s">
        <v>206</v>
      </c>
      <c r="F8388" s="3" t="s">
        <v>5168</v>
      </c>
      <c r="G8388" s="1" t="s">
        <v>657</v>
      </c>
      <c r="H8388" s="4" t="s">
        <v>252</v>
      </c>
      <c r="I8388" s="1" t="s">
        <v>38</v>
      </c>
    </row>
    <row r="8389" spans="2:9">
      <c r="B8389" s="1">
        <v>8387</v>
      </c>
      <c r="C8389" s="41" t="s">
        <v>24042</v>
      </c>
      <c r="D8389" s="4" t="s">
        <v>24043</v>
      </c>
      <c r="E8389" s="41" t="s">
        <v>206</v>
      </c>
      <c r="F8389" s="3" t="s">
        <v>21627</v>
      </c>
      <c r="G8389" s="1" t="s">
        <v>657</v>
      </c>
      <c r="H8389" s="4" t="s">
        <v>194</v>
      </c>
      <c r="I8389" s="1" t="s">
        <v>38</v>
      </c>
    </row>
    <row r="8390" spans="2:9">
      <c r="B8390" s="1">
        <v>8388</v>
      </c>
      <c r="C8390" s="41" t="s">
        <v>24044</v>
      </c>
      <c r="D8390" s="4" t="s">
        <v>24045</v>
      </c>
      <c r="E8390" s="41" t="s">
        <v>206</v>
      </c>
      <c r="F8390" s="3" t="s">
        <v>24046</v>
      </c>
      <c r="G8390" s="1" t="s">
        <v>657</v>
      </c>
      <c r="H8390" s="4" t="s">
        <v>557</v>
      </c>
      <c r="I8390" s="1" t="s">
        <v>38</v>
      </c>
    </row>
    <row r="8391" spans="2:9">
      <c r="B8391" s="1">
        <v>8389</v>
      </c>
      <c r="C8391" s="41" t="s">
        <v>24047</v>
      </c>
      <c r="D8391" s="4" t="s">
        <v>24048</v>
      </c>
      <c r="E8391" s="41" t="s">
        <v>206</v>
      </c>
      <c r="F8391" s="3" t="s">
        <v>24049</v>
      </c>
      <c r="G8391" s="1" t="s">
        <v>657</v>
      </c>
      <c r="H8391" s="4" t="s">
        <v>260</v>
      </c>
      <c r="I8391" s="1" t="s">
        <v>38</v>
      </c>
    </row>
    <row r="8392" spans="2:9">
      <c r="B8392" s="1">
        <v>8390</v>
      </c>
      <c r="C8392" s="41" t="s">
        <v>24050</v>
      </c>
      <c r="D8392" s="4" t="s">
        <v>24051</v>
      </c>
      <c r="E8392" s="41" t="s">
        <v>206</v>
      </c>
      <c r="F8392" s="3" t="s">
        <v>24052</v>
      </c>
      <c r="G8392" s="1" t="s">
        <v>657</v>
      </c>
      <c r="H8392" s="4" t="s">
        <v>672</v>
      </c>
      <c r="I8392" s="1" t="s">
        <v>38</v>
      </c>
    </row>
    <row r="8393" spans="2:9">
      <c r="B8393" s="1">
        <v>8391</v>
      </c>
      <c r="C8393" s="41" t="s">
        <v>24053</v>
      </c>
      <c r="D8393" s="4" t="s">
        <v>24054</v>
      </c>
      <c r="E8393" s="41" t="s">
        <v>206</v>
      </c>
      <c r="F8393" s="3" t="s">
        <v>24055</v>
      </c>
      <c r="G8393" s="1" t="s">
        <v>657</v>
      </c>
      <c r="H8393" s="4" t="s">
        <v>557</v>
      </c>
      <c r="I8393" s="1" t="s">
        <v>38</v>
      </c>
    </row>
    <row r="8394" spans="2:9">
      <c r="B8394" s="1">
        <v>8392</v>
      </c>
      <c r="C8394" s="41" t="s">
        <v>24056</v>
      </c>
      <c r="D8394" s="4" t="s">
        <v>24057</v>
      </c>
      <c r="E8394" s="41" t="s">
        <v>206</v>
      </c>
      <c r="F8394" s="3" t="s">
        <v>24058</v>
      </c>
      <c r="G8394" s="1" t="s">
        <v>657</v>
      </c>
      <c r="H8394" s="4" t="s">
        <v>675</v>
      </c>
      <c r="I8394" s="1" t="s">
        <v>38</v>
      </c>
    </row>
    <row r="8395" spans="2:9">
      <c r="B8395" s="1">
        <v>8393</v>
      </c>
      <c r="C8395" s="41" t="s">
        <v>24059</v>
      </c>
      <c r="D8395" s="4" t="s">
        <v>24060</v>
      </c>
      <c r="E8395" s="41" t="s">
        <v>206</v>
      </c>
      <c r="F8395" s="3" t="s">
        <v>24061</v>
      </c>
      <c r="G8395" s="1" t="s">
        <v>657</v>
      </c>
      <c r="H8395" s="4" t="s">
        <v>174</v>
      </c>
      <c r="I8395" s="1" t="s">
        <v>38</v>
      </c>
    </row>
    <row r="8396" spans="2:9">
      <c r="B8396" s="1">
        <v>8394</v>
      </c>
      <c r="C8396" s="41" t="s">
        <v>24062</v>
      </c>
      <c r="D8396" s="4" t="s">
        <v>24063</v>
      </c>
      <c r="E8396" s="41" t="s">
        <v>206</v>
      </c>
      <c r="F8396" s="3" t="s">
        <v>24064</v>
      </c>
      <c r="G8396" s="1" t="s">
        <v>657</v>
      </c>
      <c r="H8396" s="4" t="s">
        <v>675</v>
      </c>
      <c r="I8396" s="1" t="s">
        <v>38</v>
      </c>
    </row>
    <row r="8397" spans="2:9">
      <c r="B8397" s="1">
        <v>8395</v>
      </c>
      <c r="C8397" s="41" t="s">
        <v>24065</v>
      </c>
      <c r="D8397" s="4" t="s">
        <v>4356</v>
      </c>
      <c r="E8397" s="41" t="s">
        <v>206</v>
      </c>
      <c r="F8397" s="3" t="s">
        <v>24066</v>
      </c>
      <c r="G8397" s="1" t="s">
        <v>657</v>
      </c>
      <c r="H8397" s="4" t="s">
        <v>387</v>
      </c>
      <c r="I8397" s="1" t="s">
        <v>38</v>
      </c>
    </row>
    <row r="8398" spans="2:9">
      <c r="B8398" s="1">
        <v>8396</v>
      </c>
      <c r="C8398" s="41" t="s">
        <v>24067</v>
      </c>
      <c r="D8398" s="4" t="s">
        <v>24068</v>
      </c>
      <c r="E8398" s="41" t="s">
        <v>206</v>
      </c>
      <c r="F8398" s="3" t="s">
        <v>24069</v>
      </c>
      <c r="G8398" s="1" t="s">
        <v>657</v>
      </c>
      <c r="H8398" s="4" t="s">
        <v>182</v>
      </c>
      <c r="I8398" s="1" t="s">
        <v>38</v>
      </c>
    </row>
    <row r="8399" spans="2:9">
      <c r="B8399" s="1">
        <v>8397</v>
      </c>
      <c r="C8399" s="41" t="s">
        <v>24070</v>
      </c>
      <c r="D8399" s="4" t="s">
        <v>24071</v>
      </c>
      <c r="E8399" s="41" t="s">
        <v>206</v>
      </c>
      <c r="F8399" s="3" t="s">
        <v>24072</v>
      </c>
      <c r="G8399" s="1" t="s">
        <v>657</v>
      </c>
      <c r="H8399" s="4" t="s">
        <v>680</v>
      </c>
      <c r="I8399" s="1" t="s">
        <v>38</v>
      </c>
    </row>
    <row r="8400" spans="2:9">
      <c r="B8400" s="1">
        <v>8398</v>
      </c>
      <c r="C8400" s="41" t="s">
        <v>24073</v>
      </c>
      <c r="D8400" s="4" t="s">
        <v>24074</v>
      </c>
      <c r="E8400" s="41" t="s">
        <v>206</v>
      </c>
      <c r="F8400" s="3" t="s">
        <v>24075</v>
      </c>
      <c r="G8400" s="1" t="s">
        <v>657</v>
      </c>
      <c r="H8400" s="4" t="s">
        <v>557</v>
      </c>
      <c r="I8400" s="1" t="s">
        <v>38</v>
      </c>
    </row>
    <row r="8401" spans="2:9">
      <c r="B8401" s="1">
        <v>8399</v>
      </c>
      <c r="C8401" s="41" t="s">
        <v>24076</v>
      </c>
      <c r="D8401" s="4" t="s">
        <v>24077</v>
      </c>
      <c r="E8401" s="41" t="s">
        <v>206</v>
      </c>
      <c r="F8401" s="3" t="s">
        <v>24078</v>
      </c>
      <c r="G8401" s="1" t="s">
        <v>657</v>
      </c>
      <c r="H8401" s="4" t="s">
        <v>182</v>
      </c>
      <c r="I8401" s="1" t="s">
        <v>38</v>
      </c>
    </row>
    <row r="8402" spans="2:9">
      <c r="B8402" s="1">
        <v>8400</v>
      </c>
      <c r="C8402" s="41" t="s">
        <v>24079</v>
      </c>
      <c r="D8402" s="4" t="s">
        <v>24080</v>
      </c>
      <c r="E8402" s="41" t="s">
        <v>206</v>
      </c>
      <c r="F8402" s="3" t="s">
        <v>16582</v>
      </c>
      <c r="G8402" s="1" t="s">
        <v>657</v>
      </c>
      <c r="H8402" s="4" t="s">
        <v>29551</v>
      </c>
      <c r="I8402" s="1" t="s">
        <v>38</v>
      </c>
    </row>
    <row r="8403" spans="2:9">
      <c r="B8403" s="1">
        <v>8401</v>
      </c>
      <c r="C8403" s="41" t="s">
        <v>24081</v>
      </c>
      <c r="D8403" s="4" t="s">
        <v>24082</v>
      </c>
      <c r="E8403" s="41" t="s">
        <v>206</v>
      </c>
      <c r="F8403" s="3" t="s">
        <v>11434</v>
      </c>
      <c r="G8403" s="1" t="s">
        <v>657</v>
      </c>
      <c r="H8403" s="4" t="s">
        <v>296</v>
      </c>
      <c r="I8403" s="1" t="s">
        <v>38</v>
      </c>
    </row>
    <row r="8404" spans="2:9">
      <c r="B8404" s="1">
        <v>8402</v>
      </c>
      <c r="C8404" s="41" t="s">
        <v>24083</v>
      </c>
      <c r="D8404" s="4" t="s">
        <v>24084</v>
      </c>
      <c r="E8404" s="41" t="s">
        <v>206</v>
      </c>
      <c r="F8404" s="3" t="s">
        <v>24085</v>
      </c>
      <c r="G8404" s="1" t="s">
        <v>657</v>
      </c>
      <c r="H8404" s="4" t="s">
        <v>675</v>
      </c>
      <c r="I8404" s="1" t="s">
        <v>38</v>
      </c>
    </row>
    <row r="8405" spans="2:9">
      <c r="B8405" s="1">
        <v>8403</v>
      </c>
      <c r="C8405" s="41" t="s">
        <v>24086</v>
      </c>
      <c r="D8405" s="4" t="s">
        <v>24087</v>
      </c>
      <c r="E8405" s="41" t="s">
        <v>206</v>
      </c>
      <c r="F8405" s="3" t="s">
        <v>24088</v>
      </c>
      <c r="G8405" s="1" t="s">
        <v>657</v>
      </c>
      <c r="H8405" s="4" t="s">
        <v>182</v>
      </c>
      <c r="I8405" s="1" t="s">
        <v>38</v>
      </c>
    </row>
    <row r="8406" spans="2:9">
      <c r="B8406" s="1">
        <v>8404</v>
      </c>
      <c r="C8406" s="41" t="s">
        <v>24089</v>
      </c>
      <c r="D8406" s="4" t="s">
        <v>24090</v>
      </c>
      <c r="E8406" s="41" t="s">
        <v>206</v>
      </c>
      <c r="F8406" s="3" t="s">
        <v>24091</v>
      </c>
      <c r="G8406" s="1" t="s">
        <v>657</v>
      </c>
      <c r="H8406" s="4" t="s">
        <v>174</v>
      </c>
      <c r="I8406" s="1" t="s">
        <v>38</v>
      </c>
    </row>
    <row r="8407" spans="2:9">
      <c r="B8407" s="1">
        <v>8405</v>
      </c>
      <c r="C8407" s="41" t="s">
        <v>24092</v>
      </c>
      <c r="D8407" s="4" t="s">
        <v>24093</v>
      </c>
      <c r="E8407" s="41" t="s">
        <v>206</v>
      </c>
      <c r="F8407" s="3" t="s">
        <v>24094</v>
      </c>
      <c r="G8407" s="1" t="s">
        <v>657</v>
      </c>
      <c r="H8407" s="4" t="s">
        <v>436</v>
      </c>
      <c r="I8407" s="1" t="s">
        <v>38</v>
      </c>
    </row>
    <row r="8408" spans="2:9">
      <c r="B8408" s="1">
        <v>8406</v>
      </c>
      <c r="C8408" s="41" t="s">
        <v>24095</v>
      </c>
      <c r="D8408" s="4" t="s">
        <v>24096</v>
      </c>
      <c r="E8408" s="41" t="s">
        <v>206</v>
      </c>
      <c r="F8408" s="3" t="s">
        <v>24097</v>
      </c>
      <c r="G8408" s="1" t="s">
        <v>657</v>
      </c>
      <c r="H8408" s="4" t="s">
        <v>174</v>
      </c>
      <c r="I8408" s="1" t="s">
        <v>38</v>
      </c>
    </row>
    <row r="8409" spans="2:9">
      <c r="B8409" s="1">
        <v>8407</v>
      </c>
      <c r="C8409" s="41" t="s">
        <v>24098</v>
      </c>
      <c r="D8409" s="4" t="s">
        <v>24099</v>
      </c>
      <c r="E8409" s="41" t="s">
        <v>206</v>
      </c>
      <c r="F8409" s="3" t="s">
        <v>24100</v>
      </c>
      <c r="G8409" s="1" t="s">
        <v>657</v>
      </c>
      <c r="H8409" s="4" t="s">
        <v>478</v>
      </c>
      <c r="I8409" s="1" t="s">
        <v>38</v>
      </c>
    </row>
    <row r="8410" spans="2:9">
      <c r="B8410" s="1">
        <v>8408</v>
      </c>
      <c r="C8410" s="41" t="s">
        <v>24101</v>
      </c>
      <c r="D8410" s="4" t="s">
        <v>24102</v>
      </c>
      <c r="E8410" s="41" t="s">
        <v>206</v>
      </c>
      <c r="F8410" s="3" t="s">
        <v>24103</v>
      </c>
      <c r="G8410" s="1" t="s">
        <v>657</v>
      </c>
      <c r="H8410" s="4" t="s">
        <v>557</v>
      </c>
      <c r="I8410" s="1" t="s">
        <v>38</v>
      </c>
    </row>
    <row r="8411" spans="2:9">
      <c r="B8411" s="1">
        <v>8409</v>
      </c>
      <c r="C8411" s="41" t="s">
        <v>24104</v>
      </c>
      <c r="D8411" s="4" t="s">
        <v>24105</v>
      </c>
      <c r="E8411" s="41" t="s">
        <v>206</v>
      </c>
      <c r="F8411" s="3" t="s">
        <v>24106</v>
      </c>
      <c r="G8411" s="1" t="s">
        <v>657</v>
      </c>
      <c r="H8411" s="4" t="s">
        <v>478</v>
      </c>
      <c r="I8411" s="1" t="s">
        <v>38</v>
      </c>
    </row>
    <row r="8412" spans="2:9">
      <c r="B8412" s="1">
        <v>8410</v>
      </c>
      <c r="C8412" s="41" t="s">
        <v>24107</v>
      </c>
      <c r="D8412" s="4" t="s">
        <v>24108</v>
      </c>
      <c r="E8412" s="41" t="s">
        <v>206</v>
      </c>
      <c r="F8412" s="3" t="s">
        <v>24109</v>
      </c>
      <c r="G8412" s="1" t="s">
        <v>657</v>
      </c>
      <c r="H8412" s="4" t="s">
        <v>29551</v>
      </c>
      <c r="I8412" s="1" t="s">
        <v>38</v>
      </c>
    </row>
    <row r="8413" spans="2:9">
      <c r="B8413" s="1">
        <v>8411</v>
      </c>
      <c r="C8413" s="41" t="s">
        <v>24110</v>
      </c>
      <c r="D8413" s="4" t="s">
        <v>24111</v>
      </c>
      <c r="E8413" s="41" t="s">
        <v>206</v>
      </c>
      <c r="F8413" s="3" t="s">
        <v>5390</v>
      </c>
      <c r="G8413" s="1" t="s">
        <v>657</v>
      </c>
      <c r="H8413" s="4" t="s">
        <v>360</v>
      </c>
      <c r="I8413" s="1" t="s">
        <v>38</v>
      </c>
    </row>
    <row r="8414" spans="2:9">
      <c r="B8414" s="1">
        <v>8412</v>
      </c>
      <c r="C8414" s="41" t="s">
        <v>24112</v>
      </c>
      <c r="D8414" s="4" t="s">
        <v>24113</v>
      </c>
      <c r="E8414" s="41" t="s">
        <v>206</v>
      </c>
      <c r="F8414" s="3" t="s">
        <v>24114</v>
      </c>
      <c r="G8414" s="1" t="s">
        <v>657</v>
      </c>
      <c r="H8414" s="4" t="s">
        <v>478</v>
      </c>
      <c r="I8414" s="1" t="s">
        <v>38</v>
      </c>
    </row>
    <row r="8415" spans="2:9">
      <c r="B8415" s="1">
        <v>8413</v>
      </c>
      <c r="C8415" s="41" t="s">
        <v>552</v>
      </c>
      <c r="D8415" s="4" t="s">
        <v>551</v>
      </c>
      <c r="E8415" s="41" t="s">
        <v>19</v>
      </c>
      <c r="F8415" s="3" t="s">
        <v>553</v>
      </c>
      <c r="G8415" s="1" t="s">
        <v>20</v>
      </c>
      <c r="H8415" s="4" t="s">
        <v>478</v>
      </c>
      <c r="I8415" s="1" t="s">
        <v>38</v>
      </c>
    </row>
    <row r="8416" spans="2:9">
      <c r="B8416" s="1">
        <v>8414</v>
      </c>
      <c r="C8416" s="41" t="s">
        <v>24115</v>
      </c>
      <c r="D8416" s="4" t="s">
        <v>24116</v>
      </c>
      <c r="E8416" s="41" t="s">
        <v>206</v>
      </c>
      <c r="F8416" s="3" t="s">
        <v>24117</v>
      </c>
      <c r="G8416" s="1" t="s">
        <v>657</v>
      </c>
      <c r="H8416" s="4" t="s">
        <v>182</v>
      </c>
      <c r="I8416" s="1" t="s">
        <v>38</v>
      </c>
    </row>
    <row r="8417" spans="2:9">
      <c r="B8417" s="1">
        <v>8415</v>
      </c>
      <c r="C8417" s="41" t="s">
        <v>24118</v>
      </c>
      <c r="D8417" s="4" t="s">
        <v>24119</v>
      </c>
      <c r="E8417" s="41" t="s">
        <v>206</v>
      </c>
      <c r="F8417" s="3" t="s">
        <v>24120</v>
      </c>
      <c r="G8417" s="1" t="s">
        <v>657</v>
      </c>
      <c r="H8417" s="4" t="s">
        <v>679</v>
      </c>
      <c r="I8417" s="1" t="s">
        <v>38</v>
      </c>
    </row>
    <row r="8418" spans="2:9">
      <c r="B8418" s="1">
        <v>8416</v>
      </c>
      <c r="C8418" s="41" t="s">
        <v>24121</v>
      </c>
      <c r="D8418" s="4" t="s">
        <v>24122</v>
      </c>
      <c r="E8418" s="41" t="s">
        <v>206</v>
      </c>
      <c r="F8418" s="3" t="s">
        <v>24123</v>
      </c>
      <c r="G8418" s="1" t="s">
        <v>657</v>
      </c>
      <c r="H8418" s="4" t="s">
        <v>182</v>
      </c>
      <c r="I8418" s="1" t="s">
        <v>38</v>
      </c>
    </row>
    <row r="8419" spans="2:9">
      <c r="B8419" s="1">
        <v>8417</v>
      </c>
      <c r="C8419" s="41" t="s">
        <v>24124</v>
      </c>
      <c r="D8419" s="4" t="s">
        <v>24125</v>
      </c>
      <c r="E8419" s="41" t="s">
        <v>206</v>
      </c>
      <c r="F8419" s="3" t="s">
        <v>24126</v>
      </c>
      <c r="G8419" s="1" t="s">
        <v>657</v>
      </c>
      <c r="H8419" s="4" t="s">
        <v>680</v>
      </c>
      <c r="I8419" s="1" t="s">
        <v>38</v>
      </c>
    </row>
    <row r="8420" spans="2:9">
      <c r="B8420" s="1">
        <v>8418</v>
      </c>
      <c r="C8420" s="41" t="s">
        <v>24127</v>
      </c>
      <c r="D8420" s="4" t="s">
        <v>24128</v>
      </c>
      <c r="E8420" s="41" t="s">
        <v>206</v>
      </c>
      <c r="F8420" s="3" t="s">
        <v>24129</v>
      </c>
      <c r="G8420" s="1" t="s">
        <v>657</v>
      </c>
      <c r="H8420" s="4" t="s">
        <v>557</v>
      </c>
      <c r="I8420" s="1" t="s">
        <v>38</v>
      </c>
    </row>
    <row r="8421" spans="2:9">
      <c r="B8421" s="1">
        <v>8419</v>
      </c>
      <c r="C8421" s="41" t="s">
        <v>24130</v>
      </c>
      <c r="D8421" s="4" t="s">
        <v>24131</v>
      </c>
      <c r="E8421" s="41" t="s">
        <v>206</v>
      </c>
      <c r="F8421" s="3" t="s">
        <v>24132</v>
      </c>
      <c r="G8421" s="1" t="s">
        <v>657</v>
      </c>
      <c r="H8421" s="4" t="s">
        <v>436</v>
      </c>
      <c r="I8421" s="1" t="s">
        <v>38</v>
      </c>
    </row>
    <row r="8422" spans="2:9">
      <c r="B8422" s="1">
        <v>8420</v>
      </c>
      <c r="C8422" s="41" t="s">
        <v>24133</v>
      </c>
      <c r="D8422" s="4" t="s">
        <v>24134</v>
      </c>
      <c r="E8422" s="41" t="s">
        <v>206</v>
      </c>
      <c r="F8422" s="3" t="s">
        <v>24135</v>
      </c>
      <c r="G8422" s="1" t="s">
        <v>657</v>
      </c>
      <c r="H8422" s="4" t="s">
        <v>557</v>
      </c>
      <c r="I8422" s="1" t="s">
        <v>38</v>
      </c>
    </row>
    <row r="8423" spans="2:9">
      <c r="B8423" s="1">
        <v>8421</v>
      </c>
      <c r="C8423" s="41" t="s">
        <v>24136</v>
      </c>
      <c r="D8423" s="4" t="s">
        <v>24137</v>
      </c>
      <c r="E8423" s="41" t="s">
        <v>206</v>
      </c>
      <c r="F8423" s="3" t="s">
        <v>24138</v>
      </c>
      <c r="G8423" s="1" t="s">
        <v>657</v>
      </c>
      <c r="H8423" s="4" t="s">
        <v>478</v>
      </c>
      <c r="I8423" s="1" t="s">
        <v>38</v>
      </c>
    </row>
    <row r="8424" spans="2:9">
      <c r="B8424" s="1">
        <v>8422</v>
      </c>
      <c r="C8424" s="41" t="s">
        <v>24139</v>
      </c>
      <c r="D8424" s="4" t="s">
        <v>30230</v>
      </c>
      <c r="E8424" s="41" t="s">
        <v>19</v>
      </c>
      <c r="F8424" s="3" t="s">
        <v>30231</v>
      </c>
      <c r="G8424" s="1" t="s">
        <v>20</v>
      </c>
      <c r="H8424" s="4" t="s">
        <v>296</v>
      </c>
      <c r="I8424" s="1" t="s">
        <v>38</v>
      </c>
    </row>
    <row r="8425" spans="2:9">
      <c r="B8425" s="1">
        <v>8423</v>
      </c>
      <c r="C8425" s="41" t="s">
        <v>24140</v>
      </c>
      <c r="D8425" s="4" t="s">
        <v>24141</v>
      </c>
      <c r="E8425" s="41" t="s">
        <v>206</v>
      </c>
      <c r="F8425" s="3" t="s">
        <v>24142</v>
      </c>
      <c r="G8425" s="1" t="s">
        <v>657</v>
      </c>
      <c r="H8425" s="4" t="s">
        <v>678</v>
      </c>
      <c r="I8425" s="1" t="s">
        <v>38</v>
      </c>
    </row>
    <row r="8426" spans="2:9">
      <c r="B8426" s="1">
        <v>8424</v>
      </c>
      <c r="C8426" s="41" t="s">
        <v>24143</v>
      </c>
      <c r="D8426" s="4" t="s">
        <v>24144</v>
      </c>
      <c r="E8426" s="41" t="s">
        <v>206</v>
      </c>
      <c r="F8426" s="3" t="s">
        <v>16582</v>
      </c>
      <c r="G8426" s="1" t="s">
        <v>657</v>
      </c>
      <c r="H8426" s="4" t="s">
        <v>29551</v>
      </c>
      <c r="I8426" s="1" t="s">
        <v>38</v>
      </c>
    </row>
    <row r="8427" spans="2:9">
      <c r="B8427" s="1">
        <v>8425</v>
      </c>
      <c r="C8427" s="41" t="s">
        <v>24145</v>
      </c>
      <c r="D8427" s="4" t="s">
        <v>16674</v>
      </c>
      <c r="E8427" s="41" t="s">
        <v>206</v>
      </c>
      <c r="F8427" s="3" t="s">
        <v>24146</v>
      </c>
      <c r="G8427" s="1" t="s">
        <v>657</v>
      </c>
      <c r="H8427" s="4" t="s">
        <v>326</v>
      </c>
      <c r="I8427" s="1" t="s">
        <v>38</v>
      </c>
    </row>
    <row r="8428" spans="2:9">
      <c r="B8428" s="1">
        <v>8426</v>
      </c>
      <c r="C8428" s="41" t="s">
        <v>24147</v>
      </c>
      <c r="D8428" s="4" t="s">
        <v>24148</v>
      </c>
      <c r="E8428" s="41" t="s">
        <v>206</v>
      </c>
      <c r="F8428" s="3" t="s">
        <v>24149</v>
      </c>
      <c r="G8428" s="1" t="s">
        <v>657</v>
      </c>
      <c r="H8428" s="4" t="s">
        <v>174</v>
      </c>
      <c r="I8428" s="1" t="s">
        <v>38</v>
      </c>
    </row>
    <row r="8429" spans="2:9">
      <c r="B8429" s="1">
        <v>8427</v>
      </c>
      <c r="C8429" s="41" t="s">
        <v>24150</v>
      </c>
      <c r="D8429" s="4" t="s">
        <v>24151</v>
      </c>
      <c r="E8429" s="41" t="s">
        <v>206</v>
      </c>
      <c r="F8429" s="3" t="s">
        <v>24152</v>
      </c>
      <c r="G8429" s="1" t="s">
        <v>657</v>
      </c>
      <c r="H8429" s="4" t="s">
        <v>387</v>
      </c>
      <c r="I8429" s="1" t="s">
        <v>38</v>
      </c>
    </row>
    <row r="8430" spans="2:9">
      <c r="B8430" s="1">
        <v>8428</v>
      </c>
      <c r="C8430" s="41" t="s">
        <v>24153</v>
      </c>
      <c r="D8430" s="4" t="s">
        <v>24154</v>
      </c>
      <c r="E8430" s="41" t="s">
        <v>206</v>
      </c>
      <c r="F8430" s="3" t="s">
        <v>24155</v>
      </c>
      <c r="G8430" s="1" t="s">
        <v>657</v>
      </c>
      <c r="H8430" s="4" t="s">
        <v>182</v>
      </c>
      <c r="I8430" s="1" t="s">
        <v>38</v>
      </c>
    </row>
    <row r="8431" spans="2:9">
      <c r="B8431" s="1">
        <v>8429</v>
      </c>
      <c r="C8431" s="41" t="s">
        <v>24156</v>
      </c>
      <c r="D8431" s="4" t="s">
        <v>24157</v>
      </c>
      <c r="E8431" s="41" t="s">
        <v>206</v>
      </c>
      <c r="F8431" s="3" t="s">
        <v>24158</v>
      </c>
      <c r="G8431" s="1" t="s">
        <v>657</v>
      </c>
      <c r="H8431" s="4" t="s">
        <v>182</v>
      </c>
      <c r="I8431" s="1" t="s">
        <v>38</v>
      </c>
    </row>
    <row r="8432" spans="2:9">
      <c r="B8432" s="1">
        <v>8430</v>
      </c>
      <c r="C8432" s="41" t="s">
        <v>24159</v>
      </c>
      <c r="D8432" s="4" t="s">
        <v>24160</v>
      </c>
      <c r="E8432" s="41" t="s">
        <v>206</v>
      </c>
      <c r="F8432" s="3" t="s">
        <v>24161</v>
      </c>
      <c r="G8432" s="1" t="s">
        <v>657</v>
      </c>
      <c r="H8432" s="4" t="s">
        <v>679</v>
      </c>
      <c r="I8432" s="1" t="s">
        <v>38</v>
      </c>
    </row>
    <row r="8433" spans="2:9">
      <c r="B8433" s="1">
        <v>8431</v>
      </c>
      <c r="C8433" s="41" t="s">
        <v>24162</v>
      </c>
      <c r="D8433" s="4" t="s">
        <v>24163</v>
      </c>
      <c r="E8433" s="41" t="s">
        <v>206</v>
      </c>
      <c r="F8433" s="3" t="s">
        <v>23540</v>
      </c>
      <c r="G8433" s="1" t="s">
        <v>657</v>
      </c>
      <c r="H8433" s="4" t="s">
        <v>680</v>
      </c>
      <c r="I8433" s="1" t="s">
        <v>38</v>
      </c>
    </row>
    <row r="8434" spans="2:9">
      <c r="B8434" s="1">
        <v>8432</v>
      </c>
      <c r="C8434" s="41" t="s">
        <v>24164</v>
      </c>
      <c r="D8434" s="4" t="s">
        <v>24165</v>
      </c>
      <c r="E8434" s="41" t="s">
        <v>206</v>
      </c>
      <c r="F8434" s="3" t="s">
        <v>24166</v>
      </c>
      <c r="G8434" s="1" t="s">
        <v>657</v>
      </c>
      <c r="H8434" s="4" t="s">
        <v>182</v>
      </c>
      <c r="I8434" s="1" t="s">
        <v>38</v>
      </c>
    </row>
    <row r="8435" spans="2:9">
      <c r="B8435" s="1">
        <v>8433</v>
      </c>
      <c r="C8435" s="41" t="s">
        <v>24167</v>
      </c>
      <c r="D8435" s="4" t="s">
        <v>24168</v>
      </c>
      <c r="E8435" s="41" t="s">
        <v>206</v>
      </c>
      <c r="F8435" s="3" t="s">
        <v>24169</v>
      </c>
      <c r="G8435" s="1" t="s">
        <v>657</v>
      </c>
      <c r="H8435" s="4" t="s">
        <v>484</v>
      </c>
      <c r="I8435" s="1" t="s">
        <v>38</v>
      </c>
    </row>
    <row r="8436" spans="2:9">
      <c r="B8436" s="1">
        <v>8434</v>
      </c>
      <c r="C8436" s="41" t="s">
        <v>24170</v>
      </c>
      <c r="D8436" s="4" t="s">
        <v>24171</v>
      </c>
      <c r="E8436" s="41" t="s">
        <v>206</v>
      </c>
      <c r="F8436" s="3" t="s">
        <v>24172</v>
      </c>
      <c r="G8436" s="1" t="s">
        <v>657</v>
      </c>
      <c r="H8436" s="4" t="s">
        <v>557</v>
      </c>
      <c r="I8436" s="1" t="s">
        <v>38</v>
      </c>
    </row>
    <row r="8437" spans="2:9">
      <c r="B8437" s="1">
        <v>8435</v>
      </c>
      <c r="C8437" s="41" t="s">
        <v>24173</v>
      </c>
      <c r="D8437" s="4" t="s">
        <v>24174</v>
      </c>
      <c r="E8437" s="41" t="s">
        <v>206</v>
      </c>
      <c r="F8437" s="3" t="s">
        <v>24175</v>
      </c>
      <c r="G8437" s="1" t="s">
        <v>657</v>
      </c>
      <c r="H8437" s="4" t="s">
        <v>478</v>
      </c>
      <c r="I8437" s="1" t="s">
        <v>38</v>
      </c>
    </row>
    <row r="8438" spans="2:9">
      <c r="B8438" s="1">
        <v>8436</v>
      </c>
      <c r="C8438" s="41" t="s">
        <v>24176</v>
      </c>
      <c r="D8438" s="4" t="s">
        <v>24177</v>
      </c>
      <c r="E8438" s="41" t="s">
        <v>206</v>
      </c>
      <c r="F8438" s="3" t="s">
        <v>24178</v>
      </c>
      <c r="G8438" s="1" t="s">
        <v>657</v>
      </c>
      <c r="H8438" s="4" t="s">
        <v>174</v>
      </c>
      <c r="I8438" s="1" t="s">
        <v>38</v>
      </c>
    </row>
    <row r="8439" spans="2:9">
      <c r="B8439" s="1">
        <v>8437</v>
      </c>
      <c r="C8439" s="41" t="s">
        <v>24179</v>
      </c>
      <c r="D8439" s="4" t="s">
        <v>24180</v>
      </c>
      <c r="E8439" s="41" t="s">
        <v>206</v>
      </c>
      <c r="F8439" s="3" t="s">
        <v>24181</v>
      </c>
      <c r="G8439" s="1" t="s">
        <v>657</v>
      </c>
      <c r="H8439" s="4" t="s">
        <v>387</v>
      </c>
      <c r="I8439" s="1" t="s">
        <v>38</v>
      </c>
    </row>
    <row r="8440" spans="2:9">
      <c r="B8440" s="1">
        <v>8438</v>
      </c>
      <c r="C8440" s="41" t="s">
        <v>24182</v>
      </c>
      <c r="D8440" s="4" t="s">
        <v>24183</v>
      </c>
      <c r="E8440" s="41" t="s">
        <v>206</v>
      </c>
      <c r="F8440" s="3" t="s">
        <v>7212</v>
      </c>
      <c r="G8440" s="1" t="s">
        <v>657</v>
      </c>
      <c r="H8440" s="4" t="s">
        <v>671</v>
      </c>
      <c r="I8440" s="1" t="s">
        <v>38</v>
      </c>
    </row>
    <row r="8441" spans="2:9">
      <c r="B8441" s="1">
        <v>8439</v>
      </c>
      <c r="C8441" s="41" t="s">
        <v>24184</v>
      </c>
      <c r="D8441" s="4" t="s">
        <v>24185</v>
      </c>
      <c r="E8441" s="41" t="s">
        <v>206</v>
      </c>
      <c r="F8441" s="3" t="s">
        <v>24186</v>
      </c>
      <c r="G8441" s="1" t="s">
        <v>657</v>
      </c>
      <c r="H8441" s="4" t="s">
        <v>675</v>
      </c>
      <c r="I8441" s="1" t="s">
        <v>38</v>
      </c>
    </row>
    <row r="8442" spans="2:9">
      <c r="B8442" s="1">
        <v>8440</v>
      </c>
      <c r="C8442" s="41" t="s">
        <v>24187</v>
      </c>
      <c r="D8442" s="4" t="s">
        <v>24188</v>
      </c>
      <c r="E8442" s="41" t="s">
        <v>206</v>
      </c>
      <c r="F8442" s="3" t="s">
        <v>21540</v>
      </c>
      <c r="G8442" s="1" t="s">
        <v>657</v>
      </c>
      <c r="H8442" s="4" t="s">
        <v>681</v>
      </c>
      <c r="I8442" s="1" t="s">
        <v>38</v>
      </c>
    </row>
    <row r="8443" spans="2:9">
      <c r="B8443" s="1">
        <v>8441</v>
      </c>
      <c r="C8443" s="41" t="s">
        <v>24189</v>
      </c>
      <c r="D8443" s="4" t="s">
        <v>24190</v>
      </c>
      <c r="E8443" s="41" t="s">
        <v>206</v>
      </c>
      <c r="F8443" s="3" t="s">
        <v>13087</v>
      </c>
      <c r="G8443" s="1" t="s">
        <v>657</v>
      </c>
      <c r="H8443" s="4" t="s">
        <v>680</v>
      </c>
      <c r="I8443" s="1" t="s">
        <v>38</v>
      </c>
    </row>
    <row r="8444" spans="2:9">
      <c r="B8444" s="1">
        <v>8442</v>
      </c>
      <c r="C8444" s="41" t="s">
        <v>24191</v>
      </c>
      <c r="D8444" s="4" t="s">
        <v>24192</v>
      </c>
      <c r="E8444" s="41" t="s">
        <v>206</v>
      </c>
      <c r="F8444" s="3" t="s">
        <v>24193</v>
      </c>
      <c r="G8444" s="1" t="s">
        <v>657</v>
      </c>
      <c r="H8444" s="4" t="s">
        <v>675</v>
      </c>
      <c r="I8444" s="1" t="s">
        <v>38</v>
      </c>
    </row>
    <row r="8445" spans="2:9">
      <c r="B8445" s="1">
        <v>8443</v>
      </c>
      <c r="C8445" s="41" t="s">
        <v>24194</v>
      </c>
      <c r="D8445" s="4" t="s">
        <v>24195</v>
      </c>
      <c r="E8445" s="41" t="s">
        <v>206</v>
      </c>
      <c r="F8445" s="3" t="s">
        <v>24196</v>
      </c>
      <c r="G8445" s="1" t="s">
        <v>657</v>
      </c>
      <c r="H8445" s="4" t="s">
        <v>174</v>
      </c>
      <c r="I8445" s="1" t="s">
        <v>38</v>
      </c>
    </row>
    <row r="8446" spans="2:9">
      <c r="B8446" s="1">
        <v>8444</v>
      </c>
      <c r="C8446" s="41" t="s">
        <v>24197</v>
      </c>
      <c r="D8446" s="4" t="s">
        <v>24198</v>
      </c>
      <c r="E8446" s="41" t="s">
        <v>206</v>
      </c>
      <c r="F8446" s="3" t="s">
        <v>24199</v>
      </c>
      <c r="G8446" s="1" t="s">
        <v>657</v>
      </c>
      <c r="H8446" s="4" t="s">
        <v>387</v>
      </c>
      <c r="I8446" s="1" t="s">
        <v>38</v>
      </c>
    </row>
    <row r="8447" spans="2:9">
      <c r="B8447" s="1">
        <v>8445</v>
      </c>
      <c r="C8447" s="41" t="s">
        <v>24200</v>
      </c>
      <c r="D8447" s="4" t="s">
        <v>24201</v>
      </c>
      <c r="E8447" s="41" t="s">
        <v>206</v>
      </c>
      <c r="F8447" s="3" t="s">
        <v>24202</v>
      </c>
      <c r="G8447" s="1" t="s">
        <v>657</v>
      </c>
      <c r="H8447" s="4" t="s">
        <v>675</v>
      </c>
      <c r="I8447" s="1" t="s">
        <v>38</v>
      </c>
    </row>
    <row r="8448" spans="2:9">
      <c r="B8448" s="1">
        <v>8446</v>
      </c>
      <c r="C8448" s="41" t="s">
        <v>24203</v>
      </c>
      <c r="D8448" s="4" t="s">
        <v>24204</v>
      </c>
      <c r="E8448" s="41" t="s">
        <v>206</v>
      </c>
      <c r="F8448" s="3" t="s">
        <v>24205</v>
      </c>
      <c r="G8448" s="1" t="s">
        <v>657</v>
      </c>
      <c r="H8448" s="4" t="s">
        <v>675</v>
      </c>
      <c r="I8448" s="1" t="s">
        <v>38</v>
      </c>
    </row>
    <row r="8449" spans="2:9">
      <c r="B8449" s="1">
        <v>8447</v>
      </c>
      <c r="C8449" s="41" t="s">
        <v>24206</v>
      </c>
      <c r="D8449" s="4" t="s">
        <v>24207</v>
      </c>
      <c r="E8449" s="41" t="s">
        <v>206</v>
      </c>
      <c r="F8449" s="3" t="s">
        <v>24208</v>
      </c>
      <c r="G8449" s="1" t="s">
        <v>657</v>
      </c>
      <c r="H8449" s="4" t="s">
        <v>182</v>
      </c>
      <c r="I8449" s="1" t="s">
        <v>38</v>
      </c>
    </row>
    <row r="8450" spans="2:9">
      <c r="B8450" s="1">
        <v>8448</v>
      </c>
      <c r="C8450" s="41" t="s">
        <v>24209</v>
      </c>
      <c r="D8450" s="4" t="s">
        <v>24210</v>
      </c>
      <c r="E8450" s="41" t="s">
        <v>206</v>
      </c>
      <c r="F8450" s="3" t="s">
        <v>24211</v>
      </c>
      <c r="G8450" s="1" t="s">
        <v>657</v>
      </c>
      <c r="H8450" s="4" t="s">
        <v>557</v>
      </c>
      <c r="I8450" s="1" t="s">
        <v>38</v>
      </c>
    </row>
    <row r="8451" spans="2:9">
      <c r="B8451" s="1">
        <v>8449</v>
      </c>
      <c r="C8451" s="41" t="s">
        <v>24212</v>
      </c>
      <c r="D8451" s="4" t="s">
        <v>24213</v>
      </c>
      <c r="E8451" s="41" t="s">
        <v>206</v>
      </c>
      <c r="F8451" s="3" t="s">
        <v>24214</v>
      </c>
      <c r="G8451" s="1" t="s">
        <v>657</v>
      </c>
      <c r="H8451" s="4" t="s">
        <v>484</v>
      </c>
      <c r="I8451" s="1" t="s">
        <v>38</v>
      </c>
    </row>
    <row r="8452" spans="2:9">
      <c r="B8452" s="1">
        <v>8450</v>
      </c>
      <c r="C8452" s="41" t="s">
        <v>24215</v>
      </c>
      <c r="D8452" s="4" t="s">
        <v>24216</v>
      </c>
      <c r="E8452" s="41" t="s">
        <v>206</v>
      </c>
      <c r="F8452" s="3" t="s">
        <v>24217</v>
      </c>
      <c r="G8452" s="1" t="s">
        <v>657</v>
      </c>
      <c r="H8452" s="4" t="s">
        <v>680</v>
      </c>
      <c r="I8452" s="1" t="s">
        <v>38</v>
      </c>
    </row>
    <row r="8453" spans="2:9">
      <c r="B8453" s="1">
        <v>8451</v>
      </c>
      <c r="C8453" s="41" t="s">
        <v>24218</v>
      </c>
      <c r="D8453" s="4" t="s">
        <v>24219</v>
      </c>
      <c r="E8453" s="41" t="s">
        <v>206</v>
      </c>
      <c r="F8453" s="3" t="s">
        <v>24220</v>
      </c>
      <c r="G8453" s="1" t="s">
        <v>657</v>
      </c>
      <c r="H8453" s="4" t="s">
        <v>182</v>
      </c>
      <c r="I8453" s="1" t="s">
        <v>38</v>
      </c>
    </row>
    <row r="8454" spans="2:9">
      <c r="B8454" s="1">
        <v>8452</v>
      </c>
      <c r="C8454" s="41" t="s">
        <v>24221</v>
      </c>
      <c r="D8454" s="4" t="s">
        <v>24222</v>
      </c>
      <c r="E8454" s="41" t="s">
        <v>206</v>
      </c>
      <c r="F8454" s="3" t="s">
        <v>11688</v>
      </c>
      <c r="G8454" s="1" t="s">
        <v>657</v>
      </c>
      <c r="H8454" s="4" t="s">
        <v>387</v>
      </c>
      <c r="I8454" s="1" t="s">
        <v>38</v>
      </c>
    </row>
    <row r="8455" spans="2:9">
      <c r="B8455" s="1">
        <v>8453</v>
      </c>
      <c r="C8455" s="41" t="s">
        <v>24223</v>
      </c>
      <c r="D8455" s="4" t="s">
        <v>24224</v>
      </c>
      <c r="E8455" s="41" t="s">
        <v>206</v>
      </c>
      <c r="F8455" s="3" t="s">
        <v>13690</v>
      </c>
      <c r="G8455" s="1" t="s">
        <v>657</v>
      </c>
      <c r="H8455" s="4" t="s">
        <v>478</v>
      </c>
      <c r="I8455" s="1" t="s">
        <v>38</v>
      </c>
    </row>
    <row r="8456" spans="2:9">
      <c r="B8456" s="1">
        <v>8454</v>
      </c>
      <c r="C8456" s="41" t="s">
        <v>24225</v>
      </c>
      <c r="D8456" s="4" t="s">
        <v>24226</v>
      </c>
      <c r="E8456" s="41" t="s">
        <v>206</v>
      </c>
      <c r="F8456" s="3" t="s">
        <v>24227</v>
      </c>
      <c r="G8456" s="1" t="s">
        <v>657</v>
      </c>
      <c r="H8456" s="4" t="s">
        <v>679</v>
      </c>
      <c r="I8456" s="1" t="s">
        <v>38</v>
      </c>
    </row>
    <row r="8457" spans="2:9">
      <c r="B8457" s="1">
        <v>8455</v>
      </c>
      <c r="C8457" s="41" t="s">
        <v>24228</v>
      </c>
      <c r="D8457" s="4" t="s">
        <v>24229</v>
      </c>
      <c r="E8457" s="41" t="s">
        <v>206</v>
      </c>
      <c r="F8457" s="3" t="s">
        <v>21076</v>
      </c>
      <c r="G8457" s="1" t="s">
        <v>657</v>
      </c>
      <c r="H8457" s="4" t="s">
        <v>326</v>
      </c>
      <c r="I8457" s="1" t="s">
        <v>38</v>
      </c>
    </row>
    <row r="8458" spans="2:9">
      <c r="B8458" s="1">
        <v>8456</v>
      </c>
      <c r="C8458" s="41" t="s">
        <v>24230</v>
      </c>
      <c r="D8458" s="4" t="s">
        <v>24231</v>
      </c>
      <c r="E8458" s="41" t="s">
        <v>206</v>
      </c>
      <c r="F8458" s="3" t="s">
        <v>24232</v>
      </c>
      <c r="G8458" s="1" t="s">
        <v>657</v>
      </c>
      <c r="H8458" s="4" t="s">
        <v>478</v>
      </c>
      <c r="I8458" s="1" t="s">
        <v>38</v>
      </c>
    </row>
    <row r="8459" spans="2:9">
      <c r="B8459" s="1">
        <v>8457</v>
      </c>
      <c r="C8459" s="41" t="s">
        <v>24233</v>
      </c>
      <c r="D8459" s="4" t="s">
        <v>24234</v>
      </c>
      <c r="E8459" s="41" t="s">
        <v>206</v>
      </c>
      <c r="F8459" s="3" t="s">
        <v>14366</v>
      </c>
      <c r="G8459" s="1" t="s">
        <v>657</v>
      </c>
      <c r="H8459" s="4" t="s">
        <v>680</v>
      </c>
      <c r="I8459" s="1" t="s">
        <v>38</v>
      </c>
    </row>
    <row r="8460" spans="2:9">
      <c r="B8460" s="1">
        <v>8458</v>
      </c>
      <c r="C8460" s="41" t="s">
        <v>24235</v>
      </c>
      <c r="D8460" s="4" t="s">
        <v>24236</v>
      </c>
      <c r="E8460" s="41" t="s">
        <v>206</v>
      </c>
      <c r="F8460" s="3" t="s">
        <v>24237</v>
      </c>
      <c r="G8460" s="1" t="s">
        <v>657</v>
      </c>
      <c r="H8460" s="4" t="s">
        <v>318</v>
      </c>
      <c r="I8460" s="1" t="s">
        <v>38</v>
      </c>
    </row>
    <row r="8461" spans="2:9">
      <c r="B8461" s="1">
        <v>8459</v>
      </c>
      <c r="C8461" s="41" t="s">
        <v>24238</v>
      </c>
      <c r="D8461" s="4" t="s">
        <v>24239</v>
      </c>
      <c r="E8461" s="41" t="s">
        <v>206</v>
      </c>
      <c r="F8461" s="3" t="s">
        <v>24240</v>
      </c>
      <c r="G8461" s="1" t="s">
        <v>657</v>
      </c>
      <c r="H8461" s="4" t="s">
        <v>174</v>
      </c>
      <c r="I8461" s="1" t="s">
        <v>38</v>
      </c>
    </row>
    <row r="8462" spans="2:9">
      <c r="B8462" s="1">
        <v>8460</v>
      </c>
      <c r="C8462" s="41" t="s">
        <v>24241</v>
      </c>
      <c r="D8462" s="4" t="s">
        <v>24242</v>
      </c>
      <c r="E8462" s="41" t="s">
        <v>206</v>
      </c>
      <c r="F8462" s="3" t="s">
        <v>6567</v>
      </c>
      <c r="G8462" s="1" t="s">
        <v>657</v>
      </c>
      <c r="H8462" s="4" t="s">
        <v>29551</v>
      </c>
      <c r="I8462" s="1" t="s">
        <v>38</v>
      </c>
    </row>
    <row r="8463" spans="2:9">
      <c r="B8463" s="1">
        <v>8461</v>
      </c>
      <c r="C8463" s="41" t="s">
        <v>24243</v>
      </c>
      <c r="D8463" s="4" t="s">
        <v>24244</v>
      </c>
      <c r="E8463" s="41" t="s">
        <v>206</v>
      </c>
      <c r="F8463" s="3" t="s">
        <v>24245</v>
      </c>
      <c r="G8463" s="1" t="s">
        <v>657</v>
      </c>
      <c r="H8463" s="4" t="s">
        <v>675</v>
      </c>
      <c r="I8463" s="1" t="s">
        <v>38</v>
      </c>
    </row>
    <row r="8464" spans="2:9">
      <c r="B8464" s="1">
        <v>8462</v>
      </c>
      <c r="C8464" s="41" t="s">
        <v>24246</v>
      </c>
      <c r="D8464" s="4" t="s">
        <v>24247</v>
      </c>
      <c r="E8464" s="41" t="s">
        <v>206</v>
      </c>
      <c r="F8464" s="3" t="s">
        <v>483</v>
      </c>
      <c r="G8464" s="1" t="s">
        <v>657</v>
      </c>
      <c r="H8464" s="4" t="s">
        <v>484</v>
      </c>
      <c r="I8464" s="1" t="s">
        <v>38</v>
      </c>
    </row>
    <row r="8465" spans="2:9">
      <c r="B8465" s="1">
        <v>8463</v>
      </c>
      <c r="C8465" s="41" t="s">
        <v>24248</v>
      </c>
      <c r="D8465" s="4" t="s">
        <v>24249</v>
      </c>
      <c r="E8465" s="41" t="s">
        <v>206</v>
      </c>
      <c r="F8465" s="3" t="s">
        <v>24250</v>
      </c>
      <c r="G8465" s="1" t="s">
        <v>657</v>
      </c>
      <c r="H8465" s="4" t="s">
        <v>557</v>
      </c>
      <c r="I8465" s="1" t="s">
        <v>38</v>
      </c>
    </row>
    <row r="8466" spans="2:9">
      <c r="B8466" s="1">
        <v>8464</v>
      </c>
      <c r="C8466" s="41" t="s">
        <v>24251</v>
      </c>
      <c r="D8466" s="4" t="s">
        <v>24252</v>
      </c>
      <c r="E8466" s="41" t="s">
        <v>206</v>
      </c>
      <c r="F8466" s="3" t="s">
        <v>24253</v>
      </c>
      <c r="G8466" s="1" t="s">
        <v>657</v>
      </c>
      <c r="H8466" s="4" t="s">
        <v>680</v>
      </c>
      <c r="I8466" s="1" t="s">
        <v>38</v>
      </c>
    </row>
    <row r="8467" spans="2:9">
      <c r="B8467" s="1">
        <v>8465</v>
      </c>
      <c r="C8467" s="41" t="s">
        <v>24254</v>
      </c>
      <c r="D8467" s="4" t="s">
        <v>24255</v>
      </c>
      <c r="E8467" s="41" t="s">
        <v>206</v>
      </c>
      <c r="F8467" s="3" t="s">
        <v>24256</v>
      </c>
      <c r="G8467" s="1" t="s">
        <v>657</v>
      </c>
      <c r="H8467" s="4" t="s">
        <v>679</v>
      </c>
      <c r="I8467" s="1" t="s">
        <v>38</v>
      </c>
    </row>
    <row r="8468" spans="2:9">
      <c r="B8468" s="1">
        <v>8466</v>
      </c>
      <c r="C8468" s="41" t="s">
        <v>24257</v>
      </c>
      <c r="D8468" s="4" t="s">
        <v>24258</v>
      </c>
      <c r="E8468" s="41" t="s">
        <v>206</v>
      </c>
      <c r="F8468" s="3" t="s">
        <v>17865</v>
      </c>
      <c r="G8468" s="1" t="s">
        <v>657</v>
      </c>
      <c r="H8468" s="4" t="s">
        <v>310</v>
      </c>
      <c r="I8468" s="1" t="s">
        <v>38</v>
      </c>
    </row>
    <row r="8469" spans="2:9">
      <c r="B8469" s="1">
        <v>8467</v>
      </c>
      <c r="C8469" s="41" t="s">
        <v>24259</v>
      </c>
      <c r="D8469" s="4" t="s">
        <v>24260</v>
      </c>
      <c r="E8469" s="41" t="s">
        <v>206</v>
      </c>
      <c r="F8469" s="3" t="s">
        <v>483</v>
      </c>
      <c r="G8469" s="1" t="s">
        <v>657</v>
      </c>
      <c r="H8469" s="4" t="s">
        <v>484</v>
      </c>
      <c r="I8469" s="1" t="s">
        <v>38</v>
      </c>
    </row>
    <row r="8470" spans="2:9">
      <c r="B8470" s="1">
        <v>8468</v>
      </c>
      <c r="C8470" s="41" t="s">
        <v>24261</v>
      </c>
      <c r="D8470" s="4" t="s">
        <v>24262</v>
      </c>
      <c r="E8470" s="41" t="s">
        <v>206</v>
      </c>
      <c r="F8470" s="3" t="s">
        <v>20506</v>
      </c>
      <c r="G8470" s="1" t="s">
        <v>657</v>
      </c>
      <c r="H8470" s="4" t="s">
        <v>478</v>
      </c>
      <c r="I8470" s="1" t="s">
        <v>38</v>
      </c>
    </row>
    <row r="8471" spans="2:9">
      <c r="B8471" s="1">
        <v>8469</v>
      </c>
      <c r="C8471" s="41" t="s">
        <v>24263</v>
      </c>
      <c r="D8471" s="4" t="s">
        <v>24264</v>
      </c>
      <c r="E8471" s="41" t="s">
        <v>206</v>
      </c>
      <c r="F8471" s="3" t="s">
        <v>15726</v>
      </c>
      <c r="G8471" s="1" t="s">
        <v>657</v>
      </c>
      <c r="H8471" s="4" t="s">
        <v>680</v>
      </c>
      <c r="I8471" s="1" t="s">
        <v>38</v>
      </c>
    </row>
    <row r="8472" spans="2:9">
      <c r="B8472" s="1">
        <v>8470</v>
      </c>
      <c r="C8472" s="41" t="s">
        <v>24265</v>
      </c>
      <c r="D8472" s="4" t="s">
        <v>24266</v>
      </c>
      <c r="E8472" s="41" t="s">
        <v>206</v>
      </c>
      <c r="F8472" s="3" t="s">
        <v>24267</v>
      </c>
      <c r="G8472" s="1" t="s">
        <v>657</v>
      </c>
      <c r="H8472" s="4" t="s">
        <v>557</v>
      </c>
      <c r="I8472" s="1" t="s">
        <v>38</v>
      </c>
    </row>
    <row r="8473" spans="2:9">
      <c r="B8473" s="1">
        <v>8471</v>
      </c>
      <c r="C8473" s="41" t="s">
        <v>24268</v>
      </c>
      <c r="D8473" s="4" t="s">
        <v>24269</v>
      </c>
      <c r="E8473" s="41" t="s">
        <v>206</v>
      </c>
      <c r="F8473" s="3" t="s">
        <v>24270</v>
      </c>
      <c r="G8473" s="1" t="s">
        <v>657</v>
      </c>
      <c r="H8473" s="4" t="s">
        <v>675</v>
      </c>
      <c r="I8473" s="1" t="s">
        <v>38</v>
      </c>
    </row>
    <row r="8474" spans="2:9">
      <c r="B8474" s="1">
        <v>8472</v>
      </c>
      <c r="C8474" s="41" t="s">
        <v>24271</v>
      </c>
      <c r="D8474" s="4" t="s">
        <v>24272</v>
      </c>
      <c r="E8474" s="41" t="s">
        <v>206</v>
      </c>
      <c r="F8474" s="3" t="s">
        <v>24273</v>
      </c>
      <c r="G8474" s="1" t="s">
        <v>657</v>
      </c>
      <c r="H8474" s="4" t="s">
        <v>174</v>
      </c>
      <c r="I8474" s="1" t="s">
        <v>38</v>
      </c>
    </row>
    <row r="8475" spans="2:9">
      <c r="B8475" s="1">
        <v>8473</v>
      </c>
      <c r="C8475" s="41" t="s">
        <v>24274</v>
      </c>
      <c r="D8475" s="4" t="s">
        <v>24275</v>
      </c>
      <c r="E8475" s="41" t="s">
        <v>206</v>
      </c>
      <c r="F8475" s="3" t="s">
        <v>24276</v>
      </c>
      <c r="G8475" s="1" t="s">
        <v>657</v>
      </c>
      <c r="H8475" s="4" t="s">
        <v>557</v>
      </c>
      <c r="I8475" s="1" t="s">
        <v>38</v>
      </c>
    </row>
    <row r="8476" spans="2:9">
      <c r="B8476" s="1">
        <v>8474</v>
      </c>
      <c r="C8476" s="41" t="s">
        <v>24277</v>
      </c>
      <c r="D8476" s="4" t="s">
        <v>24278</v>
      </c>
      <c r="E8476" s="41" t="s">
        <v>206</v>
      </c>
      <c r="F8476" s="3" t="s">
        <v>24279</v>
      </c>
      <c r="G8476" s="1" t="s">
        <v>657</v>
      </c>
      <c r="H8476" s="4" t="s">
        <v>557</v>
      </c>
      <c r="I8476" s="1" t="s">
        <v>38</v>
      </c>
    </row>
    <row r="8477" spans="2:9">
      <c r="B8477" s="1">
        <v>8475</v>
      </c>
      <c r="C8477" s="41" t="s">
        <v>24280</v>
      </c>
      <c r="D8477" s="4" t="s">
        <v>24281</v>
      </c>
      <c r="E8477" s="41" t="s">
        <v>206</v>
      </c>
      <c r="F8477" s="3" t="s">
        <v>24282</v>
      </c>
      <c r="G8477" s="1" t="s">
        <v>657</v>
      </c>
      <c r="H8477" s="4" t="s">
        <v>557</v>
      </c>
      <c r="I8477" s="1" t="s">
        <v>38</v>
      </c>
    </row>
    <row r="8478" spans="2:9">
      <c r="B8478" s="1">
        <v>8476</v>
      </c>
      <c r="C8478" s="41" t="s">
        <v>24283</v>
      </c>
      <c r="D8478" s="4" t="s">
        <v>24284</v>
      </c>
      <c r="E8478" s="41" t="s">
        <v>206</v>
      </c>
      <c r="F8478" s="3" t="s">
        <v>6567</v>
      </c>
      <c r="G8478" s="1" t="s">
        <v>657</v>
      </c>
      <c r="H8478" s="4" t="s">
        <v>29551</v>
      </c>
      <c r="I8478" s="1" t="s">
        <v>38</v>
      </c>
    </row>
    <row r="8479" spans="2:9">
      <c r="B8479" s="1">
        <v>8477</v>
      </c>
      <c r="C8479" s="41" t="s">
        <v>24285</v>
      </c>
      <c r="D8479" s="4" t="s">
        <v>24286</v>
      </c>
      <c r="E8479" s="41" t="s">
        <v>206</v>
      </c>
      <c r="F8479" s="3" t="s">
        <v>6567</v>
      </c>
      <c r="G8479" s="1" t="s">
        <v>657</v>
      </c>
      <c r="H8479" s="4" t="s">
        <v>29551</v>
      </c>
      <c r="I8479" s="1" t="s">
        <v>38</v>
      </c>
    </row>
    <row r="8480" spans="2:9">
      <c r="B8480" s="1">
        <v>8478</v>
      </c>
      <c r="C8480" s="41" t="s">
        <v>24287</v>
      </c>
      <c r="D8480" s="4" t="s">
        <v>24288</v>
      </c>
      <c r="E8480" s="41" t="s">
        <v>206</v>
      </c>
      <c r="F8480" s="3" t="s">
        <v>24289</v>
      </c>
      <c r="G8480" s="1" t="s">
        <v>657</v>
      </c>
      <c r="H8480" s="4" t="s">
        <v>182</v>
      </c>
      <c r="I8480" s="1" t="s">
        <v>38</v>
      </c>
    </row>
    <row r="8481" spans="2:9">
      <c r="B8481" s="1">
        <v>8479</v>
      </c>
      <c r="C8481" s="41" t="s">
        <v>24290</v>
      </c>
      <c r="D8481" s="4" t="s">
        <v>24291</v>
      </c>
      <c r="E8481" s="41" t="s">
        <v>206</v>
      </c>
      <c r="F8481" s="3" t="s">
        <v>24292</v>
      </c>
      <c r="G8481" s="1" t="s">
        <v>657</v>
      </c>
      <c r="H8481" s="4" t="s">
        <v>678</v>
      </c>
      <c r="I8481" s="1" t="s">
        <v>38</v>
      </c>
    </row>
    <row r="8482" spans="2:9">
      <c r="B8482" s="1">
        <v>8480</v>
      </c>
      <c r="C8482" s="41" t="s">
        <v>424</v>
      </c>
      <c r="D8482" s="4" t="s">
        <v>423</v>
      </c>
      <c r="E8482" s="41" t="s">
        <v>19</v>
      </c>
      <c r="F8482" s="3" t="s">
        <v>425</v>
      </c>
      <c r="G8482" s="1" t="s">
        <v>20</v>
      </c>
      <c r="H8482" s="4" t="s">
        <v>182</v>
      </c>
      <c r="I8482" s="1" t="s">
        <v>38</v>
      </c>
    </row>
    <row r="8483" spans="2:9">
      <c r="B8483" s="1">
        <v>8481</v>
      </c>
      <c r="C8483" s="41" t="s">
        <v>24293</v>
      </c>
      <c r="D8483" s="4" t="s">
        <v>24294</v>
      </c>
      <c r="E8483" s="41" t="s">
        <v>206</v>
      </c>
      <c r="F8483" s="3" t="s">
        <v>24295</v>
      </c>
      <c r="G8483" s="1" t="s">
        <v>657</v>
      </c>
      <c r="H8483" s="4" t="s">
        <v>675</v>
      </c>
      <c r="I8483" s="1" t="s">
        <v>38</v>
      </c>
    </row>
    <row r="8484" spans="2:9">
      <c r="B8484" s="1">
        <v>8482</v>
      </c>
      <c r="C8484" s="41" t="s">
        <v>24296</v>
      </c>
      <c r="D8484" s="4" t="s">
        <v>24297</v>
      </c>
      <c r="E8484" s="41" t="s">
        <v>206</v>
      </c>
      <c r="F8484" s="3" t="s">
        <v>24298</v>
      </c>
      <c r="G8484" s="1" t="s">
        <v>657</v>
      </c>
      <c r="H8484" s="4" t="s">
        <v>679</v>
      </c>
      <c r="I8484" s="1" t="s">
        <v>38</v>
      </c>
    </row>
    <row r="8485" spans="2:9">
      <c r="B8485" s="1">
        <v>8483</v>
      </c>
      <c r="C8485" s="41" t="s">
        <v>24299</v>
      </c>
      <c r="D8485" s="4" t="s">
        <v>24300</v>
      </c>
      <c r="E8485" s="41" t="s">
        <v>206</v>
      </c>
      <c r="F8485" s="3" t="s">
        <v>24301</v>
      </c>
      <c r="G8485" s="1" t="s">
        <v>657</v>
      </c>
      <c r="H8485" s="4" t="s">
        <v>557</v>
      </c>
      <c r="I8485" s="1" t="s">
        <v>38</v>
      </c>
    </row>
    <row r="8486" spans="2:9">
      <c r="B8486" s="1">
        <v>8484</v>
      </c>
      <c r="C8486" s="41" t="s">
        <v>24302</v>
      </c>
      <c r="D8486" s="4" t="s">
        <v>24303</v>
      </c>
      <c r="E8486" s="41" t="s">
        <v>206</v>
      </c>
      <c r="F8486" s="3" t="s">
        <v>24304</v>
      </c>
      <c r="G8486" s="1" t="s">
        <v>657</v>
      </c>
      <c r="H8486" s="4" t="s">
        <v>387</v>
      </c>
      <c r="I8486" s="1" t="s">
        <v>38</v>
      </c>
    </row>
    <row r="8487" spans="2:9">
      <c r="B8487" s="1">
        <v>8485</v>
      </c>
      <c r="C8487" s="41" t="s">
        <v>542</v>
      </c>
      <c r="D8487" s="4" t="s">
        <v>541</v>
      </c>
      <c r="E8487" s="41" t="s">
        <v>19</v>
      </c>
      <c r="F8487" s="3" t="s">
        <v>543</v>
      </c>
      <c r="G8487" s="1" t="s">
        <v>20</v>
      </c>
      <c r="H8487" s="4" t="s">
        <v>680</v>
      </c>
      <c r="I8487" s="1" t="s">
        <v>38</v>
      </c>
    </row>
    <row r="8488" spans="2:9">
      <c r="B8488" s="1">
        <v>8486</v>
      </c>
      <c r="C8488" s="41" t="s">
        <v>24305</v>
      </c>
      <c r="D8488" s="4" t="s">
        <v>24306</v>
      </c>
      <c r="E8488" s="41" t="s">
        <v>206</v>
      </c>
      <c r="F8488" s="3" t="s">
        <v>24307</v>
      </c>
      <c r="G8488" s="1" t="s">
        <v>657</v>
      </c>
      <c r="H8488" s="4" t="s">
        <v>680</v>
      </c>
      <c r="I8488" s="1" t="s">
        <v>38</v>
      </c>
    </row>
    <row r="8489" spans="2:9">
      <c r="B8489" s="1">
        <v>8487</v>
      </c>
      <c r="C8489" s="41" t="s">
        <v>24308</v>
      </c>
      <c r="D8489" s="4" t="s">
        <v>13862</v>
      </c>
      <c r="E8489" s="41" t="s">
        <v>206</v>
      </c>
      <c r="F8489" s="3" t="s">
        <v>24309</v>
      </c>
      <c r="G8489" s="1" t="s">
        <v>657</v>
      </c>
      <c r="H8489" s="4" t="s">
        <v>678</v>
      </c>
      <c r="I8489" s="1" t="s">
        <v>38</v>
      </c>
    </row>
    <row r="8490" spans="2:9">
      <c r="B8490" s="1">
        <v>8488</v>
      </c>
      <c r="C8490" s="41" t="s">
        <v>24310</v>
      </c>
      <c r="D8490" s="4" t="s">
        <v>24311</v>
      </c>
      <c r="E8490" s="41" t="s">
        <v>206</v>
      </c>
      <c r="F8490" s="3" t="s">
        <v>18776</v>
      </c>
      <c r="G8490" s="1" t="s">
        <v>657</v>
      </c>
      <c r="H8490" s="4" t="s">
        <v>387</v>
      </c>
      <c r="I8490" s="1" t="s">
        <v>38</v>
      </c>
    </row>
    <row r="8491" spans="2:9">
      <c r="B8491" s="1">
        <v>8489</v>
      </c>
      <c r="C8491" s="41" t="s">
        <v>24312</v>
      </c>
      <c r="D8491" s="4" t="s">
        <v>24313</v>
      </c>
      <c r="E8491" s="41" t="s">
        <v>206</v>
      </c>
      <c r="F8491" s="3" t="s">
        <v>24314</v>
      </c>
      <c r="G8491" s="1" t="s">
        <v>657</v>
      </c>
      <c r="H8491" s="4" t="s">
        <v>436</v>
      </c>
      <c r="I8491" s="1" t="s">
        <v>38</v>
      </c>
    </row>
    <row r="8492" spans="2:9">
      <c r="B8492" s="1">
        <v>8490</v>
      </c>
      <c r="C8492" s="41" t="s">
        <v>24315</v>
      </c>
      <c r="D8492" s="4" t="s">
        <v>24316</v>
      </c>
      <c r="E8492" s="41" t="s">
        <v>206</v>
      </c>
      <c r="F8492" s="3" t="s">
        <v>21107</v>
      </c>
      <c r="G8492" s="1" t="s">
        <v>657</v>
      </c>
      <c r="H8492" s="4" t="s">
        <v>680</v>
      </c>
      <c r="I8492" s="1" t="s">
        <v>38</v>
      </c>
    </row>
    <row r="8493" spans="2:9">
      <c r="B8493" s="1">
        <v>8491</v>
      </c>
      <c r="C8493" s="41" t="s">
        <v>24317</v>
      </c>
      <c r="D8493" s="4" t="s">
        <v>24318</v>
      </c>
      <c r="E8493" s="41" t="s">
        <v>206</v>
      </c>
      <c r="F8493" s="3" t="s">
        <v>24319</v>
      </c>
      <c r="G8493" s="1" t="s">
        <v>657</v>
      </c>
      <c r="H8493" s="4" t="s">
        <v>478</v>
      </c>
      <c r="I8493" s="1" t="s">
        <v>38</v>
      </c>
    </row>
    <row r="8494" spans="2:9">
      <c r="B8494" s="1">
        <v>8492</v>
      </c>
      <c r="C8494" s="41" t="s">
        <v>24320</v>
      </c>
      <c r="D8494" s="4" t="s">
        <v>24321</v>
      </c>
      <c r="E8494" s="41" t="s">
        <v>206</v>
      </c>
      <c r="F8494" s="3" t="s">
        <v>24322</v>
      </c>
      <c r="G8494" s="1" t="s">
        <v>657</v>
      </c>
      <c r="H8494" s="4" t="s">
        <v>318</v>
      </c>
      <c r="I8494" s="1" t="s">
        <v>38</v>
      </c>
    </row>
    <row r="8495" spans="2:9">
      <c r="B8495" s="1">
        <v>8493</v>
      </c>
      <c r="C8495" s="41" t="s">
        <v>24323</v>
      </c>
      <c r="D8495" s="4" t="s">
        <v>24324</v>
      </c>
      <c r="E8495" s="41" t="s">
        <v>206</v>
      </c>
      <c r="F8495" s="3" t="s">
        <v>24325</v>
      </c>
      <c r="G8495" s="1" t="s">
        <v>657</v>
      </c>
      <c r="H8495" s="4" t="s">
        <v>357</v>
      </c>
      <c r="I8495" s="1" t="s">
        <v>38</v>
      </c>
    </row>
    <row r="8496" spans="2:9">
      <c r="B8496" s="1">
        <v>8494</v>
      </c>
      <c r="C8496" s="41" t="s">
        <v>24326</v>
      </c>
      <c r="D8496" s="4" t="s">
        <v>24327</v>
      </c>
      <c r="E8496" s="41" t="s">
        <v>206</v>
      </c>
      <c r="F8496" s="3" t="s">
        <v>24328</v>
      </c>
      <c r="G8496" s="1" t="s">
        <v>657</v>
      </c>
      <c r="H8496" s="4" t="s">
        <v>557</v>
      </c>
      <c r="I8496" s="1" t="s">
        <v>38</v>
      </c>
    </row>
    <row r="8497" spans="2:9">
      <c r="B8497" s="1">
        <v>8495</v>
      </c>
      <c r="C8497" s="41" t="s">
        <v>24329</v>
      </c>
      <c r="D8497" s="4" t="s">
        <v>24330</v>
      </c>
      <c r="E8497" s="41" t="s">
        <v>206</v>
      </c>
      <c r="F8497" s="3" t="s">
        <v>24331</v>
      </c>
      <c r="G8497" s="1" t="s">
        <v>657</v>
      </c>
      <c r="H8497" s="4" t="s">
        <v>675</v>
      </c>
      <c r="I8497" s="1" t="s">
        <v>38</v>
      </c>
    </row>
    <row r="8498" spans="2:9">
      <c r="B8498" s="1">
        <v>8496</v>
      </c>
      <c r="C8498" s="41" t="s">
        <v>24332</v>
      </c>
      <c r="D8498" s="4" t="s">
        <v>24333</v>
      </c>
      <c r="E8498" s="41" t="s">
        <v>206</v>
      </c>
      <c r="F8498" s="3" t="s">
        <v>24334</v>
      </c>
      <c r="G8498" s="1" t="s">
        <v>657</v>
      </c>
      <c r="H8498" s="4" t="s">
        <v>557</v>
      </c>
      <c r="I8498" s="1" t="s">
        <v>38</v>
      </c>
    </row>
    <row r="8499" spans="2:9">
      <c r="B8499" s="1">
        <v>8497</v>
      </c>
      <c r="C8499" s="41" t="s">
        <v>24335</v>
      </c>
      <c r="D8499" s="4" t="s">
        <v>24336</v>
      </c>
      <c r="E8499" s="41" t="s">
        <v>206</v>
      </c>
      <c r="F8499" s="3" t="s">
        <v>24337</v>
      </c>
      <c r="G8499" s="1" t="s">
        <v>657</v>
      </c>
      <c r="H8499" s="4" t="s">
        <v>174</v>
      </c>
      <c r="I8499" s="1" t="s">
        <v>38</v>
      </c>
    </row>
    <row r="8500" spans="2:9">
      <c r="B8500" s="1">
        <v>8498</v>
      </c>
      <c r="C8500" s="41" t="s">
        <v>24338</v>
      </c>
      <c r="D8500" s="4" t="s">
        <v>24339</v>
      </c>
      <c r="E8500" s="41" t="s">
        <v>206</v>
      </c>
      <c r="F8500" s="3" t="s">
        <v>24340</v>
      </c>
      <c r="G8500" s="1" t="s">
        <v>657</v>
      </c>
      <c r="H8500" s="4" t="s">
        <v>174</v>
      </c>
      <c r="I8500" s="1" t="s">
        <v>38</v>
      </c>
    </row>
    <row r="8501" spans="2:9">
      <c r="B8501" s="1">
        <v>8499</v>
      </c>
      <c r="C8501" s="41" t="s">
        <v>24341</v>
      </c>
      <c r="D8501" s="4" t="s">
        <v>24342</v>
      </c>
      <c r="E8501" s="41" t="s">
        <v>206</v>
      </c>
      <c r="F8501" s="3" t="s">
        <v>24343</v>
      </c>
      <c r="G8501" s="1" t="s">
        <v>657</v>
      </c>
      <c r="H8501" s="4" t="s">
        <v>557</v>
      </c>
      <c r="I8501" s="1" t="s">
        <v>38</v>
      </c>
    </row>
    <row r="8502" spans="2:9">
      <c r="B8502" s="1">
        <v>8500</v>
      </c>
      <c r="C8502" s="41" t="s">
        <v>24344</v>
      </c>
      <c r="D8502" s="4" t="s">
        <v>24345</v>
      </c>
      <c r="E8502" s="41" t="s">
        <v>206</v>
      </c>
      <c r="F8502" s="3" t="s">
        <v>24346</v>
      </c>
      <c r="G8502" s="1" t="s">
        <v>657</v>
      </c>
      <c r="H8502" s="4" t="s">
        <v>675</v>
      </c>
      <c r="I8502" s="1" t="s">
        <v>38</v>
      </c>
    </row>
    <row r="8503" spans="2:9">
      <c r="B8503" s="1">
        <v>8501</v>
      </c>
      <c r="C8503" s="41" t="s">
        <v>24347</v>
      </c>
      <c r="D8503" s="4" t="s">
        <v>24348</v>
      </c>
      <c r="E8503" s="41" t="s">
        <v>206</v>
      </c>
      <c r="F8503" s="3" t="s">
        <v>24349</v>
      </c>
      <c r="G8503" s="1" t="s">
        <v>657</v>
      </c>
      <c r="H8503" s="4" t="s">
        <v>557</v>
      </c>
      <c r="I8503" s="1" t="s">
        <v>38</v>
      </c>
    </row>
    <row r="8504" spans="2:9">
      <c r="B8504" s="1">
        <v>8502</v>
      </c>
      <c r="C8504" s="41" t="s">
        <v>24350</v>
      </c>
      <c r="D8504" s="4" t="s">
        <v>24351</v>
      </c>
      <c r="E8504" s="41" t="s">
        <v>206</v>
      </c>
      <c r="F8504" s="3" t="s">
        <v>6567</v>
      </c>
      <c r="G8504" s="1" t="s">
        <v>657</v>
      </c>
      <c r="H8504" s="4" t="s">
        <v>29551</v>
      </c>
      <c r="I8504" s="1" t="s">
        <v>38</v>
      </c>
    </row>
    <row r="8505" spans="2:9">
      <c r="B8505" s="1">
        <v>8503</v>
      </c>
      <c r="C8505" s="41" t="s">
        <v>24352</v>
      </c>
      <c r="D8505" s="4" t="s">
        <v>24353</v>
      </c>
      <c r="E8505" s="41" t="s">
        <v>206</v>
      </c>
      <c r="F8505" s="3" t="s">
        <v>24354</v>
      </c>
      <c r="G8505" s="1" t="s">
        <v>657</v>
      </c>
      <c r="H8505" s="4" t="s">
        <v>29551</v>
      </c>
      <c r="I8505" s="1" t="s">
        <v>38</v>
      </c>
    </row>
    <row r="8506" spans="2:9">
      <c r="B8506" s="1">
        <v>8504</v>
      </c>
      <c r="C8506" s="41" t="s">
        <v>24355</v>
      </c>
      <c r="D8506" s="4" t="s">
        <v>24356</v>
      </c>
      <c r="E8506" s="41" t="s">
        <v>206</v>
      </c>
      <c r="F8506" s="3" t="s">
        <v>24357</v>
      </c>
      <c r="G8506" s="1" t="s">
        <v>657</v>
      </c>
      <c r="H8506" s="4" t="s">
        <v>478</v>
      </c>
      <c r="I8506" s="1" t="s">
        <v>38</v>
      </c>
    </row>
    <row r="8507" spans="2:9">
      <c r="B8507" s="1">
        <v>8505</v>
      </c>
      <c r="C8507" s="41" t="s">
        <v>24358</v>
      </c>
      <c r="D8507" s="4" t="s">
        <v>24359</v>
      </c>
      <c r="E8507" s="41" t="s">
        <v>206</v>
      </c>
      <c r="F8507" s="3" t="s">
        <v>24360</v>
      </c>
      <c r="G8507" s="1" t="s">
        <v>657</v>
      </c>
      <c r="H8507" s="4" t="s">
        <v>675</v>
      </c>
      <c r="I8507" s="1" t="s">
        <v>38</v>
      </c>
    </row>
    <row r="8508" spans="2:9">
      <c r="B8508" s="1">
        <v>8506</v>
      </c>
      <c r="C8508" s="41" t="s">
        <v>24361</v>
      </c>
      <c r="D8508" s="4" t="s">
        <v>24362</v>
      </c>
      <c r="E8508" s="41" t="s">
        <v>206</v>
      </c>
      <c r="F8508" s="3" t="s">
        <v>19992</v>
      </c>
      <c r="G8508" s="1" t="s">
        <v>657</v>
      </c>
      <c r="H8508" s="4" t="s">
        <v>680</v>
      </c>
      <c r="I8508" s="1" t="s">
        <v>38</v>
      </c>
    </row>
    <row r="8509" spans="2:9">
      <c r="B8509" s="1">
        <v>8507</v>
      </c>
      <c r="C8509" s="41" t="s">
        <v>24363</v>
      </c>
      <c r="D8509" s="4" t="s">
        <v>24364</v>
      </c>
      <c r="E8509" s="41" t="s">
        <v>206</v>
      </c>
      <c r="F8509" s="3" t="s">
        <v>24365</v>
      </c>
      <c r="G8509" s="1" t="s">
        <v>657</v>
      </c>
      <c r="H8509" s="4" t="s">
        <v>182</v>
      </c>
      <c r="I8509" s="1" t="s">
        <v>38</v>
      </c>
    </row>
    <row r="8510" spans="2:9">
      <c r="B8510" s="1">
        <v>8508</v>
      </c>
      <c r="C8510" s="41" t="s">
        <v>24366</v>
      </c>
      <c r="D8510" s="4" t="s">
        <v>24367</v>
      </c>
      <c r="E8510" s="41" t="s">
        <v>206</v>
      </c>
      <c r="F8510" s="3" t="s">
        <v>24368</v>
      </c>
      <c r="G8510" s="1" t="s">
        <v>657</v>
      </c>
      <c r="H8510" s="4" t="s">
        <v>557</v>
      </c>
      <c r="I8510" s="1" t="s">
        <v>38</v>
      </c>
    </row>
    <row r="8511" spans="2:9">
      <c r="B8511" s="1">
        <v>8509</v>
      </c>
      <c r="C8511" s="41" t="s">
        <v>24369</v>
      </c>
      <c r="D8511" s="4" t="s">
        <v>24370</v>
      </c>
      <c r="E8511" s="41" t="s">
        <v>206</v>
      </c>
      <c r="F8511" s="3" t="s">
        <v>24371</v>
      </c>
      <c r="G8511" s="1" t="s">
        <v>657</v>
      </c>
      <c r="H8511" s="4" t="s">
        <v>174</v>
      </c>
      <c r="I8511" s="1" t="s">
        <v>38</v>
      </c>
    </row>
    <row r="8512" spans="2:9">
      <c r="B8512" s="1">
        <v>8510</v>
      </c>
      <c r="C8512" s="41" t="s">
        <v>24372</v>
      </c>
      <c r="D8512" s="4" t="s">
        <v>24373</v>
      </c>
      <c r="E8512" s="41" t="s">
        <v>206</v>
      </c>
      <c r="F8512" s="3" t="s">
        <v>24374</v>
      </c>
      <c r="G8512" s="1" t="s">
        <v>657</v>
      </c>
      <c r="H8512" s="4" t="s">
        <v>680</v>
      </c>
      <c r="I8512" s="1" t="s">
        <v>38</v>
      </c>
    </row>
    <row r="8513" spans="2:9">
      <c r="B8513" s="1">
        <v>8511</v>
      </c>
      <c r="C8513" s="41" t="s">
        <v>24375</v>
      </c>
      <c r="D8513" s="4" t="s">
        <v>24376</v>
      </c>
      <c r="E8513" s="41" t="s">
        <v>206</v>
      </c>
      <c r="F8513" s="3" t="s">
        <v>24377</v>
      </c>
      <c r="G8513" s="1" t="s">
        <v>657</v>
      </c>
      <c r="H8513" s="4" t="s">
        <v>326</v>
      </c>
      <c r="I8513" s="1" t="s">
        <v>38</v>
      </c>
    </row>
    <row r="8514" spans="2:9">
      <c r="B8514" s="1">
        <v>8512</v>
      </c>
      <c r="C8514" s="41" t="s">
        <v>24378</v>
      </c>
      <c r="D8514" s="4" t="s">
        <v>24379</v>
      </c>
      <c r="E8514" s="41" t="s">
        <v>206</v>
      </c>
      <c r="F8514" s="3" t="s">
        <v>24380</v>
      </c>
      <c r="G8514" s="1" t="s">
        <v>657</v>
      </c>
      <c r="H8514" s="4" t="s">
        <v>29551</v>
      </c>
      <c r="I8514" s="1" t="s">
        <v>38</v>
      </c>
    </row>
    <row r="8515" spans="2:9">
      <c r="B8515" s="1">
        <v>8513</v>
      </c>
      <c r="C8515" s="41" t="s">
        <v>24381</v>
      </c>
      <c r="D8515" s="4" t="s">
        <v>24382</v>
      </c>
      <c r="E8515" s="41" t="s">
        <v>206</v>
      </c>
      <c r="F8515" s="3" t="s">
        <v>24383</v>
      </c>
      <c r="G8515" s="1" t="s">
        <v>657</v>
      </c>
      <c r="H8515" s="4" t="s">
        <v>478</v>
      </c>
      <c r="I8515" s="1" t="s">
        <v>38</v>
      </c>
    </row>
    <row r="8516" spans="2:9">
      <c r="B8516" s="1">
        <v>8514</v>
      </c>
      <c r="C8516" s="41" t="s">
        <v>24384</v>
      </c>
      <c r="D8516" s="4" t="s">
        <v>24385</v>
      </c>
      <c r="E8516" s="41" t="s">
        <v>206</v>
      </c>
      <c r="F8516" s="3" t="s">
        <v>24386</v>
      </c>
      <c r="G8516" s="1" t="s">
        <v>657</v>
      </c>
      <c r="H8516" s="4" t="s">
        <v>174</v>
      </c>
      <c r="I8516" s="1" t="s">
        <v>38</v>
      </c>
    </row>
    <row r="8517" spans="2:9">
      <c r="B8517" s="1">
        <v>8515</v>
      </c>
      <c r="C8517" s="41" t="s">
        <v>24387</v>
      </c>
      <c r="D8517" s="4" t="s">
        <v>24388</v>
      </c>
      <c r="E8517" s="41" t="s">
        <v>206</v>
      </c>
      <c r="F8517" s="3" t="s">
        <v>24389</v>
      </c>
      <c r="G8517" s="1" t="s">
        <v>657</v>
      </c>
      <c r="H8517" s="4" t="s">
        <v>322</v>
      </c>
      <c r="I8517" s="1" t="s">
        <v>38</v>
      </c>
    </row>
    <row r="8518" spans="2:9">
      <c r="B8518" s="1">
        <v>8516</v>
      </c>
      <c r="C8518" s="41" t="s">
        <v>24390</v>
      </c>
      <c r="D8518" s="4" t="s">
        <v>24391</v>
      </c>
      <c r="E8518" s="41" t="s">
        <v>206</v>
      </c>
      <c r="F8518" s="3" t="s">
        <v>24392</v>
      </c>
      <c r="G8518" s="1" t="s">
        <v>657</v>
      </c>
      <c r="H8518" s="4" t="s">
        <v>557</v>
      </c>
      <c r="I8518" s="1" t="s">
        <v>38</v>
      </c>
    </row>
    <row r="8519" spans="2:9">
      <c r="B8519" s="1">
        <v>8517</v>
      </c>
      <c r="C8519" s="41" t="s">
        <v>24393</v>
      </c>
      <c r="D8519" s="4" t="s">
        <v>24394</v>
      </c>
      <c r="E8519" s="41" t="s">
        <v>206</v>
      </c>
      <c r="F8519" s="3" t="s">
        <v>24395</v>
      </c>
      <c r="G8519" s="1" t="s">
        <v>657</v>
      </c>
      <c r="H8519" s="4" t="s">
        <v>436</v>
      </c>
      <c r="I8519" s="1" t="s">
        <v>38</v>
      </c>
    </row>
    <row r="8520" spans="2:9">
      <c r="B8520" s="1">
        <v>8518</v>
      </c>
      <c r="C8520" s="41" t="s">
        <v>24396</v>
      </c>
      <c r="D8520" s="4" t="s">
        <v>24397</v>
      </c>
      <c r="E8520" s="41" t="s">
        <v>206</v>
      </c>
      <c r="F8520" s="3" t="s">
        <v>24398</v>
      </c>
      <c r="G8520" s="1" t="s">
        <v>657</v>
      </c>
      <c r="H8520" s="4" t="s">
        <v>675</v>
      </c>
      <c r="I8520" s="1" t="s">
        <v>38</v>
      </c>
    </row>
    <row r="8521" spans="2:9">
      <c r="B8521" s="1">
        <v>8519</v>
      </c>
      <c r="C8521" s="41" t="s">
        <v>24399</v>
      </c>
      <c r="D8521" s="4" t="s">
        <v>24400</v>
      </c>
      <c r="E8521" s="41" t="s">
        <v>206</v>
      </c>
      <c r="F8521" s="3" t="s">
        <v>24401</v>
      </c>
      <c r="G8521" s="1" t="s">
        <v>657</v>
      </c>
      <c r="H8521" s="4" t="s">
        <v>478</v>
      </c>
      <c r="I8521" s="1" t="s">
        <v>38</v>
      </c>
    </row>
    <row r="8522" spans="2:9">
      <c r="B8522" s="1">
        <v>8520</v>
      </c>
      <c r="C8522" s="41" t="s">
        <v>24402</v>
      </c>
      <c r="D8522" s="4" t="s">
        <v>24403</v>
      </c>
      <c r="E8522" s="41" t="s">
        <v>206</v>
      </c>
      <c r="F8522" s="3" t="s">
        <v>24404</v>
      </c>
      <c r="G8522" s="1" t="s">
        <v>657</v>
      </c>
      <c r="H8522" s="4" t="s">
        <v>436</v>
      </c>
      <c r="I8522" s="1" t="s">
        <v>38</v>
      </c>
    </row>
    <row r="8523" spans="2:9">
      <c r="B8523" s="1">
        <v>8521</v>
      </c>
      <c r="C8523" s="41" t="s">
        <v>24405</v>
      </c>
      <c r="D8523" s="4" t="s">
        <v>24406</v>
      </c>
      <c r="E8523" s="41" t="s">
        <v>206</v>
      </c>
      <c r="F8523" s="3" t="s">
        <v>24407</v>
      </c>
      <c r="G8523" s="1" t="s">
        <v>657</v>
      </c>
      <c r="H8523" s="4" t="s">
        <v>387</v>
      </c>
      <c r="I8523" s="1" t="s">
        <v>38</v>
      </c>
    </row>
    <row r="8524" spans="2:9">
      <c r="B8524" s="1">
        <v>8522</v>
      </c>
      <c r="C8524" s="41" t="s">
        <v>24408</v>
      </c>
      <c r="D8524" s="4" t="s">
        <v>24409</v>
      </c>
      <c r="E8524" s="41" t="s">
        <v>206</v>
      </c>
      <c r="F8524" s="3" t="s">
        <v>24410</v>
      </c>
      <c r="G8524" s="1" t="s">
        <v>657</v>
      </c>
      <c r="H8524" s="4" t="s">
        <v>557</v>
      </c>
      <c r="I8524" s="1" t="s">
        <v>38</v>
      </c>
    </row>
    <row r="8525" spans="2:9">
      <c r="B8525" s="1">
        <v>8523</v>
      </c>
      <c r="C8525" s="41" t="s">
        <v>24411</v>
      </c>
      <c r="D8525" s="4" t="s">
        <v>24412</v>
      </c>
      <c r="E8525" s="41" t="s">
        <v>206</v>
      </c>
      <c r="F8525" s="3" t="s">
        <v>24413</v>
      </c>
      <c r="G8525" s="1" t="s">
        <v>657</v>
      </c>
      <c r="H8525" s="4" t="s">
        <v>484</v>
      </c>
      <c r="I8525" s="1" t="s">
        <v>38</v>
      </c>
    </row>
    <row r="8526" spans="2:9">
      <c r="B8526" s="1">
        <v>8524</v>
      </c>
      <c r="C8526" s="41" t="s">
        <v>24414</v>
      </c>
      <c r="D8526" s="4" t="s">
        <v>24415</v>
      </c>
      <c r="E8526" s="41" t="s">
        <v>206</v>
      </c>
      <c r="F8526" s="3" t="s">
        <v>17811</v>
      </c>
      <c r="G8526" s="1" t="s">
        <v>657</v>
      </c>
      <c r="H8526" s="4" t="s">
        <v>310</v>
      </c>
      <c r="I8526" s="1" t="s">
        <v>38</v>
      </c>
    </row>
    <row r="8527" spans="2:9">
      <c r="B8527" s="1">
        <v>8525</v>
      </c>
      <c r="C8527" s="41" t="s">
        <v>24416</v>
      </c>
      <c r="D8527" s="4" t="s">
        <v>24417</v>
      </c>
      <c r="E8527" s="41" t="s">
        <v>206</v>
      </c>
      <c r="F8527" s="3" t="s">
        <v>6567</v>
      </c>
      <c r="G8527" s="1" t="s">
        <v>657</v>
      </c>
      <c r="H8527" s="4" t="s">
        <v>29551</v>
      </c>
      <c r="I8527" s="1" t="s">
        <v>38</v>
      </c>
    </row>
    <row r="8528" spans="2:9">
      <c r="B8528" s="1">
        <v>8526</v>
      </c>
      <c r="C8528" s="41" t="s">
        <v>24418</v>
      </c>
      <c r="D8528" s="4" t="s">
        <v>24419</v>
      </c>
      <c r="E8528" s="41" t="s">
        <v>206</v>
      </c>
      <c r="F8528" s="3" t="s">
        <v>24420</v>
      </c>
      <c r="G8528" s="1" t="s">
        <v>657</v>
      </c>
      <c r="H8528" s="4" t="s">
        <v>29551</v>
      </c>
      <c r="I8528" s="1" t="s">
        <v>38</v>
      </c>
    </row>
    <row r="8529" spans="2:9">
      <c r="B8529" s="1">
        <v>8527</v>
      </c>
      <c r="C8529" s="41" t="s">
        <v>24421</v>
      </c>
      <c r="D8529" s="4" t="s">
        <v>24422</v>
      </c>
      <c r="E8529" s="41" t="s">
        <v>206</v>
      </c>
      <c r="F8529" s="3" t="s">
        <v>24423</v>
      </c>
      <c r="G8529" s="1" t="s">
        <v>657</v>
      </c>
      <c r="H8529" s="4" t="s">
        <v>557</v>
      </c>
      <c r="I8529" s="1" t="s">
        <v>38</v>
      </c>
    </row>
    <row r="8530" spans="2:9">
      <c r="B8530" s="1">
        <v>8528</v>
      </c>
      <c r="C8530" s="41" t="s">
        <v>24424</v>
      </c>
      <c r="D8530" s="4" t="s">
        <v>24425</v>
      </c>
      <c r="E8530" s="41" t="s">
        <v>206</v>
      </c>
      <c r="F8530" s="3" t="s">
        <v>24426</v>
      </c>
      <c r="G8530" s="1" t="s">
        <v>657</v>
      </c>
      <c r="H8530" s="4" t="s">
        <v>29551</v>
      </c>
      <c r="I8530" s="1" t="s">
        <v>38</v>
      </c>
    </row>
    <row r="8531" spans="2:9">
      <c r="B8531" s="1">
        <v>8529</v>
      </c>
      <c r="C8531" s="41" t="s">
        <v>24427</v>
      </c>
      <c r="D8531" s="4" t="s">
        <v>24428</v>
      </c>
      <c r="E8531" s="41" t="s">
        <v>206</v>
      </c>
      <c r="F8531" s="3" t="s">
        <v>24429</v>
      </c>
      <c r="G8531" s="1" t="s">
        <v>657</v>
      </c>
      <c r="H8531" s="4" t="s">
        <v>557</v>
      </c>
      <c r="I8531" s="1" t="s">
        <v>38</v>
      </c>
    </row>
    <row r="8532" spans="2:9">
      <c r="B8532" s="1">
        <v>8530</v>
      </c>
      <c r="C8532" s="41" t="s">
        <v>24430</v>
      </c>
      <c r="D8532" s="4" t="s">
        <v>24431</v>
      </c>
      <c r="E8532" s="41" t="s">
        <v>206</v>
      </c>
      <c r="F8532" s="3" t="s">
        <v>24432</v>
      </c>
      <c r="G8532" s="1" t="s">
        <v>657</v>
      </c>
      <c r="H8532" s="4" t="s">
        <v>436</v>
      </c>
      <c r="I8532" s="1" t="s">
        <v>38</v>
      </c>
    </row>
    <row r="8533" spans="2:9">
      <c r="B8533" s="1">
        <v>8531</v>
      </c>
      <c r="C8533" s="41" t="s">
        <v>24433</v>
      </c>
      <c r="D8533" s="4" t="s">
        <v>24434</v>
      </c>
      <c r="E8533" s="41" t="s">
        <v>206</v>
      </c>
      <c r="F8533" s="3" t="s">
        <v>24435</v>
      </c>
      <c r="G8533" s="1" t="s">
        <v>657</v>
      </c>
      <c r="H8533" s="4" t="s">
        <v>310</v>
      </c>
      <c r="I8533" s="1" t="s">
        <v>38</v>
      </c>
    </row>
    <row r="8534" spans="2:9">
      <c r="B8534" s="1">
        <v>8532</v>
      </c>
      <c r="C8534" s="41" t="s">
        <v>24436</v>
      </c>
      <c r="D8534" s="4" t="s">
        <v>24437</v>
      </c>
      <c r="E8534" s="41" t="s">
        <v>206</v>
      </c>
      <c r="F8534" s="3" t="s">
        <v>24438</v>
      </c>
      <c r="G8534" s="1" t="s">
        <v>657</v>
      </c>
      <c r="H8534" s="4" t="s">
        <v>182</v>
      </c>
      <c r="I8534" s="1" t="s">
        <v>38</v>
      </c>
    </row>
    <row r="8535" spans="2:9">
      <c r="B8535" s="1">
        <v>8533</v>
      </c>
      <c r="C8535" s="41" t="s">
        <v>24439</v>
      </c>
      <c r="D8535" s="4" t="s">
        <v>24440</v>
      </c>
      <c r="E8535" s="41" t="s">
        <v>206</v>
      </c>
      <c r="F8535" s="3" t="s">
        <v>24441</v>
      </c>
      <c r="G8535" s="1" t="s">
        <v>657</v>
      </c>
      <c r="H8535" s="4" t="s">
        <v>675</v>
      </c>
      <c r="I8535" s="1" t="s">
        <v>38</v>
      </c>
    </row>
    <row r="8536" spans="2:9">
      <c r="B8536" s="1">
        <v>8534</v>
      </c>
      <c r="C8536" s="41" t="s">
        <v>24442</v>
      </c>
      <c r="D8536" s="4" t="s">
        <v>24443</v>
      </c>
      <c r="E8536" s="41" t="s">
        <v>206</v>
      </c>
      <c r="F8536" s="3" t="s">
        <v>24444</v>
      </c>
      <c r="G8536" s="1" t="s">
        <v>657</v>
      </c>
      <c r="H8536" s="4" t="s">
        <v>436</v>
      </c>
      <c r="I8536" s="1" t="s">
        <v>38</v>
      </c>
    </row>
    <row r="8537" spans="2:9">
      <c r="B8537" s="1">
        <v>8535</v>
      </c>
      <c r="C8537" s="41" t="s">
        <v>24445</v>
      </c>
      <c r="D8537" s="4" t="s">
        <v>24446</v>
      </c>
      <c r="E8537" s="41" t="s">
        <v>206</v>
      </c>
      <c r="F8537" s="3" t="s">
        <v>24447</v>
      </c>
      <c r="G8537" s="1" t="s">
        <v>657</v>
      </c>
      <c r="H8537" s="4" t="s">
        <v>675</v>
      </c>
      <c r="I8537" s="1" t="s">
        <v>38</v>
      </c>
    </row>
    <row r="8538" spans="2:9">
      <c r="B8538" s="1">
        <v>8536</v>
      </c>
      <c r="C8538" s="41" t="s">
        <v>24448</v>
      </c>
      <c r="D8538" s="4" t="s">
        <v>24449</v>
      </c>
      <c r="E8538" s="41" t="s">
        <v>206</v>
      </c>
      <c r="F8538" s="3" t="s">
        <v>24450</v>
      </c>
      <c r="G8538" s="1" t="s">
        <v>657</v>
      </c>
      <c r="H8538" s="4" t="s">
        <v>182</v>
      </c>
      <c r="I8538" s="1" t="s">
        <v>38</v>
      </c>
    </row>
    <row r="8539" spans="2:9">
      <c r="B8539" s="1">
        <v>8537</v>
      </c>
      <c r="C8539" s="41" t="s">
        <v>24451</v>
      </c>
      <c r="D8539" s="4" t="s">
        <v>24452</v>
      </c>
      <c r="E8539" s="41" t="s">
        <v>206</v>
      </c>
      <c r="F8539" s="3" t="s">
        <v>24453</v>
      </c>
      <c r="G8539" s="1" t="s">
        <v>657</v>
      </c>
      <c r="H8539" s="4" t="s">
        <v>182</v>
      </c>
      <c r="I8539" s="1" t="s">
        <v>38</v>
      </c>
    </row>
    <row r="8540" spans="2:9">
      <c r="B8540" s="1">
        <v>8538</v>
      </c>
      <c r="C8540" s="41" t="s">
        <v>24454</v>
      </c>
      <c r="D8540" s="4" t="s">
        <v>24455</v>
      </c>
      <c r="E8540" s="41" t="s">
        <v>206</v>
      </c>
      <c r="F8540" s="3" t="s">
        <v>24456</v>
      </c>
      <c r="G8540" s="1" t="s">
        <v>657</v>
      </c>
      <c r="H8540" s="4" t="s">
        <v>182</v>
      </c>
      <c r="I8540" s="1" t="s">
        <v>38</v>
      </c>
    </row>
    <row r="8541" spans="2:9">
      <c r="B8541" s="1">
        <v>8539</v>
      </c>
      <c r="C8541" s="41" t="s">
        <v>24457</v>
      </c>
      <c r="D8541" s="4" t="s">
        <v>24458</v>
      </c>
      <c r="E8541" s="41" t="s">
        <v>206</v>
      </c>
      <c r="F8541" s="3" t="s">
        <v>24459</v>
      </c>
      <c r="G8541" s="1" t="s">
        <v>657</v>
      </c>
      <c r="H8541" s="4" t="s">
        <v>557</v>
      </c>
      <c r="I8541" s="1" t="s">
        <v>38</v>
      </c>
    </row>
    <row r="8542" spans="2:9">
      <c r="B8542" s="1">
        <v>8540</v>
      </c>
      <c r="C8542" s="41" t="s">
        <v>24460</v>
      </c>
      <c r="D8542" s="4" t="s">
        <v>24461</v>
      </c>
      <c r="E8542" s="41" t="s">
        <v>206</v>
      </c>
      <c r="F8542" s="3" t="s">
        <v>24462</v>
      </c>
      <c r="G8542" s="1" t="s">
        <v>657</v>
      </c>
      <c r="H8542" s="4" t="s">
        <v>182</v>
      </c>
      <c r="I8542" s="1" t="s">
        <v>38</v>
      </c>
    </row>
    <row r="8543" spans="2:9">
      <c r="B8543" s="1">
        <v>8541</v>
      </c>
      <c r="C8543" s="41" t="s">
        <v>24463</v>
      </c>
      <c r="D8543" s="4" t="s">
        <v>24464</v>
      </c>
      <c r="E8543" s="41" t="s">
        <v>206</v>
      </c>
      <c r="F8543" s="3" t="s">
        <v>24465</v>
      </c>
      <c r="G8543" s="1" t="s">
        <v>657</v>
      </c>
      <c r="H8543" s="4" t="s">
        <v>436</v>
      </c>
      <c r="I8543" s="1" t="s">
        <v>38</v>
      </c>
    </row>
    <row r="8544" spans="2:9">
      <c r="B8544" s="1">
        <v>8542</v>
      </c>
      <c r="C8544" s="41" t="s">
        <v>24466</v>
      </c>
      <c r="D8544" s="4" t="s">
        <v>24467</v>
      </c>
      <c r="E8544" s="41" t="s">
        <v>206</v>
      </c>
      <c r="F8544" s="3" t="s">
        <v>24468</v>
      </c>
      <c r="G8544" s="1" t="s">
        <v>657</v>
      </c>
      <c r="H8544" s="4" t="s">
        <v>182</v>
      </c>
      <c r="I8544" s="1" t="s">
        <v>38</v>
      </c>
    </row>
    <row r="8545" spans="2:9">
      <c r="B8545" s="1">
        <v>8543</v>
      </c>
      <c r="C8545" s="41" t="s">
        <v>24469</v>
      </c>
      <c r="D8545" s="4" t="s">
        <v>24470</v>
      </c>
      <c r="E8545" s="41" t="s">
        <v>206</v>
      </c>
      <c r="F8545" s="3" t="s">
        <v>483</v>
      </c>
      <c r="G8545" s="1" t="s">
        <v>657</v>
      </c>
      <c r="H8545" s="4" t="s">
        <v>484</v>
      </c>
      <c r="I8545" s="1" t="s">
        <v>38</v>
      </c>
    </row>
    <row r="8546" spans="2:9">
      <c r="B8546" s="1">
        <v>8544</v>
      </c>
      <c r="C8546" s="41" t="s">
        <v>24471</v>
      </c>
      <c r="D8546" s="4" t="s">
        <v>24472</v>
      </c>
      <c r="E8546" s="41" t="s">
        <v>206</v>
      </c>
      <c r="F8546" s="3" t="s">
        <v>20794</v>
      </c>
      <c r="G8546" s="1" t="s">
        <v>657</v>
      </c>
      <c r="H8546" s="4" t="s">
        <v>387</v>
      </c>
      <c r="I8546" s="1" t="s">
        <v>38</v>
      </c>
    </row>
    <row r="8547" spans="2:9">
      <c r="B8547" s="1">
        <v>8545</v>
      </c>
      <c r="C8547" s="41" t="s">
        <v>24473</v>
      </c>
      <c r="D8547" s="4" t="s">
        <v>24474</v>
      </c>
      <c r="E8547" s="41" t="s">
        <v>206</v>
      </c>
      <c r="F8547" s="3" t="s">
        <v>6567</v>
      </c>
      <c r="G8547" s="1" t="s">
        <v>657</v>
      </c>
      <c r="H8547" s="4" t="s">
        <v>29551</v>
      </c>
      <c r="I8547" s="1" t="s">
        <v>38</v>
      </c>
    </row>
    <row r="8548" spans="2:9">
      <c r="B8548" s="1">
        <v>8546</v>
      </c>
      <c r="C8548" s="41" t="s">
        <v>24475</v>
      </c>
      <c r="D8548" s="4" t="s">
        <v>24476</v>
      </c>
      <c r="E8548" s="41" t="s">
        <v>206</v>
      </c>
      <c r="F8548" s="3" t="s">
        <v>24477</v>
      </c>
      <c r="G8548" s="1" t="s">
        <v>657</v>
      </c>
      <c r="H8548" s="4" t="s">
        <v>679</v>
      </c>
      <c r="I8548" s="1" t="s">
        <v>38</v>
      </c>
    </row>
    <row r="8549" spans="2:9">
      <c r="B8549" s="1">
        <v>8547</v>
      </c>
      <c r="C8549" s="41" t="s">
        <v>24478</v>
      </c>
      <c r="D8549" s="4" t="s">
        <v>24479</v>
      </c>
      <c r="E8549" s="41" t="s">
        <v>206</v>
      </c>
      <c r="F8549" s="3" t="s">
        <v>24480</v>
      </c>
      <c r="G8549" s="1" t="s">
        <v>657</v>
      </c>
      <c r="H8549" s="4" t="s">
        <v>557</v>
      </c>
      <c r="I8549" s="1" t="s">
        <v>38</v>
      </c>
    </row>
    <row r="8550" spans="2:9">
      <c r="B8550" s="1">
        <v>8548</v>
      </c>
      <c r="C8550" s="41" t="s">
        <v>24481</v>
      </c>
      <c r="D8550" s="4" t="s">
        <v>24482</v>
      </c>
      <c r="E8550" s="41" t="s">
        <v>206</v>
      </c>
      <c r="F8550" s="3" t="s">
        <v>24483</v>
      </c>
      <c r="G8550" s="1" t="s">
        <v>657</v>
      </c>
      <c r="H8550" s="4" t="s">
        <v>679</v>
      </c>
      <c r="I8550" s="1" t="s">
        <v>38</v>
      </c>
    </row>
    <row r="8551" spans="2:9">
      <c r="B8551" s="1">
        <v>8549</v>
      </c>
      <c r="C8551" s="41" t="s">
        <v>24484</v>
      </c>
      <c r="D8551" s="4" t="s">
        <v>24485</v>
      </c>
      <c r="E8551" s="41" t="s">
        <v>206</v>
      </c>
      <c r="F8551" s="3" t="s">
        <v>24486</v>
      </c>
      <c r="G8551" s="1" t="s">
        <v>657</v>
      </c>
      <c r="H8551" s="4" t="s">
        <v>484</v>
      </c>
      <c r="I8551" s="1" t="s">
        <v>38</v>
      </c>
    </row>
    <row r="8552" spans="2:9">
      <c r="B8552" s="1">
        <v>8550</v>
      </c>
      <c r="C8552" s="41" t="s">
        <v>24487</v>
      </c>
      <c r="D8552" s="4" t="s">
        <v>24488</v>
      </c>
      <c r="E8552" s="41" t="s">
        <v>206</v>
      </c>
      <c r="F8552" s="3" t="s">
        <v>24489</v>
      </c>
      <c r="G8552" s="1" t="s">
        <v>657</v>
      </c>
      <c r="H8552" s="4" t="s">
        <v>182</v>
      </c>
      <c r="I8552" s="1" t="s">
        <v>38</v>
      </c>
    </row>
    <row r="8553" spans="2:9">
      <c r="B8553" s="1">
        <v>8551</v>
      </c>
      <c r="C8553" s="41" t="s">
        <v>24490</v>
      </c>
      <c r="D8553" s="4" t="s">
        <v>24491</v>
      </c>
      <c r="E8553" s="41" t="s">
        <v>206</v>
      </c>
      <c r="F8553" s="3" t="s">
        <v>483</v>
      </c>
      <c r="G8553" s="1" t="s">
        <v>657</v>
      </c>
      <c r="H8553" s="4" t="s">
        <v>484</v>
      </c>
      <c r="I8553" s="1" t="s">
        <v>38</v>
      </c>
    </row>
    <row r="8554" spans="2:9">
      <c r="B8554" s="1">
        <v>8552</v>
      </c>
      <c r="C8554" s="41" t="s">
        <v>24492</v>
      </c>
      <c r="D8554" s="4" t="s">
        <v>24493</v>
      </c>
      <c r="E8554" s="41" t="s">
        <v>206</v>
      </c>
      <c r="F8554" s="3" t="s">
        <v>24494</v>
      </c>
      <c r="G8554" s="1" t="s">
        <v>657</v>
      </c>
      <c r="H8554" s="4" t="s">
        <v>679</v>
      </c>
      <c r="I8554" s="1" t="s">
        <v>38</v>
      </c>
    </row>
    <row r="8555" spans="2:9">
      <c r="B8555" s="1">
        <v>8553</v>
      </c>
      <c r="C8555" s="41" t="s">
        <v>24495</v>
      </c>
      <c r="D8555" s="4" t="s">
        <v>24496</v>
      </c>
      <c r="E8555" s="41" t="s">
        <v>206</v>
      </c>
      <c r="F8555" s="3" t="s">
        <v>24497</v>
      </c>
      <c r="G8555" s="1" t="s">
        <v>657</v>
      </c>
      <c r="H8555" s="4" t="s">
        <v>182</v>
      </c>
      <c r="I8555" s="1" t="s">
        <v>38</v>
      </c>
    </row>
    <row r="8556" spans="2:9">
      <c r="B8556" s="1">
        <v>8554</v>
      </c>
      <c r="C8556" s="41" t="s">
        <v>24498</v>
      </c>
      <c r="D8556" s="4" t="s">
        <v>24499</v>
      </c>
      <c r="E8556" s="41" t="s">
        <v>206</v>
      </c>
      <c r="F8556" s="3" t="s">
        <v>24500</v>
      </c>
      <c r="G8556" s="1" t="s">
        <v>657</v>
      </c>
      <c r="H8556" s="4" t="s">
        <v>182</v>
      </c>
      <c r="I8556" s="1" t="s">
        <v>38</v>
      </c>
    </row>
    <row r="8557" spans="2:9">
      <c r="B8557" s="1">
        <v>8555</v>
      </c>
      <c r="C8557" s="41" t="s">
        <v>24501</v>
      </c>
      <c r="D8557" s="4" t="s">
        <v>24502</v>
      </c>
      <c r="E8557" s="41" t="s">
        <v>206</v>
      </c>
      <c r="F8557" s="3" t="s">
        <v>16218</v>
      </c>
      <c r="G8557" s="1" t="s">
        <v>657</v>
      </c>
      <c r="H8557" s="4" t="s">
        <v>679</v>
      </c>
      <c r="I8557" s="1" t="s">
        <v>38</v>
      </c>
    </row>
    <row r="8558" spans="2:9">
      <c r="B8558" s="1">
        <v>8556</v>
      </c>
      <c r="C8558" s="41" t="s">
        <v>24503</v>
      </c>
      <c r="D8558" s="4" t="s">
        <v>24504</v>
      </c>
      <c r="E8558" s="41" t="s">
        <v>206</v>
      </c>
      <c r="F8558" s="3" t="s">
        <v>24505</v>
      </c>
      <c r="G8558" s="1" t="s">
        <v>657</v>
      </c>
      <c r="H8558" s="4" t="s">
        <v>174</v>
      </c>
      <c r="I8558" s="1" t="s">
        <v>38</v>
      </c>
    </row>
    <row r="8559" spans="2:9">
      <c r="B8559" s="1">
        <v>8557</v>
      </c>
      <c r="C8559" s="41" t="s">
        <v>24506</v>
      </c>
      <c r="D8559" s="4" t="s">
        <v>24507</v>
      </c>
      <c r="E8559" s="41" t="s">
        <v>206</v>
      </c>
      <c r="F8559" s="3" t="s">
        <v>24508</v>
      </c>
      <c r="G8559" s="1" t="s">
        <v>657</v>
      </c>
      <c r="H8559" s="4" t="s">
        <v>557</v>
      </c>
      <c r="I8559" s="1" t="s">
        <v>38</v>
      </c>
    </row>
    <row r="8560" spans="2:9">
      <c r="B8560" s="1">
        <v>8558</v>
      </c>
      <c r="C8560" s="41" t="s">
        <v>24509</v>
      </c>
      <c r="D8560" s="4" t="s">
        <v>24510</v>
      </c>
      <c r="E8560" s="41" t="s">
        <v>206</v>
      </c>
      <c r="F8560" s="3" t="s">
        <v>15634</v>
      </c>
      <c r="G8560" s="1" t="s">
        <v>657</v>
      </c>
      <c r="H8560" s="4" t="s">
        <v>244</v>
      </c>
      <c r="I8560" s="1" t="s">
        <v>38</v>
      </c>
    </row>
    <row r="8561" spans="2:9">
      <c r="B8561" s="1">
        <v>8559</v>
      </c>
      <c r="C8561" s="41" t="s">
        <v>24511</v>
      </c>
      <c r="D8561" s="4" t="s">
        <v>24512</v>
      </c>
      <c r="E8561" s="41" t="s">
        <v>206</v>
      </c>
      <c r="F8561" s="3" t="s">
        <v>477</v>
      </c>
      <c r="G8561" s="1" t="s">
        <v>657</v>
      </c>
      <c r="H8561" s="4" t="s">
        <v>478</v>
      </c>
      <c r="I8561" s="1" t="s">
        <v>38</v>
      </c>
    </row>
    <row r="8562" spans="2:9">
      <c r="B8562" s="1">
        <v>8560</v>
      </c>
      <c r="C8562" s="41" t="s">
        <v>247</v>
      </c>
      <c r="D8562" s="4" t="s">
        <v>246</v>
      </c>
      <c r="E8562" s="41" t="s">
        <v>206</v>
      </c>
      <c r="F8562" s="3" t="s">
        <v>248</v>
      </c>
      <c r="G8562" s="1" t="s">
        <v>657</v>
      </c>
      <c r="H8562" s="4" t="s">
        <v>244</v>
      </c>
      <c r="I8562" s="1" t="s">
        <v>38</v>
      </c>
    </row>
    <row r="8563" spans="2:9">
      <c r="B8563" s="1">
        <v>8561</v>
      </c>
      <c r="C8563" s="41" t="s">
        <v>247</v>
      </c>
      <c r="D8563" s="4" t="s">
        <v>24513</v>
      </c>
      <c r="E8563" s="41" t="s">
        <v>206</v>
      </c>
      <c r="F8563" s="3" t="s">
        <v>24514</v>
      </c>
      <c r="G8563" s="1" t="s">
        <v>657</v>
      </c>
      <c r="H8563" s="4" t="s">
        <v>182</v>
      </c>
      <c r="I8563" s="1" t="s">
        <v>38</v>
      </c>
    </row>
    <row r="8564" spans="2:9">
      <c r="B8564" s="1">
        <v>8562</v>
      </c>
      <c r="C8564" s="41" t="s">
        <v>24515</v>
      </c>
      <c r="D8564" s="4" t="s">
        <v>24516</v>
      </c>
      <c r="E8564" s="41" t="s">
        <v>206</v>
      </c>
      <c r="F8564" s="3" t="s">
        <v>24517</v>
      </c>
      <c r="G8564" s="1" t="s">
        <v>657</v>
      </c>
      <c r="H8564" s="4" t="s">
        <v>478</v>
      </c>
      <c r="I8564" s="1" t="s">
        <v>38</v>
      </c>
    </row>
    <row r="8565" spans="2:9">
      <c r="B8565" s="1">
        <v>8563</v>
      </c>
      <c r="C8565" s="41" t="s">
        <v>24518</v>
      </c>
      <c r="D8565" s="4" t="s">
        <v>24519</v>
      </c>
      <c r="E8565" s="41" t="s">
        <v>206</v>
      </c>
      <c r="F8565" s="3" t="s">
        <v>24520</v>
      </c>
      <c r="G8565" s="1" t="s">
        <v>657</v>
      </c>
      <c r="H8565" s="4" t="s">
        <v>675</v>
      </c>
      <c r="I8565" s="1" t="s">
        <v>38</v>
      </c>
    </row>
    <row r="8566" spans="2:9">
      <c r="B8566" s="1">
        <v>8564</v>
      </c>
      <c r="C8566" s="41" t="s">
        <v>24521</v>
      </c>
      <c r="D8566" s="4" t="s">
        <v>24522</v>
      </c>
      <c r="E8566" s="41" t="s">
        <v>206</v>
      </c>
      <c r="F8566" s="3" t="s">
        <v>24523</v>
      </c>
      <c r="G8566" s="1" t="s">
        <v>657</v>
      </c>
      <c r="H8566" s="4" t="s">
        <v>182</v>
      </c>
      <c r="I8566" s="1" t="s">
        <v>38</v>
      </c>
    </row>
    <row r="8567" spans="2:9">
      <c r="B8567" s="1">
        <v>8565</v>
      </c>
      <c r="C8567" s="41" t="s">
        <v>24524</v>
      </c>
      <c r="D8567" s="4" t="s">
        <v>24525</v>
      </c>
      <c r="E8567" s="41" t="s">
        <v>206</v>
      </c>
      <c r="F8567" s="3" t="s">
        <v>15308</v>
      </c>
      <c r="G8567" s="1" t="s">
        <v>657</v>
      </c>
      <c r="H8567" s="4" t="s">
        <v>680</v>
      </c>
      <c r="I8567" s="1" t="s">
        <v>38</v>
      </c>
    </row>
    <row r="8568" spans="2:9">
      <c r="B8568" s="1">
        <v>8566</v>
      </c>
      <c r="C8568" s="41" t="s">
        <v>24526</v>
      </c>
      <c r="D8568" s="4" t="s">
        <v>24527</v>
      </c>
      <c r="E8568" s="41" t="s">
        <v>206</v>
      </c>
      <c r="F8568" s="3" t="s">
        <v>24528</v>
      </c>
      <c r="G8568" s="1" t="s">
        <v>657</v>
      </c>
      <c r="H8568" s="4" t="s">
        <v>678</v>
      </c>
      <c r="I8568" s="1" t="s">
        <v>38</v>
      </c>
    </row>
    <row r="8569" spans="2:9">
      <c r="B8569" s="1">
        <v>8567</v>
      </c>
      <c r="C8569" s="41" t="s">
        <v>24529</v>
      </c>
      <c r="D8569" s="4" t="s">
        <v>24530</v>
      </c>
      <c r="E8569" s="41" t="s">
        <v>206</v>
      </c>
      <c r="F8569" s="3" t="s">
        <v>24531</v>
      </c>
      <c r="G8569" s="1" t="s">
        <v>657</v>
      </c>
      <c r="H8569" s="4" t="s">
        <v>678</v>
      </c>
      <c r="I8569" s="1" t="s">
        <v>38</v>
      </c>
    </row>
    <row r="8570" spans="2:9">
      <c r="B8570" s="1">
        <v>8568</v>
      </c>
      <c r="C8570" s="41" t="s">
        <v>24532</v>
      </c>
      <c r="D8570" s="4" t="s">
        <v>24533</v>
      </c>
      <c r="E8570" s="41" t="s">
        <v>206</v>
      </c>
      <c r="F8570" s="3" t="s">
        <v>24534</v>
      </c>
      <c r="G8570" s="1" t="s">
        <v>657</v>
      </c>
      <c r="H8570" s="4" t="s">
        <v>436</v>
      </c>
      <c r="I8570" s="1" t="s">
        <v>38</v>
      </c>
    </row>
    <row r="8571" spans="2:9">
      <c r="B8571" s="1">
        <v>8569</v>
      </c>
      <c r="C8571" s="41" t="s">
        <v>24535</v>
      </c>
      <c r="D8571" s="4" t="s">
        <v>24536</v>
      </c>
      <c r="E8571" s="41" t="s">
        <v>206</v>
      </c>
      <c r="F8571" s="3" t="s">
        <v>24537</v>
      </c>
      <c r="G8571" s="1" t="s">
        <v>657</v>
      </c>
      <c r="H8571" s="4" t="s">
        <v>29551</v>
      </c>
      <c r="I8571" s="1" t="s">
        <v>38</v>
      </c>
    </row>
    <row r="8572" spans="2:9">
      <c r="B8572" s="1">
        <v>8570</v>
      </c>
      <c r="C8572" s="41" t="s">
        <v>24538</v>
      </c>
      <c r="D8572" s="4" t="s">
        <v>24539</v>
      </c>
      <c r="E8572" s="41" t="s">
        <v>206</v>
      </c>
      <c r="F8572" s="3" t="s">
        <v>6567</v>
      </c>
      <c r="G8572" s="1" t="s">
        <v>657</v>
      </c>
      <c r="H8572" s="4" t="s">
        <v>29551</v>
      </c>
      <c r="I8572" s="1" t="s">
        <v>38</v>
      </c>
    </row>
    <row r="8573" spans="2:9">
      <c r="B8573" s="1">
        <v>8571</v>
      </c>
      <c r="C8573" s="41" t="s">
        <v>24540</v>
      </c>
      <c r="D8573" s="4" t="s">
        <v>24541</v>
      </c>
      <c r="E8573" s="41" t="s">
        <v>206</v>
      </c>
      <c r="F8573" s="3" t="s">
        <v>24542</v>
      </c>
      <c r="G8573" s="1" t="s">
        <v>657</v>
      </c>
      <c r="H8573" s="4" t="s">
        <v>194</v>
      </c>
      <c r="I8573" s="1" t="s">
        <v>38</v>
      </c>
    </row>
    <row r="8574" spans="2:9">
      <c r="B8574" s="1">
        <v>8572</v>
      </c>
      <c r="C8574" s="41" t="s">
        <v>24543</v>
      </c>
      <c r="D8574" s="4" t="s">
        <v>24544</v>
      </c>
      <c r="E8574" s="41" t="s">
        <v>206</v>
      </c>
      <c r="F8574" s="3" t="s">
        <v>24545</v>
      </c>
      <c r="G8574" s="1" t="s">
        <v>657</v>
      </c>
      <c r="H8574" s="4" t="s">
        <v>387</v>
      </c>
      <c r="I8574" s="1" t="s">
        <v>38</v>
      </c>
    </row>
    <row r="8575" spans="2:9">
      <c r="B8575" s="1">
        <v>8573</v>
      </c>
      <c r="C8575" s="41" t="s">
        <v>24546</v>
      </c>
      <c r="D8575" s="4" t="s">
        <v>24547</v>
      </c>
      <c r="E8575" s="41" t="s">
        <v>206</v>
      </c>
      <c r="F8575" s="3" t="s">
        <v>24548</v>
      </c>
      <c r="G8575" s="1" t="s">
        <v>657</v>
      </c>
      <c r="H8575" s="4" t="s">
        <v>174</v>
      </c>
      <c r="I8575" s="1" t="s">
        <v>38</v>
      </c>
    </row>
    <row r="8576" spans="2:9">
      <c r="B8576" s="1">
        <v>8574</v>
      </c>
      <c r="C8576" s="41" t="s">
        <v>24549</v>
      </c>
      <c r="D8576" s="4" t="s">
        <v>24550</v>
      </c>
      <c r="E8576" s="41" t="s">
        <v>206</v>
      </c>
      <c r="F8576" s="3" t="s">
        <v>24551</v>
      </c>
      <c r="G8576" s="1" t="s">
        <v>657</v>
      </c>
      <c r="H8576" s="4" t="s">
        <v>436</v>
      </c>
      <c r="I8576" s="1" t="s">
        <v>38</v>
      </c>
    </row>
    <row r="8577" spans="2:9">
      <c r="B8577" s="1">
        <v>8575</v>
      </c>
      <c r="C8577" s="41" t="s">
        <v>24552</v>
      </c>
      <c r="D8577" s="4" t="s">
        <v>24553</v>
      </c>
      <c r="E8577" s="41" t="s">
        <v>206</v>
      </c>
      <c r="F8577" s="3" t="s">
        <v>24554</v>
      </c>
      <c r="G8577" s="1" t="s">
        <v>657</v>
      </c>
      <c r="H8577" s="4" t="s">
        <v>478</v>
      </c>
      <c r="I8577" s="1" t="s">
        <v>38</v>
      </c>
    </row>
    <row r="8578" spans="2:9">
      <c r="B8578" s="1">
        <v>8576</v>
      </c>
      <c r="C8578" s="41" t="s">
        <v>24555</v>
      </c>
      <c r="D8578" s="4" t="s">
        <v>24556</v>
      </c>
      <c r="E8578" s="41" t="s">
        <v>206</v>
      </c>
      <c r="F8578" s="3" t="s">
        <v>24557</v>
      </c>
      <c r="G8578" s="1" t="s">
        <v>657</v>
      </c>
      <c r="H8578" s="4" t="s">
        <v>681</v>
      </c>
      <c r="I8578" s="1" t="s">
        <v>38</v>
      </c>
    </row>
    <row r="8579" spans="2:9">
      <c r="B8579" s="1">
        <v>8577</v>
      </c>
      <c r="C8579" s="41" t="s">
        <v>24558</v>
      </c>
      <c r="D8579" s="4" t="s">
        <v>24559</v>
      </c>
      <c r="E8579" s="41" t="s">
        <v>206</v>
      </c>
      <c r="F8579" s="3" t="s">
        <v>24560</v>
      </c>
      <c r="G8579" s="1" t="s">
        <v>657</v>
      </c>
      <c r="H8579" s="4" t="s">
        <v>182</v>
      </c>
      <c r="I8579" s="1" t="s">
        <v>38</v>
      </c>
    </row>
    <row r="8580" spans="2:9">
      <c r="B8580" s="1">
        <v>8578</v>
      </c>
      <c r="C8580" s="41" t="s">
        <v>24561</v>
      </c>
      <c r="D8580" s="4" t="s">
        <v>24562</v>
      </c>
      <c r="E8580" s="41" t="s">
        <v>206</v>
      </c>
      <c r="F8580" s="3" t="s">
        <v>24563</v>
      </c>
      <c r="G8580" s="1" t="s">
        <v>657</v>
      </c>
      <c r="H8580" s="4" t="s">
        <v>680</v>
      </c>
      <c r="I8580" s="1" t="s">
        <v>38</v>
      </c>
    </row>
    <row r="8581" spans="2:9">
      <c r="B8581" s="1">
        <v>8579</v>
      </c>
      <c r="C8581" s="41" t="s">
        <v>24564</v>
      </c>
      <c r="D8581" s="4" t="s">
        <v>24565</v>
      </c>
      <c r="E8581" s="41" t="s">
        <v>206</v>
      </c>
      <c r="F8581" s="3" t="s">
        <v>6567</v>
      </c>
      <c r="G8581" s="1" t="s">
        <v>657</v>
      </c>
      <c r="H8581" s="4" t="s">
        <v>29551</v>
      </c>
      <c r="I8581" s="1" t="s">
        <v>38</v>
      </c>
    </row>
    <row r="8582" spans="2:9">
      <c r="B8582" s="1">
        <v>8580</v>
      </c>
      <c r="C8582" s="41" t="s">
        <v>24566</v>
      </c>
      <c r="D8582" s="4" t="s">
        <v>24567</v>
      </c>
      <c r="E8582" s="41" t="s">
        <v>206</v>
      </c>
      <c r="F8582" s="3" t="s">
        <v>6567</v>
      </c>
      <c r="G8582" s="1" t="s">
        <v>657</v>
      </c>
      <c r="H8582" s="4" t="s">
        <v>29551</v>
      </c>
      <c r="I8582" s="1" t="s">
        <v>38</v>
      </c>
    </row>
    <row r="8583" spans="2:9">
      <c r="B8583" s="1">
        <v>8581</v>
      </c>
      <c r="C8583" s="41" t="s">
        <v>24568</v>
      </c>
      <c r="D8583" s="4" t="s">
        <v>24569</v>
      </c>
      <c r="E8583" s="41" t="s">
        <v>206</v>
      </c>
      <c r="F8583" s="3" t="s">
        <v>11688</v>
      </c>
      <c r="G8583" s="1" t="s">
        <v>657</v>
      </c>
      <c r="H8583" s="4" t="s">
        <v>387</v>
      </c>
      <c r="I8583" s="1" t="s">
        <v>38</v>
      </c>
    </row>
    <row r="8584" spans="2:9">
      <c r="B8584" s="1">
        <v>8582</v>
      </c>
      <c r="C8584" s="41" t="s">
        <v>24570</v>
      </c>
      <c r="D8584" s="4" t="s">
        <v>24571</v>
      </c>
      <c r="E8584" s="41" t="s">
        <v>206</v>
      </c>
      <c r="F8584" s="3" t="s">
        <v>24572</v>
      </c>
      <c r="G8584" s="1" t="s">
        <v>657</v>
      </c>
      <c r="H8584" s="4" t="s">
        <v>182</v>
      </c>
      <c r="I8584" s="1" t="s">
        <v>38</v>
      </c>
    </row>
    <row r="8585" spans="2:9">
      <c r="B8585" s="1">
        <v>8583</v>
      </c>
      <c r="C8585" s="41" t="s">
        <v>24573</v>
      </c>
      <c r="D8585" s="4" t="s">
        <v>24574</v>
      </c>
      <c r="E8585" s="41" t="s">
        <v>206</v>
      </c>
      <c r="F8585" s="3" t="s">
        <v>24575</v>
      </c>
      <c r="G8585" s="1" t="s">
        <v>657</v>
      </c>
      <c r="H8585" s="4" t="s">
        <v>478</v>
      </c>
      <c r="I8585" s="1" t="s">
        <v>38</v>
      </c>
    </row>
    <row r="8586" spans="2:9">
      <c r="B8586" s="1">
        <v>8584</v>
      </c>
      <c r="C8586" s="41" t="s">
        <v>24576</v>
      </c>
      <c r="D8586" s="4" t="s">
        <v>24577</v>
      </c>
      <c r="E8586" s="41" t="s">
        <v>206</v>
      </c>
      <c r="F8586" s="3" t="s">
        <v>17605</v>
      </c>
      <c r="G8586" s="1" t="s">
        <v>657</v>
      </c>
      <c r="H8586" s="4" t="s">
        <v>557</v>
      </c>
      <c r="I8586" s="1" t="s">
        <v>38</v>
      </c>
    </row>
    <row r="8587" spans="2:9">
      <c r="B8587" s="1">
        <v>8585</v>
      </c>
      <c r="C8587" s="41" t="s">
        <v>24578</v>
      </c>
      <c r="D8587" s="4" t="s">
        <v>24579</v>
      </c>
      <c r="E8587" s="41" t="s">
        <v>206</v>
      </c>
      <c r="F8587" s="3" t="s">
        <v>24580</v>
      </c>
      <c r="G8587" s="1" t="s">
        <v>657</v>
      </c>
      <c r="H8587" s="4" t="s">
        <v>174</v>
      </c>
      <c r="I8587" s="1" t="s">
        <v>38</v>
      </c>
    </row>
    <row r="8588" spans="2:9">
      <c r="B8588" s="1">
        <v>8586</v>
      </c>
      <c r="C8588" s="41" t="s">
        <v>24581</v>
      </c>
      <c r="D8588" s="4" t="s">
        <v>24582</v>
      </c>
      <c r="E8588" s="41" t="s">
        <v>206</v>
      </c>
      <c r="F8588" s="3" t="s">
        <v>24583</v>
      </c>
      <c r="G8588" s="1" t="s">
        <v>657</v>
      </c>
      <c r="H8588" s="4" t="s">
        <v>174</v>
      </c>
      <c r="I8588" s="1" t="s">
        <v>38</v>
      </c>
    </row>
    <row r="8589" spans="2:9">
      <c r="B8589" s="1">
        <v>8587</v>
      </c>
      <c r="C8589" s="41" t="s">
        <v>24584</v>
      </c>
      <c r="D8589" s="4" t="s">
        <v>24585</v>
      </c>
      <c r="E8589" s="41" t="s">
        <v>206</v>
      </c>
      <c r="F8589" s="3" t="s">
        <v>24586</v>
      </c>
      <c r="G8589" s="1" t="s">
        <v>657</v>
      </c>
      <c r="H8589" s="4" t="s">
        <v>478</v>
      </c>
      <c r="I8589" s="1" t="s">
        <v>38</v>
      </c>
    </row>
    <row r="8590" spans="2:9">
      <c r="B8590" s="1">
        <v>8588</v>
      </c>
      <c r="C8590" s="41" t="s">
        <v>24587</v>
      </c>
      <c r="D8590" s="4" t="s">
        <v>24588</v>
      </c>
      <c r="E8590" s="41" t="s">
        <v>206</v>
      </c>
      <c r="F8590" s="3" t="s">
        <v>24589</v>
      </c>
      <c r="G8590" s="1" t="s">
        <v>657</v>
      </c>
      <c r="H8590" s="4" t="s">
        <v>478</v>
      </c>
      <c r="I8590" s="1" t="s">
        <v>38</v>
      </c>
    </row>
    <row r="8591" spans="2:9">
      <c r="B8591" s="1">
        <v>8589</v>
      </c>
      <c r="C8591" s="41" t="s">
        <v>24590</v>
      </c>
      <c r="D8591" s="4" t="s">
        <v>24591</v>
      </c>
      <c r="E8591" s="41" t="s">
        <v>206</v>
      </c>
      <c r="F8591" s="3" t="s">
        <v>24592</v>
      </c>
      <c r="G8591" s="1" t="s">
        <v>657</v>
      </c>
      <c r="H8591" s="4" t="s">
        <v>436</v>
      </c>
      <c r="I8591" s="1" t="s">
        <v>38</v>
      </c>
    </row>
    <row r="8592" spans="2:9">
      <c r="B8592" s="1">
        <v>8590</v>
      </c>
      <c r="C8592" s="41" t="s">
        <v>24593</v>
      </c>
      <c r="D8592" s="4" t="s">
        <v>24594</v>
      </c>
      <c r="E8592" s="41" t="s">
        <v>206</v>
      </c>
      <c r="F8592" s="3" t="s">
        <v>24595</v>
      </c>
      <c r="G8592" s="1" t="s">
        <v>657</v>
      </c>
      <c r="H8592" s="4" t="s">
        <v>387</v>
      </c>
      <c r="I8592" s="1" t="s">
        <v>38</v>
      </c>
    </row>
    <row r="8593" spans="2:9">
      <c r="B8593" s="1">
        <v>8591</v>
      </c>
      <c r="C8593" s="41" t="s">
        <v>24596</v>
      </c>
      <c r="D8593" s="4" t="s">
        <v>24597</v>
      </c>
      <c r="E8593" s="41" t="s">
        <v>206</v>
      </c>
      <c r="F8593" s="3" t="s">
        <v>6567</v>
      </c>
      <c r="G8593" s="1" t="s">
        <v>657</v>
      </c>
      <c r="H8593" s="4" t="s">
        <v>29551</v>
      </c>
      <c r="I8593" s="1" t="s">
        <v>38</v>
      </c>
    </row>
    <row r="8594" spans="2:9">
      <c r="B8594" s="1">
        <v>8592</v>
      </c>
      <c r="C8594" s="41" t="s">
        <v>24598</v>
      </c>
      <c r="D8594" s="4" t="s">
        <v>24599</v>
      </c>
      <c r="E8594" s="41" t="s">
        <v>206</v>
      </c>
      <c r="F8594" s="3" t="s">
        <v>24600</v>
      </c>
      <c r="G8594" s="1" t="s">
        <v>657</v>
      </c>
      <c r="H8594" s="4" t="s">
        <v>678</v>
      </c>
      <c r="I8594" s="1" t="s">
        <v>38</v>
      </c>
    </row>
    <row r="8595" spans="2:9">
      <c r="B8595" s="1">
        <v>8593</v>
      </c>
      <c r="C8595" s="41" t="s">
        <v>24601</v>
      </c>
      <c r="D8595" s="4" t="s">
        <v>24602</v>
      </c>
      <c r="E8595" s="41" t="s">
        <v>206</v>
      </c>
      <c r="F8595" s="3" t="s">
        <v>24603</v>
      </c>
      <c r="G8595" s="1" t="s">
        <v>657</v>
      </c>
      <c r="H8595" s="4" t="s">
        <v>322</v>
      </c>
      <c r="I8595" s="1" t="s">
        <v>38</v>
      </c>
    </row>
    <row r="8596" spans="2:9">
      <c r="B8596" s="1">
        <v>8594</v>
      </c>
      <c r="C8596" s="41" t="s">
        <v>24604</v>
      </c>
      <c r="D8596" s="4" t="s">
        <v>24605</v>
      </c>
      <c r="E8596" s="41" t="s">
        <v>206</v>
      </c>
      <c r="F8596" s="3" t="s">
        <v>24606</v>
      </c>
      <c r="G8596" s="1" t="s">
        <v>657</v>
      </c>
      <c r="H8596" s="4" t="s">
        <v>182</v>
      </c>
      <c r="I8596" s="1" t="s">
        <v>38</v>
      </c>
    </row>
    <row r="8597" spans="2:9">
      <c r="B8597" s="1">
        <v>8595</v>
      </c>
      <c r="C8597" s="41" t="s">
        <v>24607</v>
      </c>
      <c r="D8597" s="4" t="s">
        <v>24608</v>
      </c>
      <c r="E8597" s="41" t="s">
        <v>206</v>
      </c>
      <c r="F8597" s="3" t="s">
        <v>24609</v>
      </c>
      <c r="G8597" s="1" t="s">
        <v>657</v>
      </c>
      <c r="H8597" s="4" t="s">
        <v>387</v>
      </c>
      <c r="I8597" s="1" t="s">
        <v>38</v>
      </c>
    </row>
    <row r="8598" spans="2:9">
      <c r="B8598" s="1">
        <v>8596</v>
      </c>
      <c r="C8598" s="41" t="s">
        <v>24610</v>
      </c>
      <c r="D8598" s="4" t="s">
        <v>24611</v>
      </c>
      <c r="E8598" s="41" t="s">
        <v>206</v>
      </c>
      <c r="F8598" s="3" t="s">
        <v>24612</v>
      </c>
      <c r="G8598" s="1" t="s">
        <v>657</v>
      </c>
      <c r="H8598" s="4" t="s">
        <v>326</v>
      </c>
      <c r="I8598" s="1" t="s">
        <v>38</v>
      </c>
    </row>
    <row r="8599" spans="2:9">
      <c r="B8599" s="1">
        <v>8597</v>
      </c>
      <c r="C8599" s="41" t="s">
        <v>24613</v>
      </c>
      <c r="D8599" s="4" t="s">
        <v>18337</v>
      </c>
      <c r="E8599" s="41" t="s">
        <v>206</v>
      </c>
      <c r="F8599" s="3" t="s">
        <v>24614</v>
      </c>
      <c r="G8599" s="1" t="s">
        <v>657</v>
      </c>
      <c r="H8599" s="4" t="s">
        <v>478</v>
      </c>
      <c r="I8599" s="1" t="s">
        <v>38</v>
      </c>
    </row>
    <row r="8600" spans="2:9">
      <c r="B8600" s="1">
        <v>8598</v>
      </c>
      <c r="C8600" s="41" t="s">
        <v>24615</v>
      </c>
      <c r="D8600" s="4" t="s">
        <v>24616</v>
      </c>
      <c r="E8600" s="41" t="s">
        <v>206</v>
      </c>
      <c r="F8600" s="3" t="s">
        <v>24617</v>
      </c>
      <c r="G8600" s="1" t="s">
        <v>657</v>
      </c>
      <c r="H8600" s="4" t="s">
        <v>182</v>
      </c>
      <c r="I8600" s="1" t="s">
        <v>38</v>
      </c>
    </row>
    <row r="8601" spans="2:9">
      <c r="B8601" s="1">
        <v>8599</v>
      </c>
      <c r="C8601" s="41" t="s">
        <v>24618</v>
      </c>
      <c r="D8601" s="4" t="s">
        <v>24619</v>
      </c>
      <c r="E8601" s="41" t="s">
        <v>206</v>
      </c>
      <c r="F8601" s="3" t="s">
        <v>24620</v>
      </c>
      <c r="G8601" s="1" t="s">
        <v>657</v>
      </c>
      <c r="H8601" s="4" t="s">
        <v>679</v>
      </c>
      <c r="I8601" s="1" t="s">
        <v>38</v>
      </c>
    </row>
    <row r="8602" spans="2:9">
      <c r="B8602" s="1">
        <v>8600</v>
      </c>
      <c r="C8602" s="41" t="s">
        <v>24621</v>
      </c>
      <c r="D8602" s="4" t="s">
        <v>24622</v>
      </c>
      <c r="E8602" s="41" t="s">
        <v>206</v>
      </c>
      <c r="F8602" s="3" t="s">
        <v>24623</v>
      </c>
      <c r="G8602" s="1" t="s">
        <v>657</v>
      </c>
      <c r="H8602" s="4" t="s">
        <v>310</v>
      </c>
      <c r="I8602" s="1" t="s">
        <v>38</v>
      </c>
    </row>
    <row r="8603" spans="2:9">
      <c r="B8603" s="1">
        <v>8601</v>
      </c>
      <c r="C8603" s="41" t="s">
        <v>24624</v>
      </c>
      <c r="D8603" s="4" t="s">
        <v>24625</v>
      </c>
      <c r="E8603" s="41" t="s">
        <v>206</v>
      </c>
      <c r="F8603" s="3" t="s">
        <v>24626</v>
      </c>
      <c r="G8603" s="1" t="s">
        <v>657</v>
      </c>
      <c r="H8603" s="4" t="s">
        <v>182</v>
      </c>
      <c r="I8603" s="1" t="s">
        <v>38</v>
      </c>
    </row>
    <row r="8604" spans="2:9">
      <c r="B8604" s="1">
        <v>8602</v>
      </c>
      <c r="C8604" s="41" t="s">
        <v>24627</v>
      </c>
      <c r="D8604" s="4" t="s">
        <v>24628</v>
      </c>
      <c r="E8604" s="41" t="s">
        <v>206</v>
      </c>
      <c r="F8604" s="3" t="s">
        <v>24629</v>
      </c>
      <c r="G8604" s="1" t="s">
        <v>657</v>
      </c>
      <c r="H8604" s="4" t="s">
        <v>436</v>
      </c>
      <c r="I8604" s="1" t="s">
        <v>38</v>
      </c>
    </row>
    <row r="8605" spans="2:9">
      <c r="B8605" s="1">
        <v>8603</v>
      </c>
      <c r="C8605" s="41" t="s">
        <v>24630</v>
      </c>
      <c r="D8605" s="4" t="s">
        <v>24631</v>
      </c>
      <c r="E8605" s="41" t="s">
        <v>206</v>
      </c>
      <c r="F8605" s="3" t="s">
        <v>24632</v>
      </c>
      <c r="G8605" s="1" t="s">
        <v>657</v>
      </c>
      <c r="H8605" s="4" t="s">
        <v>182</v>
      </c>
      <c r="I8605" s="1" t="s">
        <v>38</v>
      </c>
    </row>
    <row r="8606" spans="2:9">
      <c r="B8606" s="1">
        <v>8604</v>
      </c>
      <c r="C8606" s="41" t="s">
        <v>24633</v>
      </c>
      <c r="D8606" s="4" t="s">
        <v>24634</v>
      </c>
      <c r="E8606" s="41" t="s">
        <v>206</v>
      </c>
      <c r="F8606" s="3" t="s">
        <v>24635</v>
      </c>
      <c r="G8606" s="1" t="s">
        <v>657</v>
      </c>
      <c r="H8606" s="4" t="s">
        <v>174</v>
      </c>
      <c r="I8606" s="1" t="s">
        <v>38</v>
      </c>
    </row>
    <row r="8607" spans="2:9">
      <c r="B8607" s="1">
        <v>8605</v>
      </c>
      <c r="C8607" s="41" t="s">
        <v>24636</v>
      </c>
      <c r="D8607" s="4" t="s">
        <v>24637</v>
      </c>
      <c r="E8607" s="41" t="s">
        <v>206</v>
      </c>
      <c r="F8607" s="3" t="s">
        <v>24638</v>
      </c>
      <c r="G8607" s="1" t="s">
        <v>657</v>
      </c>
      <c r="H8607" s="4" t="s">
        <v>174</v>
      </c>
      <c r="I8607" s="1" t="s">
        <v>38</v>
      </c>
    </row>
    <row r="8608" spans="2:9">
      <c r="B8608" s="1">
        <v>8606</v>
      </c>
      <c r="C8608" s="41" t="s">
        <v>24639</v>
      </c>
      <c r="D8608" s="4" t="s">
        <v>24640</v>
      </c>
      <c r="E8608" s="41" t="s">
        <v>206</v>
      </c>
      <c r="F8608" s="3" t="s">
        <v>24641</v>
      </c>
      <c r="G8608" s="1" t="s">
        <v>657</v>
      </c>
      <c r="H8608" s="4" t="s">
        <v>174</v>
      </c>
      <c r="I8608" s="1" t="s">
        <v>38</v>
      </c>
    </row>
    <row r="8609" spans="2:9">
      <c r="B8609" s="1">
        <v>8607</v>
      </c>
      <c r="C8609" s="41" t="s">
        <v>24642</v>
      </c>
      <c r="D8609" s="4" t="s">
        <v>24643</v>
      </c>
      <c r="E8609" s="41" t="s">
        <v>206</v>
      </c>
      <c r="F8609" s="3" t="s">
        <v>24644</v>
      </c>
      <c r="G8609" s="1" t="s">
        <v>657</v>
      </c>
      <c r="H8609" s="4" t="s">
        <v>436</v>
      </c>
      <c r="I8609" s="1" t="s">
        <v>38</v>
      </c>
    </row>
    <row r="8610" spans="2:9">
      <c r="B8610" s="1">
        <v>8608</v>
      </c>
      <c r="C8610" s="41" t="s">
        <v>24645</v>
      </c>
      <c r="D8610" s="4" t="s">
        <v>24646</v>
      </c>
      <c r="E8610" s="41" t="s">
        <v>206</v>
      </c>
      <c r="F8610" s="3" t="s">
        <v>24647</v>
      </c>
      <c r="G8610" s="1" t="s">
        <v>657</v>
      </c>
      <c r="H8610" s="4" t="s">
        <v>387</v>
      </c>
      <c r="I8610" s="1" t="s">
        <v>38</v>
      </c>
    </row>
    <row r="8611" spans="2:9">
      <c r="B8611" s="1">
        <v>8609</v>
      </c>
      <c r="C8611" s="41" t="s">
        <v>24648</v>
      </c>
      <c r="D8611" s="4" t="s">
        <v>24649</v>
      </c>
      <c r="E8611" s="41" t="s">
        <v>206</v>
      </c>
      <c r="F8611" s="3" t="s">
        <v>14885</v>
      </c>
      <c r="G8611" s="1" t="s">
        <v>657</v>
      </c>
      <c r="H8611" s="4" t="s">
        <v>680</v>
      </c>
      <c r="I8611" s="1" t="s">
        <v>38</v>
      </c>
    </row>
    <row r="8612" spans="2:9">
      <c r="B8612" s="1">
        <v>8610</v>
      </c>
      <c r="C8612" s="41" t="s">
        <v>24650</v>
      </c>
      <c r="D8612" s="4" t="s">
        <v>11496</v>
      </c>
      <c r="E8612" s="41" t="s">
        <v>206</v>
      </c>
      <c r="F8612" s="3" t="s">
        <v>24651</v>
      </c>
      <c r="G8612" s="1" t="s">
        <v>657</v>
      </c>
      <c r="H8612" s="4" t="s">
        <v>557</v>
      </c>
      <c r="I8612" s="1" t="s">
        <v>38</v>
      </c>
    </row>
    <row r="8613" spans="2:9">
      <c r="B8613" s="1">
        <v>8611</v>
      </c>
      <c r="C8613" s="41" t="s">
        <v>24652</v>
      </c>
      <c r="D8613" s="4" t="s">
        <v>24653</v>
      </c>
      <c r="E8613" s="41" t="s">
        <v>206</v>
      </c>
      <c r="F8613" s="3" t="s">
        <v>483</v>
      </c>
      <c r="G8613" s="1" t="s">
        <v>657</v>
      </c>
      <c r="H8613" s="4" t="s">
        <v>484</v>
      </c>
      <c r="I8613" s="1" t="s">
        <v>38</v>
      </c>
    </row>
    <row r="8614" spans="2:9">
      <c r="B8614" s="1">
        <v>8612</v>
      </c>
      <c r="C8614" s="41" t="s">
        <v>24654</v>
      </c>
      <c r="D8614" s="4" t="s">
        <v>24655</v>
      </c>
      <c r="E8614" s="41" t="s">
        <v>206</v>
      </c>
      <c r="F8614" s="3" t="s">
        <v>24656</v>
      </c>
      <c r="G8614" s="1" t="s">
        <v>657</v>
      </c>
      <c r="H8614" s="4" t="s">
        <v>182</v>
      </c>
      <c r="I8614" s="1" t="s">
        <v>38</v>
      </c>
    </row>
    <row r="8615" spans="2:9">
      <c r="B8615" s="1">
        <v>8613</v>
      </c>
      <c r="C8615" s="41" t="s">
        <v>24657</v>
      </c>
      <c r="D8615" s="4" t="s">
        <v>24658</v>
      </c>
      <c r="E8615" s="41" t="s">
        <v>206</v>
      </c>
      <c r="F8615" s="3" t="s">
        <v>24659</v>
      </c>
      <c r="G8615" s="1" t="s">
        <v>657</v>
      </c>
      <c r="H8615" s="4" t="s">
        <v>387</v>
      </c>
      <c r="I8615" s="1" t="s">
        <v>38</v>
      </c>
    </row>
    <row r="8616" spans="2:9">
      <c r="B8616" s="1">
        <v>8614</v>
      </c>
      <c r="C8616" s="41" t="s">
        <v>24660</v>
      </c>
      <c r="D8616" s="4" t="s">
        <v>573</v>
      </c>
      <c r="E8616" s="41" t="s">
        <v>206</v>
      </c>
      <c r="F8616" s="3" t="s">
        <v>24661</v>
      </c>
      <c r="G8616" s="1" t="s">
        <v>657</v>
      </c>
      <c r="H8616" s="4" t="s">
        <v>436</v>
      </c>
      <c r="I8616" s="1" t="s">
        <v>38</v>
      </c>
    </row>
    <row r="8617" spans="2:9">
      <c r="B8617" s="1">
        <v>8615</v>
      </c>
      <c r="C8617" s="41" t="s">
        <v>24662</v>
      </c>
      <c r="D8617" s="4" t="s">
        <v>24663</v>
      </c>
      <c r="E8617" s="41" t="s">
        <v>206</v>
      </c>
      <c r="F8617" s="3" t="s">
        <v>24199</v>
      </c>
      <c r="G8617" s="1" t="s">
        <v>657</v>
      </c>
      <c r="H8617" s="4" t="s">
        <v>387</v>
      </c>
      <c r="I8617" s="1" t="s">
        <v>38</v>
      </c>
    </row>
    <row r="8618" spans="2:9">
      <c r="B8618" s="1">
        <v>8616</v>
      </c>
      <c r="C8618" s="41" t="s">
        <v>24664</v>
      </c>
      <c r="D8618" s="4" t="s">
        <v>24665</v>
      </c>
      <c r="E8618" s="41" t="s">
        <v>206</v>
      </c>
      <c r="F8618" s="3" t="s">
        <v>23683</v>
      </c>
      <c r="G8618" s="1" t="s">
        <v>657</v>
      </c>
      <c r="H8618" s="4" t="s">
        <v>557</v>
      </c>
      <c r="I8618" s="1" t="s">
        <v>38</v>
      </c>
    </row>
    <row r="8619" spans="2:9">
      <c r="B8619" s="1">
        <v>8617</v>
      </c>
      <c r="C8619" s="41" t="s">
        <v>24666</v>
      </c>
      <c r="D8619" s="4" t="s">
        <v>24667</v>
      </c>
      <c r="E8619" s="41" t="s">
        <v>206</v>
      </c>
      <c r="F8619" s="3" t="s">
        <v>24668</v>
      </c>
      <c r="G8619" s="1" t="s">
        <v>657</v>
      </c>
      <c r="H8619" s="4" t="s">
        <v>174</v>
      </c>
      <c r="I8619" s="1" t="s">
        <v>38</v>
      </c>
    </row>
    <row r="8620" spans="2:9">
      <c r="B8620" s="1">
        <v>8618</v>
      </c>
      <c r="C8620" s="41" t="s">
        <v>24669</v>
      </c>
      <c r="D8620" s="4" t="s">
        <v>24670</v>
      </c>
      <c r="E8620" s="41" t="s">
        <v>206</v>
      </c>
      <c r="F8620" s="3" t="s">
        <v>24671</v>
      </c>
      <c r="G8620" s="1" t="s">
        <v>657</v>
      </c>
      <c r="H8620" s="4" t="s">
        <v>675</v>
      </c>
      <c r="I8620" s="1" t="s">
        <v>38</v>
      </c>
    </row>
    <row r="8621" spans="2:9">
      <c r="B8621" s="1">
        <v>8619</v>
      </c>
      <c r="C8621" s="41" t="s">
        <v>24672</v>
      </c>
      <c r="D8621" s="4" t="s">
        <v>24673</v>
      </c>
      <c r="E8621" s="41" t="s">
        <v>206</v>
      </c>
      <c r="F8621" s="3" t="s">
        <v>24674</v>
      </c>
      <c r="G8621" s="1" t="s">
        <v>657</v>
      </c>
      <c r="H8621" s="4" t="s">
        <v>29551</v>
      </c>
      <c r="I8621" s="1" t="s">
        <v>38</v>
      </c>
    </row>
    <row r="8622" spans="2:9">
      <c r="B8622" s="1">
        <v>8620</v>
      </c>
      <c r="C8622" s="41" t="s">
        <v>24675</v>
      </c>
      <c r="D8622" s="4" t="s">
        <v>24676</v>
      </c>
      <c r="E8622" s="41" t="s">
        <v>206</v>
      </c>
      <c r="F8622" s="3" t="s">
        <v>24677</v>
      </c>
      <c r="G8622" s="1" t="s">
        <v>657</v>
      </c>
      <c r="H8622" s="4" t="s">
        <v>680</v>
      </c>
      <c r="I8622" s="1" t="s">
        <v>38</v>
      </c>
    </row>
    <row r="8623" spans="2:9">
      <c r="B8623" s="1">
        <v>8621</v>
      </c>
      <c r="C8623" s="41" t="s">
        <v>24678</v>
      </c>
      <c r="D8623" s="4" t="s">
        <v>24679</v>
      </c>
      <c r="E8623" s="41" t="s">
        <v>206</v>
      </c>
      <c r="F8623" s="3" t="s">
        <v>24680</v>
      </c>
      <c r="G8623" s="1" t="s">
        <v>657</v>
      </c>
      <c r="H8623" s="4" t="s">
        <v>182</v>
      </c>
      <c r="I8623" s="1" t="s">
        <v>38</v>
      </c>
    </row>
    <row r="8624" spans="2:9">
      <c r="B8624" s="1">
        <v>8622</v>
      </c>
      <c r="C8624" s="41" t="s">
        <v>24681</v>
      </c>
      <c r="D8624" s="4" t="s">
        <v>24682</v>
      </c>
      <c r="E8624" s="41" t="s">
        <v>206</v>
      </c>
      <c r="F8624" s="3" t="s">
        <v>24683</v>
      </c>
      <c r="G8624" s="1" t="s">
        <v>657</v>
      </c>
      <c r="H8624" s="4" t="s">
        <v>174</v>
      </c>
      <c r="I8624" s="1" t="s">
        <v>38</v>
      </c>
    </row>
    <row r="8625" spans="2:9">
      <c r="B8625" s="1">
        <v>8623</v>
      </c>
      <c r="C8625" s="41" t="s">
        <v>24684</v>
      </c>
      <c r="D8625" s="4" t="s">
        <v>24685</v>
      </c>
      <c r="E8625" s="41" t="s">
        <v>206</v>
      </c>
      <c r="F8625" s="3" t="s">
        <v>24686</v>
      </c>
      <c r="G8625" s="1" t="s">
        <v>657</v>
      </c>
      <c r="H8625" s="4" t="s">
        <v>678</v>
      </c>
      <c r="I8625" s="1" t="s">
        <v>38</v>
      </c>
    </row>
    <row r="8626" spans="2:9">
      <c r="B8626" s="1">
        <v>8624</v>
      </c>
      <c r="C8626" s="41" t="s">
        <v>24687</v>
      </c>
      <c r="D8626" s="4" t="s">
        <v>24688</v>
      </c>
      <c r="E8626" s="41" t="s">
        <v>206</v>
      </c>
      <c r="F8626" s="3" t="s">
        <v>24689</v>
      </c>
      <c r="G8626" s="1" t="s">
        <v>657</v>
      </c>
      <c r="H8626" s="4" t="s">
        <v>675</v>
      </c>
      <c r="I8626" s="1" t="s">
        <v>38</v>
      </c>
    </row>
    <row r="8627" spans="2:9">
      <c r="B8627" s="1">
        <v>8625</v>
      </c>
      <c r="C8627" s="41" t="s">
        <v>24690</v>
      </c>
      <c r="D8627" s="4" t="s">
        <v>24691</v>
      </c>
      <c r="E8627" s="41" t="s">
        <v>206</v>
      </c>
      <c r="F8627" s="3" t="s">
        <v>6567</v>
      </c>
      <c r="G8627" s="1" t="s">
        <v>657</v>
      </c>
      <c r="H8627" s="4" t="s">
        <v>29551</v>
      </c>
      <c r="I8627" s="1" t="s">
        <v>38</v>
      </c>
    </row>
    <row r="8628" spans="2:9">
      <c r="B8628" s="1">
        <v>8626</v>
      </c>
      <c r="C8628" s="41" t="s">
        <v>24692</v>
      </c>
      <c r="D8628" s="4" t="s">
        <v>24693</v>
      </c>
      <c r="E8628" s="41" t="s">
        <v>206</v>
      </c>
      <c r="F8628" s="3" t="s">
        <v>24694</v>
      </c>
      <c r="G8628" s="1" t="s">
        <v>657</v>
      </c>
      <c r="H8628" s="4" t="s">
        <v>182</v>
      </c>
      <c r="I8628" s="1" t="s">
        <v>38</v>
      </c>
    </row>
    <row r="8629" spans="2:9">
      <c r="B8629" s="1">
        <v>8627</v>
      </c>
      <c r="C8629" s="41" t="s">
        <v>24695</v>
      </c>
      <c r="D8629" s="4" t="s">
        <v>24696</v>
      </c>
      <c r="E8629" s="41" t="s">
        <v>206</v>
      </c>
      <c r="F8629" s="3" t="s">
        <v>24697</v>
      </c>
      <c r="G8629" s="1" t="s">
        <v>657</v>
      </c>
      <c r="H8629" s="4" t="s">
        <v>182</v>
      </c>
      <c r="I8629" s="1" t="s">
        <v>38</v>
      </c>
    </row>
    <row r="8630" spans="2:9">
      <c r="B8630" s="1">
        <v>8628</v>
      </c>
      <c r="C8630" s="41" t="s">
        <v>24698</v>
      </c>
      <c r="D8630" s="4" t="s">
        <v>24699</v>
      </c>
      <c r="E8630" s="41" t="s">
        <v>206</v>
      </c>
      <c r="F8630" s="3" t="s">
        <v>24700</v>
      </c>
      <c r="G8630" s="1" t="s">
        <v>657</v>
      </c>
      <c r="H8630" s="4" t="s">
        <v>557</v>
      </c>
      <c r="I8630" s="1" t="s">
        <v>38</v>
      </c>
    </row>
    <row r="8631" spans="2:9">
      <c r="B8631" s="1">
        <v>8629</v>
      </c>
      <c r="C8631" s="41" t="s">
        <v>24701</v>
      </c>
      <c r="D8631" s="4" t="s">
        <v>24702</v>
      </c>
      <c r="E8631" s="41" t="s">
        <v>206</v>
      </c>
      <c r="F8631" s="3" t="s">
        <v>24703</v>
      </c>
      <c r="G8631" s="1" t="s">
        <v>657</v>
      </c>
      <c r="H8631" s="4" t="s">
        <v>318</v>
      </c>
      <c r="I8631" s="1" t="s">
        <v>38</v>
      </c>
    </row>
    <row r="8632" spans="2:9">
      <c r="B8632" s="1">
        <v>8630</v>
      </c>
      <c r="C8632" s="41" t="s">
        <v>24704</v>
      </c>
      <c r="D8632" s="4" t="s">
        <v>24705</v>
      </c>
      <c r="E8632" s="41" t="s">
        <v>206</v>
      </c>
      <c r="F8632" s="3" t="s">
        <v>24459</v>
      </c>
      <c r="G8632" s="1" t="s">
        <v>657</v>
      </c>
      <c r="H8632" s="4" t="s">
        <v>557</v>
      </c>
      <c r="I8632" s="1" t="s">
        <v>38</v>
      </c>
    </row>
    <row r="8633" spans="2:9">
      <c r="B8633" s="1">
        <v>8631</v>
      </c>
      <c r="C8633" s="41" t="s">
        <v>24706</v>
      </c>
      <c r="D8633" s="4" t="s">
        <v>24707</v>
      </c>
      <c r="E8633" s="41" t="s">
        <v>206</v>
      </c>
      <c r="F8633" s="3" t="s">
        <v>14366</v>
      </c>
      <c r="G8633" s="1" t="s">
        <v>657</v>
      </c>
      <c r="H8633" s="4" t="s">
        <v>680</v>
      </c>
      <c r="I8633" s="1" t="s">
        <v>38</v>
      </c>
    </row>
    <row r="8634" spans="2:9">
      <c r="B8634" s="1">
        <v>8632</v>
      </c>
      <c r="C8634" s="41" t="s">
        <v>24708</v>
      </c>
      <c r="D8634" s="4" t="s">
        <v>24709</v>
      </c>
      <c r="E8634" s="41" t="s">
        <v>206</v>
      </c>
      <c r="F8634" s="3" t="s">
        <v>24710</v>
      </c>
      <c r="G8634" s="1" t="s">
        <v>657</v>
      </c>
      <c r="H8634" s="4" t="s">
        <v>478</v>
      </c>
      <c r="I8634" s="1" t="s">
        <v>38</v>
      </c>
    </row>
    <row r="8635" spans="2:9">
      <c r="B8635" s="1">
        <v>8633</v>
      </c>
      <c r="C8635" s="41" t="s">
        <v>24711</v>
      </c>
      <c r="D8635" s="4" t="s">
        <v>24712</v>
      </c>
      <c r="E8635" s="41" t="s">
        <v>206</v>
      </c>
      <c r="F8635" s="3" t="s">
        <v>24713</v>
      </c>
      <c r="G8635" s="1" t="s">
        <v>657</v>
      </c>
      <c r="H8635" s="4" t="s">
        <v>557</v>
      </c>
      <c r="I8635" s="1" t="s">
        <v>38</v>
      </c>
    </row>
    <row r="8636" spans="2:9">
      <c r="B8636" s="1">
        <v>8634</v>
      </c>
      <c r="C8636" s="41" t="s">
        <v>24714</v>
      </c>
      <c r="D8636" s="4" t="s">
        <v>24715</v>
      </c>
      <c r="E8636" s="41" t="s">
        <v>206</v>
      </c>
      <c r="F8636" s="3" t="s">
        <v>24716</v>
      </c>
      <c r="G8636" s="1" t="s">
        <v>657</v>
      </c>
      <c r="H8636" s="4" t="s">
        <v>29551</v>
      </c>
      <c r="I8636" s="1" t="s">
        <v>38</v>
      </c>
    </row>
    <row r="8637" spans="2:9">
      <c r="B8637" s="1">
        <v>8635</v>
      </c>
      <c r="C8637" s="41" t="s">
        <v>24717</v>
      </c>
      <c r="D8637" s="4" t="s">
        <v>24718</v>
      </c>
      <c r="E8637" s="41" t="s">
        <v>206</v>
      </c>
      <c r="F8637" s="3" t="s">
        <v>24719</v>
      </c>
      <c r="G8637" s="1" t="s">
        <v>657</v>
      </c>
      <c r="H8637" s="4" t="s">
        <v>182</v>
      </c>
      <c r="I8637" s="1" t="s">
        <v>38</v>
      </c>
    </row>
    <row r="8638" spans="2:9">
      <c r="B8638" s="1">
        <v>8636</v>
      </c>
      <c r="C8638" s="41" t="s">
        <v>24720</v>
      </c>
      <c r="D8638" s="4" t="s">
        <v>24721</v>
      </c>
      <c r="E8638" s="41" t="s">
        <v>206</v>
      </c>
      <c r="F8638" s="3" t="s">
        <v>21394</v>
      </c>
      <c r="G8638" s="1" t="s">
        <v>657</v>
      </c>
      <c r="H8638" s="4" t="s">
        <v>296</v>
      </c>
      <c r="I8638" s="1" t="s">
        <v>38</v>
      </c>
    </row>
    <row r="8639" spans="2:9">
      <c r="B8639" s="1">
        <v>8637</v>
      </c>
      <c r="C8639" s="41" t="s">
        <v>24722</v>
      </c>
      <c r="D8639" s="4" t="s">
        <v>24723</v>
      </c>
      <c r="E8639" s="41" t="s">
        <v>206</v>
      </c>
      <c r="F8639" s="3" t="s">
        <v>15634</v>
      </c>
      <c r="G8639" s="1" t="s">
        <v>657</v>
      </c>
      <c r="H8639" s="4" t="s">
        <v>244</v>
      </c>
      <c r="I8639" s="1" t="s">
        <v>38</v>
      </c>
    </row>
    <row r="8640" spans="2:9">
      <c r="B8640" s="1">
        <v>8638</v>
      </c>
      <c r="C8640" s="41" t="s">
        <v>24724</v>
      </c>
      <c r="D8640" s="4" t="s">
        <v>24725</v>
      </c>
      <c r="E8640" s="41" t="s">
        <v>206</v>
      </c>
      <c r="F8640" s="3" t="s">
        <v>20780</v>
      </c>
      <c r="G8640" s="1" t="s">
        <v>657</v>
      </c>
      <c r="H8640" s="4" t="s">
        <v>310</v>
      </c>
      <c r="I8640" s="1" t="s">
        <v>38</v>
      </c>
    </row>
    <row r="8641" spans="2:9">
      <c r="B8641" s="1">
        <v>8639</v>
      </c>
      <c r="C8641" s="41" t="s">
        <v>24726</v>
      </c>
      <c r="D8641" s="4" t="s">
        <v>24727</v>
      </c>
      <c r="E8641" s="41" t="s">
        <v>206</v>
      </c>
      <c r="F8641" s="3" t="s">
        <v>24728</v>
      </c>
      <c r="G8641" s="1" t="s">
        <v>657</v>
      </c>
      <c r="H8641" s="4" t="s">
        <v>679</v>
      </c>
      <c r="I8641" s="1" t="s">
        <v>38</v>
      </c>
    </row>
    <row r="8642" spans="2:9">
      <c r="B8642" s="1">
        <v>8640</v>
      </c>
      <c r="C8642" s="41" t="s">
        <v>24729</v>
      </c>
      <c r="D8642" s="4" t="s">
        <v>24730</v>
      </c>
      <c r="E8642" s="41" t="s">
        <v>206</v>
      </c>
      <c r="F8642" s="3" t="s">
        <v>24731</v>
      </c>
      <c r="G8642" s="1" t="s">
        <v>657</v>
      </c>
      <c r="H8642" s="4" t="s">
        <v>387</v>
      </c>
      <c r="I8642" s="1" t="s">
        <v>38</v>
      </c>
    </row>
    <row r="8643" spans="2:9">
      <c r="B8643" s="1">
        <v>8641</v>
      </c>
      <c r="C8643" s="41" t="s">
        <v>24732</v>
      </c>
      <c r="D8643" s="4" t="s">
        <v>24733</v>
      </c>
      <c r="E8643" s="41" t="s">
        <v>206</v>
      </c>
      <c r="F8643" s="3" t="s">
        <v>24734</v>
      </c>
      <c r="G8643" s="1" t="s">
        <v>657</v>
      </c>
      <c r="H8643" s="4" t="s">
        <v>678</v>
      </c>
      <c r="I8643" s="1" t="s">
        <v>38</v>
      </c>
    </row>
    <row r="8644" spans="2:9">
      <c r="B8644" s="1">
        <v>8642</v>
      </c>
      <c r="C8644" s="41" t="s">
        <v>24735</v>
      </c>
      <c r="D8644" s="4" t="s">
        <v>24736</v>
      </c>
      <c r="E8644" s="41" t="s">
        <v>206</v>
      </c>
      <c r="F8644" s="3" t="s">
        <v>24737</v>
      </c>
      <c r="G8644" s="1" t="s">
        <v>657</v>
      </c>
      <c r="H8644" s="4" t="s">
        <v>675</v>
      </c>
      <c r="I8644" s="1" t="s">
        <v>38</v>
      </c>
    </row>
    <row r="8645" spans="2:9">
      <c r="B8645" s="1">
        <v>8643</v>
      </c>
      <c r="C8645" s="41" t="s">
        <v>24738</v>
      </c>
      <c r="D8645" s="4" t="s">
        <v>24739</v>
      </c>
      <c r="E8645" s="41" t="s">
        <v>206</v>
      </c>
      <c r="F8645" s="3" t="s">
        <v>24740</v>
      </c>
      <c r="G8645" s="1" t="s">
        <v>657</v>
      </c>
      <c r="H8645" s="4" t="s">
        <v>678</v>
      </c>
      <c r="I8645" s="1" t="s">
        <v>38</v>
      </c>
    </row>
    <row r="8646" spans="2:9">
      <c r="B8646" s="1">
        <v>8644</v>
      </c>
      <c r="C8646" s="41" t="s">
        <v>24741</v>
      </c>
      <c r="D8646" s="4" t="s">
        <v>24742</v>
      </c>
      <c r="E8646" s="41" t="s">
        <v>206</v>
      </c>
      <c r="F8646" s="3" t="s">
        <v>24743</v>
      </c>
      <c r="G8646" s="1" t="s">
        <v>657</v>
      </c>
      <c r="H8646" s="4" t="s">
        <v>387</v>
      </c>
      <c r="I8646" s="1" t="s">
        <v>38</v>
      </c>
    </row>
    <row r="8647" spans="2:9">
      <c r="B8647" s="1">
        <v>8645</v>
      </c>
      <c r="C8647" s="41" t="s">
        <v>24744</v>
      </c>
      <c r="D8647" s="4" t="s">
        <v>24745</v>
      </c>
      <c r="E8647" s="41" t="s">
        <v>206</v>
      </c>
      <c r="F8647" s="3" t="s">
        <v>5390</v>
      </c>
      <c r="G8647" s="1" t="s">
        <v>657</v>
      </c>
      <c r="H8647" s="4" t="s">
        <v>360</v>
      </c>
      <c r="I8647" s="1" t="s">
        <v>38</v>
      </c>
    </row>
    <row r="8648" spans="2:9">
      <c r="B8648" s="1">
        <v>8646</v>
      </c>
      <c r="C8648" s="41" t="s">
        <v>24746</v>
      </c>
      <c r="D8648" s="4" t="s">
        <v>16567</v>
      </c>
      <c r="E8648" s="41" t="s">
        <v>206</v>
      </c>
      <c r="F8648" s="3" t="s">
        <v>24747</v>
      </c>
      <c r="G8648" s="1" t="s">
        <v>657</v>
      </c>
      <c r="H8648" s="4" t="s">
        <v>675</v>
      </c>
      <c r="I8648" s="1" t="s">
        <v>38</v>
      </c>
    </row>
    <row r="8649" spans="2:9">
      <c r="B8649" s="1">
        <v>8647</v>
      </c>
      <c r="C8649" s="41" t="s">
        <v>24748</v>
      </c>
      <c r="D8649" s="4" t="s">
        <v>24749</v>
      </c>
      <c r="E8649" s="41" t="s">
        <v>206</v>
      </c>
      <c r="F8649" s="3" t="s">
        <v>24750</v>
      </c>
      <c r="G8649" s="1" t="s">
        <v>657</v>
      </c>
      <c r="H8649" s="4" t="s">
        <v>478</v>
      </c>
      <c r="I8649" s="1" t="s">
        <v>38</v>
      </c>
    </row>
    <row r="8650" spans="2:9">
      <c r="B8650" s="1">
        <v>8648</v>
      </c>
      <c r="C8650" s="41" t="s">
        <v>24751</v>
      </c>
      <c r="D8650" s="4" t="s">
        <v>24752</v>
      </c>
      <c r="E8650" s="41" t="s">
        <v>206</v>
      </c>
      <c r="F8650" s="3" t="s">
        <v>23269</v>
      </c>
      <c r="G8650" s="1" t="s">
        <v>657</v>
      </c>
      <c r="H8650" s="4" t="s">
        <v>557</v>
      </c>
      <c r="I8650" s="1" t="s">
        <v>38</v>
      </c>
    </row>
    <row r="8651" spans="2:9">
      <c r="B8651" s="1">
        <v>8649</v>
      </c>
      <c r="C8651" s="41" t="s">
        <v>24753</v>
      </c>
      <c r="D8651" s="4" t="s">
        <v>24754</v>
      </c>
      <c r="E8651" s="41" t="s">
        <v>206</v>
      </c>
      <c r="F8651" s="3" t="s">
        <v>24755</v>
      </c>
      <c r="G8651" s="1" t="s">
        <v>657</v>
      </c>
      <c r="H8651" s="4" t="s">
        <v>326</v>
      </c>
      <c r="I8651" s="1" t="s">
        <v>38</v>
      </c>
    </row>
    <row r="8652" spans="2:9">
      <c r="B8652" s="1">
        <v>8650</v>
      </c>
      <c r="C8652" s="41" t="s">
        <v>24756</v>
      </c>
      <c r="D8652" s="4" t="s">
        <v>24757</v>
      </c>
      <c r="E8652" s="41" t="s">
        <v>206</v>
      </c>
      <c r="F8652" s="3" t="s">
        <v>24758</v>
      </c>
      <c r="G8652" s="1" t="s">
        <v>657</v>
      </c>
      <c r="H8652" s="4" t="s">
        <v>680</v>
      </c>
      <c r="I8652" s="1" t="s">
        <v>38</v>
      </c>
    </row>
    <row r="8653" spans="2:9">
      <c r="B8653" s="1">
        <v>8651</v>
      </c>
      <c r="C8653" s="41" t="s">
        <v>24759</v>
      </c>
      <c r="D8653" s="4" t="s">
        <v>24760</v>
      </c>
      <c r="E8653" s="41" t="s">
        <v>206</v>
      </c>
      <c r="F8653" s="3" t="s">
        <v>24761</v>
      </c>
      <c r="G8653" s="1" t="s">
        <v>657</v>
      </c>
      <c r="H8653" s="4" t="s">
        <v>675</v>
      </c>
      <c r="I8653" s="1" t="s">
        <v>38</v>
      </c>
    </row>
    <row r="8654" spans="2:9">
      <c r="B8654" s="1">
        <v>8652</v>
      </c>
      <c r="C8654" s="41" t="s">
        <v>24762</v>
      </c>
      <c r="D8654" s="4" t="s">
        <v>24763</v>
      </c>
      <c r="E8654" s="41" t="s">
        <v>206</v>
      </c>
      <c r="F8654" s="3" t="s">
        <v>24094</v>
      </c>
      <c r="G8654" s="1" t="s">
        <v>657</v>
      </c>
      <c r="H8654" s="4" t="s">
        <v>436</v>
      </c>
      <c r="I8654" s="1" t="s">
        <v>38</v>
      </c>
    </row>
    <row r="8655" spans="2:9">
      <c r="B8655" s="1">
        <v>8653</v>
      </c>
      <c r="C8655" s="41" t="s">
        <v>24764</v>
      </c>
      <c r="D8655" s="4" t="s">
        <v>24765</v>
      </c>
      <c r="E8655" s="41" t="s">
        <v>206</v>
      </c>
      <c r="F8655" s="3" t="s">
        <v>24766</v>
      </c>
      <c r="G8655" s="1" t="s">
        <v>657</v>
      </c>
      <c r="H8655" s="4" t="s">
        <v>310</v>
      </c>
      <c r="I8655" s="1" t="s">
        <v>38</v>
      </c>
    </row>
    <row r="8656" spans="2:9">
      <c r="B8656" s="1">
        <v>8654</v>
      </c>
      <c r="C8656" s="41" t="s">
        <v>24767</v>
      </c>
      <c r="D8656" s="4" t="s">
        <v>24768</v>
      </c>
      <c r="E8656" s="41" t="s">
        <v>206</v>
      </c>
      <c r="F8656" s="3" t="s">
        <v>24769</v>
      </c>
      <c r="G8656" s="1" t="s">
        <v>657</v>
      </c>
      <c r="H8656" s="4" t="s">
        <v>478</v>
      </c>
      <c r="I8656" s="1" t="s">
        <v>38</v>
      </c>
    </row>
    <row r="8657" spans="2:9">
      <c r="B8657" s="1">
        <v>8655</v>
      </c>
      <c r="C8657" s="41" t="s">
        <v>24770</v>
      </c>
      <c r="D8657" s="4" t="s">
        <v>24771</v>
      </c>
      <c r="E8657" s="41" t="s">
        <v>206</v>
      </c>
      <c r="F8657" s="3" t="s">
        <v>24772</v>
      </c>
      <c r="G8657" s="1" t="s">
        <v>657</v>
      </c>
      <c r="H8657" s="4" t="s">
        <v>182</v>
      </c>
      <c r="I8657" s="1" t="s">
        <v>38</v>
      </c>
    </row>
    <row r="8658" spans="2:9">
      <c r="B8658" s="1">
        <v>8656</v>
      </c>
      <c r="C8658" s="41" t="s">
        <v>24773</v>
      </c>
      <c r="D8658" s="4" t="s">
        <v>24774</v>
      </c>
      <c r="E8658" s="41" t="s">
        <v>206</v>
      </c>
      <c r="F8658" s="3" t="s">
        <v>24775</v>
      </c>
      <c r="G8658" s="1" t="s">
        <v>657</v>
      </c>
      <c r="H8658" s="4" t="s">
        <v>675</v>
      </c>
      <c r="I8658" s="1" t="s">
        <v>38</v>
      </c>
    </row>
    <row r="8659" spans="2:9">
      <c r="B8659" s="1">
        <v>8657</v>
      </c>
      <c r="C8659" s="41" t="s">
        <v>517</v>
      </c>
      <c r="D8659" s="4" t="s">
        <v>516</v>
      </c>
      <c r="E8659" s="41" t="s">
        <v>206</v>
      </c>
      <c r="F8659" s="3" t="s">
        <v>515</v>
      </c>
      <c r="G8659" s="1" t="s">
        <v>657</v>
      </c>
      <c r="H8659" s="4" t="s">
        <v>322</v>
      </c>
      <c r="I8659" s="1" t="s">
        <v>38</v>
      </c>
    </row>
    <row r="8660" spans="2:9">
      <c r="B8660" s="1">
        <v>8658</v>
      </c>
      <c r="C8660" s="41" t="s">
        <v>24776</v>
      </c>
      <c r="D8660" s="4" t="s">
        <v>24777</v>
      </c>
      <c r="E8660" s="41" t="s">
        <v>206</v>
      </c>
      <c r="F8660" s="3" t="s">
        <v>24778</v>
      </c>
      <c r="G8660" s="1" t="s">
        <v>657</v>
      </c>
      <c r="H8660" s="4" t="s">
        <v>310</v>
      </c>
      <c r="I8660" s="1" t="s">
        <v>38</v>
      </c>
    </row>
    <row r="8661" spans="2:9">
      <c r="B8661" s="1">
        <v>8659</v>
      </c>
      <c r="C8661" s="41" t="s">
        <v>24779</v>
      </c>
      <c r="D8661" s="4" t="s">
        <v>24780</v>
      </c>
      <c r="E8661" s="41" t="s">
        <v>206</v>
      </c>
      <c r="F8661" s="3" t="s">
        <v>24781</v>
      </c>
      <c r="G8661" s="1" t="s">
        <v>657</v>
      </c>
      <c r="H8661" s="4" t="s">
        <v>326</v>
      </c>
      <c r="I8661" s="1" t="s">
        <v>38</v>
      </c>
    </row>
    <row r="8662" spans="2:9">
      <c r="B8662" s="1">
        <v>8660</v>
      </c>
      <c r="C8662" s="41" t="s">
        <v>24782</v>
      </c>
      <c r="D8662" s="4" t="s">
        <v>24783</v>
      </c>
      <c r="E8662" s="41" t="s">
        <v>206</v>
      </c>
      <c r="F8662" s="3" t="s">
        <v>24784</v>
      </c>
      <c r="G8662" s="1" t="s">
        <v>657</v>
      </c>
      <c r="H8662" s="4" t="s">
        <v>679</v>
      </c>
      <c r="I8662" s="1" t="s">
        <v>38</v>
      </c>
    </row>
    <row r="8663" spans="2:9">
      <c r="B8663" s="1">
        <v>8661</v>
      </c>
      <c r="C8663" s="41" t="s">
        <v>24785</v>
      </c>
      <c r="D8663" s="4" t="s">
        <v>24786</v>
      </c>
      <c r="E8663" s="41" t="s">
        <v>206</v>
      </c>
      <c r="F8663" s="3" t="s">
        <v>24787</v>
      </c>
      <c r="G8663" s="1" t="s">
        <v>657</v>
      </c>
      <c r="H8663" s="4" t="s">
        <v>174</v>
      </c>
      <c r="I8663" s="1" t="s">
        <v>38</v>
      </c>
    </row>
    <row r="8664" spans="2:9">
      <c r="B8664" s="1">
        <v>8662</v>
      </c>
      <c r="C8664" s="41" t="s">
        <v>24788</v>
      </c>
      <c r="D8664" s="4" t="s">
        <v>24789</v>
      </c>
      <c r="E8664" s="41" t="s">
        <v>206</v>
      </c>
      <c r="F8664" s="3" t="s">
        <v>24459</v>
      </c>
      <c r="G8664" s="1" t="s">
        <v>657</v>
      </c>
      <c r="H8664" s="4" t="s">
        <v>557</v>
      </c>
      <c r="I8664" s="1" t="s">
        <v>38</v>
      </c>
    </row>
    <row r="8665" spans="2:9">
      <c r="B8665" s="1">
        <v>8663</v>
      </c>
      <c r="C8665" s="41" t="s">
        <v>24790</v>
      </c>
      <c r="D8665" s="4" t="s">
        <v>24791</v>
      </c>
      <c r="E8665" s="41" t="s">
        <v>206</v>
      </c>
      <c r="F8665" s="3" t="s">
        <v>24792</v>
      </c>
      <c r="G8665" s="1" t="s">
        <v>657</v>
      </c>
      <c r="H8665" s="4" t="s">
        <v>29551</v>
      </c>
      <c r="I8665" s="1" t="s">
        <v>38</v>
      </c>
    </row>
    <row r="8666" spans="2:9">
      <c r="B8666" s="1">
        <v>8664</v>
      </c>
      <c r="C8666" s="41" t="s">
        <v>24793</v>
      </c>
      <c r="D8666" s="4" t="s">
        <v>24794</v>
      </c>
      <c r="E8666" s="41" t="s">
        <v>206</v>
      </c>
      <c r="F8666" s="3" t="s">
        <v>24795</v>
      </c>
      <c r="G8666" s="1" t="s">
        <v>657</v>
      </c>
      <c r="H8666" s="4" t="s">
        <v>557</v>
      </c>
      <c r="I8666" s="1" t="s">
        <v>38</v>
      </c>
    </row>
    <row r="8667" spans="2:9">
      <c r="B8667" s="1">
        <v>8665</v>
      </c>
      <c r="C8667" s="41" t="s">
        <v>24796</v>
      </c>
      <c r="D8667" s="4" t="s">
        <v>24797</v>
      </c>
      <c r="E8667" s="41" t="s">
        <v>206</v>
      </c>
      <c r="F8667" s="3" t="s">
        <v>24798</v>
      </c>
      <c r="G8667" s="1" t="s">
        <v>657</v>
      </c>
      <c r="H8667" s="4" t="s">
        <v>675</v>
      </c>
      <c r="I8667" s="1" t="s">
        <v>38</v>
      </c>
    </row>
    <row r="8668" spans="2:9">
      <c r="B8668" s="1">
        <v>8666</v>
      </c>
      <c r="C8668" s="41" t="s">
        <v>24799</v>
      </c>
      <c r="D8668" s="4" t="s">
        <v>24800</v>
      </c>
      <c r="E8668" s="41" t="s">
        <v>206</v>
      </c>
      <c r="F8668" s="3" t="s">
        <v>24801</v>
      </c>
      <c r="G8668" s="1" t="s">
        <v>657</v>
      </c>
      <c r="H8668" s="4" t="s">
        <v>322</v>
      </c>
      <c r="I8668" s="1" t="s">
        <v>38</v>
      </c>
    </row>
    <row r="8669" spans="2:9">
      <c r="B8669" s="1">
        <v>8667</v>
      </c>
      <c r="C8669" s="41" t="s">
        <v>24802</v>
      </c>
      <c r="D8669" s="4" t="s">
        <v>24803</v>
      </c>
      <c r="E8669" s="41" t="s">
        <v>206</v>
      </c>
      <c r="F8669" s="3" t="s">
        <v>24804</v>
      </c>
      <c r="G8669" s="1" t="s">
        <v>657</v>
      </c>
      <c r="H8669" s="4" t="s">
        <v>174</v>
      </c>
      <c r="I8669" s="1" t="s">
        <v>38</v>
      </c>
    </row>
    <row r="8670" spans="2:9">
      <c r="B8670" s="1">
        <v>8668</v>
      </c>
      <c r="C8670" s="41" t="s">
        <v>24805</v>
      </c>
      <c r="D8670" s="4" t="s">
        <v>24806</v>
      </c>
      <c r="E8670" s="41" t="s">
        <v>206</v>
      </c>
      <c r="F8670" s="3" t="s">
        <v>22782</v>
      </c>
      <c r="G8670" s="1" t="s">
        <v>657</v>
      </c>
      <c r="H8670" s="4" t="s">
        <v>29551</v>
      </c>
      <c r="I8670" s="1" t="s">
        <v>38</v>
      </c>
    </row>
    <row r="8671" spans="2:9">
      <c r="B8671" s="1">
        <v>8669</v>
      </c>
      <c r="C8671" s="41" t="s">
        <v>24807</v>
      </c>
      <c r="D8671" s="4" t="s">
        <v>24808</v>
      </c>
      <c r="E8671" s="41" t="s">
        <v>206</v>
      </c>
      <c r="F8671" s="3" t="s">
        <v>24809</v>
      </c>
      <c r="G8671" s="1" t="s">
        <v>657</v>
      </c>
      <c r="H8671" s="4" t="s">
        <v>322</v>
      </c>
      <c r="I8671" s="1" t="s">
        <v>38</v>
      </c>
    </row>
    <row r="8672" spans="2:9">
      <c r="B8672" s="1">
        <v>8670</v>
      </c>
      <c r="C8672" s="41" t="s">
        <v>24810</v>
      </c>
      <c r="D8672" s="4" t="s">
        <v>24811</v>
      </c>
      <c r="E8672" s="41" t="s">
        <v>206</v>
      </c>
      <c r="F8672" s="3" t="s">
        <v>24812</v>
      </c>
      <c r="G8672" s="1" t="s">
        <v>657</v>
      </c>
      <c r="H8672" s="4" t="s">
        <v>678</v>
      </c>
      <c r="I8672" s="1" t="s">
        <v>38</v>
      </c>
    </row>
    <row r="8673" spans="2:9">
      <c r="B8673" s="1">
        <v>8671</v>
      </c>
      <c r="C8673" s="41" t="s">
        <v>24813</v>
      </c>
      <c r="D8673" s="4" t="s">
        <v>24814</v>
      </c>
      <c r="E8673" s="41" t="s">
        <v>206</v>
      </c>
      <c r="F8673" s="3" t="s">
        <v>21842</v>
      </c>
      <c r="G8673" s="1" t="s">
        <v>657</v>
      </c>
      <c r="H8673" s="4" t="s">
        <v>244</v>
      </c>
      <c r="I8673" s="1" t="s">
        <v>38</v>
      </c>
    </row>
    <row r="8674" spans="2:9">
      <c r="B8674" s="1">
        <v>8672</v>
      </c>
      <c r="C8674" s="41" t="s">
        <v>24815</v>
      </c>
      <c r="D8674" s="4" t="s">
        <v>24816</v>
      </c>
      <c r="E8674" s="41" t="s">
        <v>206</v>
      </c>
      <c r="F8674" s="3" t="s">
        <v>24817</v>
      </c>
      <c r="G8674" s="1" t="s">
        <v>657</v>
      </c>
      <c r="H8674" s="4" t="s">
        <v>478</v>
      </c>
      <c r="I8674" s="1" t="s">
        <v>38</v>
      </c>
    </row>
    <row r="8675" spans="2:9">
      <c r="B8675" s="1">
        <v>8673</v>
      </c>
      <c r="C8675" s="41" t="s">
        <v>24818</v>
      </c>
      <c r="D8675" s="4" t="s">
        <v>24819</v>
      </c>
      <c r="E8675" s="41" t="s">
        <v>206</v>
      </c>
      <c r="F8675" s="3" t="s">
        <v>15634</v>
      </c>
      <c r="G8675" s="1" t="s">
        <v>657</v>
      </c>
      <c r="H8675" s="4" t="s">
        <v>244</v>
      </c>
      <c r="I8675" s="1" t="s">
        <v>38</v>
      </c>
    </row>
    <row r="8676" spans="2:9">
      <c r="B8676" s="1">
        <v>8674</v>
      </c>
      <c r="C8676" s="41" t="s">
        <v>24820</v>
      </c>
      <c r="D8676" s="4" t="s">
        <v>24821</v>
      </c>
      <c r="E8676" s="41" t="s">
        <v>206</v>
      </c>
      <c r="F8676" s="3" t="s">
        <v>24822</v>
      </c>
      <c r="G8676" s="1" t="s">
        <v>657</v>
      </c>
      <c r="H8676" s="4" t="s">
        <v>680</v>
      </c>
      <c r="I8676" s="1" t="s">
        <v>38</v>
      </c>
    </row>
    <row r="8677" spans="2:9">
      <c r="B8677" s="1">
        <v>8675</v>
      </c>
      <c r="C8677" s="41" t="s">
        <v>476</v>
      </c>
      <c r="D8677" s="4" t="s">
        <v>475</v>
      </c>
      <c r="E8677" s="41" t="s">
        <v>206</v>
      </c>
      <c r="F8677" s="3" t="s">
        <v>477</v>
      </c>
      <c r="G8677" s="1" t="s">
        <v>657</v>
      </c>
      <c r="H8677" s="4" t="s">
        <v>478</v>
      </c>
      <c r="I8677" s="1" t="s">
        <v>38</v>
      </c>
    </row>
    <row r="8678" spans="2:9">
      <c r="B8678" s="1">
        <v>8676</v>
      </c>
      <c r="C8678" s="41" t="s">
        <v>24823</v>
      </c>
      <c r="D8678" s="4" t="s">
        <v>24824</v>
      </c>
      <c r="E8678" s="41" t="s">
        <v>206</v>
      </c>
      <c r="F8678" s="3" t="s">
        <v>24825</v>
      </c>
      <c r="G8678" s="1" t="s">
        <v>657</v>
      </c>
      <c r="H8678" s="4" t="s">
        <v>681</v>
      </c>
      <c r="I8678" s="1" t="s">
        <v>38</v>
      </c>
    </row>
    <row r="8679" spans="2:9">
      <c r="B8679" s="1">
        <v>8677</v>
      </c>
      <c r="C8679" s="41" t="s">
        <v>24826</v>
      </c>
      <c r="D8679" s="4" t="s">
        <v>24827</v>
      </c>
      <c r="E8679" s="41" t="s">
        <v>206</v>
      </c>
      <c r="F8679" s="3" t="s">
        <v>24828</v>
      </c>
      <c r="G8679" s="1" t="s">
        <v>657</v>
      </c>
      <c r="H8679" s="4" t="s">
        <v>478</v>
      </c>
      <c r="I8679" s="1" t="s">
        <v>38</v>
      </c>
    </row>
    <row r="8680" spans="2:9">
      <c r="B8680" s="1">
        <v>8678</v>
      </c>
      <c r="C8680" s="41" t="s">
        <v>24829</v>
      </c>
      <c r="D8680" s="4" t="s">
        <v>24830</v>
      </c>
      <c r="E8680" s="41" t="s">
        <v>206</v>
      </c>
      <c r="F8680" s="3" t="s">
        <v>24831</v>
      </c>
      <c r="G8680" s="1" t="s">
        <v>657</v>
      </c>
      <c r="H8680" s="4" t="s">
        <v>194</v>
      </c>
      <c r="I8680" s="1" t="s">
        <v>38</v>
      </c>
    </row>
    <row r="8681" spans="2:9">
      <c r="B8681" s="1">
        <v>8679</v>
      </c>
      <c r="C8681" s="41" t="s">
        <v>24832</v>
      </c>
      <c r="D8681" s="4" t="s">
        <v>24833</v>
      </c>
      <c r="E8681" s="41" t="s">
        <v>206</v>
      </c>
      <c r="F8681" s="3" t="s">
        <v>24834</v>
      </c>
      <c r="G8681" s="1" t="s">
        <v>657</v>
      </c>
      <c r="H8681" s="4" t="s">
        <v>326</v>
      </c>
      <c r="I8681" s="1" t="s">
        <v>38</v>
      </c>
    </row>
    <row r="8682" spans="2:9">
      <c r="B8682" s="1">
        <v>8680</v>
      </c>
      <c r="C8682" s="41" t="s">
        <v>24835</v>
      </c>
      <c r="D8682" s="4" t="s">
        <v>24836</v>
      </c>
      <c r="E8682" s="41" t="s">
        <v>206</v>
      </c>
      <c r="F8682" s="3" t="s">
        <v>24837</v>
      </c>
      <c r="G8682" s="1" t="s">
        <v>657</v>
      </c>
      <c r="H8682" s="4" t="s">
        <v>675</v>
      </c>
      <c r="I8682" s="1" t="s">
        <v>38</v>
      </c>
    </row>
    <row r="8683" spans="2:9">
      <c r="B8683" s="1">
        <v>8681</v>
      </c>
      <c r="C8683" s="41" t="s">
        <v>24838</v>
      </c>
      <c r="D8683" s="4" t="s">
        <v>24839</v>
      </c>
      <c r="E8683" s="41" t="s">
        <v>206</v>
      </c>
      <c r="F8683" s="3" t="s">
        <v>24758</v>
      </c>
      <c r="G8683" s="1" t="s">
        <v>657</v>
      </c>
      <c r="H8683" s="4" t="s">
        <v>680</v>
      </c>
      <c r="I8683" s="1" t="s">
        <v>38</v>
      </c>
    </row>
    <row r="8684" spans="2:9">
      <c r="B8684" s="1">
        <v>8682</v>
      </c>
      <c r="C8684" s="41" t="s">
        <v>24840</v>
      </c>
      <c r="D8684" s="4" t="s">
        <v>24841</v>
      </c>
      <c r="E8684" s="41" t="s">
        <v>206</v>
      </c>
      <c r="F8684" s="3" t="s">
        <v>24842</v>
      </c>
      <c r="G8684" s="1" t="s">
        <v>657</v>
      </c>
      <c r="H8684" s="4" t="s">
        <v>502</v>
      </c>
      <c r="I8684" s="1" t="s">
        <v>38</v>
      </c>
    </row>
    <row r="8685" spans="2:9">
      <c r="B8685" s="1">
        <v>8683</v>
      </c>
      <c r="C8685" s="41" t="s">
        <v>24843</v>
      </c>
      <c r="D8685" s="4" t="s">
        <v>24844</v>
      </c>
      <c r="E8685" s="41" t="s">
        <v>206</v>
      </c>
      <c r="F8685" s="3" t="s">
        <v>6567</v>
      </c>
      <c r="G8685" s="1" t="s">
        <v>657</v>
      </c>
      <c r="H8685" s="4" t="s">
        <v>29551</v>
      </c>
      <c r="I8685" s="1" t="s">
        <v>38</v>
      </c>
    </row>
    <row r="8686" spans="2:9">
      <c r="B8686" s="1">
        <v>8684</v>
      </c>
      <c r="C8686" s="41" t="s">
        <v>24845</v>
      </c>
      <c r="D8686" s="4" t="s">
        <v>24846</v>
      </c>
      <c r="E8686" s="41" t="s">
        <v>206</v>
      </c>
      <c r="F8686" s="3" t="s">
        <v>15634</v>
      </c>
      <c r="G8686" s="1" t="s">
        <v>657</v>
      </c>
      <c r="H8686" s="4" t="s">
        <v>244</v>
      </c>
      <c r="I8686" s="1" t="s">
        <v>38</v>
      </c>
    </row>
    <row r="8687" spans="2:9">
      <c r="B8687" s="1">
        <v>8685</v>
      </c>
      <c r="C8687" s="41" t="s">
        <v>24847</v>
      </c>
      <c r="D8687" s="4" t="s">
        <v>24848</v>
      </c>
      <c r="E8687" s="41" t="s">
        <v>206</v>
      </c>
      <c r="F8687" s="3" t="s">
        <v>24849</v>
      </c>
      <c r="G8687" s="1" t="s">
        <v>657</v>
      </c>
      <c r="H8687" s="4" t="s">
        <v>680</v>
      </c>
      <c r="I8687" s="1" t="s">
        <v>38</v>
      </c>
    </row>
    <row r="8688" spans="2:9">
      <c r="B8688" s="1">
        <v>8686</v>
      </c>
      <c r="C8688" s="41" t="s">
        <v>24850</v>
      </c>
      <c r="D8688" s="4" t="s">
        <v>24851</v>
      </c>
      <c r="E8688" s="41" t="s">
        <v>206</v>
      </c>
      <c r="F8688" s="3" t="s">
        <v>24852</v>
      </c>
      <c r="G8688" s="1" t="s">
        <v>657</v>
      </c>
      <c r="H8688" s="4" t="s">
        <v>387</v>
      </c>
      <c r="I8688" s="1" t="s">
        <v>38</v>
      </c>
    </row>
    <row r="8689" spans="2:9">
      <c r="B8689" s="1">
        <v>8687</v>
      </c>
      <c r="C8689" s="41" t="s">
        <v>24853</v>
      </c>
      <c r="D8689" s="4" t="s">
        <v>24854</v>
      </c>
      <c r="E8689" s="41" t="s">
        <v>206</v>
      </c>
      <c r="F8689" s="3" t="s">
        <v>24855</v>
      </c>
      <c r="G8689" s="1" t="s">
        <v>657</v>
      </c>
      <c r="H8689" s="4" t="s">
        <v>260</v>
      </c>
      <c r="I8689" s="1" t="s">
        <v>38</v>
      </c>
    </row>
    <row r="8690" spans="2:9">
      <c r="B8690" s="1">
        <v>8688</v>
      </c>
      <c r="C8690" s="41" t="s">
        <v>24856</v>
      </c>
      <c r="D8690" s="4" t="s">
        <v>24857</v>
      </c>
      <c r="E8690" s="41" t="s">
        <v>206</v>
      </c>
      <c r="F8690" s="3" t="s">
        <v>24858</v>
      </c>
      <c r="G8690" s="1" t="s">
        <v>657</v>
      </c>
      <c r="H8690" s="4" t="s">
        <v>198</v>
      </c>
      <c r="I8690" s="1" t="s">
        <v>38</v>
      </c>
    </row>
    <row r="8691" spans="2:9">
      <c r="B8691" s="1">
        <v>8689</v>
      </c>
      <c r="C8691" s="41" t="s">
        <v>24859</v>
      </c>
      <c r="D8691" s="4" t="s">
        <v>24860</v>
      </c>
      <c r="E8691" s="41" t="s">
        <v>206</v>
      </c>
      <c r="F8691" s="3" t="s">
        <v>24861</v>
      </c>
      <c r="G8691" s="1" t="s">
        <v>657</v>
      </c>
      <c r="H8691" s="4" t="s">
        <v>182</v>
      </c>
      <c r="I8691" s="1" t="s">
        <v>38</v>
      </c>
    </row>
    <row r="8692" spans="2:9">
      <c r="B8692" s="1">
        <v>8690</v>
      </c>
      <c r="C8692" s="41" t="s">
        <v>24862</v>
      </c>
      <c r="D8692" s="4" t="s">
        <v>24863</v>
      </c>
      <c r="E8692" s="41" t="s">
        <v>206</v>
      </c>
      <c r="F8692" s="3" t="s">
        <v>24864</v>
      </c>
      <c r="G8692" s="1" t="s">
        <v>657</v>
      </c>
      <c r="H8692" s="4" t="s">
        <v>675</v>
      </c>
      <c r="I8692" s="1" t="s">
        <v>38</v>
      </c>
    </row>
    <row r="8693" spans="2:9">
      <c r="B8693" s="1">
        <v>8691</v>
      </c>
      <c r="C8693" s="41" t="s">
        <v>372</v>
      </c>
      <c r="D8693" s="4" t="s">
        <v>371</v>
      </c>
      <c r="E8693" s="41" t="s">
        <v>206</v>
      </c>
      <c r="F8693" s="3" t="s">
        <v>373</v>
      </c>
      <c r="G8693" s="1" t="s">
        <v>657</v>
      </c>
      <c r="H8693" s="4" t="s">
        <v>369</v>
      </c>
      <c r="I8693" s="1" t="s">
        <v>38</v>
      </c>
    </row>
    <row r="8694" spans="2:9">
      <c r="B8694" s="1">
        <v>8692</v>
      </c>
      <c r="C8694" s="41" t="s">
        <v>24865</v>
      </c>
      <c r="D8694" s="4" t="s">
        <v>24866</v>
      </c>
      <c r="E8694" s="41" t="s">
        <v>206</v>
      </c>
      <c r="F8694" s="3" t="s">
        <v>24867</v>
      </c>
      <c r="G8694" s="1" t="s">
        <v>657</v>
      </c>
      <c r="H8694" s="4" t="s">
        <v>387</v>
      </c>
      <c r="I8694" s="1" t="s">
        <v>38</v>
      </c>
    </row>
    <row r="8695" spans="2:9">
      <c r="B8695" s="1">
        <v>8693</v>
      </c>
      <c r="C8695" s="41" t="s">
        <v>24868</v>
      </c>
      <c r="D8695" s="4" t="s">
        <v>24869</v>
      </c>
      <c r="E8695" s="41" t="s">
        <v>206</v>
      </c>
      <c r="F8695" s="3" t="s">
        <v>24870</v>
      </c>
      <c r="G8695" s="1" t="s">
        <v>657</v>
      </c>
      <c r="H8695" s="4" t="s">
        <v>680</v>
      </c>
      <c r="I8695" s="1" t="s">
        <v>38</v>
      </c>
    </row>
    <row r="8696" spans="2:9">
      <c r="B8696" s="1">
        <v>8694</v>
      </c>
      <c r="C8696" s="41" t="s">
        <v>24871</v>
      </c>
      <c r="D8696" s="4" t="s">
        <v>24872</v>
      </c>
      <c r="E8696" s="41" t="s">
        <v>206</v>
      </c>
      <c r="F8696" s="3" t="s">
        <v>24873</v>
      </c>
      <c r="G8696" s="1" t="s">
        <v>657</v>
      </c>
      <c r="H8696" s="4" t="s">
        <v>182</v>
      </c>
      <c r="I8696" s="1" t="s">
        <v>38</v>
      </c>
    </row>
    <row r="8697" spans="2:9">
      <c r="B8697" s="1">
        <v>8695</v>
      </c>
      <c r="C8697" s="41" t="s">
        <v>24874</v>
      </c>
      <c r="D8697" s="4" t="s">
        <v>24875</v>
      </c>
      <c r="E8697" s="41" t="s">
        <v>21</v>
      </c>
      <c r="G8697" s="1" t="s">
        <v>22</v>
      </c>
      <c r="H8697" s="4" t="s">
        <v>679</v>
      </c>
      <c r="I8697" s="1" t="s">
        <v>38</v>
      </c>
    </row>
    <row r="8698" spans="2:9">
      <c r="B8698" s="1">
        <v>8696</v>
      </c>
      <c r="C8698" s="41" t="s">
        <v>24876</v>
      </c>
      <c r="D8698" s="4" t="s">
        <v>24877</v>
      </c>
      <c r="E8698" s="41" t="s">
        <v>21</v>
      </c>
      <c r="G8698" s="1" t="s">
        <v>22</v>
      </c>
      <c r="H8698" s="4" t="s">
        <v>675</v>
      </c>
      <c r="I8698" s="1" t="s">
        <v>38</v>
      </c>
    </row>
    <row r="8699" spans="2:9">
      <c r="B8699" s="1">
        <v>8697</v>
      </c>
      <c r="C8699" s="41" t="s">
        <v>24878</v>
      </c>
      <c r="D8699" s="4" t="s">
        <v>24879</v>
      </c>
      <c r="E8699" s="41" t="s">
        <v>21</v>
      </c>
      <c r="G8699" s="1" t="s">
        <v>22</v>
      </c>
      <c r="H8699" s="4" t="s">
        <v>557</v>
      </c>
      <c r="I8699" s="1" t="s">
        <v>38</v>
      </c>
    </row>
    <row r="8700" spans="2:9">
      <c r="B8700" s="1">
        <v>8698</v>
      </c>
      <c r="C8700" s="41" t="s">
        <v>24880</v>
      </c>
      <c r="D8700" s="4" t="s">
        <v>24881</v>
      </c>
      <c r="E8700" s="41" t="s">
        <v>21</v>
      </c>
      <c r="G8700" s="1" t="s">
        <v>22</v>
      </c>
      <c r="H8700" s="4" t="s">
        <v>310</v>
      </c>
      <c r="I8700" s="1" t="s">
        <v>38</v>
      </c>
    </row>
    <row r="8701" spans="2:9">
      <c r="B8701" s="1">
        <v>8699</v>
      </c>
      <c r="C8701" s="41" t="s">
        <v>24882</v>
      </c>
      <c r="D8701" s="4" t="s">
        <v>24883</v>
      </c>
      <c r="E8701" s="41" t="s">
        <v>21</v>
      </c>
      <c r="G8701" s="1" t="s">
        <v>22</v>
      </c>
      <c r="H8701" s="4" t="s">
        <v>310</v>
      </c>
      <c r="I8701" s="1" t="s">
        <v>38</v>
      </c>
    </row>
    <row r="8702" spans="2:9">
      <c r="B8702" s="1">
        <v>8700</v>
      </c>
      <c r="C8702" s="41" t="s">
        <v>24884</v>
      </c>
      <c r="D8702" s="4" t="s">
        <v>24885</v>
      </c>
      <c r="E8702" s="41" t="s">
        <v>21</v>
      </c>
      <c r="G8702" s="1" t="s">
        <v>22</v>
      </c>
      <c r="H8702" s="4" t="s">
        <v>310</v>
      </c>
      <c r="I8702" s="1" t="s">
        <v>38</v>
      </c>
    </row>
    <row r="8703" spans="2:9">
      <c r="B8703" s="1">
        <v>8701</v>
      </c>
      <c r="C8703" s="41" t="s">
        <v>24886</v>
      </c>
      <c r="D8703" s="4" t="s">
        <v>24887</v>
      </c>
      <c r="E8703" s="41" t="s">
        <v>21</v>
      </c>
      <c r="G8703" s="1" t="s">
        <v>22</v>
      </c>
      <c r="H8703" s="4" t="s">
        <v>680</v>
      </c>
      <c r="I8703" s="1" t="s">
        <v>38</v>
      </c>
    </row>
    <row r="8704" spans="2:9">
      <c r="B8704" s="1">
        <v>8702</v>
      </c>
      <c r="C8704" s="41" t="s">
        <v>24888</v>
      </c>
      <c r="D8704" s="4" t="s">
        <v>24889</v>
      </c>
      <c r="E8704" s="41" t="s">
        <v>21</v>
      </c>
      <c r="G8704" s="1" t="s">
        <v>22</v>
      </c>
      <c r="H8704" s="4" t="s">
        <v>29551</v>
      </c>
      <c r="I8704" s="1" t="s">
        <v>38</v>
      </c>
    </row>
    <row r="8705" spans="2:9">
      <c r="B8705" s="1">
        <v>8703</v>
      </c>
      <c r="C8705" s="41" t="s">
        <v>24890</v>
      </c>
      <c r="D8705" s="4" t="s">
        <v>24891</v>
      </c>
      <c r="E8705" s="41" t="s">
        <v>21</v>
      </c>
      <c r="G8705" s="1" t="s">
        <v>22</v>
      </c>
      <c r="H8705" s="4" t="s">
        <v>675</v>
      </c>
      <c r="I8705" s="1" t="s">
        <v>38</v>
      </c>
    </row>
    <row r="8706" spans="2:9">
      <c r="B8706" s="1">
        <v>8704</v>
      </c>
      <c r="C8706" s="41" t="s">
        <v>24892</v>
      </c>
      <c r="D8706" s="4" t="s">
        <v>24893</v>
      </c>
      <c r="E8706" s="41" t="s">
        <v>21</v>
      </c>
      <c r="G8706" s="1" t="s">
        <v>22</v>
      </c>
      <c r="H8706" s="4" t="s">
        <v>244</v>
      </c>
      <c r="I8706" s="1" t="s">
        <v>38</v>
      </c>
    </row>
    <row r="8707" spans="2:9">
      <c r="B8707" s="1">
        <v>8705</v>
      </c>
      <c r="C8707" s="41" t="s">
        <v>24894</v>
      </c>
      <c r="D8707" s="4" t="s">
        <v>24895</v>
      </c>
      <c r="E8707" s="41" t="s">
        <v>21</v>
      </c>
      <c r="G8707" s="1" t="s">
        <v>22</v>
      </c>
      <c r="H8707" s="4" t="s">
        <v>675</v>
      </c>
      <c r="I8707" s="1" t="s">
        <v>38</v>
      </c>
    </row>
    <row r="8708" spans="2:9">
      <c r="B8708" s="1">
        <v>8706</v>
      </c>
      <c r="C8708" s="41" t="s">
        <v>24896</v>
      </c>
      <c r="D8708" s="4" t="s">
        <v>24897</v>
      </c>
      <c r="E8708" s="41" t="s">
        <v>21</v>
      </c>
      <c r="G8708" s="1" t="s">
        <v>22</v>
      </c>
      <c r="H8708" s="4" t="s">
        <v>310</v>
      </c>
      <c r="I8708" s="1" t="s">
        <v>38</v>
      </c>
    </row>
    <row r="8709" spans="2:9">
      <c r="B8709" s="1">
        <v>8707</v>
      </c>
      <c r="C8709" s="41" t="s">
        <v>24898</v>
      </c>
      <c r="D8709" s="4" t="s">
        <v>24899</v>
      </c>
      <c r="E8709" s="41" t="s">
        <v>21</v>
      </c>
      <c r="G8709" s="1" t="s">
        <v>22</v>
      </c>
      <c r="H8709" s="4" t="s">
        <v>436</v>
      </c>
      <c r="I8709" s="1" t="s">
        <v>38</v>
      </c>
    </row>
    <row r="8710" spans="2:9">
      <c r="B8710" s="1">
        <v>8708</v>
      </c>
      <c r="C8710" s="41" t="s">
        <v>24900</v>
      </c>
      <c r="D8710" s="4" t="s">
        <v>24901</v>
      </c>
      <c r="E8710" s="41" t="s">
        <v>21</v>
      </c>
      <c r="G8710" s="1" t="s">
        <v>22</v>
      </c>
      <c r="H8710" s="4" t="s">
        <v>174</v>
      </c>
      <c r="I8710" s="1" t="s">
        <v>38</v>
      </c>
    </row>
    <row r="8711" spans="2:9">
      <c r="B8711" s="1">
        <v>8709</v>
      </c>
      <c r="C8711" s="41" t="s">
        <v>24902</v>
      </c>
      <c r="D8711" s="4" t="s">
        <v>24903</v>
      </c>
      <c r="E8711" s="41" t="s">
        <v>21</v>
      </c>
      <c r="G8711" s="1" t="s">
        <v>22</v>
      </c>
      <c r="H8711" s="4" t="s">
        <v>436</v>
      </c>
      <c r="I8711" s="1" t="s">
        <v>38</v>
      </c>
    </row>
    <row r="8712" spans="2:9">
      <c r="B8712" s="1">
        <v>8710</v>
      </c>
      <c r="C8712" s="41" t="s">
        <v>24904</v>
      </c>
      <c r="D8712" s="4" t="s">
        <v>24905</v>
      </c>
      <c r="E8712" s="41" t="s">
        <v>21</v>
      </c>
      <c r="G8712" s="1" t="s">
        <v>22</v>
      </c>
      <c r="H8712" s="4" t="s">
        <v>675</v>
      </c>
      <c r="I8712" s="1" t="s">
        <v>38</v>
      </c>
    </row>
    <row r="8713" spans="2:9">
      <c r="B8713" s="1">
        <v>8711</v>
      </c>
      <c r="C8713" s="41" t="s">
        <v>426</v>
      </c>
      <c r="D8713" s="4" t="s">
        <v>234</v>
      </c>
      <c r="E8713" s="41" t="s">
        <v>206</v>
      </c>
      <c r="G8713" s="1" t="s">
        <v>657</v>
      </c>
      <c r="H8713" s="4" t="s">
        <v>182</v>
      </c>
      <c r="I8713" s="1" t="s">
        <v>38</v>
      </c>
    </row>
    <row r="8714" spans="2:9">
      <c r="B8714" s="1">
        <v>8712</v>
      </c>
      <c r="C8714" s="41" t="s">
        <v>24906</v>
      </c>
      <c r="D8714" s="4" t="s">
        <v>24907</v>
      </c>
      <c r="E8714" s="41" t="s">
        <v>21</v>
      </c>
      <c r="G8714" s="1" t="s">
        <v>22</v>
      </c>
      <c r="H8714" s="4" t="s">
        <v>296</v>
      </c>
      <c r="I8714" s="1" t="s">
        <v>38</v>
      </c>
    </row>
    <row r="8715" spans="2:9">
      <c r="B8715" s="1">
        <v>8713</v>
      </c>
      <c r="C8715" s="41" t="s">
        <v>24908</v>
      </c>
      <c r="D8715" s="4" t="s">
        <v>24909</v>
      </c>
      <c r="E8715" s="41" t="s">
        <v>21</v>
      </c>
      <c r="G8715" s="1" t="s">
        <v>22</v>
      </c>
      <c r="H8715" s="4" t="s">
        <v>678</v>
      </c>
      <c r="I8715" s="1" t="s">
        <v>38</v>
      </c>
    </row>
    <row r="8716" spans="2:9">
      <c r="B8716" s="1">
        <v>8714</v>
      </c>
      <c r="C8716" s="41" t="s">
        <v>24910</v>
      </c>
      <c r="D8716" s="4" t="s">
        <v>24911</v>
      </c>
      <c r="E8716" s="41" t="s">
        <v>21</v>
      </c>
      <c r="G8716" s="1" t="s">
        <v>22</v>
      </c>
      <c r="H8716" s="4" t="s">
        <v>671</v>
      </c>
      <c r="I8716" s="1" t="s">
        <v>38</v>
      </c>
    </row>
    <row r="8717" spans="2:9">
      <c r="B8717" s="1">
        <v>8715</v>
      </c>
      <c r="C8717" s="41" t="s">
        <v>24912</v>
      </c>
      <c r="D8717" s="4" t="s">
        <v>24913</v>
      </c>
      <c r="E8717" s="41" t="s">
        <v>21</v>
      </c>
      <c r="G8717" s="1" t="s">
        <v>22</v>
      </c>
      <c r="H8717" s="4" t="s">
        <v>182</v>
      </c>
      <c r="I8717" s="1" t="s">
        <v>38</v>
      </c>
    </row>
    <row r="8718" spans="2:9">
      <c r="B8718" s="1">
        <v>8716</v>
      </c>
      <c r="C8718" s="41" t="s">
        <v>24914</v>
      </c>
      <c r="D8718" s="4" t="s">
        <v>24915</v>
      </c>
      <c r="E8718" s="41" t="s">
        <v>21</v>
      </c>
      <c r="G8718" s="1" t="s">
        <v>22</v>
      </c>
      <c r="H8718" s="4" t="s">
        <v>296</v>
      </c>
      <c r="I8718" s="1" t="s">
        <v>38</v>
      </c>
    </row>
    <row r="8719" spans="2:9">
      <c r="B8719" s="1">
        <v>8717</v>
      </c>
      <c r="C8719" s="41" t="s">
        <v>24916</v>
      </c>
      <c r="D8719" s="4" t="s">
        <v>24917</v>
      </c>
      <c r="E8719" s="41" t="s">
        <v>21</v>
      </c>
      <c r="G8719" s="1" t="s">
        <v>22</v>
      </c>
      <c r="H8719" s="4" t="s">
        <v>326</v>
      </c>
      <c r="I8719" s="1" t="s">
        <v>38</v>
      </c>
    </row>
    <row r="8720" spans="2:9">
      <c r="B8720" s="1">
        <v>8718</v>
      </c>
      <c r="C8720" s="41" t="s">
        <v>24918</v>
      </c>
      <c r="D8720" s="4" t="s">
        <v>24919</v>
      </c>
      <c r="E8720" s="41" t="s">
        <v>21</v>
      </c>
      <c r="G8720" s="1" t="s">
        <v>22</v>
      </c>
      <c r="H8720" s="4" t="s">
        <v>671</v>
      </c>
      <c r="I8720" s="1" t="s">
        <v>38</v>
      </c>
    </row>
    <row r="8721" spans="2:9">
      <c r="B8721" s="1">
        <v>8719</v>
      </c>
      <c r="C8721" s="41" t="s">
        <v>24920</v>
      </c>
      <c r="D8721" s="4" t="s">
        <v>24921</v>
      </c>
      <c r="E8721" s="41" t="s">
        <v>21</v>
      </c>
      <c r="G8721" s="1" t="s">
        <v>22</v>
      </c>
      <c r="H8721" s="4" t="s">
        <v>29551</v>
      </c>
      <c r="I8721" s="1" t="s">
        <v>38</v>
      </c>
    </row>
    <row r="8722" spans="2:9">
      <c r="B8722" s="1">
        <v>8720</v>
      </c>
      <c r="C8722" s="41" t="s">
        <v>24922</v>
      </c>
      <c r="D8722" s="4" t="s">
        <v>24923</v>
      </c>
      <c r="E8722" s="41" t="s">
        <v>21</v>
      </c>
      <c r="G8722" s="1" t="s">
        <v>22</v>
      </c>
      <c r="H8722" s="4" t="s">
        <v>182</v>
      </c>
      <c r="I8722" s="1" t="s">
        <v>38</v>
      </c>
    </row>
    <row r="8723" spans="2:9">
      <c r="B8723" s="1">
        <v>8721</v>
      </c>
      <c r="C8723" s="41" t="s">
        <v>24924</v>
      </c>
      <c r="D8723" s="4" t="s">
        <v>24925</v>
      </c>
      <c r="E8723" s="41" t="s">
        <v>21</v>
      </c>
      <c r="G8723" s="1" t="s">
        <v>22</v>
      </c>
      <c r="H8723" s="4" t="s">
        <v>310</v>
      </c>
      <c r="I8723" s="1" t="s">
        <v>38</v>
      </c>
    </row>
    <row r="8724" spans="2:9">
      <c r="B8724" s="1">
        <v>8722</v>
      </c>
      <c r="C8724" s="41" t="s">
        <v>24926</v>
      </c>
      <c r="D8724" s="4" t="s">
        <v>24927</v>
      </c>
      <c r="E8724" s="41" t="s">
        <v>21</v>
      </c>
      <c r="G8724" s="1" t="s">
        <v>22</v>
      </c>
      <c r="H8724" s="4" t="s">
        <v>310</v>
      </c>
      <c r="I8724" s="1" t="s">
        <v>38</v>
      </c>
    </row>
    <row r="8725" spans="2:9">
      <c r="B8725" s="1">
        <v>8723</v>
      </c>
      <c r="C8725" s="41" t="s">
        <v>24928</v>
      </c>
      <c r="D8725" s="4" t="s">
        <v>24929</v>
      </c>
      <c r="E8725" s="41" t="s">
        <v>21</v>
      </c>
      <c r="G8725" s="1" t="s">
        <v>22</v>
      </c>
      <c r="H8725" s="4" t="s">
        <v>671</v>
      </c>
      <c r="I8725" s="1" t="s">
        <v>38</v>
      </c>
    </row>
    <row r="8726" spans="2:9">
      <c r="B8726" s="1">
        <v>8724</v>
      </c>
      <c r="C8726" s="41" t="s">
        <v>24930</v>
      </c>
      <c r="D8726" s="4" t="s">
        <v>24931</v>
      </c>
      <c r="E8726" s="41" t="s">
        <v>21</v>
      </c>
      <c r="G8726" s="1" t="s">
        <v>22</v>
      </c>
      <c r="H8726" s="4" t="s">
        <v>436</v>
      </c>
      <c r="I8726" s="1" t="s">
        <v>38</v>
      </c>
    </row>
    <row r="8727" spans="2:9">
      <c r="B8727" s="1">
        <v>8725</v>
      </c>
      <c r="C8727" s="41" t="s">
        <v>24932</v>
      </c>
      <c r="D8727" s="4" t="s">
        <v>24933</v>
      </c>
      <c r="E8727" s="41" t="s">
        <v>21</v>
      </c>
      <c r="G8727" s="1" t="s">
        <v>22</v>
      </c>
      <c r="H8727" s="4" t="s">
        <v>436</v>
      </c>
      <c r="I8727" s="1" t="s">
        <v>38</v>
      </c>
    </row>
    <row r="8728" spans="2:9">
      <c r="B8728" s="1">
        <v>8726</v>
      </c>
      <c r="C8728" s="41" t="s">
        <v>24934</v>
      </c>
      <c r="D8728" s="4" t="s">
        <v>24935</v>
      </c>
      <c r="E8728" s="41" t="s">
        <v>21</v>
      </c>
      <c r="G8728" s="1" t="s">
        <v>22</v>
      </c>
      <c r="H8728" s="4" t="s">
        <v>182</v>
      </c>
      <c r="I8728" s="1" t="s">
        <v>38</v>
      </c>
    </row>
    <row r="8729" spans="2:9">
      <c r="B8729" s="1">
        <v>8727</v>
      </c>
      <c r="C8729" s="41" t="s">
        <v>24936</v>
      </c>
      <c r="D8729" s="4" t="s">
        <v>24937</v>
      </c>
      <c r="E8729" s="41" t="s">
        <v>21</v>
      </c>
      <c r="G8729" s="1" t="s">
        <v>22</v>
      </c>
      <c r="H8729" s="4" t="s">
        <v>484</v>
      </c>
      <c r="I8729" s="1" t="s">
        <v>38</v>
      </c>
    </row>
    <row r="8730" spans="2:9">
      <c r="B8730" s="1">
        <v>8728</v>
      </c>
      <c r="C8730" s="41" t="s">
        <v>24938</v>
      </c>
      <c r="D8730" s="4" t="s">
        <v>24939</v>
      </c>
      <c r="E8730" s="41" t="s">
        <v>21</v>
      </c>
      <c r="G8730" s="1" t="s">
        <v>22</v>
      </c>
      <c r="H8730" s="4" t="s">
        <v>680</v>
      </c>
      <c r="I8730" s="1" t="s">
        <v>38</v>
      </c>
    </row>
    <row r="8731" spans="2:9">
      <c r="B8731" s="1">
        <v>8729</v>
      </c>
      <c r="C8731" s="41" t="s">
        <v>24940</v>
      </c>
      <c r="D8731" s="4" t="s">
        <v>24941</v>
      </c>
      <c r="E8731" s="41" t="s">
        <v>21</v>
      </c>
      <c r="G8731" s="1" t="s">
        <v>22</v>
      </c>
      <c r="H8731" s="4" t="s">
        <v>244</v>
      </c>
      <c r="I8731" s="1" t="s">
        <v>38</v>
      </c>
    </row>
    <row r="8732" spans="2:9">
      <c r="B8732" s="1">
        <v>8730</v>
      </c>
      <c r="C8732" s="41" t="s">
        <v>24942</v>
      </c>
      <c r="D8732" s="4" t="s">
        <v>24943</v>
      </c>
      <c r="E8732" s="41" t="s">
        <v>21</v>
      </c>
      <c r="G8732" s="1" t="s">
        <v>22</v>
      </c>
      <c r="H8732" s="4" t="s">
        <v>679</v>
      </c>
      <c r="I8732" s="1" t="s">
        <v>38</v>
      </c>
    </row>
    <row r="8733" spans="2:9">
      <c r="B8733" s="1">
        <v>8731</v>
      </c>
      <c r="C8733" s="41" t="s">
        <v>24944</v>
      </c>
      <c r="D8733" s="4" t="s">
        <v>24945</v>
      </c>
      <c r="E8733" s="41" t="s">
        <v>21</v>
      </c>
      <c r="G8733" s="1" t="s">
        <v>22</v>
      </c>
      <c r="H8733" s="4" t="s">
        <v>310</v>
      </c>
      <c r="I8733" s="1" t="s">
        <v>38</v>
      </c>
    </row>
    <row r="8734" spans="2:9">
      <c r="B8734" s="1">
        <v>8732</v>
      </c>
      <c r="C8734" s="41" t="s">
        <v>24946</v>
      </c>
      <c r="D8734" s="4" t="s">
        <v>24947</v>
      </c>
      <c r="E8734" s="41" t="s">
        <v>21</v>
      </c>
      <c r="G8734" s="1" t="s">
        <v>22</v>
      </c>
      <c r="H8734" s="4" t="s">
        <v>675</v>
      </c>
      <c r="I8734" s="1" t="s">
        <v>38</v>
      </c>
    </row>
    <row r="8735" spans="2:9">
      <c r="B8735" s="1">
        <v>8733</v>
      </c>
      <c r="C8735" s="41" t="s">
        <v>24948</v>
      </c>
      <c r="D8735" s="4" t="s">
        <v>24949</v>
      </c>
      <c r="E8735" s="41" t="s">
        <v>21</v>
      </c>
      <c r="G8735" s="1" t="s">
        <v>22</v>
      </c>
      <c r="H8735" s="4" t="s">
        <v>484</v>
      </c>
      <c r="I8735" s="1" t="s">
        <v>38</v>
      </c>
    </row>
    <row r="8736" spans="2:9">
      <c r="B8736" s="1">
        <v>8734</v>
      </c>
      <c r="C8736" s="41" t="s">
        <v>24950</v>
      </c>
      <c r="D8736" s="4" t="s">
        <v>24951</v>
      </c>
      <c r="E8736" s="41" t="s">
        <v>21</v>
      </c>
      <c r="G8736" s="1" t="s">
        <v>22</v>
      </c>
      <c r="H8736" s="4" t="s">
        <v>675</v>
      </c>
      <c r="I8736" s="1" t="s">
        <v>38</v>
      </c>
    </row>
    <row r="8737" spans="2:9">
      <c r="B8737" s="1">
        <v>8735</v>
      </c>
      <c r="C8737" s="41" t="s">
        <v>24952</v>
      </c>
      <c r="D8737" s="4" t="s">
        <v>24953</v>
      </c>
      <c r="E8737" s="41" t="s">
        <v>21</v>
      </c>
      <c r="G8737" s="1" t="s">
        <v>22</v>
      </c>
      <c r="H8737" s="4" t="s">
        <v>182</v>
      </c>
      <c r="I8737" s="1" t="s">
        <v>38</v>
      </c>
    </row>
    <row r="8738" spans="2:9">
      <c r="B8738" s="1">
        <v>8736</v>
      </c>
      <c r="C8738" s="41" t="s">
        <v>24954</v>
      </c>
      <c r="D8738" s="4" t="s">
        <v>24955</v>
      </c>
      <c r="E8738" s="41" t="s">
        <v>21</v>
      </c>
      <c r="G8738" s="1" t="s">
        <v>22</v>
      </c>
      <c r="H8738" s="4" t="s">
        <v>252</v>
      </c>
      <c r="I8738" s="1" t="s">
        <v>38</v>
      </c>
    </row>
    <row r="8739" spans="2:9">
      <c r="B8739" s="1">
        <v>8737</v>
      </c>
      <c r="C8739" s="41" t="s">
        <v>24956</v>
      </c>
      <c r="D8739" s="4" t="s">
        <v>24957</v>
      </c>
      <c r="E8739" s="41" t="s">
        <v>21</v>
      </c>
      <c r="G8739" s="1" t="s">
        <v>22</v>
      </c>
      <c r="H8739" s="4" t="s">
        <v>680</v>
      </c>
      <c r="I8739" s="1" t="s">
        <v>38</v>
      </c>
    </row>
    <row r="8740" spans="2:9">
      <c r="B8740" s="1">
        <v>8738</v>
      </c>
      <c r="C8740" s="41" t="s">
        <v>24958</v>
      </c>
      <c r="D8740" s="4" t="s">
        <v>24959</v>
      </c>
      <c r="E8740" s="41" t="s">
        <v>21</v>
      </c>
      <c r="G8740" s="1" t="s">
        <v>22</v>
      </c>
      <c r="H8740" s="4" t="s">
        <v>322</v>
      </c>
      <c r="I8740" s="1" t="s">
        <v>38</v>
      </c>
    </row>
    <row r="8741" spans="2:9">
      <c r="B8741" s="1">
        <v>8739</v>
      </c>
      <c r="C8741" s="41" t="s">
        <v>24960</v>
      </c>
      <c r="D8741" s="4" t="s">
        <v>24961</v>
      </c>
      <c r="E8741" s="41" t="s">
        <v>21</v>
      </c>
      <c r="G8741" s="1" t="s">
        <v>22</v>
      </c>
      <c r="H8741" s="4" t="s">
        <v>322</v>
      </c>
      <c r="I8741" s="1" t="s">
        <v>38</v>
      </c>
    </row>
    <row r="8742" spans="2:9">
      <c r="B8742" s="1">
        <v>8740</v>
      </c>
      <c r="C8742" s="41" t="s">
        <v>24962</v>
      </c>
      <c r="D8742" s="4" t="s">
        <v>24963</v>
      </c>
      <c r="E8742" s="41" t="s">
        <v>21</v>
      </c>
      <c r="G8742" s="1" t="s">
        <v>22</v>
      </c>
      <c r="H8742" s="4" t="s">
        <v>244</v>
      </c>
      <c r="I8742" s="1" t="s">
        <v>38</v>
      </c>
    </row>
    <row r="8743" spans="2:9">
      <c r="B8743" s="1">
        <v>8741</v>
      </c>
      <c r="C8743" s="41" t="s">
        <v>24964</v>
      </c>
      <c r="D8743" s="4" t="s">
        <v>24965</v>
      </c>
      <c r="E8743" s="41" t="s">
        <v>21</v>
      </c>
      <c r="G8743" s="1" t="s">
        <v>22</v>
      </c>
      <c r="H8743" s="4" t="s">
        <v>681</v>
      </c>
      <c r="I8743" s="1" t="s">
        <v>38</v>
      </c>
    </row>
    <row r="8744" spans="2:9">
      <c r="B8744" s="1">
        <v>8742</v>
      </c>
      <c r="C8744" s="41" t="s">
        <v>24966</v>
      </c>
      <c r="D8744" s="4" t="s">
        <v>24967</v>
      </c>
      <c r="E8744" s="41" t="s">
        <v>21</v>
      </c>
      <c r="G8744" s="1" t="s">
        <v>22</v>
      </c>
      <c r="H8744" s="4" t="s">
        <v>387</v>
      </c>
      <c r="I8744" s="1" t="s">
        <v>38</v>
      </c>
    </row>
    <row r="8745" spans="2:9">
      <c r="B8745" s="1">
        <v>8743</v>
      </c>
      <c r="C8745" s="41" t="s">
        <v>24968</v>
      </c>
      <c r="D8745" s="4" t="s">
        <v>24969</v>
      </c>
      <c r="E8745" s="41" t="s">
        <v>21</v>
      </c>
      <c r="G8745" s="1" t="s">
        <v>22</v>
      </c>
      <c r="H8745" s="4" t="s">
        <v>182</v>
      </c>
      <c r="I8745" s="1" t="s">
        <v>38</v>
      </c>
    </row>
    <row r="8746" spans="2:9">
      <c r="B8746" s="1">
        <v>8744</v>
      </c>
      <c r="C8746" s="41" t="s">
        <v>24970</v>
      </c>
      <c r="D8746" s="4" t="s">
        <v>24971</v>
      </c>
      <c r="E8746" s="41" t="s">
        <v>21</v>
      </c>
      <c r="G8746" s="1" t="s">
        <v>22</v>
      </c>
      <c r="H8746" s="4" t="s">
        <v>310</v>
      </c>
      <c r="I8746" s="1" t="s">
        <v>38</v>
      </c>
    </row>
    <row r="8747" spans="2:9">
      <c r="B8747" s="1">
        <v>8745</v>
      </c>
      <c r="C8747" s="41" t="s">
        <v>24972</v>
      </c>
      <c r="D8747" s="4" t="s">
        <v>24973</v>
      </c>
      <c r="E8747" s="41" t="s">
        <v>21</v>
      </c>
      <c r="G8747" s="1" t="s">
        <v>22</v>
      </c>
      <c r="H8747" s="4" t="s">
        <v>436</v>
      </c>
      <c r="I8747" s="1" t="s">
        <v>38</v>
      </c>
    </row>
    <row r="8748" spans="2:9">
      <c r="B8748" s="1">
        <v>8746</v>
      </c>
      <c r="C8748" s="41" t="s">
        <v>24974</v>
      </c>
      <c r="D8748" s="4" t="s">
        <v>24975</v>
      </c>
      <c r="E8748" s="41" t="s">
        <v>21</v>
      </c>
      <c r="G8748" s="1" t="s">
        <v>22</v>
      </c>
      <c r="H8748" s="4" t="s">
        <v>322</v>
      </c>
      <c r="I8748" s="1" t="s">
        <v>38</v>
      </c>
    </row>
    <row r="8749" spans="2:9">
      <c r="B8749" s="1">
        <v>8747</v>
      </c>
      <c r="C8749" s="41" t="s">
        <v>24976</v>
      </c>
      <c r="D8749" s="4" t="s">
        <v>24977</v>
      </c>
      <c r="E8749" s="41" t="s">
        <v>21</v>
      </c>
      <c r="G8749" s="1" t="s">
        <v>22</v>
      </c>
      <c r="H8749" s="4" t="s">
        <v>678</v>
      </c>
      <c r="I8749" s="1" t="s">
        <v>38</v>
      </c>
    </row>
    <row r="8750" spans="2:9">
      <c r="B8750" s="1">
        <v>8748</v>
      </c>
      <c r="C8750" s="41" t="s">
        <v>24978</v>
      </c>
      <c r="D8750" s="4" t="s">
        <v>24979</v>
      </c>
      <c r="E8750" s="41" t="s">
        <v>21</v>
      </c>
      <c r="G8750" s="1" t="s">
        <v>22</v>
      </c>
      <c r="H8750" s="4" t="s">
        <v>387</v>
      </c>
      <c r="I8750" s="1" t="s">
        <v>38</v>
      </c>
    </row>
    <row r="8751" spans="2:9">
      <c r="B8751" s="1">
        <v>8749</v>
      </c>
      <c r="C8751" s="41" t="s">
        <v>24980</v>
      </c>
      <c r="D8751" s="4" t="s">
        <v>24981</v>
      </c>
      <c r="E8751" s="41" t="s">
        <v>21</v>
      </c>
      <c r="G8751" s="1" t="s">
        <v>22</v>
      </c>
      <c r="H8751" s="4" t="s">
        <v>436</v>
      </c>
      <c r="I8751" s="1" t="s">
        <v>38</v>
      </c>
    </row>
    <row r="8752" spans="2:9">
      <c r="B8752" s="1">
        <v>8750</v>
      </c>
      <c r="C8752" s="41" t="s">
        <v>383</v>
      </c>
      <c r="D8752" s="4" t="s">
        <v>382</v>
      </c>
      <c r="E8752" s="41" t="s">
        <v>21</v>
      </c>
      <c r="G8752" s="1" t="s">
        <v>22</v>
      </c>
      <c r="H8752" s="4" t="s">
        <v>244</v>
      </c>
      <c r="I8752" s="1" t="s">
        <v>38</v>
      </c>
    </row>
    <row r="8753" spans="2:9">
      <c r="B8753" s="1">
        <v>8751</v>
      </c>
      <c r="C8753" s="41" t="s">
        <v>24982</v>
      </c>
      <c r="D8753" s="4" t="s">
        <v>24983</v>
      </c>
      <c r="E8753" s="41" t="s">
        <v>21</v>
      </c>
      <c r="G8753" s="1" t="s">
        <v>22</v>
      </c>
      <c r="H8753" s="4" t="s">
        <v>478</v>
      </c>
      <c r="I8753" s="1" t="s">
        <v>38</v>
      </c>
    </row>
    <row r="8754" spans="2:9">
      <c r="B8754" s="1">
        <v>8752</v>
      </c>
      <c r="C8754" s="41" t="s">
        <v>24984</v>
      </c>
      <c r="D8754" s="4" t="s">
        <v>24985</v>
      </c>
      <c r="E8754" s="41" t="s">
        <v>21</v>
      </c>
      <c r="G8754" s="1" t="s">
        <v>22</v>
      </c>
      <c r="H8754" s="4" t="s">
        <v>387</v>
      </c>
      <c r="I8754" s="1" t="s">
        <v>38</v>
      </c>
    </row>
    <row r="8755" spans="2:9">
      <c r="B8755" s="1">
        <v>8753</v>
      </c>
      <c r="C8755" s="41" t="s">
        <v>24986</v>
      </c>
      <c r="D8755" s="4" t="s">
        <v>24987</v>
      </c>
      <c r="E8755" s="41" t="s">
        <v>21</v>
      </c>
      <c r="G8755" s="1" t="s">
        <v>22</v>
      </c>
      <c r="H8755" s="4" t="s">
        <v>679</v>
      </c>
      <c r="I8755" s="1" t="s">
        <v>38</v>
      </c>
    </row>
    <row r="8756" spans="2:9">
      <c r="B8756" s="1">
        <v>8754</v>
      </c>
      <c r="C8756" s="41" t="s">
        <v>24988</v>
      </c>
      <c r="D8756" s="4" t="s">
        <v>24989</v>
      </c>
      <c r="E8756" s="41" t="s">
        <v>21</v>
      </c>
      <c r="G8756" s="1" t="s">
        <v>22</v>
      </c>
      <c r="H8756" s="4" t="s">
        <v>322</v>
      </c>
      <c r="I8756" s="1" t="s">
        <v>38</v>
      </c>
    </row>
    <row r="8757" spans="2:9">
      <c r="B8757" s="1">
        <v>8755</v>
      </c>
      <c r="C8757" s="41" t="s">
        <v>24990</v>
      </c>
      <c r="D8757" s="4" t="s">
        <v>24991</v>
      </c>
      <c r="E8757" s="41" t="s">
        <v>21</v>
      </c>
      <c r="G8757" s="1" t="s">
        <v>22</v>
      </c>
      <c r="H8757" s="4" t="s">
        <v>29551</v>
      </c>
      <c r="I8757" s="1" t="s">
        <v>38</v>
      </c>
    </row>
    <row r="8758" spans="2:9">
      <c r="B8758" s="1">
        <v>8756</v>
      </c>
      <c r="C8758" s="41" t="s">
        <v>24992</v>
      </c>
      <c r="D8758" s="4" t="s">
        <v>24993</v>
      </c>
      <c r="E8758" s="41" t="s">
        <v>21</v>
      </c>
      <c r="G8758" s="1" t="s">
        <v>22</v>
      </c>
      <c r="H8758" s="4" t="s">
        <v>182</v>
      </c>
      <c r="I8758" s="1" t="s">
        <v>38</v>
      </c>
    </row>
    <row r="8759" spans="2:9">
      <c r="B8759" s="1">
        <v>8757</v>
      </c>
      <c r="C8759" s="41" t="s">
        <v>24994</v>
      </c>
      <c r="D8759" s="4" t="s">
        <v>24995</v>
      </c>
      <c r="E8759" s="41" t="s">
        <v>21</v>
      </c>
      <c r="G8759" s="1" t="s">
        <v>22</v>
      </c>
      <c r="H8759" s="4" t="s">
        <v>244</v>
      </c>
      <c r="I8759" s="1" t="s">
        <v>38</v>
      </c>
    </row>
    <row r="8760" spans="2:9">
      <c r="B8760" s="1">
        <v>8758</v>
      </c>
      <c r="C8760" s="41" t="s">
        <v>24996</v>
      </c>
      <c r="D8760" s="4" t="s">
        <v>24997</v>
      </c>
      <c r="E8760" s="41" t="s">
        <v>21</v>
      </c>
      <c r="G8760" s="1" t="s">
        <v>22</v>
      </c>
      <c r="H8760" s="4" t="s">
        <v>296</v>
      </c>
      <c r="I8760" s="1" t="s">
        <v>38</v>
      </c>
    </row>
    <row r="8761" spans="2:9">
      <c r="B8761" s="1">
        <v>8759</v>
      </c>
      <c r="C8761" s="41" t="s">
        <v>24998</v>
      </c>
      <c r="D8761" s="4" t="s">
        <v>24999</v>
      </c>
      <c r="E8761" s="41" t="s">
        <v>21</v>
      </c>
      <c r="G8761" s="1" t="s">
        <v>22</v>
      </c>
      <c r="H8761" s="4" t="s">
        <v>557</v>
      </c>
      <c r="I8761" s="1" t="s">
        <v>38</v>
      </c>
    </row>
    <row r="8762" spans="2:9">
      <c r="B8762" s="1">
        <v>8760</v>
      </c>
      <c r="C8762" s="41" t="s">
        <v>25000</v>
      </c>
      <c r="D8762" s="4" t="s">
        <v>25001</v>
      </c>
      <c r="E8762" s="41" t="s">
        <v>21</v>
      </c>
      <c r="G8762" s="1" t="s">
        <v>22</v>
      </c>
      <c r="H8762" s="4" t="s">
        <v>672</v>
      </c>
      <c r="I8762" s="1" t="s">
        <v>38</v>
      </c>
    </row>
    <row r="8763" spans="2:9">
      <c r="B8763" s="1">
        <v>8761</v>
      </c>
      <c r="C8763" s="41" t="s">
        <v>25002</v>
      </c>
      <c r="D8763" s="4" t="s">
        <v>25003</v>
      </c>
      <c r="E8763" s="41" t="s">
        <v>21</v>
      </c>
      <c r="G8763" s="1" t="s">
        <v>22</v>
      </c>
      <c r="H8763" s="4" t="s">
        <v>310</v>
      </c>
      <c r="I8763" s="1" t="s">
        <v>38</v>
      </c>
    </row>
    <row r="8764" spans="2:9">
      <c r="B8764" s="1">
        <v>8762</v>
      </c>
      <c r="C8764" s="41" t="s">
        <v>25004</v>
      </c>
      <c r="D8764" s="4" t="s">
        <v>25005</v>
      </c>
      <c r="E8764" s="41" t="s">
        <v>21</v>
      </c>
      <c r="G8764" s="1" t="s">
        <v>22</v>
      </c>
      <c r="H8764" s="4" t="s">
        <v>174</v>
      </c>
      <c r="I8764" s="1" t="s">
        <v>38</v>
      </c>
    </row>
    <row r="8765" spans="2:9">
      <c r="B8765" s="1">
        <v>8763</v>
      </c>
      <c r="C8765" s="41" t="s">
        <v>25006</v>
      </c>
      <c r="D8765" s="4" t="s">
        <v>25007</v>
      </c>
      <c r="E8765" s="41" t="s">
        <v>21</v>
      </c>
      <c r="G8765" s="1" t="s">
        <v>22</v>
      </c>
      <c r="H8765" s="4" t="s">
        <v>244</v>
      </c>
      <c r="I8765" s="1" t="s">
        <v>38</v>
      </c>
    </row>
    <row r="8766" spans="2:9">
      <c r="B8766" s="1">
        <v>8764</v>
      </c>
      <c r="C8766" s="41" t="s">
        <v>25008</v>
      </c>
      <c r="D8766" s="4" t="s">
        <v>25009</v>
      </c>
      <c r="E8766" s="41" t="s">
        <v>21</v>
      </c>
      <c r="G8766" s="1" t="s">
        <v>22</v>
      </c>
      <c r="H8766" s="4" t="s">
        <v>436</v>
      </c>
      <c r="I8766" s="1" t="s">
        <v>38</v>
      </c>
    </row>
    <row r="8767" spans="2:9">
      <c r="B8767" s="1">
        <v>8765</v>
      </c>
      <c r="C8767" s="41" t="s">
        <v>25010</v>
      </c>
      <c r="D8767" s="4" t="s">
        <v>25011</v>
      </c>
      <c r="E8767" s="41" t="s">
        <v>21</v>
      </c>
      <c r="G8767" s="1" t="s">
        <v>22</v>
      </c>
      <c r="H8767" s="4" t="s">
        <v>182</v>
      </c>
      <c r="I8767" s="1" t="s">
        <v>38</v>
      </c>
    </row>
    <row r="8768" spans="2:9">
      <c r="B8768" s="1">
        <v>8766</v>
      </c>
      <c r="C8768" s="41" t="s">
        <v>25012</v>
      </c>
      <c r="D8768" s="4" t="s">
        <v>25013</v>
      </c>
      <c r="E8768" s="41" t="s">
        <v>21</v>
      </c>
      <c r="G8768" s="1" t="s">
        <v>22</v>
      </c>
      <c r="H8768" s="4" t="s">
        <v>387</v>
      </c>
      <c r="I8768" s="1" t="s">
        <v>38</v>
      </c>
    </row>
    <row r="8769" spans="2:9">
      <c r="B8769" s="1">
        <v>8767</v>
      </c>
      <c r="C8769" s="41" t="s">
        <v>25014</v>
      </c>
      <c r="D8769" s="4" t="s">
        <v>25015</v>
      </c>
      <c r="E8769" s="41" t="s">
        <v>21</v>
      </c>
      <c r="G8769" s="1" t="s">
        <v>22</v>
      </c>
      <c r="H8769" s="4" t="s">
        <v>326</v>
      </c>
      <c r="I8769" s="1" t="s">
        <v>38</v>
      </c>
    </row>
    <row r="8770" spans="2:9">
      <c r="B8770" s="1">
        <v>8768</v>
      </c>
      <c r="C8770" s="41" t="s">
        <v>25016</v>
      </c>
      <c r="D8770" s="4" t="s">
        <v>25017</v>
      </c>
      <c r="E8770" s="41" t="s">
        <v>21</v>
      </c>
      <c r="G8770" s="1" t="s">
        <v>22</v>
      </c>
      <c r="H8770" s="4" t="s">
        <v>484</v>
      </c>
      <c r="I8770" s="1" t="s">
        <v>38</v>
      </c>
    </row>
    <row r="8771" spans="2:9">
      <c r="B8771" s="1">
        <v>8769</v>
      </c>
      <c r="C8771" s="41" t="s">
        <v>25018</v>
      </c>
      <c r="D8771" s="4" t="s">
        <v>25019</v>
      </c>
      <c r="E8771" s="41" t="s">
        <v>21</v>
      </c>
      <c r="G8771" s="1" t="s">
        <v>22</v>
      </c>
      <c r="H8771" s="4" t="s">
        <v>182</v>
      </c>
      <c r="I8771" s="1" t="s">
        <v>38</v>
      </c>
    </row>
    <row r="8772" spans="2:9">
      <c r="B8772" s="1">
        <v>8770</v>
      </c>
      <c r="C8772" s="41" t="s">
        <v>25020</v>
      </c>
      <c r="D8772" s="4" t="s">
        <v>25021</v>
      </c>
      <c r="E8772" s="41" t="s">
        <v>21</v>
      </c>
      <c r="G8772" s="1" t="s">
        <v>22</v>
      </c>
      <c r="H8772" s="4" t="s">
        <v>675</v>
      </c>
      <c r="I8772" s="1" t="s">
        <v>38</v>
      </c>
    </row>
    <row r="8773" spans="2:9">
      <c r="B8773" s="1">
        <v>8771</v>
      </c>
      <c r="C8773" s="41" t="s">
        <v>25022</v>
      </c>
      <c r="D8773" s="4" t="s">
        <v>25023</v>
      </c>
      <c r="E8773" s="41" t="s">
        <v>21</v>
      </c>
      <c r="G8773" s="1" t="s">
        <v>22</v>
      </c>
      <c r="H8773" s="4" t="s">
        <v>29551</v>
      </c>
      <c r="I8773" s="1" t="s">
        <v>38</v>
      </c>
    </row>
    <row r="8774" spans="2:9">
      <c r="B8774" s="1">
        <v>8772</v>
      </c>
      <c r="C8774" s="41" t="s">
        <v>25024</v>
      </c>
      <c r="D8774" s="4" t="s">
        <v>25025</v>
      </c>
      <c r="E8774" s="41" t="s">
        <v>21</v>
      </c>
      <c r="G8774" s="1" t="s">
        <v>22</v>
      </c>
      <c r="H8774" s="4" t="s">
        <v>678</v>
      </c>
      <c r="I8774" s="1" t="s">
        <v>38</v>
      </c>
    </row>
    <row r="8775" spans="2:9">
      <c r="B8775" s="1">
        <v>8773</v>
      </c>
      <c r="C8775" s="41" t="s">
        <v>25026</v>
      </c>
      <c r="D8775" s="4" t="s">
        <v>25027</v>
      </c>
      <c r="E8775" s="41" t="s">
        <v>21</v>
      </c>
      <c r="G8775" s="1" t="s">
        <v>22</v>
      </c>
      <c r="H8775" s="4" t="s">
        <v>296</v>
      </c>
      <c r="I8775" s="1" t="s">
        <v>38</v>
      </c>
    </row>
    <row r="8776" spans="2:9">
      <c r="B8776" s="1">
        <v>8774</v>
      </c>
      <c r="C8776" s="41" t="s">
        <v>25028</v>
      </c>
      <c r="D8776" s="4" t="s">
        <v>25029</v>
      </c>
      <c r="E8776" s="41" t="s">
        <v>21</v>
      </c>
      <c r="G8776" s="1" t="s">
        <v>22</v>
      </c>
      <c r="H8776" s="4" t="s">
        <v>675</v>
      </c>
      <c r="I8776" s="1" t="s">
        <v>38</v>
      </c>
    </row>
    <row r="8777" spans="2:9">
      <c r="B8777" s="1">
        <v>8775</v>
      </c>
      <c r="C8777" s="41" t="s">
        <v>25030</v>
      </c>
      <c r="D8777" s="4" t="s">
        <v>25031</v>
      </c>
      <c r="E8777" s="41" t="s">
        <v>21</v>
      </c>
      <c r="G8777" s="1" t="s">
        <v>22</v>
      </c>
      <c r="H8777" s="4" t="s">
        <v>557</v>
      </c>
      <c r="I8777" s="1" t="s">
        <v>38</v>
      </c>
    </row>
    <row r="8778" spans="2:9">
      <c r="B8778" s="1">
        <v>8776</v>
      </c>
      <c r="C8778" s="41" t="s">
        <v>25032</v>
      </c>
      <c r="D8778" s="4" t="s">
        <v>25033</v>
      </c>
      <c r="E8778" s="41" t="s">
        <v>21</v>
      </c>
      <c r="G8778" s="1" t="s">
        <v>22</v>
      </c>
      <c r="H8778" s="4" t="s">
        <v>387</v>
      </c>
      <c r="I8778" s="1" t="s">
        <v>38</v>
      </c>
    </row>
    <row r="8779" spans="2:9">
      <c r="B8779" s="1">
        <v>8777</v>
      </c>
      <c r="C8779" s="41" t="s">
        <v>25034</v>
      </c>
      <c r="D8779" s="4" t="s">
        <v>25035</v>
      </c>
      <c r="E8779" s="41" t="s">
        <v>21</v>
      </c>
      <c r="G8779" s="1" t="s">
        <v>22</v>
      </c>
      <c r="H8779" s="4" t="s">
        <v>679</v>
      </c>
      <c r="I8779" s="1" t="s">
        <v>38</v>
      </c>
    </row>
    <row r="8780" spans="2:9">
      <c r="B8780" s="1">
        <v>8778</v>
      </c>
      <c r="C8780" s="41" t="s">
        <v>25036</v>
      </c>
      <c r="D8780" s="4" t="s">
        <v>11496</v>
      </c>
      <c r="E8780" s="41" t="s">
        <v>21</v>
      </c>
      <c r="G8780" s="1" t="s">
        <v>22</v>
      </c>
      <c r="H8780" s="4" t="s">
        <v>680</v>
      </c>
      <c r="I8780" s="1" t="s">
        <v>38</v>
      </c>
    </row>
    <row r="8781" spans="2:9">
      <c r="B8781" s="1">
        <v>8779</v>
      </c>
      <c r="C8781" s="41" t="s">
        <v>25037</v>
      </c>
      <c r="D8781" s="4" t="s">
        <v>25038</v>
      </c>
      <c r="E8781" s="41" t="s">
        <v>21</v>
      </c>
      <c r="G8781" s="1" t="s">
        <v>22</v>
      </c>
      <c r="H8781" s="4" t="s">
        <v>557</v>
      </c>
      <c r="I8781" s="1" t="s">
        <v>38</v>
      </c>
    </row>
    <row r="8782" spans="2:9">
      <c r="B8782" s="1">
        <v>8780</v>
      </c>
      <c r="C8782" s="41" t="s">
        <v>25039</v>
      </c>
      <c r="D8782" s="4" t="s">
        <v>25040</v>
      </c>
      <c r="E8782" s="41" t="s">
        <v>21</v>
      </c>
      <c r="F8782" s="3" t="s">
        <v>30219</v>
      </c>
      <c r="G8782" s="1" t="s">
        <v>22</v>
      </c>
      <c r="H8782" s="4" t="s">
        <v>680</v>
      </c>
      <c r="I8782" s="1" t="s">
        <v>38</v>
      </c>
    </row>
    <row r="8783" spans="2:9">
      <c r="B8783" s="1">
        <v>8781</v>
      </c>
      <c r="C8783" s="41" t="s">
        <v>25041</v>
      </c>
      <c r="D8783" s="4" t="s">
        <v>25042</v>
      </c>
      <c r="E8783" s="41" t="s">
        <v>21</v>
      </c>
      <c r="G8783" s="1" t="s">
        <v>22</v>
      </c>
      <c r="H8783" s="4" t="s">
        <v>252</v>
      </c>
      <c r="I8783" s="1" t="s">
        <v>38</v>
      </c>
    </row>
    <row r="8784" spans="2:9">
      <c r="B8784" s="1">
        <v>8782</v>
      </c>
      <c r="C8784" s="41" t="s">
        <v>25043</v>
      </c>
      <c r="D8784" s="4" t="s">
        <v>25044</v>
      </c>
      <c r="E8784" s="41" t="s">
        <v>21</v>
      </c>
      <c r="G8784" s="1" t="s">
        <v>22</v>
      </c>
      <c r="H8784" s="4" t="s">
        <v>29551</v>
      </c>
      <c r="I8784" s="1" t="s">
        <v>38</v>
      </c>
    </row>
    <row r="8785" spans="2:9">
      <c r="B8785" s="1">
        <v>8783</v>
      </c>
      <c r="C8785" s="41" t="s">
        <v>25045</v>
      </c>
      <c r="D8785" s="4" t="s">
        <v>25046</v>
      </c>
      <c r="E8785" s="41" t="s">
        <v>21</v>
      </c>
      <c r="G8785" s="1" t="s">
        <v>22</v>
      </c>
      <c r="H8785" s="4" t="s">
        <v>678</v>
      </c>
      <c r="I8785" s="1" t="s">
        <v>38</v>
      </c>
    </row>
    <row r="8786" spans="2:9">
      <c r="B8786" s="1">
        <v>8784</v>
      </c>
      <c r="C8786" s="41" t="s">
        <v>25047</v>
      </c>
      <c r="D8786" s="4" t="s">
        <v>25048</v>
      </c>
      <c r="E8786" s="41" t="s">
        <v>21</v>
      </c>
      <c r="G8786" s="1" t="s">
        <v>22</v>
      </c>
      <c r="H8786" s="4" t="s">
        <v>182</v>
      </c>
      <c r="I8786" s="1" t="s">
        <v>38</v>
      </c>
    </row>
    <row r="8787" spans="2:9">
      <c r="B8787" s="1">
        <v>8785</v>
      </c>
      <c r="C8787" s="41" t="s">
        <v>25049</v>
      </c>
      <c r="D8787" s="4" t="s">
        <v>25050</v>
      </c>
      <c r="E8787" s="41" t="s">
        <v>21</v>
      </c>
      <c r="G8787" s="1" t="s">
        <v>22</v>
      </c>
      <c r="H8787" s="4" t="s">
        <v>310</v>
      </c>
      <c r="I8787" s="1" t="s">
        <v>38</v>
      </c>
    </row>
    <row r="8788" spans="2:9">
      <c r="B8788" s="1">
        <v>8786</v>
      </c>
      <c r="C8788" s="41" t="s">
        <v>25051</v>
      </c>
      <c r="D8788" s="4" t="s">
        <v>25052</v>
      </c>
      <c r="E8788" s="41" t="s">
        <v>21</v>
      </c>
      <c r="G8788" s="1" t="s">
        <v>22</v>
      </c>
      <c r="H8788" s="4" t="s">
        <v>484</v>
      </c>
      <c r="I8788" s="1" t="s">
        <v>38</v>
      </c>
    </row>
    <row r="8789" spans="2:9">
      <c r="B8789" s="1">
        <v>8787</v>
      </c>
      <c r="C8789" s="41" t="s">
        <v>25053</v>
      </c>
      <c r="D8789" s="4" t="s">
        <v>25054</v>
      </c>
      <c r="E8789" s="41" t="s">
        <v>21</v>
      </c>
      <c r="G8789" s="1" t="s">
        <v>22</v>
      </c>
      <c r="H8789" s="4" t="s">
        <v>679</v>
      </c>
      <c r="I8789" s="1" t="s">
        <v>38</v>
      </c>
    </row>
    <row r="8790" spans="2:9">
      <c r="B8790" s="1">
        <v>8788</v>
      </c>
      <c r="C8790" s="41" t="s">
        <v>25055</v>
      </c>
      <c r="D8790" s="4" t="s">
        <v>25056</v>
      </c>
      <c r="E8790" s="41" t="s">
        <v>21</v>
      </c>
      <c r="G8790" s="1" t="s">
        <v>22</v>
      </c>
      <c r="H8790" s="4" t="s">
        <v>387</v>
      </c>
      <c r="I8790" s="1" t="s">
        <v>38</v>
      </c>
    </row>
    <row r="8791" spans="2:9">
      <c r="B8791" s="1">
        <v>8789</v>
      </c>
      <c r="C8791" s="41" t="s">
        <v>25057</v>
      </c>
      <c r="D8791" s="4" t="s">
        <v>25058</v>
      </c>
      <c r="E8791" s="41" t="s">
        <v>21</v>
      </c>
      <c r="G8791" s="1" t="s">
        <v>22</v>
      </c>
      <c r="H8791" s="4" t="s">
        <v>436</v>
      </c>
      <c r="I8791" s="1" t="s">
        <v>38</v>
      </c>
    </row>
    <row r="8792" spans="2:9">
      <c r="B8792" s="1">
        <v>8790</v>
      </c>
      <c r="C8792" s="41" t="s">
        <v>25059</v>
      </c>
      <c r="D8792" s="4" t="s">
        <v>25060</v>
      </c>
      <c r="E8792" s="41" t="s">
        <v>21</v>
      </c>
      <c r="G8792" s="1" t="s">
        <v>22</v>
      </c>
      <c r="H8792" s="4" t="s">
        <v>182</v>
      </c>
      <c r="I8792" s="1" t="s">
        <v>38</v>
      </c>
    </row>
    <row r="8793" spans="2:9">
      <c r="B8793" s="1">
        <v>8791</v>
      </c>
      <c r="C8793" s="41" t="s">
        <v>25061</v>
      </c>
      <c r="D8793" s="4" t="s">
        <v>25062</v>
      </c>
      <c r="E8793" s="41" t="s">
        <v>21</v>
      </c>
      <c r="G8793" s="1" t="s">
        <v>22</v>
      </c>
      <c r="H8793" s="4" t="s">
        <v>436</v>
      </c>
      <c r="I8793" s="1" t="s">
        <v>38</v>
      </c>
    </row>
    <row r="8794" spans="2:9">
      <c r="B8794" s="1">
        <v>8792</v>
      </c>
      <c r="C8794" s="41" t="s">
        <v>25063</v>
      </c>
      <c r="D8794" s="4" t="s">
        <v>25064</v>
      </c>
      <c r="E8794" s="41" t="s">
        <v>21</v>
      </c>
      <c r="G8794" s="1" t="s">
        <v>22</v>
      </c>
      <c r="H8794" s="4" t="s">
        <v>679</v>
      </c>
      <c r="I8794" s="1" t="s">
        <v>38</v>
      </c>
    </row>
    <row r="8795" spans="2:9">
      <c r="B8795" s="1">
        <v>8793</v>
      </c>
      <c r="C8795" s="41" t="s">
        <v>25065</v>
      </c>
      <c r="D8795" s="4" t="s">
        <v>25066</v>
      </c>
      <c r="E8795" s="41" t="s">
        <v>21</v>
      </c>
      <c r="G8795" s="1" t="s">
        <v>22</v>
      </c>
      <c r="H8795" s="4" t="s">
        <v>478</v>
      </c>
      <c r="I8795" s="1" t="s">
        <v>38</v>
      </c>
    </row>
    <row r="8796" spans="2:9">
      <c r="B8796" s="1">
        <v>8794</v>
      </c>
      <c r="C8796" s="41" t="s">
        <v>25067</v>
      </c>
      <c r="D8796" s="4" t="s">
        <v>25068</v>
      </c>
      <c r="E8796" s="41" t="s">
        <v>21</v>
      </c>
      <c r="G8796" s="1" t="s">
        <v>22</v>
      </c>
      <c r="H8796" s="4" t="s">
        <v>244</v>
      </c>
      <c r="I8796" s="1" t="s">
        <v>38</v>
      </c>
    </row>
    <row r="8797" spans="2:9">
      <c r="B8797" s="1">
        <v>8795</v>
      </c>
      <c r="C8797" s="41" t="s">
        <v>25069</v>
      </c>
      <c r="D8797" s="4" t="s">
        <v>25070</v>
      </c>
      <c r="E8797" s="41" t="s">
        <v>21</v>
      </c>
      <c r="G8797" s="1" t="s">
        <v>22</v>
      </c>
      <c r="H8797" s="4" t="s">
        <v>678</v>
      </c>
      <c r="I8797" s="1" t="s">
        <v>38</v>
      </c>
    </row>
    <row r="8798" spans="2:9">
      <c r="B8798" s="1">
        <v>8796</v>
      </c>
      <c r="C8798" s="41" t="s">
        <v>25071</v>
      </c>
      <c r="D8798" s="4" t="s">
        <v>25072</v>
      </c>
      <c r="E8798" s="41" t="s">
        <v>21</v>
      </c>
      <c r="G8798" s="1" t="s">
        <v>22</v>
      </c>
      <c r="H8798" s="4" t="s">
        <v>678</v>
      </c>
      <c r="I8798" s="1" t="s">
        <v>38</v>
      </c>
    </row>
    <row r="8799" spans="2:9">
      <c r="B8799" s="1">
        <v>8797</v>
      </c>
      <c r="C8799" s="41" t="s">
        <v>25073</v>
      </c>
      <c r="D8799" s="4" t="s">
        <v>25074</v>
      </c>
      <c r="E8799" s="41" t="s">
        <v>21</v>
      </c>
      <c r="G8799" s="1" t="s">
        <v>22</v>
      </c>
      <c r="H8799" s="4" t="s">
        <v>182</v>
      </c>
      <c r="I8799" s="1" t="s">
        <v>38</v>
      </c>
    </row>
    <row r="8800" spans="2:9">
      <c r="B8800" s="1">
        <v>8798</v>
      </c>
      <c r="C8800" s="41" t="s">
        <v>25075</v>
      </c>
      <c r="D8800" s="4" t="s">
        <v>25076</v>
      </c>
      <c r="E8800" s="41" t="s">
        <v>21</v>
      </c>
      <c r="G8800" s="1" t="s">
        <v>22</v>
      </c>
      <c r="H8800" s="4" t="s">
        <v>675</v>
      </c>
      <c r="I8800" s="1" t="s">
        <v>38</v>
      </c>
    </row>
    <row r="8801" spans="2:9">
      <c r="B8801" s="1">
        <v>8799</v>
      </c>
      <c r="C8801" s="41" t="s">
        <v>25077</v>
      </c>
      <c r="D8801" s="4" t="s">
        <v>25078</v>
      </c>
      <c r="E8801" s="41" t="s">
        <v>21</v>
      </c>
      <c r="G8801" s="1" t="s">
        <v>22</v>
      </c>
      <c r="H8801" s="4" t="s">
        <v>29551</v>
      </c>
      <c r="I8801" s="1" t="s">
        <v>38</v>
      </c>
    </row>
    <row r="8802" spans="2:9">
      <c r="B8802" s="1">
        <v>8800</v>
      </c>
      <c r="C8802" s="41" t="s">
        <v>25079</v>
      </c>
      <c r="D8802" s="4" t="s">
        <v>25080</v>
      </c>
      <c r="E8802" s="41" t="s">
        <v>21</v>
      </c>
      <c r="G8802" s="1" t="s">
        <v>22</v>
      </c>
      <c r="H8802" s="4" t="s">
        <v>678</v>
      </c>
      <c r="I8802" s="1" t="s">
        <v>38</v>
      </c>
    </row>
    <row r="8803" spans="2:9">
      <c r="B8803" s="1">
        <v>8801</v>
      </c>
      <c r="C8803" s="41" t="s">
        <v>25081</v>
      </c>
      <c r="D8803" s="4" t="s">
        <v>25082</v>
      </c>
      <c r="E8803" s="41" t="s">
        <v>21</v>
      </c>
      <c r="G8803" s="1" t="s">
        <v>22</v>
      </c>
      <c r="H8803" s="4" t="s">
        <v>29551</v>
      </c>
      <c r="I8803" s="1" t="s">
        <v>38</v>
      </c>
    </row>
    <row r="8804" spans="2:9">
      <c r="B8804" s="1">
        <v>8802</v>
      </c>
      <c r="C8804" s="41" t="s">
        <v>25083</v>
      </c>
      <c r="D8804" s="4" t="s">
        <v>25084</v>
      </c>
      <c r="E8804" s="41" t="s">
        <v>21</v>
      </c>
      <c r="G8804" s="1" t="s">
        <v>22</v>
      </c>
      <c r="H8804" s="4" t="s">
        <v>296</v>
      </c>
      <c r="I8804" s="1" t="s">
        <v>38</v>
      </c>
    </row>
    <row r="8805" spans="2:9">
      <c r="B8805" s="1">
        <v>8803</v>
      </c>
      <c r="C8805" s="41" t="s">
        <v>25085</v>
      </c>
      <c r="D8805" s="4" t="s">
        <v>25086</v>
      </c>
      <c r="E8805" s="41" t="s">
        <v>21</v>
      </c>
      <c r="G8805" s="1" t="s">
        <v>22</v>
      </c>
      <c r="H8805" s="4" t="s">
        <v>310</v>
      </c>
      <c r="I8805" s="1" t="s">
        <v>38</v>
      </c>
    </row>
    <row r="8806" spans="2:9">
      <c r="B8806" s="1">
        <v>8804</v>
      </c>
      <c r="C8806" s="41" t="s">
        <v>25087</v>
      </c>
      <c r="D8806" s="4" t="s">
        <v>25088</v>
      </c>
      <c r="E8806" s="41" t="s">
        <v>21</v>
      </c>
      <c r="G8806" s="1" t="s">
        <v>22</v>
      </c>
      <c r="H8806" s="4" t="s">
        <v>675</v>
      </c>
      <c r="I8806" s="1" t="s">
        <v>38</v>
      </c>
    </row>
    <row r="8807" spans="2:9">
      <c r="B8807" s="1">
        <v>8805</v>
      </c>
      <c r="C8807" s="41" t="s">
        <v>25089</v>
      </c>
      <c r="D8807" s="4" t="s">
        <v>25090</v>
      </c>
      <c r="E8807" s="41" t="s">
        <v>21</v>
      </c>
      <c r="G8807" s="1" t="s">
        <v>22</v>
      </c>
      <c r="H8807" s="4" t="s">
        <v>322</v>
      </c>
      <c r="I8807" s="1" t="s">
        <v>38</v>
      </c>
    </row>
    <row r="8808" spans="2:9">
      <c r="B8808" s="1">
        <v>8806</v>
      </c>
      <c r="C8808" s="41" t="s">
        <v>25091</v>
      </c>
      <c r="D8808" s="4" t="s">
        <v>25092</v>
      </c>
      <c r="E8808" s="41" t="s">
        <v>21</v>
      </c>
      <c r="G8808" s="1" t="s">
        <v>22</v>
      </c>
      <c r="H8808" s="4" t="s">
        <v>252</v>
      </c>
      <c r="I8808" s="1" t="s">
        <v>38</v>
      </c>
    </row>
    <row r="8809" spans="2:9">
      <c r="B8809" s="1">
        <v>8807</v>
      </c>
      <c r="C8809" s="41" t="s">
        <v>25093</v>
      </c>
      <c r="D8809" s="4" t="s">
        <v>25094</v>
      </c>
      <c r="E8809" s="41" t="s">
        <v>21</v>
      </c>
      <c r="G8809" s="1" t="s">
        <v>22</v>
      </c>
      <c r="H8809" s="4" t="s">
        <v>244</v>
      </c>
      <c r="I8809" s="1" t="s">
        <v>38</v>
      </c>
    </row>
    <row r="8810" spans="2:9">
      <c r="B8810" s="1">
        <v>8808</v>
      </c>
      <c r="C8810" s="41" t="s">
        <v>25095</v>
      </c>
      <c r="D8810" s="4" t="s">
        <v>25096</v>
      </c>
      <c r="E8810" s="41" t="s">
        <v>21</v>
      </c>
      <c r="G8810" s="1" t="s">
        <v>22</v>
      </c>
      <c r="H8810" s="4" t="s">
        <v>182</v>
      </c>
      <c r="I8810" s="1" t="s">
        <v>38</v>
      </c>
    </row>
    <row r="8811" spans="2:9">
      <c r="B8811" s="1">
        <v>8809</v>
      </c>
      <c r="C8811" s="41" t="s">
        <v>25097</v>
      </c>
      <c r="D8811" s="4" t="s">
        <v>25098</v>
      </c>
      <c r="E8811" s="41" t="s">
        <v>21</v>
      </c>
      <c r="G8811" s="1" t="s">
        <v>22</v>
      </c>
      <c r="H8811" s="4" t="s">
        <v>360</v>
      </c>
      <c r="I8811" s="1" t="s">
        <v>38</v>
      </c>
    </row>
    <row r="8812" spans="2:9">
      <c r="B8812" s="1">
        <v>8810</v>
      </c>
      <c r="C8812" s="41" t="s">
        <v>25099</v>
      </c>
      <c r="D8812" s="4" t="s">
        <v>25100</v>
      </c>
      <c r="E8812" s="41" t="s">
        <v>21</v>
      </c>
      <c r="G8812" s="1" t="s">
        <v>22</v>
      </c>
      <c r="H8812" s="4" t="s">
        <v>387</v>
      </c>
      <c r="I8812" s="1" t="s">
        <v>38</v>
      </c>
    </row>
    <row r="8813" spans="2:9">
      <c r="B8813" s="1">
        <v>8811</v>
      </c>
      <c r="C8813" s="41" t="s">
        <v>25101</v>
      </c>
      <c r="D8813" s="4" t="s">
        <v>25102</v>
      </c>
      <c r="E8813" s="41" t="s">
        <v>21</v>
      </c>
      <c r="G8813" s="1" t="s">
        <v>22</v>
      </c>
      <c r="H8813" s="4" t="s">
        <v>678</v>
      </c>
      <c r="I8813" s="1" t="s">
        <v>38</v>
      </c>
    </row>
    <row r="8814" spans="2:9">
      <c r="B8814" s="1">
        <v>8812</v>
      </c>
      <c r="C8814" s="41" t="s">
        <v>25103</v>
      </c>
      <c r="D8814" s="4" t="s">
        <v>25104</v>
      </c>
      <c r="E8814" s="41" t="s">
        <v>21</v>
      </c>
      <c r="G8814" s="1" t="s">
        <v>22</v>
      </c>
      <c r="H8814" s="4" t="s">
        <v>436</v>
      </c>
      <c r="I8814" s="1" t="s">
        <v>38</v>
      </c>
    </row>
    <row r="8815" spans="2:9">
      <c r="B8815" s="1">
        <v>8813</v>
      </c>
      <c r="C8815" s="41" t="s">
        <v>25105</v>
      </c>
      <c r="D8815" s="4" t="s">
        <v>25106</v>
      </c>
      <c r="E8815" s="41" t="s">
        <v>21</v>
      </c>
      <c r="G8815" s="1" t="s">
        <v>22</v>
      </c>
      <c r="H8815" s="4" t="s">
        <v>484</v>
      </c>
      <c r="I8815" s="1" t="s">
        <v>38</v>
      </c>
    </row>
    <row r="8816" spans="2:9">
      <c r="B8816" s="1">
        <v>8814</v>
      </c>
      <c r="C8816" s="41" t="s">
        <v>25107</v>
      </c>
      <c r="D8816" s="4" t="s">
        <v>25108</v>
      </c>
      <c r="E8816" s="41" t="s">
        <v>21</v>
      </c>
      <c r="G8816" s="1" t="s">
        <v>22</v>
      </c>
      <c r="H8816" s="4" t="s">
        <v>436</v>
      </c>
      <c r="I8816" s="1" t="s">
        <v>38</v>
      </c>
    </row>
    <row r="8817" spans="2:9">
      <c r="B8817" s="1">
        <v>8815</v>
      </c>
      <c r="C8817" s="41" t="s">
        <v>25109</v>
      </c>
      <c r="D8817" s="4" t="s">
        <v>25110</v>
      </c>
      <c r="E8817" s="41" t="s">
        <v>21</v>
      </c>
      <c r="G8817" s="1" t="s">
        <v>22</v>
      </c>
      <c r="H8817" s="4" t="s">
        <v>678</v>
      </c>
      <c r="I8817" s="1" t="s">
        <v>38</v>
      </c>
    </row>
    <row r="8818" spans="2:9">
      <c r="B8818" s="1">
        <v>8816</v>
      </c>
      <c r="C8818" s="41" t="s">
        <v>25111</v>
      </c>
      <c r="D8818" s="4" t="s">
        <v>25112</v>
      </c>
      <c r="E8818" s="41" t="s">
        <v>21</v>
      </c>
      <c r="G8818" s="1" t="s">
        <v>22</v>
      </c>
      <c r="H8818" s="4" t="s">
        <v>322</v>
      </c>
      <c r="I8818" s="1" t="s">
        <v>38</v>
      </c>
    </row>
    <row r="8819" spans="2:9">
      <c r="B8819" s="1">
        <v>8817</v>
      </c>
      <c r="C8819" s="41" t="s">
        <v>25113</v>
      </c>
      <c r="D8819" s="4" t="s">
        <v>25114</v>
      </c>
      <c r="E8819" s="41" t="s">
        <v>21</v>
      </c>
      <c r="G8819" s="1" t="s">
        <v>22</v>
      </c>
      <c r="H8819" s="4" t="s">
        <v>387</v>
      </c>
      <c r="I8819" s="1" t="s">
        <v>38</v>
      </c>
    </row>
    <row r="8820" spans="2:9">
      <c r="B8820" s="1">
        <v>8818</v>
      </c>
      <c r="C8820" s="41" t="s">
        <v>25115</v>
      </c>
      <c r="D8820" s="4" t="s">
        <v>25116</v>
      </c>
      <c r="E8820" s="41" t="s">
        <v>21</v>
      </c>
      <c r="G8820" s="1" t="s">
        <v>22</v>
      </c>
      <c r="H8820" s="4" t="s">
        <v>29551</v>
      </c>
      <c r="I8820" s="1" t="s">
        <v>38</v>
      </c>
    </row>
    <row r="8821" spans="2:9">
      <c r="B8821" s="1">
        <v>8819</v>
      </c>
      <c r="C8821" s="41" t="s">
        <v>25117</v>
      </c>
      <c r="D8821" s="4" t="s">
        <v>25118</v>
      </c>
      <c r="E8821" s="41" t="s">
        <v>21</v>
      </c>
      <c r="G8821" s="1" t="s">
        <v>22</v>
      </c>
      <c r="H8821" s="4" t="s">
        <v>675</v>
      </c>
      <c r="I8821" s="1" t="s">
        <v>38</v>
      </c>
    </row>
    <row r="8822" spans="2:9">
      <c r="B8822" s="1">
        <v>8820</v>
      </c>
      <c r="C8822" s="41" t="s">
        <v>25119</v>
      </c>
      <c r="D8822" s="4" t="s">
        <v>25120</v>
      </c>
      <c r="E8822" s="41" t="s">
        <v>21</v>
      </c>
      <c r="G8822" s="1" t="s">
        <v>22</v>
      </c>
      <c r="H8822" s="4" t="s">
        <v>478</v>
      </c>
      <c r="I8822" s="1" t="s">
        <v>38</v>
      </c>
    </row>
    <row r="8823" spans="2:9">
      <c r="B8823" s="1">
        <v>8821</v>
      </c>
      <c r="C8823" s="41" t="s">
        <v>25121</v>
      </c>
      <c r="D8823" s="4" t="s">
        <v>25122</v>
      </c>
      <c r="E8823" s="41" t="s">
        <v>21</v>
      </c>
      <c r="G8823" s="1" t="s">
        <v>22</v>
      </c>
      <c r="H8823" s="4" t="s">
        <v>680</v>
      </c>
      <c r="I8823" s="1" t="s">
        <v>38</v>
      </c>
    </row>
    <row r="8824" spans="2:9">
      <c r="B8824" s="1">
        <v>8822</v>
      </c>
      <c r="C8824" s="41" t="s">
        <v>25123</v>
      </c>
      <c r="D8824" s="4" t="s">
        <v>25124</v>
      </c>
      <c r="E8824" s="41" t="s">
        <v>21</v>
      </c>
      <c r="G8824" s="1" t="s">
        <v>22</v>
      </c>
      <c r="H8824" s="4" t="s">
        <v>182</v>
      </c>
      <c r="I8824" s="1" t="s">
        <v>38</v>
      </c>
    </row>
    <row r="8825" spans="2:9">
      <c r="B8825" s="1">
        <v>8823</v>
      </c>
      <c r="C8825" s="41" t="s">
        <v>25125</v>
      </c>
      <c r="D8825" s="4" t="s">
        <v>25126</v>
      </c>
      <c r="E8825" s="41" t="s">
        <v>21</v>
      </c>
      <c r="G8825" s="1" t="s">
        <v>22</v>
      </c>
      <c r="H8825" s="4" t="s">
        <v>182</v>
      </c>
      <c r="I8825" s="1" t="s">
        <v>38</v>
      </c>
    </row>
    <row r="8826" spans="2:9">
      <c r="B8826" s="1">
        <v>8824</v>
      </c>
      <c r="C8826" s="41" t="s">
        <v>25127</v>
      </c>
      <c r="D8826" s="4" t="s">
        <v>25128</v>
      </c>
      <c r="E8826" s="41" t="s">
        <v>21</v>
      </c>
      <c r="G8826" s="1" t="s">
        <v>22</v>
      </c>
      <c r="H8826" s="4" t="s">
        <v>557</v>
      </c>
      <c r="I8826" s="1" t="s">
        <v>38</v>
      </c>
    </row>
    <row r="8827" spans="2:9">
      <c r="B8827" s="1">
        <v>8825</v>
      </c>
      <c r="C8827" s="41" t="s">
        <v>25129</v>
      </c>
      <c r="D8827" s="4" t="s">
        <v>25130</v>
      </c>
      <c r="E8827" s="41" t="s">
        <v>21</v>
      </c>
      <c r="G8827" s="1" t="s">
        <v>22</v>
      </c>
      <c r="H8827" s="4" t="s">
        <v>678</v>
      </c>
      <c r="I8827" s="1" t="s">
        <v>38</v>
      </c>
    </row>
    <row r="8828" spans="2:9">
      <c r="B8828" s="1">
        <v>8826</v>
      </c>
      <c r="C8828" s="41" t="s">
        <v>25131</v>
      </c>
      <c r="D8828" s="4" t="s">
        <v>25132</v>
      </c>
      <c r="E8828" s="41" t="s">
        <v>21</v>
      </c>
      <c r="G8828" s="1" t="s">
        <v>22</v>
      </c>
      <c r="H8828" s="4" t="s">
        <v>182</v>
      </c>
      <c r="I8828" s="1" t="s">
        <v>38</v>
      </c>
    </row>
    <row r="8829" spans="2:9">
      <c r="B8829" s="1">
        <v>8827</v>
      </c>
      <c r="C8829" s="41" t="s">
        <v>25133</v>
      </c>
      <c r="D8829" s="4" t="s">
        <v>25134</v>
      </c>
      <c r="E8829" s="41" t="s">
        <v>21</v>
      </c>
      <c r="G8829" s="1" t="s">
        <v>22</v>
      </c>
      <c r="H8829" s="4" t="s">
        <v>436</v>
      </c>
      <c r="I8829" s="1" t="s">
        <v>38</v>
      </c>
    </row>
    <row r="8830" spans="2:9">
      <c r="B8830" s="1">
        <v>8828</v>
      </c>
      <c r="C8830" s="41" t="s">
        <v>25135</v>
      </c>
      <c r="D8830" s="4" t="s">
        <v>25136</v>
      </c>
      <c r="E8830" s="41" t="s">
        <v>21</v>
      </c>
      <c r="G8830" s="1" t="s">
        <v>22</v>
      </c>
      <c r="H8830" s="4" t="s">
        <v>182</v>
      </c>
      <c r="I8830" s="1" t="s">
        <v>38</v>
      </c>
    </row>
    <row r="8831" spans="2:9">
      <c r="B8831" s="1">
        <v>8829</v>
      </c>
      <c r="C8831" s="41" t="s">
        <v>25137</v>
      </c>
      <c r="D8831" s="4" t="s">
        <v>17777</v>
      </c>
      <c r="E8831" s="41" t="s">
        <v>21</v>
      </c>
      <c r="G8831" s="1" t="s">
        <v>22</v>
      </c>
      <c r="H8831" s="4" t="s">
        <v>436</v>
      </c>
      <c r="I8831" s="1" t="s">
        <v>38</v>
      </c>
    </row>
    <row r="8832" spans="2:9">
      <c r="B8832" s="1">
        <v>8830</v>
      </c>
      <c r="C8832" s="41" t="s">
        <v>25138</v>
      </c>
      <c r="D8832" s="4" t="s">
        <v>25139</v>
      </c>
      <c r="E8832" s="41" t="s">
        <v>21</v>
      </c>
      <c r="G8832" s="1" t="s">
        <v>22</v>
      </c>
      <c r="H8832" s="4" t="s">
        <v>252</v>
      </c>
      <c r="I8832" s="1" t="s">
        <v>38</v>
      </c>
    </row>
    <row r="8833" spans="2:9">
      <c r="B8833" s="1">
        <v>8831</v>
      </c>
      <c r="C8833" s="41" t="s">
        <v>25140</v>
      </c>
      <c r="D8833" s="4" t="s">
        <v>25141</v>
      </c>
      <c r="E8833" s="41" t="s">
        <v>21</v>
      </c>
      <c r="G8833" s="1" t="s">
        <v>22</v>
      </c>
      <c r="H8833" s="4" t="s">
        <v>679</v>
      </c>
      <c r="I8833" s="1" t="s">
        <v>38</v>
      </c>
    </row>
    <row r="8834" spans="2:9">
      <c r="B8834" s="1">
        <v>8832</v>
      </c>
      <c r="C8834" s="41" t="s">
        <v>69</v>
      </c>
      <c r="D8834" s="4" t="s">
        <v>454</v>
      </c>
      <c r="E8834" s="41" t="s">
        <v>21</v>
      </c>
      <c r="F8834" s="3" t="s">
        <v>30112</v>
      </c>
      <c r="G8834" s="1" t="s">
        <v>22</v>
      </c>
      <c r="H8834" s="4" t="s">
        <v>4</v>
      </c>
      <c r="I8834" s="1" t="s">
        <v>38</v>
      </c>
    </row>
    <row r="8835" spans="2:9">
      <c r="B8835" s="1">
        <v>8833</v>
      </c>
      <c r="C8835" s="41" t="s">
        <v>25142</v>
      </c>
      <c r="D8835" s="4" t="s">
        <v>25143</v>
      </c>
      <c r="E8835" s="41" t="s">
        <v>21</v>
      </c>
      <c r="G8835" s="1" t="s">
        <v>22</v>
      </c>
      <c r="H8835" s="4" t="s">
        <v>675</v>
      </c>
      <c r="I8835" s="1" t="s">
        <v>38</v>
      </c>
    </row>
    <row r="8836" spans="2:9">
      <c r="B8836" s="1">
        <v>8834</v>
      </c>
      <c r="C8836" s="41" t="s">
        <v>25144</v>
      </c>
      <c r="D8836" s="4" t="s">
        <v>25145</v>
      </c>
      <c r="E8836" s="41" t="s">
        <v>21</v>
      </c>
      <c r="G8836" s="1" t="s">
        <v>22</v>
      </c>
      <c r="H8836" s="4" t="s">
        <v>322</v>
      </c>
      <c r="I8836" s="1" t="s">
        <v>38</v>
      </c>
    </row>
    <row r="8837" spans="2:9">
      <c r="B8837" s="1">
        <v>8835</v>
      </c>
      <c r="C8837" s="41" t="s">
        <v>25146</v>
      </c>
      <c r="D8837" s="4" t="s">
        <v>25147</v>
      </c>
      <c r="E8837" s="41" t="s">
        <v>21</v>
      </c>
      <c r="G8837" s="1" t="s">
        <v>22</v>
      </c>
      <c r="H8837" s="4" t="s">
        <v>256</v>
      </c>
      <c r="I8837" s="1" t="s">
        <v>38</v>
      </c>
    </row>
    <row r="8838" spans="2:9">
      <c r="B8838" s="1">
        <v>8836</v>
      </c>
      <c r="C8838" s="41" t="s">
        <v>25148</v>
      </c>
      <c r="D8838" s="4" t="s">
        <v>25149</v>
      </c>
      <c r="E8838" s="41" t="s">
        <v>21</v>
      </c>
      <c r="G8838" s="1" t="s">
        <v>22</v>
      </c>
      <c r="H8838" s="4" t="s">
        <v>436</v>
      </c>
      <c r="I8838" s="1" t="s">
        <v>38</v>
      </c>
    </row>
    <row r="8839" spans="2:9">
      <c r="B8839" s="1">
        <v>8837</v>
      </c>
      <c r="C8839" s="41" t="s">
        <v>25150</v>
      </c>
      <c r="D8839" s="4" t="s">
        <v>25151</v>
      </c>
      <c r="E8839" s="41" t="s">
        <v>21</v>
      </c>
      <c r="G8839" s="1" t="s">
        <v>22</v>
      </c>
      <c r="H8839" s="4" t="s">
        <v>680</v>
      </c>
      <c r="I8839" s="1" t="s">
        <v>38</v>
      </c>
    </row>
    <row r="8840" spans="2:9">
      <c r="B8840" s="1">
        <v>8838</v>
      </c>
      <c r="C8840" s="41" t="s">
        <v>220</v>
      </c>
      <c r="D8840" s="4" t="s">
        <v>219</v>
      </c>
      <c r="E8840" s="41" t="s">
        <v>21</v>
      </c>
      <c r="G8840" s="1" t="s">
        <v>22</v>
      </c>
      <c r="H8840" s="4" t="s">
        <v>182</v>
      </c>
      <c r="I8840" s="1" t="s">
        <v>38</v>
      </c>
    </row>
    <row r="8841" spans="2:9">
      <c r="B8841" s="1">
        <v>8839</v>
      </c>
      <c r="C8841" s="41" t="s">
        <v>25152</v>
      </c>
      <c r="D8841" s="4" t="s">
        <v>25153</v>
      </c>
      <c r="E8841" s="41" t="s">
        <v>21</v>
      </c>
      <c r="G8841" s="1" t="s">
        <v>22</v>
      </c>
      <c r="H8841" s="4" t="s">
        <v>484</v>
      </c>
      <c r="I8841" s="1" t="s">
        <v>38</v>
      </c>
    </row>
    <row r="8842" spans="2:9">
      <c r="B8842" s="1">
        <v>8840</v>
      </c>
      <c r="C8842" s="41" t="s">
        <v>25154</v>
      </c>
      <c r="D8842" s="4" t="s">
        <v>25155</v>
      </c>
      <c r="E8842" s="41" t="s">
        <v>21</v>
      </c>
      <c r="G8842" s="1" t="s">
        <v>22</v>
      </c>
      <c r="H8842" s="4" t="s">
        <v>182</v>
      </c>
      <c r="I8842" s="1" t="s">
        <v>38</v>
      </c>
    </row>
    <row r="8843" spans="2:9">
      <c r="B8843" s="1">
        <v>8841</v>
      </c>
      <c r="C8843" s="41" t="s">
        <v>25156</v>
      </c>
      <c r="D8843" s="4" t="s">
        <v>25157</v>
      </c>
      <c r="E8843" s="41" t="s">
        <v>21</v>
      </c>
      <c r="G8843" s="1" t="s">
        <v>22</v>
      </c>
      <c r="H8843" s="4" t="s">
        <v>484</v>
      </c>
      <c r="I8843" s="1" t="s">
        <v>38</v>
      </c>
    </row>
    <row r="8844" spans="2:9">
      <c r="B8844" s="1">
        <v>8842</v>
      </c>
      <c r="C8844" s="41" t="s">
        <v>25158</v>
      </c>
      <c r="D8844" s="4" t="s">
        <v>25159</v>
      </c>
      <c r="E8844" s="41" t="s">
        <v>21</v>
      </c>
      <c r="G8844" s="1" t="s">
        <v>22</v>
      </c>
      <c r="H8844" s="4" t="s">
        <v>296</v>
      </c>
      <c r="I8844" s="1" t="s">
        <v>38</v>
      </c>
    </row>
    <row r="8845" spans="2:9">
      <c r="B8845" s="1">
        <v>8843</v>
      </c>
      <c r="C8845" s="41" t="s">
        <v>25160</v>
      </c>
      <c r="D8845" s="4" t="s">
        <v>25161</v>
      </c>
      <c r="E8845" s="41" t="s">
        <v>21</v>
      </c>
      <c r="G8845" s="1" t="s">
        <v>22</v>
      </c>
      <c r="H8845" s="4" t="s">
        <v>387</v>
      </c>
      <c r="I8845" s="1" t="s">
        <v>38</v>
      </c>
    </row>
    <row r="8846" spans="2:9">
      <c r="B8846" s="1">
        <v>8844</v>
      </c>
      <c r="C8846" s="41" t="s">
        <v>25162</v>
      </c>
      <c r="D8846" s="4" t="s">
        <v>25163</v>
      </c>
      <c r="E8846" s="41" t="s">
        <v>21</v>
      </c>
      <c r="G8846" s="1" t="s">
        <v>22</v>
      </c>
      <c r="H8846" s="4" t="s">
        <v>484</v>
      </c>
      <c r="I8846" s="1" t="s">
        <v>38</v>
      </c>
    </row>
    <row r="8847" spans="2:9">
      <c r="B8847" s="1">
        <v>8845</v>
      </c>
      <c r="C8847" s="41" t="s">
        <v>25164</v>
      </c>
      <c r="D8847" s="4" t="s">
        <v>25165</v>
      </c>
      <c r="E8847" s="41" t="s">
        <v>21</v>
      </c>
      <c r="G8847" s="1" t="s">
        <v>22</v>
      </c>
      <c r="H8847" s="4" t="s">
        <v>387</v>
      </c>
      <c r="I8847" s="1" t="s">
        <v>38</v>
      </c>
    </row>
    <row r="8848" spans="2:9">
      <c r="B8848" s="1">
        <v>8846</v>
      </c>
      <c r="C8848" s="41" t="s">
        <v>25166</v>
      </c>
      <c r="D8848" s="4" t="s">
        <v>25167</v>
      </c>
      <c r="E8848" s="41" t="s">
        <v>21</v>
      </c>
      <c r="G8848" s="1" t="s">
        <v>22</v>
      </c>
      <c r="H8848" s="4" t="s">
        <v>29551</v>
      </c>
      <c r="I8848" s="1" t="s">
        <v>38</v>
      </c>
    </row>
    <row r="8849" spans="2:9">
      <c r="B8849" s="1">
        <v>8847</v>
      </c>
      <c r="C8849" s="41" t="s">
        <v>25168</v>
      </c>
      <c r="D8849" s="4" t="s">
        <v>25169</v>
      </c>
      <c r="E8849" s="41" t="s">
        <v>21</v>
      </c>
      <c r="G8849" s="1" t="s">
        <v>22</v>
      </c>
      <c r="H8849" s="4" t="s">
        <v>436</v>
      </c>
      <c r="I8849" s="1" t="s">
        <v>38</v>
      </c>
    </row>
    <row r="8850" spans="2:9">
      <c r="B8850" s="1">
        <v>8848</v>
      </c>
      <c r="C8850" s="41" t="s">
        <v>25170</v>
      </c>
      <c r="D8850" s="4" t="s">
        <v>25171</v>
      </c>
      <c r="E8850" s="41" t="s">
        <v>21</v>
      </c>
      <c r="G8850" s="1" t="s">
        <v>22</v>
      </c>
      <c r="H8850" s="4" t="s">
        <v>462</v>
      </c>
      <c r="I8850" s="1" t="s">
        <v>38</v>
      </c>
    </row>
    <row r="8851" spans="2:9">
      <c r="B8851" s="1">
        <v>8849</v>
      </c>
      <c r="C8851" s="41" t="s">
        <v>25172</v>
      </c>
      <c r="D8851" s="4" t="s">
        <v>25173</v>
      </c>
      <c r="E8851" s="41" t="s">
        <v>21</v>
      </c>
      <c r="G8851" s="1" t="s">
        <v>22</v>
      </c>
      <c r="H8851" s="4" t="s">
        <v>678</v>
      </c>
      <c r="I8851" s="1" t="s">
        <v>38</v>
      </c>
    </row>
    <row r="8852" spans="2:9">
      <c r="B8852" s="1">
        <v>8850</v>
      </c>
      <c r="C8852" s="41" t="s">
        <v>25174</v>
      </c>
      <c r="D8852" s="4" t="s">
        <v>25175</v>
      </c>
      <c r="E8852" s="41" t="s">
        <v>21</v>
      </c>
      <c r="G8852" s="1" t="s">
        <v>22</v>
      </c>
      <c r="H8852" s="4" t="s">
        <v>680</v>
      </c>
      <c r="I8852" s="1" t="s">
        <v>38</v>
      </c>
    </row>
    <row r="8853" spans="2:9">
      <c r="B8853" s="1">
        <v>8851</v>
      </c>
      <c r="C8853" s="41" t="s">
        <v>25176</v>
      </c>
      <c r="D8853" s="4" t="s">
        <v>25177</v>
      </c>
      <c r="E8853" s="41" t="s">
        <v>21</v>
      </c>
      <c r="G8853" s="1" t="s">
        <v>22</v>
      </c>
      <c r="H8853" s="4" t="s">
        <v>436</v>
      </c>
      <c r="I8853" s="1" t="s">
        <v>38</v>
      </c>
    </row>
    <row r="8854" spans="2:9">
      <c r="B8854" s="1">
        <v>8852</v>
      </c>
      <c r="C8854" s="41" t="s">
        <v>25178</v>
      </c>
      <c r="D8854" s="4" t="s">
        <v>25179</v>
      </c>
      <c r="E8854" s="41" t="s">
        <v>21</v>
      </c>
      <c r="G8854" s="1" t="s">
        <v>22</v>
      </c>
      <c r="H8854" s="4" t="s">
        <v>680</v>
      </c>
      <c r="I8854" s="1" t="s">
        <v>38</v>
      </c>
    </row>
    <row r="8855" spans="2:9">
      <c r="B8855" s="1">
        <v>8853</v>
      </c>
      <c r="C8855" s="41" t="s">
        <v>25180</v>
      </c>
      <c r="D8855" s="4" t="s">
        <v>6657</v>
      </c>
      <c r="E8855" s="41" t="s">
        <v>21</v>
      </c>
      <c r="G8855" s="1" t="s">
        <v>22</v>
      </c>
      <c r="H8855" s="4" t="s">
        <v>680</v>
      </c>
      <c r="I8855" s="1" t="s">
        <v>38</v>
      </c>
    </row>
    <row r="8856" spans="2:9">
      <c r="B8856" s="1">
        <v>8854</v>
      </c>
      <c r="C8856" s="41" t="s">
        <v>25181</v>
      </c>
      <c r="D8856" s="4" t="s">
        <v>25182</v>
      </c>
      <c r="E8856" s="41" t="s">
        <v>21</v>
      </c>
      <c r="G8856" s="1" t="s">
        <v>22</v>
      </c>
      <c r="H8856" s="4" t="s">
        <v>387</v>
      </c>
      <c r="I8856" s="1" t="s">
        <v>38</v>
      </c>
    </row>
    <row r="8857" spans="2:9">
      <c r="B8857" s="1">
        <v>8855</v>
      </c>
      <c r="C8857" s="41" t="s">
        <v>25183</v>
      </c>
      <c r="D8857" s="4" t="s">
        <v>25184</v>
      </c>
      <c r="E8857" s="41" t="s">
        <v>21</v>
      </c>
      <c r="G8857" s="1" t="s">
        <v>22</v>
      </c>
      <c r="H8857" s="4" t="s">
        <v>182</v>
      </c>
      <c r="I8857" s="1" t="s">
        <v>38</v>
      </c>
    </row>
    <row r="8858" spans="2:9">
      <c r="B8858" s="1">
        <v>8856</v>
      </c>
      <c r="C8858" s="41" t="s">
        <v>25185</v>
      </c>
      <c r="D8858" s="4" t="s">
        <v>25186</v>
      </c>
      <c r="E8858" s="41" t="s">
        <v>21</v>
      </c>
      <c r="G8858" s="1" t="s">
        <v>22</v>
      </c>
      <c r="H8858" s="4" t="s">
        <v>387</v>
      </c>
      <c r="I8858" s="1" t="s">
        <v>38</v>
      </c>
    </row>
    <row r="8859" spans="2:9">
      <c r="B8859" s="1">
        <v>8857</v>
      </c>
      <c r="C8859" s="41" t="s">
        <v>25187</v>
      </c>
      <c r="D8859" s="4" t="s">
        <v>25188</v>
      </c>
      <c r="E8859" s="41" t="s">
        <v>21</v>
      </c>
      <c r="G8859" s="1" t="s">
        <v>22</v>
      </c>
      <c r="H8859" s="4" t="s">
        <v>387</v>
      </c>
      <c r="I8859" s="1" t="s">
        <v>38</v>
      </c>
    </row>
    <row r="8860" spans="2:9">
      <c r="B8860" s="1">
        <v>8858</v>
      </c>
      <c r="C8860" s="41" t="s">
        <v>25189</v>
      </c>
      <c r="D8860" s="4" t="s">
        <v>25190</v>
      </c>
      <c r="E8860" s="41" t="s">
        <v>21</v>
      </c>
      <c r="G8860" s="1" t="s">
        <v>22</v>
      </c>
      <c r="H8860" s="4" t="s">
        <v>478</v>
      </c>
      <c r="I8860" s="1" t="s">
        <v>38</v>
      </c>
    </row>
    <row r="8861" spans="2:9">
      <c r="B8861" s="1">
        <v>8859</v>
      </c>
      <c r="C8861" s="41" t="s">
        <v>25191</v>
      </c>
      <c r="D8861" s="4" t="s">
        <v>25192</v>
      </c>
      <c r="E8861" s="41" t="s">
        <v>21</v>
      </c>
      <c r="G8861" s="1" t="s">
        <v>22</v>
      </c>
      <c r="H8861" s="4" t="s">
        <v>296</v>
      </c>
      <c r="I8861" s="1" t="s">
        <v>38</v>
      </c>
    </row>
    <row r="8862" spans="2:9">
      <c r="B8862" s="1">
        <v>8860</v>
      </c>
      <c r="C8862" s="41" t="s">
        <v>25193</v>
      </c>
      <c r="D8862" s="4" t="s">
        <v>25194</v>
      </c>
      <c r="E8862" s="41" t="s">
        <v>21</v>
      </c>
      <c r="G8862" s="1" t="s">
        <v>22</v>
      </c>
      <c r="H8862" s="4" t="s">
        <v>310</v>
      </c>
      <c r="I8862" s="1" t="s">
        <v>38</v>
      </c>
    </row>
    <row r="8863" spans="2:9">
      <c r="B8863" s="1">
        <v>8861</v>
      </c>
      <c r="C8863" s="41" t="s">
        <v>25195</v>
      </c>
      <c r="D8863" s="4" t="s">
        <v>25196</v>
      </c>
      <c r="E8863" s="41" t="s">
        <v>21</v>
      </c>
      <c r="G8863" s="1" t="s">
        <v>22</v>
      </c>
      <c r="H8863" s="4" t="s">
        <v>594</v>
      </c>
      <c r="I8863" s="1" t="s">
        <v>38</v>
      </c>
    </row>
    <row r="8864" spans="2:9">
      <c r="B8864" s="1">
        <v>8862</v>
      </c>
      <c r="C8864" s="41" t="s">
        <v>25197</v>
      </c>
      <c r="D8864" s="4" t="s">
        <v>25198</v>
      </c>
      <c r="E8864" s="41" t="s">
        <v>21</v>
      </c>
      <c r="G8864" s="1" t="s">
        <v>22</v>
      </c>
      <c r="H8864" s="4" t="s">
        <v>174</v>
      </c>
      <c r="I8864" s="1" t="s">
        <v>38</v>
      </c>
    </row>
    <row r="8865" spans="2:9">
      <c r="B8865" s="1">
        <v>8863</v>
      </c>
      <c r="C8865" s="41" t="s">
        <v>25199</v>
      </c>
      <c r="D8865" s="4" t="s">
        <v>25200</v>
      </c>
      <c r="E8865" s="41" t="s">
        <v>21</v>
      </c>
      <c r="G8865" s="1" t="s">
        <v>22</v>
      </c>
      <c r="H8865" s="4" t="s">
        <v>387</v>
      </c>
      <c r="I8865" s="1" t="s">
        <v>38</v>
      </c>
    </row>
    <row r="8866" spans="2:9">
      <c r="B8866" s="1">
        <v>8864</v>
      </c>
      <c r="C8866" s="41" t="s">
        <v>25201</v>
      </c>
      <c r="D8866" s="4" t="s">
        <v>25202</v>
      </c>
      <c r="E8866" s="41" t="s">
        <v>21</v>
      </c>
      <c r="G8866" s="1" t="s">
        <v>22</v>
      </c>
      <c r="H8866" s="4" t="s">
        <v>680</v>
      </c>
      <c r="I8866" s="1" t="s">
        <v>38</v>
      </c>
    </row>
    <row r="8867" spans="2:9">
      <c r="B8867" s="1">
        <v>8865</v>
      </c>
      <c r="C8867" s="41" t="s">
        <v>25203</v>
      </c>
      <c r="D8867" s="4" t="s">
        <v>25204</v>
      </c>
      <c r="E8867" s="41" t="s">
        <v>21</v>
      </c>
      <c r="G8867" s="1" t="s">
        <v>22</v>
      </c>
      <c r="H8867" s="4" t="s">
        <v>675</v>
      </c>
      <c r="I8867" s="1" t="s">
        <v>38</v>
      </c>
    </row>
    <row r="8868" spans="2:9">
      <c r="B8868" s="1">
        <v>8866</v>
      </c>
      <c r="C8868" s="41" t="s">
        <v>25205</v>
      </c>
      <c r="D8868" s="4" t="s">
        <v>25206</v>
      </c>
      <c r="E8868" s="41" t="s">
        <v>21</v>
      </c>
      <c r="G8868" s="1" t="s">
        <v>22</v>
      </c>
      <c r="H8868" s="4" t="s">
        <v>679</v>
      </c>
      <c r="I8868" s="1" t="s">
        <v>38</v>
      </c>
    </row>
    <row r="8869" spans="2:9">
      <c r="B8869" s="1">
        <v>8867</v>
      </c>
      <c r="C8869" s="41" t="s">
        <v>70</v>
      </c>
      <c r="D8869" s="4" t="s">
        <v>25207</v>
      </c>
      <c r="E8869" s="41" t="s">
        <v>21</v>
      </c>
      <c r="G8869" s="1" t="s">
        <v>22</v>
      </c>
      <c r="H8869" s="4" t="s">
        <v>310</v>
      </c>
      <c r="I8869" s="1" t="s">
        <v>38</v>
      </c>
    </row>
    <row r="8870" spans="2:9">
      <c r="B8870" s="1">
        <v>8868</v>
      </c>
      <c r="C8870" s="41" t="s">
        <v>25208</v>
      </c>
      <c r="D8870" s="4" t="s">
        <v>25209</v>
      </c>
      <c r="E8870" s="41" t="s">
        <v>21</v>
      </c>
      <c r="G8870" s="1" t="s">
        <v>22</v>
      </c>
      <c r="H8870" s="4" t="s">
        <v>29551</v>
      </c>
      <c r="I8870" s="1" t="s">
        <v>38</v>
      </c>
    </row>
    <row r="8871" spans="2:9">
      <c r="B8871" s="1">
        <v>8869</v>
      </c>
      <c r="C8871" s="41" t="s">
        <v>25210</v>
      </c>
      <c r="D8871" s="4" t="s">
        <v>25211</v>
      </c>
      <c r="E8871" s="41" t="s">
        <v>21</v>
      </c>
      <c r="G8871" s="1" t="s">
        <v>22</v>
      </c>
      <c r="H8871" s="4" t="s">
        <v>318</v>
      </c>
      <c r="I8871" s="1" t="s">
        <v>38</v>
      </c>
    </row>
    <row r="8872" spans="2:9">
      <c r="B8872" s="1">
        <v>8870</v>
      </c>
      <c r="C8872" s="41" t="s">
        <v>25212</v>
      </c>
      <c r="D8872" s="4" t="s">
        <v>25213</v>
      </c>
      <c r="E8872" s="41" t="s">
        <v>21</v>
      </c>
      <c r="G8872" s="1" t="s">
        <v>22</v>
      </c>
      <c r="H8872" s="4" t="s">
        <v>310</v>
      </c>
      <c r="I8872" s="1" t="s">
        <v>38</v>
      </c>
    </row>
    <row r="8873" spans="2:9">
      <c r="B8873" s="1">
        <v>8871</v>
      </c>
      <c r="C8873" s="41" t="s">
        <v>25214</v>
      </c>
      <c r="D8873" s="4" t="s">
        <v>25215</v>
      </c>
      <c r="E8873" s="41" t="s">
        <v>21</v>
      </c>
      <c r="G8873" s="1" t="s">
        <v>22</v>
      </c>
      <c r="H8873" s="4" t="s">
        <v>672</v>
      </c>
      <c r="I8873" s="1" t="s">
        <v>38</v>
      </c>
    </row>
    <row r="8874" spans="2:9">
      <c r="B8874" s="1">
        <v>8872</v>
      </c>
      <c r="C8874" s="41" t="s">
        <v>25216</v>
      </c>
      <c r="D8874" s="4" t="s">
        <v>25217</v>
      </c>
      <c r="E8874" s="41" t="s">
        <v>21</v>
      </c>
      <c r="G8874" s="1" t="s">
        <v>22</v>
      </c>
      <c r="H8874" s="4" t="s">
        <v>182</v>
      </c>
      <c r="I8874" s="1" t="s">
        <v>38</v>
      </c>
    </row>
    <row r="8875" spans="2:9">
      <c r="B8875" s="1">
        <v>8873</v>
      </c>
      <c r="C8875" s="41" t="s">
        <v>25218</v>
      </c>
      <c r="D8875" s="4" t="s">
        <v>25219</v>
      </c>
      <c r="E8875" s="41" t="s">
        <v>21</v>
      </c>
      <c r="G8875" s="1" t="s">
        <v>22</v>
      </c>
      <c r="H8875" s="4" t="s">
        <v>182</v>
      </c>
      <c r="I8875" s="1" t="s">
        <v>38</v>
      </c>
    </row>
    <row r="8876" spans="2:9">
      <c r="B8876" s="1">
        <v>8874</v>
      </c>
      <c r="C8876" s="41" t="s">
        <v>25220</v>
      </c>
      <c r="D8876" s="4" t="s">
        <v>25221</v>
      </c>
      <c r="E8876" s="41" t="s">
        <v>21</v>
      </c>
      <c r="G8876" s="1" t="s">
        <v>22</v>
      </c>
      <c r="H8876" s="4" t="s">
        <v>436</v>
      </c>
      <c r="I8876" s="1" t="s">
        <v>38</v>
      </c>
    </row>
    <row r="8877" spans="2:9">
      <c r="B8877" s="1">
        <v>8875</v>
      </c>
      <c r="C8877" s="41" t="s">
        <v>306</v>
      </c>
      <c r="D8877" s="4" t="s">
        <v>305</v>
      </c>
      <c r="E8877" s="41" t="s">
        <v>21</v>
      </c>
      <c r="G8877" s="1" t="s">
        <v>22</v>
      </c>
      <c r="H8877" s="4" t="s">
        <v>244</v>
      </c>
      <c r="I8877" s="1" t="s">
        <v>38</v>
      </c>
    </row>
    <row r="8878" spans="2:9">
      <c r="B8878" s="1">
        <v>8876</v>
      </c>
      <c r="C8878" s="41" t="s">
        <v>25222</v>
      </c>
      <c r="D8878" s="4" t="s">
        <v>25223</v>
      </c>
      <c r="E8878" s="41" t="s">
        <v>21</v>
      </c>
      <c r="G8878" s="1" t="s">
        <v>22</v>
      </c>
      <c r="H8878" s="4" t="s">
        <v>182</v>
      </c>
      <c r="I8878" s="1" t="s">
        <v>38</v>
      </c>
    </row>
    <row r="8879" spans="2:9">
      <c r="B8879" s="1">
        <v>8877</v>
      </c>
      <c r="C8879" s="41" t="s">
        <v>25224</v>
      </c>
      <c r="D8879" s="4" t="s">
        <v>25225</v>
      </c>
      <c r="E8879" s="41" t="s">
        <v>21</v>
      </c>
      <c r="G8879" s="1" t="s">
        <v>22</v>
      </c>
      <c r="H8879" s="4" t="s">
        <v>174</v>
      </c>
      <c r="I8879" s="1" t="s">
        <v>38</v>
      </c>
    </row>
    <row r="8880" spans="2:9">
      <c r="B8880" s="1">
        <v>8878</v>
      </c>
      <c r="C8880" s="41" t="s">
        <v>25226</v>
      </c>
      <c r="D8880" s="4" t="s">
        <v>25227</v>
      </c>
      <c r="E8880" s="41" t="s">
        <v>21</v>
      </c>
      <c r="G8880" s="1" t="s">
        <v>22</v>
      </c>
      <c r="H8880" s="4" t="s">
        <v>29551</v>
      </c>
      <c r="I8880" s="1" t="s">
        <v>38</v>
      </c>
    </row>
    <row r="8881" spans="2:9">
      <c r="B8881" s="1">
        <v>8879</v>
      </c>
      <c r="C8881" s="41" t="s">
        <v>25228</v>
      </c>
      <c r="D8881" s="4" t="s">
        <v>25229</v>
      </c>
      <c r="E8881" s="41" t="s">
        <v>21</v>
      </c>
      <c r="G8881" s="1" t="s">
        <v>22</v>
      </c>
      <c r="H8881" s="4" t="s">
        <v>322</v>
      </c>
      <c r="I8881" s="1" t="s">
        <v>38</v>
      </c>
    </row>
    <row r="8882" spans="2:9">
      <c r="B8882" s="1">
        <v>8880</v>
      </c>
      <c r="C8882" s="41" t="s">
        <v>25230</v>
      </c>
      <c r="D8882" s="4" t="s">
        <v>25231</v>
      </c>
      <c r="E8882" s="41" t="s">
        <v>21</v>
      </c>
      <c r="G8882" s="1" t="s">
        <v>22</v>
      </c>
      <c r="H8882" s="4" t="s">
        <v>296</v>
      </c>
      <c r="I8882" s="1" t="s">
        <v>38</v>
      </c>
    </row>
    <row r="8883" spans="2:9">
      <c r="B8883" s="1">
        <v>8881</v>
      </c>
      <c r="C8883" s="41" t="s">
        <v>25232</v>
      </c>
      <c r="D8883" s="4" t="s">
        <v>25233</v>
      </c>
      <c r="E8883" s="41" t="s">
        <v>21</v>
      </c>
      <c r="G8883" s="1" t="s">
        <v>22</v>
      </c>
      <c r="H8883" s="4" t="s">
        <v>557</v>
      </c>
      <c r="I8883" s="1" t="s">
        <v>38</v>
      </c>
    </row>
    <row r="8884" spans="2:9">
      <c r="B8884" s="1">
        <v>8882</v>
      </c>
      <c r="C8884" s="41" t="s">
        <v>25234</v>
      </c>
      <c r="D8884" s="4" t="s">
        <v>25235</v>
      </c>
      <c r="E8884" s="41" t="s">
        <v>21</v>
      </c>
      <c r="G8884" s="1" t="s">
        <v>22</v>
      </c>
      <c r="H8884" s="4" t="s">
        <v>478</v>
      </c>
      <c r="I8884" s="1" t="s">
        <v>38</v>
      </c>
    </row>
    <row r="8885" spans="2:9">
      <c r="B8885" s="1">
        <v>8883</v>
      </c>
      <c r="C8885" s="41" t="s">
        <v>25236</v>
      </c>
      <c r="D8885" s="4" t="s">
        <v>25237</v>
      </c>
      <c r="E8885" s="41" t="s">
        <v>21</v>
      </c>
      <c r="G8885" s="1" t="s">
        <v>22</v>
      </c>
      <c r="H8885" s="4" t="s">
        <v>182</v>
      </c>
      <c r="I8885" s="1" t="s">
        <v>38</v>
      </c>
    </row>
    <row r="8886" spans="2:9">
      <c r="B8886" s="1">
        <v>8884</v>
      </c>
      <c r="C8886" s="41" t="s">
        <v>25238</v>
      </c>
      <c r="D8886" s="4" t="s">
        <v>25239</v>
      </c>
      <c r="E8886" s="41" t="s">
        <v>21</v>
      </c>
      <c r="G8886" s="1" t="s">
        <v>22</v>
      </c>
      <c r="H8886" s="4" t="s">
        <v>484</v>
      </c>
      <c r="I8886" s="1" t="s">
        <v>38</v>
      </c>
    </row>
    <row r="8887" spans="2:9">
      <c r="B8887" s="1">
        <v>8885</v>
      </c>
      <c r="C8887" s="41" t="s">
        <v>25240</v>
      </c>
      <c r="D8887" s="4" t="s">
        <v>25241</v>
      </c>
      <c r="E8887" s="41" t="s">
        <v>21</v>
      </c>
      <c r="G8887" s="1" t="s">
        <v>22</v>
      </c>
      <c r="H8887" s="4" t="s">
        <v>484</v>
      </c>
      <c r="I8887" s="1" t="s">
        <v>38</v>
      </c>
    </row>
    <row r="8888" spans="2:9">
      <c r="B8888" s="1">
        <v>8886</v>
      </c>
      <c r="C8888" s="41" t="s">
        <v>25242</v>
      </c>
      <c r="D8888" s="4" t="s">
        <v>25243</v>
      </c>
      <c r="E8888" s="41" t="s">
        <v>21</v>
      </c>
      <c r="G8888" s="1" t="s">
        <v>22</v>
      </c>
      <c r="H8888" s="4" t="s">
        <v>182</v>
      </c>
      <c r="I8888" s="1" t="s">
        <v>38</v>
      </c>
    </row>
    <row r="8889" spans="2:9">
      <c r="B8889" s="1">
        <v>8887</v>
      </c>
      <c r="C8889" s="41" t="s">
        <v>25244</v>
      </c>
      <c r="D8889" s="4" t="s">
        <v>25245</v>
      </c>
      <c r="E8889" s="41" t="s">
        <v>21</v>
      </c>
      <c r="G8889" s="1" t="s">
        <v>22</v>
      </c>
      <c r="H8889" s="4" t="s">
        <v>478</v>
      </c>
      <c r="I8889" s="1" t="s">
        <v>38</v>
      </c>
    </row>
    <row r="8890" spans="2:9">
      <c r="B8890" s="1">
        <v>8888</v>
      </c>
      <c r="C8890" s="41" t="s">
        <v>25246</v>
      </c>
      <c r="D8890" s="4" t="s">
        <v>25247</v>
      </c>
      <c r="E8890" s="41" t="s">
        <v>21</v>
      </c>
      <c r="G8890" s="1" t="s">
        <v>22</v>
      </c>
      <c r="H8890" s="4" t="s">
        <v>675</v>
      </c>
      <c r="I8890" s="1" t="s">
        <v>38</v>
      </c>
    </row>
    <row r="8891" spans="2:9">
      <c r="B8891" s="1">
        <v>8889</v>
      </c>
      <c r="C8891" s="41" t="s">
        <v>25248</v>
      </c>
      <c r="D8891" s="4" t="s">
        <v>25249</v>
      </c>
      <c r="E8891" s="41" t="s">
        <v>21</v>
      </c>
      <c r="G8891" s="1" t="s">
        <v>22</v>
      </c>
      <c r="H8891" s="4" t="s">
        <v>678</v>
      </c>
      <c r="I8891" s="1" t="s">
        <v>38</v>
      </c>
    </row>
    <row r="8892" spans="2:9">
      <c r="B8892" s="1">
        <v>8890</v>
      </c>
      <c r="C8892" s="41" t="s">
        <v>25250</v>
      </c>
      <c r="D8892" s="4" t="s">
        <v>25251</v>
      </c>
      <c r="E8892" s="41" t="s">
        <v>21</v>
      </c>
      <c r="G8892" s="1" t="s">
        <v>22</v>
      </c>
      <c r="H8892" s="4" t="s">
        <v>436</v>
      </c>
      <c r="I8892" s="1" t="s">
        <v>38</v>
      </c>
    </row>
    <row r="8893" spans="2:9">
      <c r="B8893" s="1">
        <v>8891</v>
      </c>
      <c r="C8893" s="41" t="s">
        <v>25252</v>
      </c>
      <c r="D8893" s="4" t="s">
        <v>25253</v>
      </c>
      <c r="E8893" s="41" t="s">
        <v>21</v>
      </c>
      <c r="G8893" s="1" t="s">
        <v>22</v>
      </c>
      <c r="H8893" s="4" t="s">
        <v>484</v>
      </c>
      <c r="I8893" s="1" t="s">
        <v>38</v>
      </c>
    </row>
    <row r="8894" spans="2:9">
      <c r="B8894" s="1">
        <v>8892</v>
      </c>
      <c r="C8894" s="41" t="s">
        <v>25254</v>
      </c>
      <c r="D8894" s="4" t="s">
        <v>25255</v>
      </c>
      <c r="E8894" s="41" t="s">
        <v>21</v>
      </c>
      <c r="G8894" s="1" t="s">
        <v>22</v>
      </c>
      <c r="H8894" s="4" t="s">
        <v>557</v>
      </c>
      <c r="I8894" s="1" t="s">
        <v>38</v>
      </c>
    </row>
    <row r="8895" spans="2:9">
      <c r="B8895" s="1">
        <v>8893</v>
      </c>
      <c r="C8895" s="41" t="s">
        <v>25256</v>
      </c>
      <c r="D8895" s="4" t="s">
        <v>25257</v>
      </c>
      <c r="E8895" s="41" t="s">
        <v>21</v>
      </c>
      <c r="G8895" s="1" t="s">
        <v>22</v>
      </c>
      <c r="H8895" s="4" t="s">
        <v>174</v>
      </c>
      <c r="I8895" s="1" t="s">
        <v>38</v>
      </c>
    </row>
    <row r="8896" spans="2:9">
      <c r="B8896" s="1">
        <v>8894</v>
      </c>
      <c r="C8896" s="41" t="s">
        <v>25258</v>
      </c>
      <c r="D8896" s="4" t="s">
        <v>25259</v>
      </c>
      <c r="E8896" s="41" t="s">
        <v>21</v>
      </c>
      <c r="G8896" s="1" t="s">
        <v>22</v>
      </c>
      <c r="H8896" s="4" t="s">
        <v>478</v>
      </c>
      <c r="I8896" s="1" t="s">
        <v>38</v>
      </c>
    </row>
    <row r="8897" spans="2:9">
      <c r="B8897" s="1">
        <v>8895</v>
      </c>
      <c r="C8897" s="41" t="s">
        <v>25260</v>
      </c>
      <c r="D8897" s="4" t="s">
        <v>25261</v>
      </c>
      <c r="E8897" s="41" t="s">
        <v>21</v>
      </c>
      <c r="G8897" s="1" t="s">
        <v>22</v>
      </c>
      <c r="H8897" s="4" t="s">
        <v>29551</v>
      </c>
      <c r="I8897" s="1" t="s">
        <v>38</v>
      </c>
    </row>
    <row r="8898" spans="2:9">
      <c r="B8898" s="1">
        <v>8896</v>
      </c>
      <c r="C8898" s="41" t="s">
        <v>25262</v>
      </c>
      <c r="D8898" s="4" t="s">
        <v>25263</v>
      </c>
      <c r="E8898" s="41" t="s">
        <v>21</v>
      </c>
      <c r="G8898" s="1" t="s">
        <v>22</v>
      </c>
      <c r="H8898" s="4" t="s">
        <v>310</v>
      </c>
      <c r="I8898" s="1" t="s">
        <v>38</v>
      </c>
    </row>
    <row r="8899" spans="2:9">
      <c r="B8899" s="1">
        <v>8897</v>
      </c>
      <c r="C8899" s="41" t="s">
        <v>25264</v>
      </c>
      <c r="D8899" s="4" t="s">
        <v>25265</v>
      </c>
      <c r="E8899" s="41" t="s">
        <v>21</v>
      </c>
      <c r="G8899" s="1" t="s">
        <v>22</v>
      </c>
      <c r="H8899" s="4" t="s">
        <v>680</v>
      </c>
      <c r="I8899" s="1" t="s">
        <v>38</v>
      </c>
    </row>
    <row r="8900" spans="2:9">
      <c r="B8900" s="1">
        <v>8898</v>
      </c>
      <c r="C8900" s="41" t="s">
        <v>25266</v>
      </c>
      <c r="D8900" s="4" t="s">
        <v>25267</v>
      </c>
      <c r="E8900" s="41" t="s">
        <v>21</v>
      </c>
      <c r="G8900" s="1" t="s">
        <v>22</v>
      </c>
      <c r="H8900" s="4" t="s">
        <v>678</v>
      </c>
      <c r="I8900" s="1" t="s">
        <v>38</v>
      </c>
    </row>
    <row r="8901" spans="2:9">
      <c r="B8901" s="1">
        <v>8899</v>
      </c>
      <c r="C8901" s="41" t="s">
        <v>25268</v>
      </c>
      <c r="D8901" s="4" t="s">
        <v>25269</v>
      </c>
      <c r="E8901" s="41" t="s">
        <v>21</v>
      </c>
      <c r="G8901" s="1" t="s">
        <v>22</v>
      </c>
      <c r="H8901" s="4" t="s">
        <v>29551</v>
      </c>
      <c r="I8901" s="1" t="s">
        <v>38</v>
      </c>
    </row>
    <row r="8902" spans="2:9">
      <c r="B8902" s="1">
        <v>8900</v>
      </c>
      <c r="C8902" s="41" t="s">
        <v>25270</v>
      </c>
      <c r="D8902" s="4" t="s">
        <v>25271</v>
      </c>
      <c r="E8902" s="41" t="s">
        <v>21</v>
      </c>
      <c r="G8902" s="1" t="s">
        <v>22</v>
      </c>
      <c r="H8902" s="4" t="s">
        <v>484</v>
      </c>
      <c r="I8902" s="1" t="s">
        <v>38</v>
      </c>
    </row>
    <row r="8903" spans="2:9">
      <c r="B8903" s="1">
        <v>8901</v>
      </c>
      <c r="C8903" s="41" t="s">
        <v>25272</v>
      </c>
      <c r="D8903" s="4" t="s">
        <v>25273</v>
      </c>
      <c r="E8903" s="41" t="s">
        <v>21</v>
      </c>
      <c r="G8903" s="1" t="s">
        <v>22</v>
      </c>
      <c r="H8903" s="4" t="s">
        <v>680</v>
      </c>
      <c r="I8903" s="1" t="s">
        <v>38</v>
      </c>
    </row>
    <row r="8904" spans="2:9">
      <c r="B8904" s="1">
        <v>8902</v>
      </c>
      <c r="C8904" s="41" t="s">
        <v>25274</v>
      </c>
      <c r="D8904" s="4" t="s">
        <v>2854</v>
      </c>
      <c r="E8904" s="41" t="s">
        <v>21</v>
      </c>
      <c r="G8904" s="1" t="s">
        <v>22</v>
      </c>
      <c r="H8904" s="4" t="s">
        <v>557</v>
      </c>
      <c r="I8904" s="1" t="s">
        <v>38</v>
      </c>
    </row>
    <row r="8905" spans="2:9">
      <c r="B8905" s="1">
        <v>8903</v>
      </c>
      <c r="C8905" s="41" t="s">
        <v>25275</v>
      </c>
      <c r="D8905" s="4" t="s">
        <v>25276</v>
      </c>
      <c r="E8905" s="41" t="s">
        <v>21</v>
      </c>
      <c r="G8905" s="1" t="s">
        <v>22</v>
      </c>
      <c r="H8905" s="4" t="s">
        <v>557</v>
      </c>
      <c r="I8905" s="1" t="s">
        <v>38</v>
      </c>
    </row>
    <row r="8906" spans="2:9">
      <c r="B8906" s="1">
        <v>8904</v>
      </c>
      <c r="C8906" s="41" t="s">
        <v>25277</v>
      </c>
      <c r="D8906" s="4" t="s">
        <v>25278</v>
      </c>
      <c r="E8906" s="41" t="s">
        <v>21</v>
      </c>
      <c r="G8906" s="1" t="s">
        <v>22</v>
      </c>
      <c r="H8906" s="4" t="s">
        <v>310</v>
      </c>
      <c r="I8906" s="1" t="s">
        <v>38</v>
      </c>
    </row>
    <row r="8907" spans="2:9">
      <c r="B8907" s="1">
        <v>8905</v>
      </c>
      <c r="C8907" s="41" t="s">
        <v>25279</v>
      </c>
      <c r="D8907" s="4" t="s">
        <v>25280</v>
      </c>
      <c r="E8907" s="41" t="s">
        <v>21</v>
      </c>
      <c r="G8907" s="1" t="s">
        <v>22</v>
      </c>
      <c r="H8907" s="4" t="s">
        <v>182</v>
      </c>
      <c r="I8907" s="1" t="s">
        <v>38</v>
      </c>
    </row>
    <row r="8908" spans="2:9">
      <c r="B8908" s="1">
        <v>8906</v>
      </c>
      <c r="C8908" s="41" t="s">
        <v>25281</v>
      </c>
      <c r="D8908" s="4" t="s">
        <v>25282</v>
      </c>
      <c r="E8908" s="41" t="s">
        <v>21</v>
      </c>
      <c r="G8908" s="1" t="s">
        <v>22</v>
      </c>
      <c r="H8908" s="4" t="s">
        <v>387</v>
      </c>
      <c r="I8908" s="1" t="s">
        <v>38</v>
      </c>
    </row>
    <row r="8909" spans="2:9">
      <c r="B8909" s="1">
        <v>8907</v>
      </c>
      <c r="C8909" s="41" t="s">
        <v>25283</v>
      </c>
      <c r="D8909" s="4" t="s">
        <v>25284</v>
      </c>
      <c r="E8909" s="41" t="s">
        <v>21</v>
      </c>
      <c r="G8909" s="1" t="s">
        <v>22</v>
      </c>
      <c r="H8909" s="4" t="s">
        <v>484</v>
      </c>
      <c r="I8909" s="1" t="s">
        <v>38</v>
      </c>
    </row>
    <row r="8910" spans="2:9">
      <c r="B8910" s="1">
        <v>8908</v>
      </c>
      <c r="C8910" s="41" t="s">
        <v>25285</v>
      </c>
      <c r="D8910" s="4" t="s">
        <v>25286</v>
      </c>
      <c r="E8910" s="41" t="s">
        <v>21</v>
      </c>
      <c r="G8910" s="1" t="s">
        <v>22</v>
      </c>
      <c r="H8910" s="4" t="s">
        <v>436</v>
      </c>
      <c r="I8910" s="1" t="s">
        <v>38</v>
      </c>
    </row>
    <row r="8911" spans="2:9">
      <c r="B8911" s="1">
        <v>8909</v>
      </c>
      <c r="C8911" s="41" t="s">
        <v>25287</v>
      </c>
      <c r="D8911" s="4" t="s">
        <v>25288</v>
      </c>
      <c r="E8911" s="41" t="s">
        <v>21</v>
      </c>
      <c r="G8911" s="1" t="s">
        <v>22</v>
      </c>
      <c r="H8911" s="4" t="s">
        <v>484</v>
      </c>
      <c r="I8911" s="1" t="s">
        <v>38</v>
      </c>
    </row>
    <row r="8912" spans="2:9">
      <c r="B8912" s="1">
        <v>8910</v>
      </c>
      <c r="C8912" s="41" t="s">
        <v>25289</v>
      </c>
      <c r="D8912" s="4" t="s">
        <v>25290</v>
      </c>
      <c r="E8912" s="41" t="s">
        <v>21</v>
      </c>
      <c r="F8912" s="3" t="s">
        <v>30297</v>
      </c>
      <c r="G8912" s="1" t="s">
        <v>22</v>
      </c>
      <c r="H8912" s="4" t="s">
        <v>557</v>
      </c>
      <c r="I8912" s="1" t="s">
        <v>38</v>
      </c>
    </row>
    <row r="8913" spans="2:9">
      <c r="B8913" s="1">
        <v>8911</v>
      </c>
      <c r="C8913" s="41" t="s">
        <v>25291</v>
      </c>
      <c r="D8913" s="4" t="s">
        <v>25292</v>
      </c>
      <c r="E8913" s="41" t="s">
        <v>21</v>
      </c>
      <c r="G8913" s="1" t="s">
        <v>22</v>
      </c>
      <c r="H8913" s="4" t="s">
        <v>436</v>
      </c>
      <c r="I8913" s="1" t="s">
        <v>38</v>
      </c>
    </row>
    <row r="8914" spans="2:9">
      <c r="B8914" s="1">
        <v>8912</v>
      </c>
      <c r="C8914" s="41" t="s">
        <v>25293</v>
      </c>
      <c r="D8914" s="4" t="s">
        <v>16109</v>
      </c>
      <c r="E8914" s="41" t="s">
        <v>21</v>
      </c>
      <c r="G8914" s="1" t="s">
        <v>22</v>
      </c>
      <c r="H8914" s="4" t="s">
        <v>680</v>
      </c>
      <c r="I8914" s="1" t="s">
        <v>38</v>
      </c>
    </row>
    <row r="8915" spans="2:9">
      <c r="B8915" s="1">
        <v>8913</v>
      </c>
      <c r="C8915" s="41" t="s">
        <v>25294</v>
      </c>
      <c r="D8915" s="4" t="s">
        <v>25295</v>
      </c>
      <c r="E8915" s="41" t="s">
        <v>21</v>
      </c>
      <c r="G8915" s="1" t="s">
        <v>22</v>
      </c>
      <c r="H8915" s="4" t="s">
        <v>436</v>
      </c>
      <c r="I8915" s="1" t="s">
        <v>38</v>
      </c>
    </row>
    <row r="8916" spans="2:9">
      <c r="B8916" s="1">
        <v>8914</v>
      </c>
      <c r="C8916" s="41" t="s">
        <v>480</v>
      </c>
      <c r="D8916" s="4" t="s">
        <v>479</v>
      </c>
      <c r="E8916" s="41" t="s">
        <v>21</v>
      </c>
      <c r="G8916" s="1" t="s">
        <v>22</v>
      </c>
      <c r="H8916" s="4" t="s">
        <v>436</v>
      </c>
      <c r="I8916" s="1" t="s">
        <v>38</v>
      </c>
    </row>
    <row r="8917" spans="2:9">
      <c r="B8917" s="1">
        <v>8915</v>
      </c>
      <c r="C8917" s="41" t="s">
        <v>25296</v>
      </c>
      <c r="D8917" s="4" t="s">
        <v>25297</v>
      </c>
      <c r="E8917" s="41" t="s">
        <v>21</v>
      </c>
      <c r="G8917" s="1" t="s">
        <v>22</v>
      </c>
      <c r="H8917" s="4" t="s">
        <v>478</v>
      </c>
      <c r="I8917" s="1" t="s">
        <v>38</v>
      </c>
    </row>
    <row r="8918" spans="2:9">
      <c r="B8918" s="1">
        <v>8916</v>
      </c>
      <c r="C8918" s="41" t="s">
        <v>25298</v>
      </c>
      <c r="D8918" s="4" t="s">
        <v>25299</v>
      </c>
      <c r="E8918" s="41" t="s">
        <v>21</v>
      </c>
      <c r="G8918" s="1" t="s">
        <v>22</v>
      </c>
      <c r="H8918" s="4" t="s">
        <v>4</v>
      </c>
      <c r="I8918" s="1" t="s">
        <v>38</v>
      </c>
    </row>
    <row r="8919" spans="2:9">
      <c r="B8919" s="1">
        <v>8917</v>
      </c>
      <c r="C8919" s="41" t="s">
        <v>442</v>
      </c>
      <c r="D8919" s="4" t="s">
        <v>441</v>
      </c>
      <c r="E8919" s="41" t="s">
        <v>21</v>
      </c>
      <c r="G8919" s="1" t="s">
        <v>22</v>
      </c>
      <c r="H8919" s="4" t="s">
        <v>182</v>
      </c>
      <c r="I8919" s="1" t="s">
        <v>38</v>
      </c>
    </row>
    <row r="8920" spans="2:9">
      <c r="B8920" s="1">
        <v>8918</v>
      </c>
      <c r="C8920" s="41" t="s">
        <v>25300</v>
      </c>
      <c r="D8920" s="4" t="s">
        <v>25301</v>
      </c>
      <c r="E8920" s="41" t="s">
        <v>21</v>
      </c>
      <c r="G8920" s="1" t="s">
        <v>22</v>
      </c>
      <c r="H8920" s="4" t="s">
        <v>436</v>
      </c>
      <c r="I8920" s="1" t="s">
        <v>38</v>
      </c>
    </row>
    <row r="8921" spans="2:9">
      <c r="B8921" s="1">
        <v>8919</v>
      </c>
      <c r="C8921" s="41" t="s">
        <v>25302</v>
      </c>
      <c r="D8921" s="4" t="s">
        <v>25303</v>
      </c>
      <c r="E8921" s="41" t="s">
        <v>21</v>
      </c>
      <c r="G8921" s="1" t="s">
        <v>22</v>
      </c>
      <c r="H8921" s="4" t="s">
        <v>29551</v>
      </c>
      <c r="I8921" s="1" t="s">
        <v>38</v>
      </c>
    </row>
    <row r="8922" spans="2:9">
      <c r="B8922" s="1">
        <v>8920</v>
      </c>
      <c r="C8922" s="41" t="s">
        <v>25304</v>
      </c>
      <c r="D8922" s="4" t="s">
        <v>25305</v>
      </c>
      <c r="E8922" s="41" t="s">
        <v>21</v>
      </c>
      <c r="G8922" s="1" t="s">
        <v>22</v>
      </c>
      <c r="H8922" s="4" t="s">
        <v>678</v>
      </c>
      <c r="I8922" s="1" t="s">
        <v>38</v>
      </c>
    </row>
    <row r="8923" spans="2:9">
      <c r="B8923" s="1">
        <v>8921</v>
      </c>
      <c r="C8923" s="41" t="s">
        <v>25306</v>
      </c>
      <c r="D8923" s="4" t="s">
        <v>25307</v>
      </c>
      <c r="E8923" s="41" t="s">
        <v>21</v>
      </c>
      <c r="G8923" s="1" t="s">
        <v>22</v>
      </c>
      <c r="H8923" s="4" t="s">
        <v>244</v>
      </c>
      <c r="I8923" s="1" t="s">
        <v>38</v>
      </c>
    </row>
    <row r="8924" spans="2:9">
      <c r="B8924" s="1">
        <v>8922</v>
      </c>
      <c r="C8924" s="41" t="s">
        <v>25308</v>
      </c>
      <c r="D8924" s="4" t="s">
        <v>25309</v>
      </c>
      <c r="E8924" s="41" t="s">
        <v>21</v>
      </c>
      <c r="G8924" s="1" t="s">
        <v>22</v>
      </c>
      <c r="H8924" s="4" t="s">
        <v>436</v>
      </c>
      <c r="I8924" s="1" t="s">
        <v>38</v>
      </c>
    </row>
    <row r="8925" spans="2:9">
      <c r="B8925" s="1">
        <v>8923</v>
      </c>
      <c r="C8925" s="41" t="s">
        <v>25310</v>
      </c>
      <c r="D8925" s="4" t="s">
        <v>25311</v>
      </c>
      <c r="E8925" s="41" t="s">
        <v>21</v>
      </c>
      <c r="G8925" s="1" t="s">
        <v>22</v>
      </c>
      <c r="H8925" s="4" t="s">
        <v>436</v>
      </c>
      <c r="I8925" s="1" t="s">
        <v>38</v>
      </c>
    </row>
    <row r="8926" spans="2:9">
      <c r="B8926" s="1">
        <v>8924</v>
      </c>
      <c r="C8926" s="41" t="s">
        <v>25312</v>
      </c>
      <c r="D8926" s="4" t="s">
        <v>25313</v>
      </c>
      <c r="E8926" s="41" t="s">
        <v>21</v>
      </c>
      <c r="G8926" s="1" t="s">
        <v>22</v>
      </c>
      <c r="H8926" s="4" t="s">
        <v>678</v>
      </c>
      <c r="I8926" s="1" t="s">
        <v>38</v>
      </c>
    </row>
    <row r="8927" spans="2:9">
      <c r="B8927" s="1">
        <v>8925</v>
      </c>
      <c r="C8927" s="41" t="s">
        <v>25314</v>
      </c>
      <c r="D8927" s="4" t="s">
        <v>25315</v>
      </c>
      <c r="E8927" s="41" t="s">
        <v>21</v>
      </c>
      <c r="G8927" s="1" t="s">
        <v>22</v>
      </c>
      <c r="H8927" s="4" t="s">
        <v>387</v>
      </c>
      <c r="I8927" s="1" t="s">
        <v>38</v>
      </c>
    </row>
    <row r="8928" spans="2:9">
      <c r="B8928" s="1">
        <v>8926</v>
      </c>
      <c r="C8928" s="41" t="s">
        <v>25316</v>
      </c>
      <c r="D8928" s="4" t="s">
        <v>25317</v>
      </c>
      <c r="E8928" s="41" t="s">
        <v>21</v>
      </c>
      <c r="G8928" s="1" t="s">
        <v>22</v>
      </c>
      <c r="H8928" s="4" t="s">
        <v>182</v>
      </c>
      <c r="I8928" s="1" t="s">
        <v>38</v>
      </c>
    </row>
    <row r="8929" spans="2:9">
      <c r="B8929" s="1">
        <v>8927</v>
      </c>
      <c r="C8929" s="41" t="s">
        <v>25318</v>
      </c>
      <c r="D8929" s="4" t="s">
        <v>25319</v>
      </c>
      <c r="E8929" s="41" t="s">
        <v>21</v>
      </c>
      <c r="G8929" s="1" t="s">
        <v>22</v>
      </c>
      <c r="H8929" s="4" t="s">
        <v>557</v>
      </c>
      <c r="I8929" s="1" t="s">
        <v>38</v>
      </c>
    </row>
    <row r="8930" spans="2:9">
      <c r="B8930" s="1">
        <v>8928</v>
      </c>
      <c r="C8930" s="41" t="s">
        <v>25320</v>
      </c>
      <c r="D8930" s="4" t="s">
        <v>25321</v>
      </c>
      <c r="E8930" s="41" t="s">
        <v>21</v>
      </c>
      <c r="G8930" s="1" t="s">
        <v>22</v>
      </c>
      <c r="H8930" s="4" t="s">
        <v>182</v>
      </c>
      <c r="I8930" s="1" t="s">
        <v>38</v>
      </c>
    </row>
    <row r="8931" spans="2:9">
      <c r="B8931" s="1">
        <v>8929</v>
      </c>
      <c r="C8931" s="41" t="s">
        <v>25322</v>
      </c>
      <c r="D8931" s="4" t="s">
        <v>25323</v>
      </c>
      <c r="E8931" s="41" t="s">
        <v>21</v>
      </c>
      <c r="G8931" s="1" t="s">
        <v>22</v>
      </c>
      <c r="H8931" s="4" t="s">
        <v>680</v>
      </c>
      <c r="I8931" s="1" t="s">
        <v>38</v>
      </c>
    </row>
    <row r="8932" spans="2:9">
      <c r="B8932" s="1">
        <v>8930</v>
      </c>
      <c r="C8932" s="41" t="s">
        <v>25324</v>
      </c>
      <c r="D8932" s="4" t="s">
        <v>25325</v>
      </c>
      <c r="E8932" s="41" t="s">
        <v>21</v>
      </c>
      <c r="G8932" s="1" t="s">
        <v>22</v>
      </c>
      <c r="H8932" s="4" t="s">
        <v>680</v>
      </c>
      <c r="I8932" s="1" t="s">
        <v>38</v>
      </c>
    </row>
    <row r="8933" spans="2:9">
      <c r="B8933" s="1">
        <v>8931</v>
      </c>
      <c r="C8933" s="41" t="s">
        <v>25326</v>
      </c>
      <c r="D8933" s="4" t="s">
        <v>25327</v>
      </c>
      <c r="E8933" s="41" t="s">
        <v>21</v>
      </c>
      <c r="G8933" s="1" t="s">
        <v>22</v>
      </c>
      <c r="H8933" s="4" t="s">
        <v>182</v>
      </c>
      <c r="I8933" s="1" t="s">
        <v>38</v>
      </c>
    </row>
    <row r="8934" spans="2:9">
      <c r="B8934" s="1">
        <v>8932</v>
      </c>
      <c r="C8934" s="41" t="s">
        <v>25328</v>
      </c>
      <c r="D8934" s="4" t="s">
        <v>25329</v>
      </c>
      <c r="E8934" s="41" t="s">
        <v>21</v>
      </c>
      <c r="G8934" s="1" t="s">
        <v>22</v>
      </c>
      <c r="H8934" s="4" t="s">
        <v>387</v>
      </c>
      <c r="I8934" s="1" t="s">
        <v>38</v>
      </c>
    </row>
    <row r="8935" spans="2:9">
      <c r="B8935" s="1">
        <v>8933</v>
      </c>
      <c r="C8935" s="41" t="s">
        <v>25330</v>
      </c>
      <c r="D8935" s="4" t="s">
        <v>25331</v>
      </c>
      <c r="E8935" s="41" t="s">
        <v>21</v>
      </c>
      <c r="G8935" s="1" t="s">
        <v>22</v>
      </c>
      <c r="H8935" s="4" t="s">
        <v>260</v>
      </c>
      <c r="I8935" s="1" t="s">
        <v>38</v>
      </c>
    </row>
    <row r="8936" spans="2:9">
      <c r="B8936" s="1">
        <v>8934</v>
      </c>
      <c r="C8936" s="41" t="s">
        <v>25332</v>
      </c>
      <c r="D8936" s="4" t="s">
        <v>25333</v>
      </c>
      <c r="E8936" s="41" t="s">
        <v>21</v>
      </c>
      <c r="G8936" s="1" t="s">
        <v>22</v>
      </c>
      <c r="H8936" s="4" t="s">
        <v>369</v>
      </c>
      <c r="I8936" s="1" t="s">
        <v>38</v>
      </c>
    </row>
    <row r="8937" spans="2:9">
      <c r="B8937" s="1">
        <v>8935</v>
      </c>
      <c r="C8937" s="41" t="s">
        <v>25334</v>
      </c>
      <c r="D8937" s="4" t="s">
        <v>30210</v>
      </c>
      <c r="E8937" s="41" t="s">
        <v>21</v>
      </c>
      <c r="F8937" s="3" t="s">
        <v>30211</v>
      </c>
      <c r="G8937" s="1" t="s">
        <v>22</v>
      </c>
      <c r="H8937" s="4" t="s">
        <v>174</v>
      </c>
      <c r="I8937" s="1" t="s">
        <v>38</v>
      </c>
    </row>
    <row r="8938" spans="2:9">
      <c r="B8938" s="1">
        <v>8936</v>
      </c>
      <c r="C8938" s="41" t="s">
        <v>25335</v>
      </c>
      <c r="D8938" s="4" t="s">
        <v>25336</v>
      </c>
      <c r="E8938" s="41" t="s">
        <v>21</v>
      </c>
      <c r="G8938" s="1" t="s">
        <v>22</v>
      </c>
      <c r="H8938" s="4" t="s">
        <v>678</v>
      </c>
      <c r="I8938" s="1" t="s">
        <v>38</v>
      </c>
    </row>
    <row r="8939" spans="2:9">
      <c r="B8939" s="1">
        <v>8937</v>
      </c>
      <c r="C8939" s="41" t="s">
        <v>25337</v>
      </c>
      <c r="D8939" s="4" t="s">
        <v>25338</v>
      </c>
      <c r="E8939" s="41" t="s">
        <v>21</v>
      </c>
      <c r="G8939" s="1" t="s">
        <v>22</v>
      </c>
      <c r="H8939" s="4" t="s">
        <v>387</v>
      </c>
      <c r="I8939" s="1" t="s">
        <v>38</v>
      </c>
    </row>
    <row r="8940" spans="2:9">
      <c r="B8940" s="1">
        <v>8938</v>
      </c>
      <c r="C8940" s="41" t="s">
        <v>25339</v>
      </c>
      <c r="D8940" s="4" t="s">
        <v>25340</v>
      </c>
      <c r="E8940" s="41" t="s">
        <v>21</v>
      </c>
      <c r="G8940" s="1" t="s">
        <v>22</v>
      </c>
      <c r="H8940" s="4" t="s">
        <v>322</v>
      </c>
      <c r="I8940" s="1" t="s">
        <v>38</v>
      </c>
    </row>
    <row r="8941" spans="2:9">
      <c r="B8941" s="1">
        <v>8939</v>
      </c>
      <c r="C8941" s="41" t="s">
        <v>25341</v>
      </c>
      <c r="D8941" s="4" t="s">
        <v>25342</v>
      </c>
      <c r="E8941" s="41" t="s">
        <v>21</v>
      </c>
      <c r="F8941" s="3" t="s">
        <v>30156</v>
      </c>
      <c r="G8941" s="1" t="s">
        <v>22</v>
      </c>
      <c r="H8941" s="4" t="s">
        <v>182</v>
      </c>
      <c r="I8941" s="1" t="s">
        <v>38</v>
      </c>
    </row>
    <row r="8942" spans="2:9">
      <c r="B8942" s="1">
        <v>8940</v>
      </c>
      <c r="C8942" s="41" t="s">
        <v>25343</v>
      </c>
      <c r="D8942" s="4" t="s">
        <v>25344</v>
      </c>
      <c r="E8942" s="41" t="s">
        <v>21</v>
      </c>
      <c r="G8942" s="1" t="s">
        <v>22</v>
      </c>
      <c r="H8942" s="4" t="s">
        <v>678</v>
      </c>
      <c r="I8942" s="1" t="s">
        <v>38</v>
      </c>
    </row>
    <row r="8943" spans="2:9">
      <c r="B8943" s="1">
        <v>8941</v>
      </c>
      <c r="C8943" s="41" t="s">
        <v>25345</v>
      </c>
      <c r="D8943" s="4" t="s">
        <v>25346</v>
      </c>
      <c r="E8943" s="41" t="s">
        <v>21</v>
      </c>
      <c r="G8943" s="1" t="s">
        <v>22</v>
      </c>
      <c r="H8943" s="4" t="s">
        <v>484</v>
      </c>
      <c r="I8943" s="1" t="s">
        <v>38</v>
      </c>
    </row>
    <row r="8944" spans="2:9">
      <c r="B8944" s="1">
        <v>8942</v>
      </c>
      <c r="C8944" s="41" t="s">
        <v>25347</v>
      </c>
      <c r="D8944" s="4" t="s">
        <v>25348</v>
      </c>
      <c r="E8944" s="41" t="s">
        <v>21</v>
      </c>
      <c r="G8944" s="1" t="s">
        <v>22</v>
      </c>
      <c r="H8944" s="4" t="s">
        <v>679</v>
      </c>
      <c r="I8944" s="1" t="s">
        <v>38</v>
      </c>
    </row>
    <row r="8945" spans="2:9">
      <c r="B8945" s="1">
        <v>8943</v>
      </c>
      <c r="C8945" s="41" t="s">
        <v>25349</v>
      </c>
      <c r="D8945" s="4" t="s">
        <v>25350</v>
      </c>
      <c r="E8945" s="41" t="s">
        <v>21</v>
      </c>
      <c r="G8945" s="1" t="s">
        <v>22</v>
      </c>
      <c r="H8945" s="4" t="s">
        <v>557</v>
      </c>
      <c r="I8945" s="1" t="s">
        <v>38</v>
      </c>
    </row>
    <row r="8946" spans="2:9">
      <c r="B8946" s="1">
        <v>8944</v>
      </c>
      <c r="C8946" s="41" t="s">
        <v>25351</v>
      </c>
      <c r="D8946" s="4" t="s">
        <v>25352</v>
      </c>
      <c r="E8946" s="41" t="s">
        <v>21</v>
      </c>
      <c r="G8946" s="1" t="s">
        <v>22</v>
      </c>
      <c r="H8946" s="4" t="s">
        <v>369</v>
      </c>
      <c r="I8946" s="1" t="s">
        <v>38</v>
      </c>
    </row>
    <row r="8947" spans="2:9">
      <c r="B8947" s="1">
        <v>8945</v>
      </c>
      <c r="C8947" s="41" t="s">
        <v>25353</v>
      </c>
      <c r="D8947" s="4" t="s">
        <v>25354</v>
      </c>
      <c r="E8947" s="41" t="s">
        <v>21</v>
      </c>
      <c r="G8947" s="1" t="s">
        <v>22</v>
      </c>
      <c r="H8947" s="4" t="s">
        <v>182</v>
      </c>
      <c r="I8947" s="1" t="s">
        <v>38</v>
      </c>
    </row>
    <row r="8948" spans="2:9">
      <c r="B8948" s="1">
        <v>8946</v>
      </c>
      <c r="C8948" s="41" t="s">
        <v>25355</v>
      </c>
      <c r="D8948" s="4" t="s">
        <v>25356</v>
      </c>
      <c r="E8948" s="41" t="s">
        <v>21</v>
      </c>
      <c r="G8948" s="1" t="s">
        <v>22</v>
      </c>
      <c r="H8948" s="4" t="s">
        <v>182</v>
      </c>
      <c r="I8948" s="1" t="s">
        <v>38</v>
      </c>
    </row>
    <row r="8949" spans="2:9">
      <c r="B8949" s="1">
        <v>8947</v>
      </c>
      <c r="C8949" s="41" t="s">
        <v>25357</v>
      </c>
      <c r="D8949" s="4" t="s">
        <v>25358</v>
      </c>
      <c r="E8949" s="41" t="s">
        <v>21</v>
      </c>
      <c r="G8949" s="1" t="s">
        <v>22</v>
      </c>
      <c r="H8949" s="4" t="s">
        <v>436</v>
      </c>
      <c r="I8949" s="1" t="s">
        <v>38</v>
      </c>
    </row>
    <row r="8950" spans="2:9">
      <c r="B8950" s="1">
        <v>8948</v>
      </c>
      <c r="C8950" s="41" t="s">
        <v>25359</v>
      </c>
      <c r="D8950" s="4" t="s">
        <v>25360</v>
      </c>
      <c r="E8950" s="41" t="s">
        <v>21</v>
      </c>
      <c r="G8950" s="1" t="s">
        <v>22</v>
      </c>
      <c r="H8950" s="4" t="s">
        <v>387</v>
      </c>
      <c r="I8950" s="1" t="s">
        <v>38</v>
      </c>
    </row>
    <row r="8951" spans="2:9">
      <c r="B8951" s="1">
        <v>8949</v>
      </c>
      <c r="C8951" s="41" t="s">
        <v>25361</v>
      </c>
      <c r="D8951" s="4" t="s">
        <v>25362</v>
      </c>
      <c r="E8951" s="41" t="s">
        <v>21</v>
      </c>
      <c r="G8951" s="1" t="s">
        <v>22</v>
      </c>
      <c r="H8951" s="4" t="s">
        <v>387</v>
      </c>
      <c r="I8951" s="1" t="s">
        <v>38</v>
      </c>
    </row>
    <row r="8952" spans="2:9">
      <c r="B8952" s="1">
        <v>8950</v>
      </c>
      <c r="C8952" s="41" t="s">
        <v>25363</v>
      </c>
      <c r="D8952" s="4" t="s">
        <v>25364</v>
      </c>
      <c r="E8952" s="41" t="s">
        <v>21</v>
      </c>
      <c r="G8952" s="1" t="s">
        <v>22</v>
      </c>
      <c r="H8952" s="4" t="s">
        <v>296</v>
      </c>
      <c r="I8952" s="1" t="s">
        <v>38</v>
      </c>
    </row>
    <row r="8953" spans="2:9">
      <c r="B8953" s="1">
        <v>8951</v>
      </c>
      <c r="C8953" s="41" t="s">
        <v>25365</v>
      </c>
      <c r="D8953" s="4" t="s">
        <v>25366</v>
      </c>
      <c r="E8953" s="41" t="s">
        <v>21</v>
      </c>
      <c r="G8953" s="1" t="s">
        <v>22</v>
      </c>
      <c r="H8953" s="4" t="s">
        <v>679</v>
      </c>
      <c r="I8953" s="1" t="s">
        <v>38</v>
      </c>
    </row>
    <row r="8954" spans="2:9">
      <c r="B8954" s="1">
        <v>8952</v>
      </c>
      <c r="C8954" s="41" t="s">
        <v>25367</v>
      </c>
      <c r="D8954" s="4" t="s">
        <v>25368</v>
      </c>
      <c r="E8954" s="41" t="s">
        <v>21</v>
      </c>
      <c r="G8954" s="1" t="s">
        <v>22</v>
      </c>
      <c r="H8954" s="4" t="s">
        <v>484</v>
      </c>
      <c r="I8954" s="1" t="s">
        <v>38</v>
      </c>
    </row>
    <row r="8955" spans="2:9">
      <c r="B8955" s="1">
        <v>8953</v>
      </c>
      <c r="C8955" s="41" t="s">
        <v>25369</v>
      </c>
      <c r="D8955" s="4" t="s">
        <v>25370</v>
      </c>
      <c r="E8955" s="41" t="s">
        <v>21</v>
      </c>
      <c r="G8955" s="1" t="s">
        <v>22</v>
      </c>
      <c r="H8955" s="4" t="s">
        <v>679</v>
      </c>
      <c r="I8955" s="1" t="s">
        <v>38</v>
      </c>
    </row>
    <row r="8956" spans="2:9">
      <c r="B8956" s="1">
        <v>8954</v>
      </c>
      <c r="C8956" s="41" t="s">
        <v>25371</v>
      </c>
      <c r="D8956" s="4" t="s">
        <v>25372</v>
      </c>
      <c r="E8956" s="41" t="s">
        <v>21</v>
      </c>
      <c r="G8956" s="1" t="s">
        <v>22</v>
      </c>
      <c r="H8956" s="4" t="s">
        <v>680</v>
      </c>
      <c r="I8956" s="1" t="s">
        <v>38</v>
      </c>
    </row>
    <row r="8957" spans="2:9">
      <c r="B8957" s="1">
        <v>8955</v>
      </c>
      <c r="C8957" s="41" t="s">
        <v>25373</v>
      </c>
      <c r="D8957" s="4" t="s">
        <v>25374</v>
      </c>
      <c r="E8957" s="41" t="s">
        <v>21</v>
      </c>
      <c r="G8957" s="1" t="s">
        <v>22</v>
      </c>
      <c r="H8957" s="4" t="s">
        <v>387</v>
      </c>
      <c r="I8957" s="1" t="s">
        <v>38</v>
      </c>
    </row>
    <row r="8958" spans="2:9">
      <c r="B8958" s="1">
        <v>8956</v>
      </c>
      <c r="C8958" s="41" t="s">
        <v>25375</v>
      </c>
      <c r="D8958" s="4" t="s">
        <v>25376</v>
      </c>
      <c r="E8958" s="41" t="s">
        <v>21</v>
      </c>
      <c r="G8958" s="1" t="s">
        <v>22</v>
      </c>
      <c r="H8958" s="4" t="s">
        <v>557</v>
      </c>
      <c r="I8958" s="1" t="s">
        <v>38</v>
      </c>
    </row>
    <row r="8959" spans="2:9">
      <c r="B8959" s="1">
        <v>8957</v>
      </c>
      <c r="C8959" s="41" t="s">
        <v>25377</v>
      </c>
      <c r="D8959" s="4" t="s">
        <v>25378</v>
      </c>
      <c r="E8959" s="41" t="s">
        <v>21</v>
      </c>
      <c r="F8959" s="3" t="s">
        <v>30119</v>
      </c>
      <c r="G8959" s="1" t="s">
        <v>22</v>
      </c>
      <c r="H8959" s="4" t="s">
        <v>680</v>
      </c>
      <c r="I8959" s="1" t="s">
        <v>38</v>
      </c>
    </row>
    <row r="8960" spans="2:9">
      <c r="B8960" s="1">
        <v>8958</v>
      </c>
      <c r="C8960" s="41" t="s">
        <v>25379</v>
      </c>
      <c r="D8960" s="4" t="s">
        <v>25380</v>
      </c>
      <c r="E8960" s="41" t="s">
        <v>21</v>
      </c>
      <c r="G8960" s="1" t="s">
        <v>22</v>
      </c>
      <c r="H8960" s="4" t="s">
        <v>484</v>
      </c>
      <c r="I8960" s="1" t="s">
        <v>38</v>
      </c>
    </row>
    <row r="8961" spans="2:9">
      <c r="B8961" s="1">
        <v>8959</v>
      </c>
      <c r="C8961" s="41" t="s">
        <v>25381</v>
      </c>
      <c r="D8961" s="4" t="s">
        <v>13367</v>
      </c>
      <c r="E8961" s="41" t="s">
        <v>21</v>
      </c>
      <c r="G8961" s="1" t="s">
        <v>22</v>
      </c>
      <c r="H8961" s="4" t="s">
        <v>387</v>
      </c>
      <c r="I8961" s="1" t="s">
        <v>38</v>
      </c>
    </row>
    <row r="8962" spans="2:9">
      <c r="B8962" s="1">
        <v>8960</v>
      </c>
      <c r="C8962" s="41" t="s">
        <v>25382</v>
      </c>
      <c r="D8962" s="4" t="s">
        <v>25383</v>
      </c>
      <c r="E8962" s="41" t="s">
        <v>21</v>
      </c>
      <c r="G8962" s="1" t="s">
        <v>22</v>
      </c>
      <c r="H8962" s="4" t="s">
        <v>310</v>
      </c>
      <c r="I8962" s="1" t="s">
        <v>38</v>
      </c>
    </row>
    <row r="8963" spans="2:9">
      <c r="B8963" s="1">
        <v>8961</v>
      </c>
      <c r="C8963" s="41" t="s">
        <v>25384</v>
      </c>
      <c r="D8963" s="4" t="s">
        <v>25385</v>
      </c>
      <c r="E8963" s="41" t="s">
        <v>21</v>
      </c>
      <c r="G8963" s="1" t="s">
        <v>22</v>
      </c>
      <c r="H8963" s="4" t="s">
        <v>478</v>
      </c>
      <c r="I8963" s="1" t="s">
        <v>38</v>
      </c>
    </row>
    <row r="8964" spans="2:9">
      <c r="B8964" s="1">
        <v>8962</v>
      </c>
      <c r="C8964" s="41" t="s">
        <v>25386</v>
      </c>
      <c r="D8964" s="4" t="s">
        <v>25387</v>
      </c>
      <c r="E8964" s="41" t="s">
        <v>21</v>
      </c>
      <c r="G8964" s="1" t="s">
        <v>22</v>
      </c>
      <c r="H8964" s="4" t="s">
        <v>478</v>
      </c>
      <c r="I8964" s="1" t="s">
        <v>38</v>
      </c>
    </row>
    <row r="8965" spans="2:9">
      <c r="B8965" s="1">
        <v>8963</v>
      </c>
      <c r="C8965" s="41" t="s">
        <v>25388</v>
      </c>
      <c r="D8965" s="4" t="s">
        <v>25389</v>
      </c>
      <c r="E8965" s="41" t="s">
        <v>21</v>
      </c>
      <c r="G8965" s="1" t="s">
        <v>22</v>
      </c>
      <c r="H8965" s="4" t="s">
        <v>681</v>
      </c>
      <c r="I8965" s="1" t="s">
        <v>38</v>
      </c>
    </row>
    <row r="8966" spans="2:9">
      <c r="B8966" s="1">
        <v>8964</v>
      </c>
      <c r="C8966" s="41" t="s">
        <v>25390</v>
      </c>
      <c r="D8966" s="4" t="s">
        <v>25391</v>
      </c>
      <c r="E8966" s="41" t="s">
        <v>21</v>
      </c>
      <c r="G8966" s="1" t="s">
        <v>22</v>
      </c>
      <c r="H8966" s="4" t="s">
        <v>182</v>
      </c>
      <c r="I8966" s="1" t="s">
        <v>38</v>
      </c>
    </row>
    <row r="8967" spans="2:9">
      <c r="B8967" s="1">
        <v>8965</v>
      </c>
      <c r="C8967" s="41" t="s">
        <v>25392</v>
      </c>
      <c r="D8967" s="4" t="s">
        <v>25393</v>
      </c>
      <c r="E8967" s="41" t="s">
        <v>21</v>
      </c>
      <c r="F8967" s="3" t="s">
        <v>30274</v>
      </c>
      <c r="G8967" s="1" t="s">
        <v>22</v>
      </c>
      <c r="H8967" s="4" t="s">
        <v>484</v>
      </c>
      <c r="I8967" s="1" t="s">
        <v>38</v>
      </c>
    </row>
    <row r="8968" spans="2:9">
      <c r="B8968" s="1">
        <v>8966</v>
      </c>
      <c r="C8968" s="41" t="s">
        <v>25394</v>
      </c>
      <c r="D8968" s="4" t="s">
        <v>25395</v>
      </c>
      <c r="E8968" s="41" t="s">
        <v>21</v>
      </c>
      <c r="G8968" s="1" t="s">
        <v>22</v>
      </c>
      <c r="H8968" s="4" t="s">
        <v>387</v>
      </c>
      <c r="I8968" s="1" t="s">
        <v>38</v>
      </c>
    </row>
    <row r="8969" spans="2:9">
      <c r="B8969" s="1">
        <v>8967</v>
      </c>
      <c r="C8969" s="41" t="s">
        <v>25396</v>
      </c>
      <c r="D8969" s="4" t="s">
        <v>25397</v>
      </c>
      <c r="E8969" s="41" t="s">
        <v>21</v>
      </c>
      <c r="G8969" s="1" t="s">
        <v>22</v>
      </c>
      <c r="H8969" s="4" t="s">
        <v>296</v>
      </c>
      <c r="I8969" s="1" t="s">
        <v>38</v>
      </c>
    </row>
    <row r="8970" spans="2:9">
      <c r="B8970" s="1">
        <v>8968</v>
      </c>
      <c r="C8970" s="41" t="s">
        <v>25398</v>
      </c>
      <c r="D8970" s="4" t="s">
        <v>25399</v>
      </c>
      <c r="E8970" s="41" t="s">
        <v>21</v>
      </c>
      <c r="G8970" s="1" t="s">
        <v>22</v>
      </c>
      <c r="H8970" s="4" t="s">
        <v>679</v>
      </c>
      <c r="I8970" s="1" t="s">
        <v>38</v>
      </c>
    </row>
    <row r="8971" spans="2:9">
      <c r="B8971" s="1">
        <v>8969</v>
      </c>
      <c r="C8971" s="41" t="s">
        <v>25400</v>
      </c>
      <c r="D8971" s="4" t="s">
        <v>25401</v>
      </c>
      <c r="E8971" s="41" t="s">
        <v>21</v>
      </c>
      <c r="G8971" s="1" t="s">
        <v>22</v>
      </c>
      <c r="H8971" s="4" t="s">
        <v>436</v>
      </c>
      <c r="I8971" s="1" t="s">
        <v>38</v>
      </c>
    </row>
    <row r="8972" spans="2:9">
      <c r="B8972" s="1">
        <v>8970</v>
      </c>
      <c r="C8972" s="41" t="s">
        <v>25402</v>
      </c>
      <c r="D8972" s="4" t="s">
        <v>25403</v>
      </c>
      <c r="E8972" s="41" t="s">
        <v>21</v>
      </c>
      <c r="G8972" s="1" t="s">
        <v>22</v>
      </c>
      <c r="H8972" s="4" t="s">
        <v>326</v>
      </c>
      <c r="I8972" s="1" t="s">
        <v>38</v>
      </c>
    </row>
    <row r="8973" spans="2:9">
      <c r="B8973" s="1">
        <v>8971</v>
      </c>
      <c r="C8973" s="41" t="s">
        <v>25404</v>
      </c>
      <c r="D8973" s="4" t="s">
        <v>25405</v>
      </c>
      <c r="E8973" s="41" t="s">
        <v>21</v>
      </c>
      <c r="G8973" s="1" t="s">
        <v>22</v>
      </c>
      <c r="H8973" s="4" t="s">
        <v>557</v>
      </c>
      <c r="I8973" s="1" t="s">
        <v>38</v>
      </c>
    </row>
    <row r="8974" spans="2:9">
      <c r="B8974" s="1">
        <v>8972</v>
      </c>
      <c r="C8974" s="41" t="s">
        <v>25406</v>
      </c>
      <c r="D8974" s="4" t="s">
        <v>25407</v>
      </c>
      <c r="E8974" s="41" t="s">
        <v>21</v>
      </c>
      <c r="G8974" s="1" t="s">
        <v>22</v>
      </c>
      <c r="H8974" s="4" t="s">
        <v>478</v>
      </c>
      <c r="I8974" s="1" t="s">
        <v>38</v>
      </c>
    </row>
    <row r="8975" spans="2:9">
      <c r="B8975" s="1">
        <v>8973</v>
      </c>
      <c r="C8975" s="41" t="s">
        <v>25408</v>
      </c>
      <c r="D8975" s="4" t="s">
        <v>25409</v>
      </c>
      <c r="E8975" s="41" t="s">
        <v>21</v>
      </c>
      <c r="G8975" s="1" t="s">
        <v>22</v>
      </c>
      <c r="H8975" s="4" t="s">
        <v>436</v>
      </c>
      <c r="I8975" s="1" t="s">
        <v>38</v>
      </c>
    </row>
    <row r="8976" spans="2:9">
      <c r="B8976" s="1">
        <v>8974</v>
      </c>
      <c r="C8976" s="41" t="s">
        <v>25410</v>
      </c>
      <c r="D8976" s="4" t="s">
        <v>25411</v>
      </c>
      <c r="E8976" s="41" t="s">
        <v>21</v>
      </c>
      <c r="G8976" s="1" t="s">
        <v>22</v>
      </c>
      <c r="H8976" s="4" t="s">
        <v>436</v>
      </c>
      <c r="I8976" s="1" t="s">
        <v>38</v>
      </c>
    </row>
    <row r="8977" spans="2:9">
      <c r="B8977" s="1">
        <v>8975</v>
      </c>
      <c r="C8977" s="41" t="s">
        <v>25412</v>
      </c>
      <c r="D8977" s="4" t="s">
        <v>25413</v>
      </c>
      <c r="E8977" s="41" t="s">
        <v>21</v>
      </c>
      <c r="G8977" s="1" t="s">
        <v>22</v>
      </c>
      <c r="H8977" s="4" t="s">
        <v>322</v>
      </c>
      <c r="I8977" s="1" t="s">
        <v>38</v>
      </c>
    </row>
    <row r="8978" spans="2:9">
      <c r="B8978" s="1">
        <v>8976</v>
      </c>
      <c r="C8978" s="41" t="s">
        <v>25414</v>
      </c>
      <c r="D8978" s="4" t="s">
        <v>25415</v>
      </c>
      <c r="E8978" s="41" t="s">
        <v>21</v>
      </c>
      <c r="G8978" s="1" t="s">
        <v>22</v>
      </c>
      <c r="H8978" s="4" t="s">
        <v>174</v>
      </c>
      <c r="I8978" s="1" t="s">
        <v>38</v>
      </c>
    </row>
    <row r="8979" spans="2:9">
      <c r="B8979" s="1">
        <v>8977</v>
      </c>
      <c r="C8979" s="41" t="s">
        <v>25416</v>
      </c>
      <c r="D8979" s="4" t="s">
        <v>25417</v>
      </c>
      <c r="E8979" s="41" t="s">
        <v>21</v>
      </c>
      <c r="G8979" s="1" t="s">
        <v>22</v>
      </c>
      <c r="H8979" s="4" t="s">
        <v>387</v>
      </c>
      <c r="I8979" s="1" t="s">
        <v>38</v>
      </c>
    </row>
    <row r="8980" spans="2:9">
      <c r="B8980" s="1">
        <v>8978</v>
      </c>
      <c r="C8980" s="41" t="s">
        <v>25418</v>
      </c>
      <c r="D8980" s="4" t="s">
        <v>25419</v>
      </c>
      <c r="E8980" s="41" t="s">
        <v>21</v>
      </c>
      <c r="G8980" s="1" t="s">
        <v>22</v>
      </c>
      <c r="H8980" s="4" t="s">
        <v>182</v>
      </c>
      <c r="I8980" s="1" t="s">
        <v>38</v>
      </c>
    </row>
    <row r="8981" spans="2:9">
      <c r="B8981" s="1">
        <v>8979</v>
      </c>
      <c r="C8981" s="41" t="s">
        <v>25420</v>
      </c>
      <c r="D8981" s="4" t="s">
        <v>25421</v>
      </c>
      <c r="E8981" s="41" t="s">
        <v>21</v>
      </c>
      <c r="G8981" s="1" t="s">
        <v>22</v>
      </c>
      <c r="H8981" s="4" t="s">
        <v>182</v>
      </c>
      <c r="I8981" s="1" t="s">
        <v>38</v>
      </c>
    </row>
    <row r="8982" spans="2:9">
      <c r="B8982" s="1">
        <v>8980</v>
      </c>
      <c r="C8982" s="41" t="s">
        <v>25422</v>
      </c>
      <c r="D8982" s="4" t="s">
        <v>25423</v>
      </c>
      <c r="E8982" s="41" t="s">
        <v>21</v>
      </c>
      <c r="G8982" s="1" t="s">
        <v>22</v>
      </c>
      <c r="H8982" s="4" t="s">
        <v>387</v>
      </c>
      <c r="I8982" s="1" t="s">
        <v>38</v>
      </c>
    </row>
    <row r="8983" spans="2:9">
      <c r="B8983" s="1">
        <v>8981</v>
      </c>
      <c r="C8983" s="41" t="s">
        <v>25424</v>
      </c>
      <c r="D8983" s="4" t="s">
        <v>25425</v>
      </c>
      <c r="E8983" s="41" t="s">
        <v>21</v>
      </c>
      <c r="G8983" s="1" t="s">
        <v>22</v>
      </c>
      <c r="H8983" s="4" t="s">
        <v>387</v>
      </c>
      <c r="I8983" s="1" t="s">
        <v>38</v>
      </c>
    </row>
    <row r="8984" spans="2:9">
      <c r="B8984" s="1">
        <v>8982</v>
      </c>
      <c r="C8984" s="41" t="s">
        <v>25426</v>
      </c>
      <c r="D8984" s="4" t="s">
        <v>25427</v>
      </c>
      <c r="E8984" s="41" t="s">
        <v>21</v>
      </c>
      <c r="G8984" s="1" t="s">
        <v>22</v>
      </c>
      <c r="H8984" s="4" t="s">
        <v>387</v>
      </c>
      <c r="I8984" s="1" t="s">
        <v>38</v>
      </c>
    </row>
    <row r="8985" spans="2:9">
      <c r="B8985" s="1">
        <v>8983</v>
      </c>
      <c r="C8985" s="41" t="s">
        <v>25428</v>
      </c>
      <c r="D8985" s="4" t="s">
        <v>25429</v>
      </c>
      <c r="E8985" s="41" t="s">
        <v>21</v>
      </c>
      <c r="G8985" s="1" t="s">
        <v>22</v>
      </c>
      <c r="H8985" s="4" t="s">
        <v>29551</v>
      </c>
      <c r="I8985" s="1" t="s">
        <v>38</v>
      </c>
    </row>
    <row r="8986" spans="2:9">
      <c r="B8986" s="1">
        <v>8984</v>
      </c>
      <c r="C8986" s="41" t="s">
        <v>25430</v>
      </c>
      <c r="D8986" s="4" t="s">
        <v>25431</v>
      </c>
      <c r="E8986" s="41" t="s">
        <v>21</v>
      </c>
      <c r="G8986" s="1" t="s">
        <v>22</v>
      </c>
      <c r="H8986" s="4" t="s">
        <v>680</v>
      </c>
      <c r="I8986" s="1" t="s">
        <v>38</v>
      </c>
    </row>
    <row r="8987" spans="2:9">
      <c r="B8987" s="1">
        <v>8985</v>
      </c>
      <c r="C8987" s="41" t="s">
        <v>25432</v>
      </c>
      <c r="D8987" s="4" t="s">
        <v>25433</v>
      </c>
      <c r="E8987" s="41" t="s">
        <v>21</v>
      </c>
      <c r="G8987" s="1" t="s">
        <v>22</v>
      </c>
      <c r="H8987" s="4" t="s">
        <v>29551</v>
      </c>
      <c r="I8987" s="1" t="s">
        <v>38</v>
      </c>
    </row>
    <row r="8988" spans="2:9">
      <c r="B8988" s="1">
        <v>8986</v>
      </c>
      <c r="C8988" s="41" t="s">
        <v>25434</v>
      </c>
      <c r="D8988" s="4" t="s">
        <v>25435</v>
      </c>
      <c r="E8988" s="41" t="s">
        <v>21</v>
      </c>
      <c r="G8988" s="1" t="s">
        <v>22</v>
      </c>
      <c r="H8988" s="4" t="s">
        <v>680</v>
      </c>
      <c r="I8988" s="1" t="s">
        <v>38</v>
      </c>
    </row>
    <row r="8989" spans="2:9">
      <c r="B8989" s="1">
        <v>8987</v>
      </c>
      <c r="C8989" s="41" t="s">
        <v>25436</v>
      </c>
      <c r="D8989" s="4" t="s">
        <v>25437</v>
      </c>
      <c r="E8989" s="41" t="s">
        <v>21</v>
      </c>
      <c r="G8989" s="1" t="s">
        <v>22</v>
      </c>
      <c r="H8989" s="4" t="s">
        <v>557</v>
      </c>
      <c r="I8989" s="1" t="s">
        <v>38</v>
      </c>
    </row>
    <row r="8990" spans="2:9">
      <c r="B8990" s="1">
        <v>8988</v>
      </c>
      <c r="C8990" s="41" t="s">
        <v>25438</v>
      </c>
      <c r="D8990" s="4" t="s">
        <v>25439</v>
      </c>
      <c r="E8990" s="41" t="s">
        <v>21</v>
      </c>
      <c r="G8990" s="1" t="s">
        <v>22</v>
      </c>
      <c r="H8990" s="4" t="s">
        <v>322</v>
      </c>
      <c r="I8990" s="1" t="s">
        <v>38</v>
      </c>
    </row>
    <row r="8991" spans="2:9">
      <c r="B8991" s="1">
        <v>8989</v>
      </c>
      <c r="C8991" s="41" t="s">
        <v>25440</v>
      </c>
      <c r="D8991" s="4" t="s">
        <v>25441</v>
      </c>
      <c r="E8991" s="41" t="s">
        <v>21</v>
      </c>
      <c r="G8991" s="1" t="s">
        <v>22</v>
      </c>
      <c r="H8991" s="4" t="s">
        <v>244</v>
      </c>
      <c r="I8991" s="1" t="s">
        <v>38</v>
      </c>
    </row>
    <row r="8992" spans="2:9">
      <c r="B8992" s="1">
        <v>8990</v>
      </c>
      <c r="C8992" s="41" t="s">
        <v>25442</v>
      </c>
      <c r="D8992" s="4" t="s">
        <v>25443</v>
      </c>
      <c r="E8992" s="41" t="s">
        <v>21</v>
      </c>
      <c r="G8992" s="1" t="s">
        <v>22</v>
      </c>
      <c r="H8992" s="4" t="s">
        <v>484</v>
      </c>
      <c r="I8992" s="1" t="s">
        <v>38</v>
      </c>
    </row>
    <row r="8993" spans="2:9">
      <c r="B8993" s="1">
        <v>8991</v>
      </c>
      <c r="C8993" s="41" t="s">
        <v>25444</v>
      </c>
      <c r="D8993" s="4" t="s">
        <v>25445</v>
      </c>
      <c r="E8993" s="41" t="s">
        <v>21</v>
      </c>
      <c r="G8993" s="1" t="s">
        <v>22</v>
      </c>
      <c r="H8993" s="4" t="s">
        <v>436</v>
      </c>
      <c r="I8993" s="1" t="s">
        <v>38</v>
      </c>
    </row>
    <row r="8994" spans="2:9">
      <c r="B8994" s="1">
        <v>8992</v>
      </c>
      <c r="C8994" s="41" t="s">
        <v>25446</v>
      </c>
      <c r="D8994" s="4" t="s">
        <v>25447</v>
      </c>
      <c r="E8994" s="41" t="s">
        <v>21</v>
      </c>
      <c r="G8994" s="1" t="s">
        <v>22</v>
      </c>
      <c r="H8994" s="4" t="s">
        <v>478</v>
      </c>
      <c r="I8994" s="1" t="s">
        <v>38</v>
      </c>
    </row>
    <row r="8995" spans="2:9">
      <c r="B8995" s="1">
        <v>8993</v>
      </c>
      <c r="C8995" s="41" t="s">
        <v>25448</v>
      </c>
      <c r="D8995" s="4" t="s">
        <v>25449</v>
      </c>
      <c r="E8995" s="41" t="s">
        <v>21</v>
      </c>
      <c r="G8995" s="1" t="s">
        <v>22</v>
      </c>
      <c r="H8995" s="4" t="s">
        <v>436</v>
      </c>
      <c r="I8995" s="1" t="s">
        <v>38</v>
      </c>
    </row>
    <row r="8996" spans="2:9">
      <c r="B8996" s="1">
        <v>8994</v>
      </c>
      <c r="C8996" s="41" t="s">
        <v>25450</v>
      </c>
      <c r="D8996" s="4" t="s">
        <v>25451</v>
      </c>
      <c r="E8996" s="41" t="s">
        <v>21</v>
      </c>
      <c r="F8996" s="3" t="s">
        <v>30269</v>
      </c>
      <c r="G8996" s="1" t="s">
        <v>22</v>
      </c>
      <c r="H8996" s="4" t="s">
        <v>198</v>
      </c>
      <c r="I8996" s="1" t="s">
        <v>38</v>
      </c>
    </row>
    <row r="8997" spans="2:9">
      <c r="B8997" s="1">
        <v>8995</v>
      </c>
      <c r="C8997" s="41" t="s">
        <v>25452</v>
      </c>
      <c r="D8997" s="4" t="s">
        <v>25453</v>
      </c>
      <c r="E8997" s="41" t="s">
        <v>21</v>
      </c>
      <c r="G8997" s="1" t="s">
        <v>22</v>
      </c>
      <c r="H8997" s="4" t="s">
        <v>387</v>
      </c>
      <c r="I8997" s="1" t="s">
        <v>38</v>
      </c>
    </row>
    <row r="8998" spans="2:9">
      <c r="B8998" s="1">
        <v>8996</v>
      </c>
      <c r="C8998" s="41" t="s">
        <v>25454</v>
      </c>
      <c r="D8998" s="4" t="s">
        <v>25455</v>
      </c>
      <c r="E8998" s="41" t="s">
        <v>21</v>
      </c>
      <c r="G8998" s="1" t="s">
        <v>22</v>
      </c>
      <c r="H8998" s="4" t="s">
        <v>484</v>
      </c>
      <c r="I8998" s="1" t="s">
        <v>38</v>
      </c>
    </row>
    <row r="8999" spans="2:9">
      <c r="B8999" s="1">
        <v>8997</v>
      </c>
      <c r="C8999" s="41" t="s">
        <v>25456</v>
      </c>
      <c r="D8999" s="4" t="s">
        <v>25457</v>
      </c>
      <c r="E8999" s="41" t="s">
        <v>21</v>
      </c>
      <c r="G8999" s="1" t="s">
        <v>22</v>
      </c>
      <c r="H8999" s="4" t="s">
        <v>680</v>
      </c>
      <c r="I8999" s="1" t="s">
        <v>38</v>
      </c>
    </row>
    <row r="9000" spans="2:9">
      <c r="B9000" s="1">
        <v>8998</v>
      </c>
      <c r="C9000" s="41" t="s">
        <v>25458</v>
      </c>
      <c r="D9000" s="4" t="s">
        <v>25459</v>
      </c>
      <c r="E9000" s="41" t="s">
        <v>21</v>
      </c>
      <c r="G9000" s="1" t="s">
        <v>22</v>
      </c>
      <c r="H9000" s="4" t="s">
        <v>387</v>
      </c>
      <c r="I9000" s="1" t="s">
        <v>38</v>
      </c>
    </row>
    <row r="9001" spans="2:9">
      <c r="B9001" s="1">
        <v>8999</v>
      </c>
      <c r="C9001" s="41" t="s">
        <v>25460</v>
      </c>
      <c r="D9001" s="4" t="s">
        <v>25461</v>
      </c>
      <c r="E9001" s="41" t="s">
        <v>21</v>
      </c>
      <c r="G9001" s="1" t="s">
        <v>22</v>
      </c>
      <c r="H9001" s="4" t="s">
        <v>557</v>
      </c>
      <c r="I9001" s="1" t="s">
        <v>38</v>
      </c>
    </row>
    <row r="9002" spans="2:9">
      <c r="B9002" s="1">
        <v>9000</v>
      </c>
      <c r="C9002" s="41" t="s">
        <v>25462</v>
      </c>
      <c r="D9002" s="4" t="s">
        <v>25463</v>
      </c>
      <c r="E9002" s="41" t="s">
        <v>21</v>
      </c>
      <c r="G9002" s="1" t="s">
        <v>22</v>
      </c>
      <c r="H9002" s="4" t="s">
        <v>29551</v>
      </c>
      <c r="I9002" s="1" t="s">
        <v>38</v>
      </c>
    </row>
    <row r="9003" spans="2:9">
      <c r="B9003" s="1">
        <v>9001</v>
      </c>
      <c r="C9003" s="41" t="s">
        <v>25464</v>
      </c>
      <c r="D9003" s="4" t="s">
        <v>25465</v>
      </c>
      <c r="E9003" s="41" t="s">
        <v>21</v>
      </c>
      <c r="G9003" s="1" t="s">
        <v>22</v>
      </c>
      <c r="H9003" s="4" t="s">
        <v>29551</v>
      </c>
      <c r="I9003" s="1" t="s">
        <v>38</v>
      </c>
    </row>
    <row r="9004" spans="2:9">
      <c r="B9004" s="1">
        <v>9002</v>
      </c>
      <c r="C9004" s="41" t="s">
        <v>25466</v>
      </c>
      <c r="D9004" s="4" t="s">
        <v>25467</v>
      </c>
      <c r="E9004" s="41" t="s">
        <v>21</v>
      </c>
      <c r="G9004" s="1" t="s">
        <v>22</v>
      </c>
      <c r="H9004" s="4" t="s">
        <v>252</v>
      </c>
      <c r="I9004" s="1" t="s">
        <v>38</v>
      </c>
    </row>
    <row r="9005" spans="2:9">
      <c r="B9005" s="1">
        <v>9003</v>
      </c>
      <c r="C9005" s="41" t="s">
        <v>25468</v>
      </c>
      <c r="D9005" s="4" t="s">
        <v>25469</v>
      </c>
      <c r="E9005" s="41" t="s">
        <v>21</v>
      </c>
      <c r="G9005" s="1" t="s">
        <v>22</v>
      </c>
      <c r="H9005" s="4" t="s">
        <v>675</v>
      </c>
      <c r="I9005" s="1" t="s">
        <v>38</v>
      </c>
    </row>
    <row r="9006" spans="2:9">
      <c r="B9006" s="1">
        <v>9004</v>
      </c>
      <c r="C9006" s="41" t="s">
        <v>25470</v>
      </c>
      <c r="D9006" s="4" t="s">
        <v>25471</v>
      </c>
      <c r="E9006" s="41" t="s">
        <v>21</v>
      </c>
      <c r="G9006" s="1" t="s">
        <v>22</v>
      </c>
      <c r="H9006" s="4" t="s">
        <v>436</v>
      </c>
      <c r="I9006" s="1" t="s">
        <v>38</v>
      </c>
    </row>
    <row r="9007" spans="2:9">
      <c r="B9007" s="1">
        <v>9005</v>
      </c>
      <c r="C9007" s="41" t="s">
        <v>25472</v>
      </c>
      <c r="D9007" s="4" t="s">
        <v>25473</v>
      </c>
      <c r="E9007" s="41" t="s">
        <v>21</v>
      </c>
      <c r="G9007" s="1" t="s">
        <v>22</v>
      </c>
      <c r="H9007" s="4" t="s">
        <v>310</v>
      </c>
      <c r="I9007" s="1" t="s">
        <v>38</v>
      </c>
    </row>
    <row r="9008" spans="2:9">
      <c r="B9008" s="1">
        <v>9006</v>
      </c>
      <c r="C9008" s="41" t="s">
        <v>25474</v>
      </c>
      <c r="D9008" s="4" t="s">
        <v>25475</v>
      </c>
      <c r="E9008" s="41" t="s">
        <v>21</v>
      </c>
      <c r="G9008" s="1" t="s">
        <v>22</v>
      </c>
      <c r="H9008" s="4" t="s">
        <v>484</v>
      </c>
      <c r="I9008" s="1" t="s">
        <v>38</v>
      </c>
    </row>
    <row r="9009" spans="2:9">
      <c r="B9009" s="1">
        <v>9007</v>
      </c>
      <c r="C9009" s="41" t="s">
        <v>25476</v>
      </c>
      <c r="D9009" s="4" t="s">
        <v>25477</v>
      </c>
      <c r="E9009" s="41" t="s">
        <v>21</v>
      </c>
      <c r="G9009" s="1" t="s">
        <v>22</v>
      </c>
      <c r="H9009" s="4" t="s">
        <v>557</v>
      </c>
      <c r="I9009" s="1" t="s">
        <v>38</v>
      </c>
    </row>
    <row r="9010" spans="2:9">
      <c r="B9010" s="1">
        <v>9008</v>
      </c>
      <c r="C9010" s="41" t="s">
        <v>25478</v>
      </c>
      <c r="D9010" s="4" t="s">
        <v>25479</v>
      </c>
      <c r="E9010" s="41" t="s">
        <v>21</v>
      </c>
      <c r="G9010" s="1" t="s">
        <v>22</v>
      </c>
      <c r="H9010" s="4" t="s">
        <v>484</v>
      </c>
      <c r="I9010" s="1" t="s">
        <v>38</v>
      </c>
    </row>
    <row r="9011" spans="2:9">
      <c r="B9011" s="1">
        <v>9009</v>
      </c>
      <c r="C9011" s="41" t="s">
        <v>25480</v>
      </c>
      <c r="D9011" s="4" t="s">
        <v>25481</v>
      </c>
      <c r="E9011" s="41" t="s">
        <v>21</v>
      </c>
      <c r="G9011" s="1" t="s">
        <v>22</v>
      </c>
      <c r="H9011" s="4" t="s">
        <v>679</v>
      </c>
      <c r="I9011" s="1" t="s">
        <v>38</v>
      </c>
    </row>
    <row r="9012" spans="2:9">
      <c r="B9012" s="1">
        <v>9010</v>
      </c>
      <c r="C9012" s="41" t="s">
        <v>25482</v>
      </c>
      <c r="D9012" s="4" t="s">
        <v>25483</v>
      </c>
      <c r="E9012" s="41" t="s">
        <v>21</v>
      </c>
      <c r="G9012" s="1" t="s">
        <v>22</v>
      </c>
      <c r="H9012" s="4" t="s">
        <v>182</v>
      </c>
      <c r="I9012" s="1" t="s">
        <v>38</v>
      </c>
    </row>
    <row r="9013" spans="2:9">
      <c r="B9013" s="1">
        <v>9011</v>
      </c>
      <c r="C9013" s="41" t="s">
        <v>25484</v>
      </c>
      <c r="D9013" s="4" t="s">
        <v>5838</v>
      </c>
      <c r="E9013" s="41" t="s">
        <v>21</v>
      </c>
      <c r="G9013" s="1" t="s">
        <v>22</v>
      </c>
      <c r="H9013" s="4" t="s">
        <v>675</v>
      </c>
      <c r="I9013" s="1" t="s">
        <v>38</v>
      </c>
    </row>
    <row r="9014" spans="2:9">
      <c r="B9014" s="1">
        <v>9012</v>
      </c>
      <c r="C9014" s="41" t="s">
        <v>25485</v>
      </c>
      <c r="D9014" s="4" t="s">
        <v>25486</v>
      </c>
      <c r="E9014" s="41" t="s">
        <v>21</v>
      </c>
      <c r="G9014" s="1" t="s">
        <v>22</v>
      </c>
      <c r="H9014" s="4" t="s">
        <v>484</v>
      </c>
      <c r="I9014" s="1" t="s">
        <v>38</v>
      </c>
    </row>
    <row r="9015" spans="2:9">
      <c r="B9015" s="1">
        <v>9013</v>
      </c>
      <c r="C9015" s="41" t="s">
        <v>25487</v>
      </c>
      <c r="D9015" s="4" t="s">
        <v>25488</v>
      </c>
      <c r="E9015" s="41" t="s">
        <v>21</v>
      </c>
      <c r="G9015" s="1" t="s">
        <v>22</v>
      </c>
      <c r="H9015" s="4" t="s">
        <v>357</v>
      </c>
      <c r="I9015" s="1" t="s">
        <v>38</v>
      </c>
    </row>
    <row r="9016" spans="2:9">
      <c r="B9016" s="1">
        <v>9014</v>
      </c>
      <c r="C9016" s="41" t="s">
        <v>25489</v>
      </c>
      <c r="D9016" s="4" t="s">
        <v>25490</v>
      </c>
      <c r="E9016" s="41" t="s">
        <v>21</v>
      </c>
      <c r="G9016" s="1" t="s">
        <v>22</v>
      </c>
      <c r="H9016" s="4" t="s">
        <v>484</v>
      </c>
      <c r="I9016" s="1" t="s">
        <v>38</v>
      </c>
    </row>
    <row r="9017" spans="2:9">
      <c r="B9017" s="1">
        <v>9015</v>
      </c>
      <c r="C9017" s="41" t="s">
        <v>25491</v>
      </c>
      <c r="D9017" s="4" t="s">
        <v>25492</v>
      </c>
      <c r="E9017" s="41" t="s">
        <v>21</v>
      </c>
      <c r="G9017" s="1" t="s">
        <v>22</v>
      </c>
      <c r="H9017" s="4" t="s">
        <v>679</v>
      </c>
      <c r="I9017" s="1" t="s">
        <v>38</v>
      </c>
    </row>
    <row r="9018" spans="2:9">
      <c r="B9018" s="1">
        <v>9016</v>
      </c>
      <c r="C9018" s="41" t="s">
        <v>25493</v>
      </c>
      <c r="D9018" s="4" t="s">
        <v>25494</v>
      </c>
      <c r="E9018" s="41" t="s">
        <v>21</v>
      </c>
      <c r="G9018" s="1" t="s">
        <v>22</v>
      </c>
      <c r="H9018" s="4" t="s">
        <v>678</v>
      </c>
      <c r="I9018" s="1" t="s">
        <v>38</v>
      </c>
    </row>
    <row r="9019" spans="2:9">
      <c r="B9019" s="1">
        <v>9017</v>
      </c>
      <c r="C9019" s="41" t="s">
        <v>25495</v>
      </c>
      <c r="D9019" s="4" t="s">
        <v>25496</v>
      </c>
      <c r="E9019" s="41" t="s">
        <v>21</v>
      </c>
      <c r="G9019" s="1" t="s">
        <v>22</v>
      </c>
      <c r="H9019" s="4" t="s">
        <v>679</v>
      </c>
      <c r="I9019" s="1" t="s">
        <v>38</v>
      </c>
    </row>
    <row r="9020" spans="2:9">
      <c r="B9020" s="1">
        <v>9018</v>
      </c>
      <c r="C9020" s="41" t="s">
        <v>25497</v>
      </c>
      <c r="D9020" s="4" t="s">
        <v>25498</v>
      </c>
      <c r="E9020" s="41" t="s">
        <v>21</v>
      </c>
      <c r="G9020" s="1" t="s">
        <v>22</v>
      </c>
      <c r="H9020" s="4" t="s">
        <v>436</v>
      </c>
      <c r="I9020" s="1" t="s">
        <v>38</v>
      </c>
    </row>
    <row r="9021" spans="2:9">
      <c r="B9021" s="1">
        <v>9019</v>
      </c>
      <c r="C9021" s="41" t="s">
        <v>25499</v>
      </c>
      <c r="D9021" s="4" t="s">
        <v>25500</v>
      </c>
      <c r="E9021" s="41" t="s">
        <v>21</v>
      </c>
      <c r="G9021" s="1" t="s">
        <v>22</v>
      </c>
      <c r="H9021" s="4" t="s">
        <v>174</v>
      </c>
      <c r="I9021" s="1" t="s">
        <v>38</v>
      </c>
    </row>
    <row r="9022" spans="2:9">
      <c r="B9022" s="1">
        <v>9020</v>
      </c>
      <c r="C9022" s="41" t="s">
        <v>25501</v>
      </c>
      <c r="D9022" s="4" t="s">
        <v>25502</v>
      </c>
      <c r="E9022" s="41" t="s">
        <v>21</v>
      </c>
      <c r="G9022" s="1" t="s">
        <v>22</v>
      </c>
      <c r="H9022" s="4" t="s">
        <v>387</v>
      </c>
      <c r="I9022" s="1" t="s">
        <v>38</v>
      </c>
    </row>
    <row r="9023" spans="2:9">
      <c r="B9023" s="1">
        <v>9021</v>
      </c>
      <c r="C9023" s="41" t="s">
        <v>25503</v>
      </c>
      <c r="D9023" s="4" t="s">
        <v>25504</v>
      </c>
      <c r="E9023" s="41" t="s">
        <v>21</v>
      </c>
      <c r="G9023" s="1" t="s">
        <v>22</v>
      </c>
      <c r="H9023" s="4" t="s">
        <v>182</v>
      </c>
      <c r="I9023" s="1" t="s">
        <v>38</v>
      </c>
    </row>
    <row r="9024" spans="2:9">
      <c r="B9024" s="1">
        <v>9022</v>
      </c>
      <c r="C9024" s="41" t="s">
        <v>25505</v>
      </c>
      <c r="D9024" s="4" t="s">
        <v>25506</v>
      </c>
      <c r="E9024" s="41" t="s">
        <v>21</v>
      </c>
      <c r="G9024" s="1" t="s">
        <v>22</v>
      </c>
      <c r="H9024" s="4" t="s">
        <v>436</v>
      </c>
      <c r="I9024" s="1" t="s">
        <v>38</v>
      </c>
    </row>
    <row r="9025" spans="2:9">
      <c r="B9025" s="1">
        <v>9023</v>
      </c>
      <c r="C9025" s="41" t="s">
        <v>25507</v>
      </c>
      <c r="D9025" s="4" t="s">
        <v>25508</v>
      </c>
      <c r="E9025" s="41" t="s">
        <v>21</v>
      </c>
      <c r="G9025" s="1" t="s">
        <v>22</v>
      </c>
      <c r="H9025" s="4" t="s">
        <v>484</v>
      </c>
      <c r="I9025" s="1" t="s">
        <v>38</v>
      </c>
    </row>
    <row r="9026" spans="2:9">
      <c r="B9026" s="1">
        <v>9024</v>
      </c>
      <c r="C9026" s="41" t="s">
        <v>25509</v>
      </c>
      <c r="D9026" s="4" t="s">
        <v>25510</v>
      </c>
      <c r="E9026" s="41" t="s">
        <v>21</v>
      </c>
      <c r="G9026" s="1" t="s">
        <v>22</v>
      </c>
      <c r="H9026" s="4" t="s">
        <v>360</v>
      </c>
      <c r="I9026" s="1" t="s">
        <v>38</v>
      </c>
    </row>
    <row r="9027" spans="2:9">
      <c r="B9027" s="1">
        <v>9025</v>
      </c>
      <c r="C9027" s="41" t="s">
        <v>25511</v>
      </c>
      <c r="D9027" s="4" t="s">
        <v>25512</v>
      </c>
      <c r="E9027" s="41" t="s">
        <v>21</v>
      </c>
      <c r="G9027" s="1" t="s">
        <v>22</v>
      </c>
      <c r="H9027" s="4" t="s">
        <v>678</v>
      </c>
      <c r="I9027" s="1" t="s">
        <v>38</v>
      </c>
    </row>
    <row r="9028" spans="2:9">
      <c r="B9028" s="1">
        <v>9026</v>
      </c>
      <c r="C9028" s="41" t="s">
        <v>25513</v>
      </c>
      <c r="D9028" s="4" t="s">
        <v>25514</v>
      </c>
      <c r="E9028" s="41" t="s">
        <v>21</v>
      </c>
      <c r="G9028" s="1" t="s">
        <v>22</v>
      </c>
      <c r="H9028" s="4" t="s">
        <v>484</v>
      </c>
      <c r="I9028" s="1" t="s">
        <v>38</v>
      </c>
    </row>
    <row r="9029" spans="2:9">
      <c r="B9029" s="1">
        <v>9027</v>
      </c>
      <c r="C9029" s="41" t="s">
        <v>25515</v>
      </c>
      <c r="D9029" s="4" t="s">
        <v>25516</v>
      </c>
      <c r="E9029" s="41" t="s">
        <v>21</v>
      </c>
      <c r="G9029" s="1" t="s">
        <v>22</v>
      </c>
      <c r="H9029" s="4" t="s">
        <v>675</v>
      </c>
      <c r="I9029" s="1" t="s">
        <v>38</v>
      </c>
    </row>
    <row r="9030" spans="2:9">
      <c r="B9030" s="1">
        <v>9028</v>
      </c>
      <c r="C9030" s="41" t="s">
        <v>25517</v>
      </c>
      <c r="D9030" s="4" t="s">
        <v>25518</v>
      </c>
      <c r="E9030" s="41" t="s">
        <v>21</v>
      </c>
      <c r="G9030" s="1" t="s">
        <v>22</v>
      </c>
      <c r="H9030" s="4" t="s">
        <v>478</v>
      </c>
      <c r="I9030" s="1" t="s">
        <v>38</v>
      </c>
    </row>
    <row r="9031" spans="2:9">
      <c r="B9031" s="1">
        <v>9029</v>
      </c>
      <c r="C9031" s="41" t="s">
        <v>25519</v>
      </c>
      <c r="D9031" s="4" t="s">
        <v>25520</v>
      </c>
      <c r="E9031" s="41" t="s">
        <v>21</v>
      </c>
      <c r="G9031" s="1" t="s">
        <v>22</v>
      </c>
      <c r="H9031" s="4" t="s">
        <v>462</v>
      </c>
      <c r="I9031" s="1" t="s">
        <v>38</v>
      </c>
    </row>
    <row r="9032" spans="2:9">
      <c r="B9032" s="1">
        <v>9030</v>
      </c>
      <c r="C9032" s="41" t="s">
        <v>25521</v>
      </c>
      <c r="D9032" s="4" t="s">
        <v>25522</v>
      </c>
      <c r="E9032" s="41" t="s">
        <v>21</v>
      </c>
      <c r="G9032" s="1" t="s">
        <v>22</v>
      </c>
      <c r="H9032" s="4" t="s">
        <v>182</v>
      </c>
      <c r="I9032" s="1" t="s">
        <v>38</v>
      </c>
    </row>
    <row r="9033" spans="2:9">
      <c r="B9033" s="1">
        <v>9031</v>
      </c>
      <c r="C9033" s="41" t="s">
        <v>25523</v>
      </c>
      <c r="D9033" s="4" t="s">
        <v>19540</v>
      </c>
      <c r="E9033" s="41" t="s">
        <v>21</v>
      </c>
      <c r="G9033" s="1" t="s">
        <v>22</v>
      </c>
      <c r="H9033" s="4" t="s">
        <v>296</v>
      </c>
      <c r="I9033" s="1" t="s">
        <v>38</v>
      </c>
    </row>
    <row r="9034" spans="2:9">
      <c r="B9034" s="1">
        <v>9032</v>
      </c>
      <c r="C9034" s="41" t="s">
        <v>25524</v>
      </c>
      <c r="D9034" s="4" t="s">
        <v>25525</v>
      </c>
      <c r="E9034" s="41" t="s">
        <v>21</v>
      </c>
      <c r="G9034" s="1" t="s">
        <v>22</v>
      </c>
      <c r="H9034" s="4" t="s">
        <v>436</v>
      </c>
      <c r="I9034" s="1" t="s">
        <v>38</v>
      </c>
    </row>
    <row r="9035" spans="2:9">
      <c r="B9035" s="1">
        <v>9033</v>
      </c>
      <c r="C9035" s="41" t="s">
        <v>25526</v>
      </c>
      <c r="D9035" s="4" t="s">
        <v>11096</v>
      </c>
      <c r="E9035" s="41" t="s">
        <v>21</v>
      </c>
      <c r="G9035" s="1" t="s">
        <v>22</v>
      </c>
      <c r="H9035" s="4" t="s">
        <v>387</v>
      </c>
      <c r="I9035" s="1" t="s">
        <v>38</v>
      </c>
    </row>
    <row r="9036" spans="2:9">
      <c r="B9036" s="1">
        <v>9034</v>
      </c>
      <c r="C9036" s="41" t="s">
        <v>25527</v>
      </c>
      <c r="D9036" s="4" t="s">
        <v>25528</v>
      </c>
      <c r="E9036" s="41" t="s">
        <v>21</v>
      </c>
      <c r="G9036" s="1" t="s">
        <v>22</v>
      </c>
      <c r="H9036" s="4" t="s">
        <v>678</v>
      </c>
      <c r="I9036" s="1" t="s">
        <v>38</v>
      </c>
    </row>
    <row r="9037" spans="2:9">
      <c r="B9037" s="1">
        <v>9035</v>
      </c>
      <c r="C9037" s="41" t="s">
        <v>25529</v>
      </c>
      <c r="D9037" s="4" t="s">
        <v>25530</v>
      </c>
      <c r="E9037" s="41" t="s">
        <v>21</v>
      </c>
      <c r="G9037" s="1" t="s">
        <v>22</v>
      </c>
      <c r="H9037" s="4" t="s">
        <v>680</v>
      </c>
      <c r="I9037" s="1" t="s">
        <v>38</v>
      </c>
    </row>
    <row r="9038" spans="2:9">
      <c r="B9038" s="1">
        <v>9036</v>
      </c>
      <c r="C9038" s="41" t="s">
        <v>25531</v>
      </c>
      <c r="D9038" s="4" t="s">
        <v>25532</v>
      </c>
      <c r="E9038" s="41" t="s">
        <v>21</v>
      </c>
      <c r="G9038" s="1" t="s">
        <v>22</v>
      </c>
      <c r="H9038" s="4" t="s">
        <v>174</v>
      </c>
      <c r="I9038" s="1" t="s">
        <v>38</v>
      </c>
    </row>
    <row r="9039" spans="2:9">
      <c r="B9039" s="1">
        <v>9037</v>
      </c>
      <c r="C9039" s="41" t="s">
        <v>25533</v>
      </c>
      <c r="D9039" s="4" t="s">
        <v>25534</v>
      </c>
      <c r="E9039" s="41" t="s">
        <v>21</v>
      </c>
      <c r="G9039" s="1" t="s">
        <v>22</v>
      </c>
      <c r="H9039" s="4" t="s">
        <v>484</v>
      </c>
      <c r="I9039" s="1" t="s">
        <v>38</v>
      </c>
    </row>
    <row r="9040" spans="2:9">
      <c r="B9040" s="1">
        <v>9038</v>
      </c>
      <c r="C9040" s="41" t="s">
        <v>25535</v>
      </c>
      <c r="D9040" s="4" t="s">
        <v>25536</v>
      </c>
      <c r="E9040" s="41" t="s">
        <v>21</v>
      </c>
      <c r="G9040" s="1" t="s">
        <v>22</v>
      </c>
      <c r="H9040" s="4" t="s">
        <v>679</v>
      </c>
      <c r="I9040" s="1" t="s">
        <v>38</v>
      </c>
    </row>
    <row r="9041" spans="2:9">
      <c r="B9041" s="1">
        <v>9039</v>
      </c>
      <c r="C9041" s="41" t="s">
        <v>25537</v>
      </c>
      <c r="D9041" s="4" t="s">
        <v>25538</v>
      </c>
      <c r="E9041" s="41" t="s">
        <v>21</v>
      </c>
      <c r="G9041" s="1" t="s">
        <v>22</v>
      </c>
      <c r="H9041" s="4" t="s">
        <v>252</v>
      </c>
      <c r="I9041" s="1" t="s">
        <v>38</v>
      </c>
    </row>
    <row r="9042" spans="2:9">
      <c r="B9042" s="1">
        <v>9040</v>
      </c>
      <c r="C9042" s="41" t="s">
        <v>25539</v>
      </c>
      <c r="D9042" s="4" t="s">
        <v>25540</v>
      </c>
      <c r="E9042" s="41" t="s">
        <v>21</v>
      </c>
      <c r="G9042" s="1" t="s">
        <v>22</v>
      </c>
      <c r="H9042" s="4" t="s">
        <v>678</v>
      </c>
      <c r="I9042" s="1" t="s">
        <v>38</v>
      </c>
    </row>
    <row r="9043" spans="2:9">
      <c r="B9043" s="1">
        <v>9041</v>
      </c>
      <c r="C9043" s="41" t="s">
        <v>25541</v>
      </c>
      <c r="D9043" s="4" t="s">
        <v>25542</v>
      </c>
      <c r="E9043" s="41" t="s">
        <v>21</v>
      </c>
      <c r="G9043" s="1" t="s">
        <v>22</v>
      </c>
      <c r="H9043" s="4" t="s">
        <v>436</v>
      </c>
      <c r="I9043" s="1" t="s">
        <v>38</v>
      </c>
    </row>
    <row r="9044" spans="2:9">
      <c r="B9044" s="1">
        <v>9042</v>
      </c>
      <c r="C9044" s="41" t="s">
        <v>25543</v>
      </c>
      <c r="D9044" s="4" t="s">
        <v>25544</v>
      </c>
      <c r="E9044" s="41" t="s">
        <v>21</v>
      </c>
      <c r="G9044" s="1" t="s">
        <v>22</v>
      </c>
      <c r="H9044" s="4" t="s">
        <v>182</v>
      </c>
      <c r="I9044" s="1" t="s">
        <v>38</v>
      </c>
    </row>
    <row r="9045" spans="2:9">
      <c r="B9045" s="1">
        <v>9043</v>
      </c>
      <c r="C9045" s="41" t="s">
        <v>25545</v>
      </c>
      <c r="D9045" s="4" t="s">
        <v>25546</v>
      </c>
      <c r="E9045" s="41" t="s">
        <v>21</v>
      </c>
      <c r="G9045" s="1" t="s">
        <v>22</v>
      </c>
      <c r="H9045" s="4" t="s">
        <v>484</v>
      </c>
      <c r="I9045" s="1" t="s">
        <v>38</v>
      </c>
    </row>
    <row r="9046" spans="2:9">
      <c r="B9046" s="1">
        <v>9044</v>
      </c>
      <c r="C9046" s="41" t="s">
        <v>25547</v>
      </c>
      <c r="D9046" s="4" t="s">
        <v>25548</v>
      </c>
      <c r="E9046" s="41" t="s">
        <v>21</v>
      </c>
      <c r="G9046" s="1" t="s">
        <v>22</v>
      </c>
      <c r="H9046" s="4" t="s">
        <v>484</v>
      </c>
      <c r="I9046" s="1" t="s">
        <v>38</v>
      </c>
    </row>
    <row r="9047" spans="2:9">
      <c r="B9047" s="1">
        <v>9045</v>
      </c>
      <c r="C9047" s="41" t="s">
        <v>25549</v>
      </c>
      <c r="D9047" s="4" t="s">
        <v>25550</v>
      </c>
      <c r="E9047" s="41" t="s">
        <v>21</v>
      </c>
      <c r="G9047" s="1" t="s">
        <v>22</v>
      </c>
      <c r="H9047" s="4" t="s">
        <v>478</v>
      </c>
      <c r="I9047" s="1" t="s">
        <v>38</v>
      </c>
    </row>
    <row r="9048" spans="2:9">
      <c r="B9048" s="1">
        <v>9046</v>
      </c>
      <c r="C9048" s="41" t="s">
        <v>25551</v>
      </c>
      <c r="D9048" s="4" t="s">
        <v>25552</v>
      </c>
      <c r="E9048" s="41" t="s">
        <v>21</v>
      </c>
      <c r="G9048" s="1" t="s">
        <v>22</v>
      </c>
      <c r="H9048" s="4" t="s">
        <v>484</v>
      </c>
      <c r="I9048" s="1" t="s">
        <v>38</v>
      </c>
    </row>
    <row r="9049" spans="2:9">
      <c r="B9049" s="1">
        <v>9047</v>
      </c>
      <c r="C9049" s="41" t="s">
        <v>25553</v>
      </c>
      <c r="D9049" s="4" t="s">
        <v>25554</v>
      </c>
      <c r="E9049" s="41" t="s">
        <v>21</v>
      </c>
      <c r="G9049" s="1" t="s">
        <v>22</v>
      </c>
      <c r="H9049" s="4" t="s">
        <v>182</v>
      </c>
      <c r="I9049" s="1" t="s">
        <v>38</v>
      </c>
    </row>
    <row r="9050" spans="2:9">
      <c r="B9050" s="1">
        <v>9048</v>
      </c>
      <c r="C9050" s="41" t="s">
        <v>25555</v>
      </c>
      <c r="D9050" s="4" t="s">
        <v>25556</v>
      </c>
      <c r="E9050" s="41" t="s">
        <v>21</v>
      </c>
      <c r="G9050" s="1" t="s">
        <v>22</v>
      </c>
      <c r="H9050" s="4" t="s">
        <v>680</v>
      </c>
      <c r="I9050" s="1" t="s">
        <v>38</v>
      </c>
    </row>
    <row r="9051" spans="2:9">
      <c r="B9051" s="1">
        <v>9049</v>
      </c>
      <c r="C9051" s="41" t="s">
        <v>25557</v>
      </c>
      <c r="D9051" s="4" t="s">
        <v>25558</v>
      </c>
      <c r="E9051" s="41" t="s">
        <v>21</v>
      </c>
      <c r="G9051" s="1" t="s">
        <v>22</v>
      </c>
      <c r="H9051" s="4" t="s">
        <v>436</v>
      </c>
      <c r="I9051" s="1" t="s">
        <v>38</v>
      </c>
    </row>
    <row r="9052" spans="2:9">
      <c r="B9052" s="1">
        <v>9050</v>
      </c>
      <c r="C9052" s="41" t="s">
        <v>25559</v>
      </c>
      <c r="D9052" s="4" t="s">
        <v>25560</v>
      </c>
      <c r="E9052" s="41" t="s">
        <v>21</v>
      </c>
      <c r="G9052" s="1" t="s">
        <v>22</v>
      </c>
      <c r="H9052" s="4" t="s">
        <v>174</v>
      </c>
      <c r="I9052" s="1" t="s">
        <v>38</v>
      </c>
    </row>
    <row r="9053" spans="2:9">
      <c r="B9053" s="1">
        <v>9051</v>
      </c>
      <c r="C9053" s="41" t="s">
        <v>25561</v>
      </c>
      <c r="D9053" s="4" t="s">
        <v>25562</v>
      </c>
      <c r="E9053" s="41" t="s">
        <v>21</v>
      </c>
      <c r="G9053" s="1" t="s">
        <v>22</v>
      </c>
      <c r="H9053" s="4" t="s">
        <v>387</v>
      </c>
      <c r="I9053" s="1" t="s">
        <v>38</v>
      </c>
    </row>
    <row r="9054" spans="2:9">
      <c r="B9054" s="1">
        <v>9052</v>
      </c>
      <c r="C9054" s="41" t="s">
        <v>25563</v>
      </c>
      <c r="D9054" s="4" t="s">
        <v>25564</v>
      </c>
      <c r="E9054" s="41" t="s">
        <v>21</v>
      </c>
      <c r="F9054" s="3" t="s">
        <v>30145</v>
      </c>
      <c r="G9054" s="1" t="s">
        <v>22</v>
      </c>
      <c r="H9054" s="4" t="s">
        <v>484</v>
      </c>
      <c r="I9054" s="1" t="s">
        <v>38</v>
      </c>
    </row>
    <row r="9055" spans="2:9">
      <c r="B9055" s="1">
        <v>9053</v>
      </c>
      <c r="C9055" s="41" t="s">
        <v>25565</v>
      </c>
      <c r="D9055" s="4" t="s">
        <v>25566</v>
      </c>
      <c r="E9055" s="41" t="s">
        <v>21</v>
      </c>
      <c r="G9055" s="1" t="s">
        <v>22</v>
      </c>
      <c r="H9055" s="4" t="s">
        <v>436</v>
      </c>
      <c r="I9055" s="1" t="s">
        <v>38</v>
      </c>
    </row>
    <row r="9056" spans="2:9">
      <c r="B9056" s="1">
        <v>9054</v>
      </c>
      <c r="C9056" s="41" t="s">
        <v>25567</v>
      </c>
      <c r="D9056" s="4" t="s">
        <v>25568</v>
      </c>
      <c r="E9056" s="41" t="s">
        <v>21</v>
      </c>
      <c r="G9056" s="1" t="s">
        <v>22</v>
      </c>
      <c r="H9056" s="4" t="s">
        <v>182</v>
      </c>
      <c r="I9056" s="1" t="s">
        <v>38</v>
      </c>
    </row>
    <row r="9057" spans="2:9">
      <c r="B9057" s="1">
        <v>9055</v>
      </c>
      <c r="C9057" s="41" t="s">
        <v>25569</v>
      </c>
      <c r="D9057" s="4" t="s">
        <v>25570</v>
      </c>
      <c r="E9057" s="41" t="s">
        <v>21</v>
      </c>
      <c r="G9057" s="1" t="s">
        <v>22</v>
      </c>
      <c r="H9057" s="4" t="s">
        <v>675</v>
      </c>
      <c r="I9057" s="1" t="s">
        <v>38</v>
      </c>
    </row>
    <row r="9058" spans="2:9">
      <c r="B9058" s="1">
        <v>9056</v>
      </c>
      <c r="C9058" s="41" t="s">
        <v>25571</v>
      </c>
      <c r="D9058" s="4" t="s">
        <v>25572</v>
      </c>
      <c r="E9058" s="41" t="s">
        <v>21</v>
      </c>
      <c r="G9058" s="1" t="s">
        <v>22</v>
      </c>
      <c r="H9058" s="4" t="s">
        <v>174</v>
      </c>
      <c r="I9058" s="1" t="s">
        <v>38</v>
      </c>
    </row>
    <row r="9059" spans="2:9">
      <c r="B9059" s="1">
        <v>9057</v>
      </c>
      <c r="C9059" s="41" t="s">
        <v>25573</v>
      </c>
      <c r="D9059" s="4" t="s">
        <v>25574</v>
      </c>
      <c r="E9059" s="41" t="s">
        <v>21</v>
      </c>
      <c r="G9059" s="1" t="s">
        <v>22</v>
      </c>
      <c r="H9059" s="4" t="s">
        <v>387</v>
      </c>
      <c r="I9059" s="1" t="s">
        <v>38</v>
      </c>
    </row>
    <row r="9060" spans="2:9">
      <c r="B9060" s="1">
        <v>9058</v>
      </c>
      <c r="C9060" s="41" t="s">
        <v>25575</v>
      </c>
      <c r="D9060" s="4" t="s">
        <v>25576</v>
      </c>
      <c r="E9060" s="41" t="s">
        <v>21</v>
      </c>
      <c r="G9060" s="1" t="s">
        <v>22</v>
      </c>
      <c r="H9060" s="4" t="s">
        <v>484</v>
      </c>
      <c r="I9060" s="1" t="s">
        <v>38</v>
      </c>
    </row>
    <row r="9061" spans="2:9">
      <c r="B9061" s="1">
        <v>9059</v>
      </c>
      <c r="C9061" s="41" t="s">
        <v>25577</v>
      </c>
      <c r="D9061" s="4" t="s">
        <v>25578</v>
      </c>
      <c r="E9061" s="41" t="s">
        <v>21</v>
      </c>
      <c r="G9061" s="1" t="s">
        <v>22</v>
      </c>
      <c r="H9061" s="4" t="s">
        <v>557</v>
      </c>
      <c r="I9061" s="1" t="s">
        <v>38</v>
      </c>
    </row>
    <row r="9062" spans="2:9">
      <c r="B9062" s="1">
        <v>9060</v>
      </c>
      <c r="C9062" s="41" t="s">
        <v>25579</v>
      </c>
      <c r="D9062" s="4" t="s">
        <v>25580</v>
      </c>
      <c r="E9062" s="41" t="s">
        <v>21</v>
      </c>
      <c r="G9062" s="1" t="s">
        <v>22</v>
      </c>
      <c r="H9062" s="4" t="s">
        <v>29551</v>
      </c>
      <c r="I9062" s="1" t="s">
        <v>38</v>
      </c>
    </row>
    <row r="9063" spans="2:9">
      <c r="B9063" s="1">
        <v>9061</v>
      </c>
      <c r="C9063" s="41" t="s">
        <v>25581</v>
      </c>
      <c r="D9063" s="4" t="s">
        <v>25582</v>
      </c>
      <c r="E9063" s="41" t="s">
        <v>21</v>
      </c>
      <c r="G9063" s="1" t="s">
        <v>22</v>
      </c>
      <c r="H9063" s="4" t="s">
        <v>680</v>
      </c>
      <c r="I9063" s="1" t="s">
        <v>38</v>
      </c>
    </row>
    <row r="9064" spans="2:9">
      <c r="B9064" s="1">
        <v>9062</v>
      </c>
      <c r="C9064" s="41" t="s">
        <v>25583</v>
      </c>
      <c r="D9064" s="4" t="s">
        <v>25584</v>
      </c>
      <c r="E9064" s="41" t="s">
        <v>21</v>
      </c>
      <c r="G9064" s="1" t="s">
        <v>22</v>
      </c>
      <c r="H9064" s="4" t="s">
        <v>296</v>
      </c>
      <c r="I9064" s="1" t="s">
        <v>38</v>
      </c>
    </row>
    <row r="9065" spans="2:9">
      <c r="B9065" s="1">
        <v>9063</v>
      </c>
      <c r="C9065" s="41" t="s">
        <v>25585</v>
      </c>
      <c r="D9065" s="4" t="s">
        <v>25586</v>
      </c>
      <c r="E9065" s="41" t="s">
        <v>21</v>
      </c>
      <c r="G9065" s="1" t="s">
        <v>22</v>
      </c>
      <c r="H9065" s="4" t="s">
        <v>244</v>
      </c>
      <c r="I9065" s="1" t="s">
        <v>38</v>
      </c>
    </row>
    <row r="9066" spans="2:9">
      <c r="B9066" s="1">
        <v>9064</v>
      </c>
      <c r="C9066" s="41" t="s">
        <v>25587</v>
      </c>
      <c r="D9066" s="4" t="s">
        <v>25588</v>
      </c>
      <c r="E9066" s="41" t="s">
        <v>21</v>
      </c>
      <c r="G9066" s="1" t="s">
        <v>22</v>
      </c>
      <c r="H9066" s="4" t="s">
        <v>436</v>
      </c>
      <c r="I9066" s="1" t="s">
        <v>38</v>
      </c>
    </row>
    <row r="9067" spans="2:9">
      <c r="B9067" s="1">
        <v>9065</v>
      </c>
      <c r="C9067" s="41" t="s">
        <v>25589</v>
      </c>
      <c r="D9067" s="4" t="s">
        <v>25590</v>
      </c>
      <c r="E9067" s="41" t="s">
        <v>21</v>
      </c>
      <c r="G9067" s="1" t="s">
        <v>22</v>
      </c>
      <c r="H9067" s="4" t="s">
        <v>29551</v>
      </c>
      <c r="I9067" s="1" t="s">
        <v>38</v>
      </c>
    </row>
    <row r="9068" spans="2:9">
      <c r="B9068" s="1">
        <v>9066</v>
      </c>
      <c r="C9068" s="41" t="s">
        <v>25591</v>
      </c>
      <c r="D9068" s="4" t="s">
        <v>25592</v>
      </c>
      <c r="E9068" s="41" t="s">
        <v>21</v>
      </c>
      <c r="G9068" s="1" t="s">
        <v>22</v>
      </c>
      <c r="H9068" s="4" t="s">
        <v>675</v>
      </c>
      <c r="I9068" s="1" t="s">
        <v>38</v>
      </c>
    </row>
    <row r="9069" spans="2:9">
      <c r="B9069" s="1">
        <v>9067</v>
      </c>
      <c r="C9069" s="41" t="s">
        <v>25593</v>
      </c>
      <c r="D9069" s="4" t="s">
        <v>25594</v>
      </c>
      <c r="E9069" s="41" t="s">
        <v>21</v>
      </c>
      <c r="G9069" s="1" t="s">
        <v>22</v>
      </c>
      <c r="H9069" s="4" t="s">
        <v>478</v>
      </c>
      <c r="I9069" s="1" t="s">
        <v>38</v>
      </c>
    </row>
    <row r="9070" spans="2:9">
      <c r="B9070" s="1">
        <v>9068</v>
      </c>
      <c r="C9070" s="41" t="s">
        <v>25595</v>
      </c>
      <c r="D9070" s="4" t="s">
        <v>25596</v>
      </c>
      <c r="E9070" s="41" t="s">
        <v>21</v>
      </c>
      <c r="G9070" s="1" t="s">
        <v>22</v>
      </c>
      <c r="H9070" s="4" t="s">
        <v>387</v>
      </c>
      <c r="I9070" s="1" t="s">
        <v>38</v>
      </c>
    </row>
    <row r="9071" spans="2:9">
      <c r="B9071" s="1">
        <v>9069</v>
      </c>
      <c r="C9071" s="41" t="s">
        <v>25597</v>
      </c>
      <c r="D9071" s="4" t="s">
        <v>25598</v>
      </c>
      <c r="E9071" s="41" t="s">
        <v>21</v>
      </c>
      <c r="G9071" s="1" t="s">
        <v>22</v>
      </c>
      <c r="H9071" s="4" t="s">
        <v>182</v>
      </c>
      <c r="I9071" s="1" t="s">
        <v>38</v>
      </c>
    </row>
    <row r="9072" spans="2:9">
      <c r="B9072" s="1">
        <v>9070</v>
      </c>
      <c r="C9072" s="41" t="s">
        <v>25599</v>
      </c>
      <c r="D9072" s="4" t="s">
        <v>25600</v>
      </c>
      <c r="E9072" s="41" t="s">
        <v>21</v>
      </c>
      <c r="G9072" s="1" t="s">
        <v>22</v>
      </c>
      <c r="H9072" s="4" t="s">
        <v>296</v>
      </c>
      <c r="I9072" s="1" t="s">
        <v>38</v>
      </c>
    </row>
    <row r="9073" spans="2:9">
      <c r="B9073" s="1">
        <v>9071</v>
      </c>
      <c r="C9073" s="41" t="s">
        <v>25601</v>
      </c>
      <c r="D9073" s="4" t="s">
        <v>25602</v>
      </c>
      <c r="E9073" s="41" t="s">
        <v>21</v>
      </c>
      <c r="G9073" s="1" t="s">
        <v>22</v>
      </c>
      <c r="H9073" s="4" t="s">
        <v>387</v>
      </c>
      <c r="I9073" s="1" t="s">
        <v>38</v>
      </c>
    </row>
    <row r="9074" spans="2:9">
      <c r="B9074" s="1">
        <v>9072</v>
      </c>
      <c r="C9074" s="41" t="s">
        <v>25603</v>
      </c>
      <c r="D9074" s="4" t="s">
        <v>25604</v>
      </c>
      <c r="E9074" s="41" t="s">
        <v>21</v>
      </c>
      <c r="G9074" s="1" t="s">
        <v>22</v>
      </c>
      <c r="H9074" s="4" t="s">
        <v>244</v>
      </c>
      <c r="I9074" s="1" t="s">
        <v>38</v>
      </c>
    </row>
    <row r="9075" spans="2:9">
      <c r="B9075" s="1">
        <v>9073</v>
      </c>
      <c r="C9075" s="41" t="s">
        <v>25605</v>
      </c>
      <c r="D9075" s="4" t="s">
        <v>25606</v>
      </c>
      <c r="E9075" s="41" t="s">
        <v>21</v>
      </c>
      <c r="G9075" s="1" t="s">
        <v>22</v>
      </c>
      <c r="H9075" s="4" t="s">
        <v>680</v>
      </c>
      <c r="I9075" s="1" t="s">
        <v>38</v>
      </c>
    </row>
    <row r="9076" spans="2:9">
      <c r="B9076" s="1">
        <v>9074</v>
      </c>
      <c r="C9076" s="41" t="s">
        <v>25607</v>
      </c>
      <c r="D9076" s="4" t="s">
        <v>25608</v>
      </c>
      <c r="E9076" s="41" t="s">
        <v>21</v>
      </c>
      <c r="G9076" s="1" t="s">
        <v>22</v>
      </c>
      <c r="H9076" s="4" t="s">
        <v>436</v>
      </c>
      <c r="I9076" s="1" t="s">
        <v>38</v>
      </c>
    </row>
    <row r="9077" spans="2:9">
      <c r="B9077" s="1">
        <v>9075</v>
      </c>
      <c r="C9077" s="41" t="s">
        <v>25609</v>
      </c>
      <c r="D9077" s="4" t="s">
        <v>25610</v>
      </c>
      <c r="E9077" s="41" t="s">
        <v>21</v>
      </c>
      <c r="G9077" s="1" t="s">
        <v>22</v>
      </c>
      <c r="H9077" s="4" t="s">
        <v>478</v>
      </c>
      <c r="I9077" s="1" t="s">
        <v>38</v>
      </c>
    </row>
    <row r="9078" spans="2:9">
      <c r="B9078" s="1">
        <v>9076</v>
      </c>
      <c r="C9078" s="41" t="s">
        <v>25611</v>
      </c>
      <c r="D9078" s="4" t="s">
        <v>25612</v>
      </c>
      <c r="E9078" s="41" t="s">
        <v>21</v>
      </c>
      <c r="G9078" s="1" t="s">
        <v>22</v>
      </c>
      <c r="H9078" s="4" t="s">
        <v>296</v>
      </c>
      <c r="I9078" s="1" t="s">
        <v>38</v>
      </c>
    </row>
    <row r="9079" spans="2:9">
      <c r="B9079" s="1">
        <v>9077</v>
      </c>
      <c r="C9079" s="41" t="s">
        <v>25613</v>
      </c>
      <c r="D9079" s="4" t="s">
        <v>25614</v>
      </c>
      <c r="E9079" s="41" t="s">
        <v>21</v>
      </c>
      <c r="G9079" s="1" t="s">
        <v>22</v>
      </c>
      <c r="H9079" s="4" t="s">
        <v>260</v>
      </c>
      <c r="I9079" s="1" t="s">
        <v>38</v>
      </c>
    </row>
    <row r="9080" spans="2:9">
      <c r="B9080" s="1">
        <v>9078</v>
      </c>
      <c r="C9080" s="41" t="s">
        <v>25615</v>
      </c>
      <c r="D9080" s="4" t="s">
        <v>25616</v>
      </c>
      <c r="E9080" s="41" t="s">
        <v>21</v>
      </c>
      <c r="G9080" s="1" t="s">
        <v>22</v>
      </c>
      <c r="H9080" s="4" t="s">
        <v>478</v>
      </c>
      <c r="I9080" s="1" t="s">
        <v>38</v>
      </c>
    </row>
    <row r="9081" spans="2:9">
      <c r="B9081" s="1">
        <v>9079</v>
      </c>
      <c r="C9081" s="41" t="s">
        <v>25617</v>
      </c>
      <c r="D9081" s="4" t="s">
        <v>25618</v>
      </c>
      <c r="E9081" s="41" t="s">
        <v>21</v>
      </c>
      <c r="G9081" s="1" t="s">
        <v>22</v>
      </c>
      <c r="H9081" s="4" t="s">
        <v>484</v>
      </c>
      <c r="I9081" s="1" t="s">
        <v>38</v>
      </c>
    </row>
    <row r="9082" spans="2:9">
      <c r="B9082" s="1">
        <v>9080</v>
      </c>
      <c r="C9082" s="41" t="s">
        <v>25619</v>
      </c>
      <c r="D9082" s="4" t="s">
        <v>25620</v>
      </c>
      <c r="E9082" s="41" t="s">
        <v>21</v>
      </c>
      <c r="G9082" s="1" t="s">
        <v>22</v>
      </c>
      <c r="H9082" s="4" t="s">
        <v>387</v>
      </c>
      <c r="I9082" s="1" t="s">
        <v>38</v>
      </c>
    </row>
    <row r="9083" spans="2:9">
      <c r="B9083" s="1">
        <v>9081</v>
      </c>
      <c r="C9083" s="41" t="s">
        <v>25621</v>
      </c>
      <c r="D9083" s="4" t="s">
        <v>25622</v>
      </c>
      <c r="E9083" s="41" t="s">
        <v>21</v>
      </c>
      <c r="G9083" s="1" t="s">
        <v>22</v>
      </c>
      <c r="H9083" s="4" t="s">
        <v>387</v>
      </c>
      <c r="I9083" s="1" t="s">
        <v>38</v>
      </c>
    </row>
    <row r="9084" spans="2:9">
      <c r="B9084" s="1">
        <v>9082</v>
      </c>
      <c r="C9084" s="41" t="s">
        <v>25623</v>
      </c>
      <c r="D9084" s="4" t="s">
        <v>25624</v>
      </c>
      <c r="E9084" s="41" t="s">
        <v>21</v>
      </c>
      <c r="G9084" s="1" t="s">
        <v>22</v>
      </c>
      <c r="H9084" s="4" t="s">
        <v>680</v>
      </c>
      <c r="I9084" s="1" t="s">
        <v>38</v>
      </c>
    </row>
    <row r="9085" spans="2:9">
      <c r="B9085" s="1">
        <v>9083</v>
      </c>
      <c r="C9085" s="41" t="s">
        <v>25625</v>
      </c>
      <c r="D9085" s="4" t="s">
        <v>25626</v>
      </c>
      <c r="E9085" s="41" t="s">
        <v>21</v>
      </c>
      <c r="G9085" s="1" t="s">
        <v>22</v>
      </c>
      <c r="H9085" s="4" t="s">
        <v>387</v>
      </c>
      <c r="I9085" s="1" t="s">
        <v>38</v>
      </c>
    </row>
    <row r="9086" spans="2:9">
      <c r="B9086" s="1">
        <v>9084</v>
      </c>
      <c r="C9086" s="41" t="s">
        <v>25627</v>
      </c>
      <c r="D9086" s="4" t="s">
        <v>25628</v>
      </c>
      <c r="E9086" s="41" t="s">
        <v>21</v>
      </c>
      <c r="G9086" s="1" t="s">
        <v>22</v>
      </c>
      <c r="H9086" s="4" t="s">
        <v>679</v>
      </c>
      <c r="I9086" s="1" t="s">
        <v>38</v>
      </c>
    </row>
    <row r="9087" spans="2:9">
      <c r="B9087" s="1">
        <v>9085</v>
      </c>
      <c r="C9087" s="41" t="s">
        <v>25629</v>
      </c>
      <c r="D9087" s="4" t="s">
        <v>25630</v>
      </c>
      <c r="E9087" s="41" t="s">
        <v>21</v>
      </c>
      <c r="G9087" s="1" t="s">
        <v>22</v>
      </c>
      <c r="H9087" s="4" t="s">
        <v>478</v>
      </c>
      <c r="I9087" s="1" t="s">
        <v>38</v>
      </c>
    </row>
    <row r="9088" spans="2:9">
      <c r="B9088" s="1">
        <v>9086</v>
      </c>
      <c r="C9088" s="41" t="s">
        <v>25631</v>
      </c>
      <c r="D9088" s="4" t="s">
        <v>25632</v>
      </c>
      <c r="E9088" s="41" t="s">
        <v>21</v>
      </c>
      <c r="G9088" s="1" t="s">
        <v>22</v>
      </c>
      <c r="H9088" s="4" t="s">
        <v>675</v>
      </c>
      <c r="I9088" s="1" t="s">
        <v>38</v>
      </c>
    </row>
    <row r="9089" spans="2:9">
      <c r="B9089" s="1">
        <v>9087</v>
      </c>
      <c r="C9089" s="41" t="s">
        <v>25633</v>
      </c>
      <c r="D9089" s="4" t="s">
        <v>25634</v>
      </c>
      <c r="E9089" s="41" t="s">
        <v>21</v>
      </c>
      <c r="G9089" s="1" t="s">
        <v>22</v>
      </c>
      <c r="H9089" s="4" t="s">
        <v>484</v>
      </c>
      <c r="I9089" s="1" t="s">
        <v>38</v>
      </c>
    </row>
    <row r="9090" spans="2:9">
      <c r="B9090" s="1">
        <v>9088</v>
      </c>
      <c r="C9090" s="41" t="s">
        <v>25635</v>
      </c>
      <c r="D9090" s="4" t="s">
        <v>25636</v>
      </c>
      <c r="E9090" s="41" t="s">
        <v>21</v>
      </c>
      <c r="G9090" s="1" t="s">
        <v>22</v>
      </c>
      <c r="H9090" s="4" t="s">
        <v>680</v>
      </c>
      <c r="I9090" s="1" t="s">
        <v>38</v>
      </c>
    </row>
    <row r="9091" spans="2:9">
      <c r="B9091" s="1">
        <v>9089</v>
      </c>
      <c r="C9091" s="41" t="s">
        <v>25637</v>
      </c>
      <c r="D9091" s="4" t="s">
        <v>25638</v>
      </c>
      <c r="E9091" s="41" t="s">
        <v>21</v>
      </c>
      <c r="G9091" s="1" t="s">
        <v>22</v>
      </c>
      <c r="H9091" s="4" t="s">
        <v>260</v>
      </c>
      <c r="I9091" s="1" t="s">
        <v>38</v>
      </c>
    </row>
    <row r="9092" spans="2:9">
      <c r="B9092" s="1">
        <v>9090</v>
      </c>
      <c r="C9092" s="41" t="s">
        <v>25639</v>
      </c>
      <c r="D9092" s="4" t="s">
        <v>25640</v>
      </c>
      <c r="E9092" s="41" t="s">
        <v>21</v>
      </c>
      <c r="G9092" s="1" t="s">
        <v>22</v>
      </c>
      <c r="H9092" s="4" t="s">
        <v>680</v>
      </c>
      <c r="I9092" s="1" t="s">
        <v>38</v>
      </c>
    </row>
    <row r="9093" spans="2:9">
      <c r="B9093" s="1">
        <v>9091</v>
      </c>
      <c r="C9093" s="41" t="s">
        <v>25641</v>
      </c>
      <c r="D9093" s="4" t="s">
        <v>25642</v>
      </c>
      <c r="E9093" s="41" t="s">
        <v>21</v>
      </c>
      <c r="G9093" s="1" t="s">
        <v>22</v>
      </c>
      <c r="H9093" s="4" t="s">
        <v>174</v>
      </c>
      <c r="I9093" s="1" t="s">
        <v>38</v>
      </c>
    </row>
    <row r="9094" spans="2:9">
      <c r="B9094" s="1">
        <v>9092</v>
      </c>
      <c r="C9094" s="41" t="s">
        <v>25643</v>
      </c>
      <c r="D9094" s="4" t="s">
        <v>25644</v>
      </c>
      <c r="E9094" s="41" t="s">
        <v>21</v>
      </c>
      <c r="G9094" s="1" t="s">
        <v>22</v>
      </c>
      <c r="H9094" s="4" t="s">
        <v>387</v>
      </c>
      <c r="I9094" s="1" t="s">
        <v>38</v>
      </c>
    </row>
    <row r="9095" spans="2:9">
      <c r="B9095" s="1">
        <v>9093</v>
      </c>
      <c r="C9095" s="41" t="s">
        <v>25645</v>
      </c>
      <c r="D9095" s="4" t="s">
        <v>25646</v>
      </c>
      <c r="E9095" s="41" t="s">
        <v>21</v>
      </c>
      <c r="G9095" s="1" t="s">
        <v>22</v>
      </c>
      <c r="H9095" s="4" t="s">
        <v>478</v>
      </c>
      <c r="I9095" s="1" t="s">
        <v>38</v>
      </c>
    </row>
    <row r="9096" spans="2:9">
      <c r="B9096" s="1">
        <v>9094</v>
      </c>
      <c r="C9096" s="41" t="s">
        <v>25647</v>
      </c>
      <c r="D9096" s="4" t="s">
        <v>25648</v>
      </c>
      <c r="E9096" s="41" t="s">
        <v>21</v>
      </c>
      <c r="G9096" s="1" t="s">
        <v>22</v>
      </c>
      <c r="H9096" s="4" t="s">
        <v>675</v>
      </c>
      <c r="I9096" s="1" t="s">
        <v>38</v>
      </c>
    </row>
    <row r="9097" spans="2:9">
      <c r="B9097" s="1">
        <v>9095</v>
      </c>
      <c r="C9097" s="41" t="s">
        <v>25649</v>
      </c>
      <c r="D9097" s="4" t="s">
        <v>25650</v>
      </c>
      <c r="E9097" s="41" t="s">
        <v>21</v>
      </c>
      <c r="G9097" s="1" t="s">
        <v>22</v>
      </c>
      <c r="H9097" s="4" t="s">
        <v>436</v>
      </c>
      <c r="I9097" s="1" t="s">
        <v>38</v>
      </c>
    </row>
    <row r="9098" spans="2:9">
      <c r="B9098" s="1">
        <v>9096</v>
      </c>
      <c r="C9098" s="41" t="s">
        <v>25651</v>
      </c>
      <c r="D9098" s="4" t="s">
        <v>25652</v>
      </c>
      <c r="E9098" s="41" t="s">
        <v>21</v>
      </c>
      <c r="G9098" s="1" t="s">
        <v>22</v>
      </c>
      <c r="H9098" s="4" t="s">
        <v>680</v>
      </c>
      <c r="I9098" s="1" t="s">
        <v>38</v>
      </c>
    </row>
    <row r="9099" spans="2:9">
      <c r="B9099" s="1">
        <v>9097</v>
      </c>
      <c r="C9099" s="41" t="s">
        <v>25653</v>
      </c>
      <c r="D9099" s="4" t="s">
        <v>25654</v>
      </c>
      <c r="E9099" s="41" t="s">
        <v>21</v>
      </c>
      <c r="G9099" s="1" t="s">
        <v>22</v>
      </c>
      <c r="H9099" s="4" t="s">
        <v>387</v>
      </c>
      <c r="I9099" s="1" t="s">
        <v>38</v>
      </c>
    </row>
    <row r="9100" spans="2:9">
      <c r="B9100" s="1">
        <v>9098</v>
      </c>
      <c r="C9100" s="41" t="s">
        <v>25655</v>
      </c>
      <c r="D9100" s="4" t="s">
        <v>25656</v>
      </c>
      <c r="E9100" s="41" t="s">
        <v>21</v>
      </c>
      <c r="G9100" s="1" t="s">
        <v>22</v>
      </c>
      <c r="H9100" s="4" t="s">
        <v>478</v>
      </c>
      <c r="I9100" s="1" t="s">
        <v>38</v>
      </c>
    </row>
    <row r="9101" spans="2:9">
      <c r="B9101" s="1">
        <v>9099</v>
      </c>
      <c r="C9101" s="41" t="s">
        <v>25657</v>
      </c>
      <c r="D9101" s="4" t="s">
        <v>25658</v>
      </c>
      <c r="E9101" s="41" t="s">
        <v>21</v>
      </c>
      <c r="G9101" s="1" t="s">
        <v>22</v>
      </c>
      <c r="H9101" s="4" t="s">
        <v>387</v>
      </c>
      <c r="I9101" s="1" t="s">
        <v>38</v>
      </c>
    </row>
    <row r="9102" spans="2:9">
      <c r="B9102" s="1">
        <v>9100</v>
      </c>
      <c r="C9102" s="41" t="s">
        <v>25659</v>
      </c>
      <c r="D9102" s="4" t="s">
        <v>25660</v>
      </c>
      <c r="E9102" s="41" t="s">
        <v>21</v>
      </c>
      <c r="G9102" s="1" t="s">
        <v>22</v>
      </c>
      <c r="H9102" s="4" t="s">
        <v>557</v>
      </c>
      <c r="I9102" s="1" t="s">
        <v>38</v>
      </c>
    </row>
    <row r="9103" spans="2:9">
      <c r="B9103" s="1">
        <v>9101</v>
      </c>
      <c r="C9103" s="41" t="s">
        <v>25661</v>
      </c>
      <c r="D9103" s="4" t="s">
        <v>25662</v>
      </c>
      <c r="E9103" s="41" t="s">
        <v>21</v>
      </c>
      <c r="G9103" s="1" t="s">
        <v>22</v>
      </c>
      <c r="H9103" s="4" t="s">
        <v>182</v>
      </c>
      <c r="I9103" s="1" t="s">
        <v>38</v>
      </c>
    </row>
    <row r="9104" spans="2:9">
      <c r="B9104" s="1">
        <v>9102</v>
      </c>
      <c r="C9104" s="41" t="s">
        <v>25663</v>
      </c>
      <c r="D9104" s="4" t="s">
        <v>25664</v>
      </c>
      <c r="E9104" s="41" t="s">
        <v>21</v>
      </c>
      <c r="G9104" s="1" t="s">
        <v>22</v>
      </c>
      <c r="H9104" s="4" t="s">
        <v>357</v>
      </c>
      <c r="I9104" s="1" t="s">
        <v>38</v>
      </c>
    </row>
    <row r="9105" spans="2:9">
      <c r="B9105" s="1">
        <v>9103</v>
      </c>
      <c r="C9105" s="41" t="s">
        <v>25665</v>
      </c>
      <c r="D9105" s="4" t="s">
        <v>25666</v>
      </c>
      <c r="E9105" s="41" t="s">
        <v>21</v>
      </c>
      <c r="G9105" s="1" t="s">
        <v>22</v>
      </c>
      <c r="H9105" s="4" t="s">
        <v>679</v>
      </c>
      <c r="I9105" s="1" t="s">
        <v>38</v>
      </c>
    </row>
    <row r="9106" spans="2:9">
      <c r="B9106" s="1">
        <v>9104</v>
      </c>
      <c r="C9106" s="41" t="s">
        <v>25667</v>
      </c>
      <c r="D9106" s="4" t="s">
        <v>25668</v>
      </c>
      <c r="E9106" s="41" t="s">
        <v>21</v>
      </c>
      <c r="G9106" s="1" t="s">
        <v>22</v>
      </c>
      <c r="H9106" s="4" t="s">
        <v>675</v>
      </c>
      <c r="I9106" s="1" t="s">
        <v>38</v>
      </c>
    </row>
    <row r="9107" spans="2:9">
      <c r="B9107" s="1">
        <v>9105</v>
      </c>
      <c r="C9107" s="41" t="s">
        <v>25669</v>
      </c>
      <c r="D9107" s="4" t="s">
        <v>25670</v>
      </c>
      <c r="E9107" s="41" t="s">
        <v>21</v>
      </c>
      <c r="G9107" s="1" t="s">
        <v>22</v>
      </c>
      <c r="H9107" s="4" t="s">
        <v>478</v>
      </c>
      <c r="I9107" s="1" t="s">
        <v>38</v>
      </c>
    </row>
    <row r="9108" spans="2:9">
      <c r="B9108" s="1">
        <v>9106</v>
      </c>
      <c r="C9108" s="41" t="s">
        <v>25671</v>
      </c>
      <c r="D9108" s="4" t="s">
        <v>25672</v>
      </c>
      <c r="E9108" s="41" t="s">
        <v>21</v>
      </c>
      <c r="G9108" s="1" t="s">
        <v>22</v>
      </c>
      <c r="H9108" s="4" t="s">
        <v>594</v>
      </c>
      <c r="I9108" s="1" t="s">
        <v>38</v>
      </c>
    </row>
    <row r="9109" spans="2:9">
      <c r="B9109" s="1">
        <v>9107</v>
      </c>
      <c r="C9109" s="41" t="s">
        <v>25673</v>
      </c>
      <c r="D9109" s="4" t="s">
        <v>25674</v>
      </c>
      <c r="E9109" s="41" t="s">
        <v>21</v>
      </c>
      <c r="G9109" s="1" t="s">
        <v>22</v>
      </c>
      <c r="H9109" s="4" t="s">
        <v>387</v>
      </c>
      <c r="I9109" s="1" t="s">
        <v>38</v>
      </c>
    </row>
    <row r="9110" spans="2:9">
      <c r="B9110" s="1">
        <v>9108</v>
      </c>
      <c r="C9110" s="41" t="s">
        <v>25675</v>
      </c>
      <c r="D9110" s="4" t="s">
        <v>25676</v>
      </c>
      <c r="E9110" s="41" t="s">
        <v>21</v>
      </c>
      <c r="G9110" s="1" t="s">
        <v>22</v>
      </c>
      <c r="H9110" s="4" t="s">
        <v>680</v>
      </c>
      <c r="I9110" s="1" t="s">
        <v>38</v>
      </c>
    </row>
    <row r="9111" spans="2:9">
      <c r="B9111" s="1">
        <v>9109</v>
      </c>
      <c r="C9111" s="41" t="s">
        <v>25677</v>
      </c>
      <c r="D9111" s="4" t="s">
        <v>25678</v>
      </c>
      <c r="E9111" s="41" t="s">
        <v>21</v>
      </c>
      <c r="G9111" s="1" t="s">
        <v>22</v>
      </c>
      <c r="H9111" s="4" t="s">
        <v>680</v>
      </c>
      <c r="I9111" s="1" t="s">
        <v>38</v>
      </c>
    </row>
    <row r="9112" spans="2:9">
      <c r="B9112" s="1">
        <v>9110</v>
      </c>
      <c r="C9112" s="41" t="s">
        <v>25679</v>
      </c>
      <c r="D9112" s="4" t="s">
        <v>25680</v>
      </c>
      <c r="E9112" s="41" t="s">
        <v>21</v>
      </c>
      <c r="G9112" s="1" t="s">
        <v>22</v>
      </c>
      <c r="H9112" s="4" t="s">
        <v>29551</v>
      </c>
      <c r="I9112" s="1" t="s">
        <v>38</v>
      </c>
    </row>
    <row r="9113" spans="2:9">
      <c r="B9113" s="1">
        <v>9111</v>
      </c>
      <c r="C9113" s="41" t="s">
        <v>25681</v>
      </c>
      <c r="D9113" s="4" t="s">
        <v>25682</v>
      </c>
      <c r="E9113" s="41" t="s">
        <v>21</v>
      </c>
      <c r="G9113" s="1" t="s">
        <v>22</v>
      </c>
      <c r="H9113" s="4" t="s">
        <v>478</v>
      </c>
      <c r="I9113" s="1" t="s">
        <v>38</v>
      </c>
    </row>
    <row r="9114" spans="2:9">
      <c r="B9114" s="1">
        <v>9112</v>
      </c>
      <c r="C9114" s="41" t="s">
        <v>25683</v>
      </c>
      <c r="D9114" s="4" t="s">
        <v>25684</v>
      </c>
      <c r="E9114" s="41" t="s">
        <v>21</v>
      </c>
      <c r="G9114" s="1" t="s">
        <v>22</v>
      </c>
      <c r="H9114" s="4" t="s">
        <v>680</v>
      </c>
      <c r="I9114" s="1" t="s">
        <v>38</v>
      </c>
    </row>
    <row r="9115" spans="2:9">
      <c r="B9115" s="1">
        <v>9113</v>
      </c>
      <c r="C9115" s="41" t="s">
        <v>25685</v>
      </c>
      <c r="D9115" s="4" t="s">
        <v>25686</v>
      </c>
      <c r="E9115" s="41" t="s">
        <v>21</v>
      </c>
      <c r="G9115" s="1" t="s">
        <v>22</v>
      </c>
      <c r="H9115" s="4" t="s">
        <v>675</v>
      </c>
      <c r="I9115" s="1" t="s">
        <v>38</v>
      </c>
    </row>
    <row r="9116" spans="2:9">
      <c r="B9116" s="1">
        <v>9114</v>
      </c>
      <c r="C9116" s="41" t="s">
        <v>494</v>
      </c>
      <c r="D9116" s="4" t="s">
        <v>493</v>
      </c>
      <c r="E9116" s="41" t="s">
        <v>21</v>
      </c>
      <c r="F9116" s="3" t="s">
        <v>30024</v>
      </c>
      <c r="G9116" s="1" t="s">
        <v>22</v>
      </c>
      <c r="H9116" s="4" t="s">
        <v>4</v>
      </c>
      <c r="I9116" s="1" t="s">
        <v>38</v>
      </c>
    </row>
    <row r="9117" spans="2:9">
      <c r="B9117" s="1">
        <v>9115</v>
      </c>
      <c r="C9117" s="41" t="s">
        <v>25687</v>
      </c>
      <c r="D9117" s="4" t="s">
        <v>14729</v>
      </c>
      <c r="E9117" s="41" t="s">
        <v>21</v>
      </c>
      <c r="G9117" s="1" t="s">
        <v>22</v>
      </c>
      <c r="H9117" s="4" t="s">
        <v>681</v>
      </c>
      <c r="I9117" s="1" t="s">
        <v>38</v>
      </c>
    </row>
    <row r="9118" spans="2:9">
      <c r="B9118" s="1">
        <v>9116</v>
      </c>
      <c r="C9118" s="41" t="s">
        <v>25688</v>
      </c>
      <c r="D9118" s="4" t="s">
        <v>25689</v>
      </c>
      <c r="E9118" s="41" t="s">
        <v>21</v>
      </c>
      <c r="G9118" s="1" t="s">
        <v>22</v>
      </c>
      <c r="H9118" s="4" t="s">
        <v>387</v>
      </c>
      <c r="I9118" s="1" t="s">
        <v>38</v>
      </c>
    </row>
    <row r="9119" spans="2:9">
      <c r="B9119" s="1">
        <v>9117</v>
      </c>
      <c r="C9119" s="41" t="s">
        <v>25690</v>
      </c>
      <c r="D9119" s="4" t="s">
        <v>18719</v>
      </c>
      <c r="E9119" s="41" t="s">
        <v>21</v>
      </c>
      <c r="G9119" s="1" t="s">
        <v>22</v>
      </c>
      <c r="H9119" s="4" t="s">
        <v>680</v>
      </c>
      <c r="I9119" s="1" t="s">
        <v>38</v>
      </c>
    </row>
    <row r="9120" spans="2:9">
      <c r="B9120" s="1">
        <v>9118</v>
      </c>
      <c r="C9120" s="41" t="s">
        <v>25691</v>
      </c>
      <c r="D9120" s="4" t="s">
        <v>25692</v>
      </c>
      <c r="E9120" s="41" t="s">
        <v>21</v>
      </c>
      <c r="G9120" s="1" t="s">
        <v>22</v>
      </c>
      <c r="H9120" s="4" t="s">
        <v>557</v>
      </c>
      <c r="I9120" s="1" t="s">
        <v>38</v>
      </c>
    </row>
    <row r="9121" spans="2:9">
      <c r="B9121" s="1">
        <v>9119</v>
      </c>
      <c r="C9121" s="41" t="s">
        <v>25693</v>
      </c>
      <c r="D9121" s="4" t="s">
        <v>25694</v>
      </c>
      <c r="E9121" s="41" t="s">
        <v>21</v>
      </c>
      <c r="G9121" s="1" t="s">
        <v>22</v>
      </c>
      <c r="H9121" s="4" t="s">
        <v>484</v>
      </c>
      <c r="I9121" s="1" t="s">
        <v>38</v>
      </c>
    </row>
    <row r="9122" spans="2:9">
      <c r="B9122" s="1">
        <v>9120</v>
      </c>
      <c r="C9122" s="41" t="s">
        <v>25695</v>
      </c>
      <c r="D9122" s="4" t="s">
        <v>25696</v>
      </c>
      <c r="E9122" s="41" t="s">
        <v>21</v>
      </c>
      <c r="G9122" s="1" t="s">
        <v>22</v>
      </c>
      <c r="H9122" s="4" t="s">
        <v>387</v>
      </c>
      <c r="I9122" s="1" t="s">
        <v>38</v>
      </c>
    </row>
    <row r="9123" spans="2:9">
      <c r="B9123" s="1">
        <v>9121</v>
      </c>
      <c r="C9123" s="41" t="s">
        <v>25697</v>
      </c>
      <c r="D9123" s="4" t="s">
        <v>25698</v>
      </c>
      <c r="E9123" s="41" t="s">
        <v>21</v>
      </c>
      <c r="G9123" s="1" t="s">
        <v>22</v>
      </c>
      <c r="H9123" s="4" t="s">
        <v>322</v>
      </c>
      <c r="I9123" s="1" t="s">
        <v>38</v>
      </c>
    </row>
    <row r="9124" spans="2:9">
      <c r="B9124" s="1">
        <v>9122</v>
      </c>
      <c r="C9124" s="41" t="s">
        <v>25699</v>
      </c>
      <c r="D9124" s="4" t="s">
        <v>25700</v>
      </c>
      <c r="E9124" s="41" t="s">
        <v>21</v>
      </c>
      <c r="G9124" s="1" t="s">
        <v>22</v>
      </c>
      <c r="H9124" s="4" t="s">
        <v>557</v>
      </c>
      <c r="I9124" s="1" t="s">
        <v>38</v>
      </c>
    </row>
    <row r="9125" spans="2:9">
      <c r="B9125" s="1">
        <v>9123</v>
      </c>
      <c r="C9125" s="41" t="s">
        <v>25701</v>
      </c>
      <c r="D9125" s="4" t="s">
        <v>25702</v>
      </c>
      <c r="E9125" s="41" t="s">
        <v>21</v>
      </c>
      <c r="G9125" s="1" t="s">
        <v>22</v>
      </c>
      <c r="H9125" s="4" t="s">
        <v>679</v>
      </c>
      <c r="I9125" s="1" t="s">
        <v>38</v>
      </c>
    </row>
    <row r="9126" spans="2:9">
      <c r="B9126" s="1">
        <v>9124</v>
      </c>
      <c r="C9126" s="41" t="s">
        <v>25703</v>
      </c>
      <c r="D9126" s="4" t="s">
        <v>6256</v>
      </c>
      <c r="E9126" s="41" t="s">
        <v>21</v>
      </c>
      <c r="G9126" s="1" t="s">
        <v>22</v>
      </c>
      <c r="H9126" s="4" t="s">
        <v>369</v>
      </c>
      <c r="I9126" s="1" t="s">
        <v>38</v>
      </c>
    </row>
    <row r="9127" spans="2:9">
      <c r="B9127" s="1">
        <v>9125</v>
      </c>
      <c r="C9127" s="41" t="s">
        <v>25704</v>
      </c>
      <c r="D9127" s="4" t="s">
        <v>25705</v>
      </c>
      <c r="E9127" s="41" t="s">
        <v>21</v>
      </c>
      <c r="G9127" s="1" t="s">
        <v>22</v>
      </c>
      <c r="H9127" s="4" t="s">
        <v>478</v>
      </c>
      <c r="I9127" s="1" t="s">
        <v>38</v>
      </c>
    </row>
    <row r="9128" spans="2:9">
      <c r="B9128" s="1">
        <v>9126</v>
      </c>
      <c r="C9128" s="41" t="s">
        <v>25706</v>
      </c>
      <c r="D9128" s="4" t="s">
        <v>25707</v>
      </c>
      <c r="E9128" s="41" t="s">
        <v>21</v>
      </c>
      <c r="G9128" s="1" t="s">
        <v>22</v>
      </c>
      <c r="H9128" s="4" t="s">
        <v>478</v>
      </c>
      <c r="I9128" s="1" t="s">
        <v>38</v>
      </c>
    </row>
    <row r="9129" spans="2:9">
      <c r="B9129" s="1">
        <v>9127</v>
      </c>
      <c r="C9129" s="41" t="s">
        <v>25708</v>
      </c>
      <c r="D9129" s="4" t="s">
        <v>25709</v>
      </c>
      <c r="E9129" s="41" t="s">
        <v>21</v>
      </c>
      <c r="G9129" s="1" t="s">
        <v>22</v>
      </c>
      <c r="H9129" s="4" t="s">
        <v>502</v>
      </c>
      <c r="I9129" s="1" t="s">
        <v>38</v>
      </c>
    </row>
    <row r="9130" spans="2:9">
      <c r="B9130" s="1">
        <v>9128</v>
      </c>
      <c r="C9130" s="41" t="s">
        <v>25710</v>
      </c>
      <c r="D9130" s="4" t="s">
        <v>25711</v>
      </c>
      <c r="E9130" s="41" t="s">
        <v>21</v>
      </c>
      <c r="G9130" s="1" t="s">
        <v>22</v>
      </c>
      <c r="H9130" s="4" t="s">
        <v>29551</v>
      </c>
      <c r="I9130" s="1" t="s">
        <v>38</v>
      </c>
    </row>
    <row r="9131" spans="2:9">
      <c r="B9131" s="1">
        <v>9129</v>
      </c>
      <c r="C9131" s="41" t="s">
        <v>25712</v>
      </c>
      <c r="D9131" s="4" t="s">
        <v>18173</v>
      </c>
      <c r="E9131" s="41" t="s">
        <v>21</v>
      </c>
      <c r="G9131" s="1" t="s">
        <v>22</v>
      </c>
      <c r="H9131" s="4" t="s">
        <v>310</v>
      </c>
      <c r="I9131" s="1" t="s">
        <v>38</v>
      </c>
    </row>
    <row r="9132" spans="2:9">
      <c r="B9132" s="1">
        <v>9130</v>
      </c>
      <c r="C9132" s="41" t="s">
        <v>71</v>
      </c>
      <c r="D9132" s="4" t="s">
        <v>72</v>
      </c>
      <c r="E9132" s="41" t="s">
        <v>21</v>
      </c>
      <c r="G9132" s="1" t="s">
        <v>22</v>
      </c>
      <c r="H9132" s="4" t="s">
        <v>31</v>
      </c>
      <c r="I9132" s="1" t="s">
        <v>38</v>
      </c>
    </row>
    <row r="9133" spans="2:9">
      <c r="B9133" s="1">
        <v>9131</v>
      </c>
      <c r="C9133" s="41">
        <v>94100240</v>
      </c>
      <c r="D9133" s="4" t="s">
        <v>437</v>
      </c>
      <c r="E9133" s="41" t="s">
        <v>206</v>
      </c>
      <c r="F9133" s="3" t="s">
        <v>29886</v>
      </c>
      <c r="G9133" s="1" t="s">
        <v>657</v>
      </c>
      <c r="H9133" s="4" t="s">
        <v>438</v>
      </c>
      <c r="I9133" s="1" t="s">
        <v>38</v>
      </c>
    </row>
    <row r="9134" spans="2:9">
      <c r="B9134" s="1">
        <v>9132</v>
      </c>
      <c r="C9134" s="41" t="s">
        <v>25713</v>
      </c>
      <c r="D9134" s="4" t="s">
        <v>25714</v>
      </c>
      <c r="E9134" s="41" t="s">
        <v>21</v>
      </c>
      <c r="G9134" s="1" t="s">
        <v>22</v>
      </c>
      <c r="H9134" s="4" t="s">
        <v>478</v>
      </c>
      <c r="I9134" s="1" t="s">
        <v>38</v>
      </c>
    </row>
    <row r="9135" spans="2:9">
      <c r="B9135" s="1">
        <v>9133</v>
      </c>
      <c r="C9135" s="41" t="s">
        <v>215</v>
      </c>
      <c r="D9135" s="4" t="s">
        <v>214</v>
      </c>
      <c r="E9135" s="41" t="s">
        <v>21</v>
      </c>
      <c r="G9135" s="1" t="s">
        <v>22</v>
      </c>
      <c r="H9135" s="4" t="s">
        <v>182</v>
      </c>
      <c r="I9135" s="1" t="s">
        <v>38</v>
      </c>
    </row>
    <row r="9136" spans="2:9">
      <c r="B9136" s="1">
        <v>9134</v>
      </c>
      <c r="C9136" s="41" t="s">
        <v>25715</v>
      </c>
      <c r="D9136" s="4" t="s">
        <v>25716</v>
      </c>
      <c r="E9136" s="41" t="s">
        <v>21</v>
      </c>
      <c r="G9136" s="1" t="s">
        <v>22</v>
      </c>
      <c r="H9136" s="4" t="s">
        <v>296</v>
      </c>
      <c r="I9136" s="1" t="s">
        <v>38</v>
      </c>
    </row>
    <row r="9137" spans="2:9">
      <c r="B9137" s="1">
        <v>9135</v>
      </c>
      <c r="C9137" s="41" t="s">
        <v>25717</v>
      </c>
      <c r="D9137" s="4" t="s">
        <v>25718</v>
      </c>
      <c r="E9137" s="41" t="s">
        <v>21</v>
      </c>
      <c r="G9137" s="1" t="s">
        <v>22</v>
      </c>
      <c r="H9137" s="4" t="s">
        <v>296</v>
      </c>
      <c r="I9137" s="1" t="s">
        <v>38</v>
      </c>
    </row>
    <row r="9138" spans="2:9">
      <c r="B9138" s="1">
        <v>9136</v>
      </c>
      <c r="C9138" s="41" t="s">
        <v>25719</v>
      </c>
      <c r="D9138" s="4" t="s">
        <v>25720</v>
      </c>
      <c r="E9138" s="41" t="s">
        <v>21</v>
      </c>
      <c r="G9138" s="1" t="s">
        <v>22</v>
      </c>
      <c r="H9138" s="4" t="s">
        <v>484</v>
      </c>
      <c r="I9138" s="1" t="s">
        <v>38</v>
      </c>
    </row>
    <row r="9139" spans="2:9">
      <c r="B9139" s="1">
        <v>9137</v>
      </c>
      <c r="C9139" s="41" t="s">
        <v>25721</v>
      </c>
      <c r="D9139" s="4" t="s">
        <v>25722</v>
      </c>
      <c r="E9139" s="41" t="s">
        <v>21</v>
      </c>
      <c r="G9139" s="1" t="s">
        <v>22</v>
      </c>
      <c r="H9139" s="4" t="s">
        <v>484</v>
      </c>
      <c r="I9139" s="1" t="s">
        <v>38</v>
      </c>
    </row>
    <row r="9140" spans="2:9">
      <c r="B9140" s="1">
        <v>9138</v>
      </c>
      <c r="C9140" s="41" t="s">
        <v>25723</v>
      </c>
      <c r="D9140" s="4" t="s">
        <v>25724</v>
      </c>
      <c r="E9140" s="41" t="s">
        <v>21</v>
      </c>
      <c r="G9140" s="1" t="s">
        <v>22</v>
      </c>
      <c r="H9140" s="4" t="s">
        <v>310</v>
      </c>
      <c r="I9140" s="1" t="s">
        <v>38</v>
      </c>
    </row>
    <row r="9141" spans="2:9">
      <c r="B9141" s="1">
        <v>9139</v>
      </c>
      <c r="C9141" s="41" t="s">
        <v>25725</v>
      </c>
      <c r="D9141" s="4" t="s">
        <v>25726</v>
      </c>
      <c r="E9141" s="41" t="s">
        <v>21</v>
      </c>
      <c r="G9141" s="1" t="s">
        <v>22</v>
      </c>
      <c r="H9141" s="4" t="s">
        <v>679</v>
      </c>
      <c r="I9141" s="1" t="s">
        <v>38</v>
      </c>
    </row>
    <row r="9142" spans="2:9">
      <c r="B9142" s="1">
        <v>9140</v>
      </c>
      <c r="C9142" s="41" t="s">
        <v>25727</v>
      </c>
      <c r="D9142" s="4" t="s">
        <v>25728</v>
      </c>
      <c r="E9142" s="41" t="s">
        <v>21</v>
      </c>
      <c r="G9142" s="1" t="s">
        <v>22</v>
      </c>
      <c r="H9142" s="4" t="s">
        <v>244</v>
      </c>
      <c r="I9142" s="1" t="s">
        <v>38</v>
      </c>
    </row>
    <row r="9143" spans="2:9">
      <c r="B9143" s="1">
        <v>9141</v>
      </c>
      <c r="C9143" s="41" t="s">
        <v>213</v>
      </c>
      <c r="D9143" s="4" t="s">
        <v>212</v>
      </c>
      <c r="E9143" s="41" t="s">
        <v>21</v>
      </c>
      <c r="G9143" s="1" t="s">
        <v>22</v>
      </c>
      <c r="H9143" s="4" t="s">
        <v>182</v>
      </c>
      <c r="I9143" s="1" t="s">
        <v>38</v>
      </c>
    </row>
    <row r="9144" spans="2:9">
      <c r="B9144" s="1">
        <v>9142</v>
      </c>
      <c r="C9144" s="41" t="s">
        <v>25729</v>
      </c>
      <c r="D9144" s="4" t="s">
        <v>25730</v>
      </c>
      <c r="E9144" s="41" t="s">
        <v>21</v>
      </c>
      <c r="G9144" s="1" t="s">
        <v>22</v>
      </c>
      <c r="H9144" s="4" t="s">
        <v>326</v>
      </c>
      <c r="I9144" s="1" t="s">
        <v>38</v>
      </c>
    </row>
    <row r="9145" spans="2:9">
      <c r="B9145" s="1">
        <v>9143</v>
      </c>
      <c r="C9145" s="41" t="s">
        <v>25731</v>
      </c>
      <c r="D9145" s="4" t="s">
        <v>25732</v>
      </c>
      <c r="E9145" s="41" t="s">
        <v>21</v>
      </c>
      <c r="G9145" s="1" t="s">
        <v>22</v>
      </c>
      <c r="H9145" s="4" t="s">
        <v>680</v>
      </c>
      <c r="I9145" s="1" t="s">
        <v>38</v>
      </c>
    </row>
    <row r="9146" spans="2:9">
      <c r="B9146" s="1">
        <v>9144</v>
      </c>
      <c r="C9146" s="41" t="s">
        <v>25733</v>
      </c>
      <c r="D9146" s="4" t="s">
        <v>25734</v>
      </c>
      <c r="E9146" s="41" t="s">
        <v>21</v>
      </c>
      <c r="G9146" s="1" t="s">
        <v>22</v>
      </c>
      <c r="H9146" s="4" t="s">
        <v>322</v>
      </c>
      <c r="I9146" s="1" t="s">
        <v>38</v>
      </c>
    </row>
    <row r="9147" spans="2:9">
      <c r="B9147" s="1">
        <v>9145</v>
      </c>
      <c r="C9147" s="41" t="s">
        <v>25735</v>
      </c>
      <c r="D9147" s="4" t="s">
        <v>25736</v>
      </c>
      <c r="E9147" s="41" t="s">
        <v>21</v>
      </c>
      <c r="G9147" s="1" t="s">
        <v>22</v>
      </c>
      <c r="H9147" s="4" t="s">
        <v>671</v>
      </c>
      <c r="I9147" s="1" t="s">
        <v>38</v>
      </c>
    </row>
    <row r="9148" spans="2:9">
      <c r="B9148" s="1">
        <v>9146</v>
      </c>
      <c r="C9148" s="41" t="s">
        <v>25737</v>
      </c>
      <c r="D9148" s="4" t="s">
        <v>25738</v>
      </c>
      <c r="E9148" s="41" t="s">
        <v>21</v>
      </c>
      <c r="G9148" s="1" t="s">
        <v>22</v>
      </c>
      <c r="H9148" s="4" t="s">
        <v>296</v>
      </c>
      <c r="I9148" s="1" t="s">
        <v>38</v>
      </c>
    </row>
    <row r="9149" spans="2:9">
      <c r="B9149" s="1">
        <v>9147</v>
      </c>
      <c r="C9149" s="41" t="s">
        <v>25739</v>
      </c>
      <c r="D9149" s="4" t="s">
        <v>25740</v>
      </c>
      <c r="E9149" s="41" t="s">
        <v>21</v>
      </c>
      <c r="G9149" s="1" t="s">
        <v>22</v>
      </c>
      <c r="H9149" s="4" t="s">
        <v>438</v>
      </c>
      <c r="I9149" s="1" t="s">
        <v>38</v>
      </c>
    </row>
    <row r="9150" spans="2:9">
      <c r="B9150" s="1">
        <v>9148</v>
      </c>
      <c r="C9150" s="41" t="s">
        <v>25741</v>
      </c>
      <c r="D9150" s="4" t="s">
        <v>25742</v>
      </c>
      <c r="E9150" s="41" t="s">
        <v>21</v>
      </c>
      <c r="G9150" s="1" t="s">
        <v>22</v>
      </c>
      <c r="H9150" s="4" t="s">
        <v>679</v>
      </c>
      <c r="I9150" s="1" t="s">
        <v>38</v>
      </c>
    </row>
    <row r="9151" spans="2:9">
      <c r="B9151" s="1">
        <v>9149</v>
      </c>
      <c r="C9151" s="41" t="s">
        <v>25743</v>
      </c>
      <c r="D9151" s="4" t="s">
        <v>25744</v>
      </c>
      <c r="E9151" s="41" t="s">
        <v>21</v>
      </c>
      <c r="G9151" s="1" t="s">
        <v>22</v>
      </c>
      <c r="H9151" s="4" t="s">
        <v>29551</v>
      </c>
      <c r="I9151" s="1" t="s">
        <v>38</v>
      </c>
    </row>
    <row r="9152" spans="2:9">
      <c r="B9152" s="1">
        <v>9150</v>
      </c>
      <c r="C9152" s="41" t="s">
        <v>25745</v>
      </c>
      <c r="D9152" s="4" t="s">
        <v>25746</v>
      </c>
      <c r="E9152" s="41" t="s">
        <v>21</v>
      </c>
      <c r="G9152" s="1" t="s">
        <v>22</v>
      </c>
      <c r="H9152" s="4" t="s">
        <v>679</v>
      </c>
      <c r="I9152" s="1" t="s">
        <v>38</v>
      </c>
    </row>
    <row r="9153" spans="2:9">
      <c r="B9153" s="1">
        <v>9151</v>
      </c>
      <c r="C9153" s="41" t="s">
        <v>25747</v>
      </c>
      <c r="D9153" s="4" t="s">
        <v>25748</v>
      </c>
      <c r="E9153" s="41" t="s">
        <v>21</v>
      </c>
      <c r="G9153" s="1" t="s">
        <v>22</v>
      </c>
      <c r="H9153" s="4" t="s">
        <v>387</v>
      </c>
      <c r="I9153" s="1" t="s">
        <v>38</v>
      </c>
    </row>
    <row r="9154" spans="2:9">
      <c r="B9154" s="1">
        <v>9152</v>
      </c>
      <c r="C9154" s="41" t="s">
        <v>25749</v>
      </c>
      <c r="D9154" s="4" t="s">
        <v>25750</v>
      </c>
      <c r="E9154" s="41" t="s">
        <v>21</v>
      </c>
      <c r="G9154" s="1" t="s">
        <v>22</v>
      </c>
      <c r="H9154" s="4" t="s">
        <v>478</v>
      </c>
      <c r="I9154" s="1" t="s">
        <v>38</v>
      </c>
    </row>
    <row r="9155" spans="2:9">
      <c r="B9155" s="1">
        <v>9153</v>
      </c>
      <c r="C9155" s="41" t="s">
        <v>25751</v>
      </c>
      <c r="D9155" s="4" t="s">
        <v>25752</v>
      </c>
      <c r="E9155" s="41" t="s">
        <v>21</v>
      </c>
      <c r="G9155" s="1" t="s">
        <v>22</v>
      </c>
      <c r="H9155" s="4" t="s">
        <v>182</v>
      </c>
      <c r="I9155" s="1" t="s">
        <v>38</v>
      </c>
    </row>
    <row r="9156" spans="2:9">
      <c r="B9156" s="1">
        <v>9154</v>
      </c>
      <c r="C9156" s="41" t="s">
        <v>25753</v>
      </c>
      <c r="D9156" s="4" t="s">
        <v>25754</v>
      </c>
      <c r="E9156" s="41" t="s">
        <v>21</v>
      </c>
      <c r="G9156" s="1" t="s">
        <v>22</v>
      </c>
      <c r="H9156" s="4" t="s">
        <v>387</v>
      </c>
      <c r="I9156" s="1" t="s">
        <v>38</v>
      </c>
    </row>
    <row r="9157" spans="2:9">
      <c r="B9157" s="1">
        <v>9155</v>
      </c>
      <c r="C9157" s="41" t="s">
        <v>25755</v>
      </c>
      <c r="D9157" s="4" t="s">
        <v>25756</v>
      </c>
      <c r="E9157" s="41" t="s">
        <v>21</v>
      </c>
      <c r="G9157" s="1" t="s">
        <v>22</v>
      </c>
      <c r="H9157" s="4" t="s">
        <v>679</v>
      </c>
      <c r="I9157" s="1" t="s">
        <v>38</v>
      </c>
    </row>
    <row r="9158" spans="2:9">
      <c r="B9158" s="1">
        <v>9156</v>
      </c>
      <c r="C9158" s="41" t="s">
        <v>25757</v>
      </c>
      <c r="D9158" s="4" t="s">
        <v>25758</v>
      </c>
      <c r="E9158" s="41" t="s">
        <v>21</v>
      </c>
      <c r="G9158" s="1" t="s">
        <v>22</v>
      </c>
      <c r="H9158" s="4" t="s">
        <v>387</v>
      </c>
      <c r="I9158" s="1" t="s">
        <v>38</v>
      </c>
    </row>
    <row r="9159" spans="2:9">
      <c r="B9159" s="1">
        <v>9157</v>
      </c>
      <c r="C9159" s="41" t="s">
        <v>25759</v>
      </c>
      <c r="D9159" s="4" t="s">
        <v>25760</v>
      </c>
      <c r="E9159" s="41" t="s">
        <v>21</v>
      </c>
      <c r="G9159" s="1" t="s">
        <v>22</v>
      </c>
      <c r="H9159" s="4" t="s">
        <v>310</v>
      </c>
      <c r="I9159" s="1" t="s">
        <v>38</v>
      </c>
    </row>
    <row r="9160" spans="2:9">
      <c r="B9160" s="1">
        <v>9158</v>
      </c>
      <c r="C9160" s="41" t="s">
        <v>25761</v>
      </c>
      <c r="D9160" s="4" t="s">
        <v>25762</v>
      </c>
      <c r="E9160" s="41" t="s">
        <v>21</v>
      </c>
      <c r="G9160" s="1" t="s">
        <v>22</v>
      </c>
      <c r="H9160" s="4" t="s">
        <v>557</v>
      </c>
      <c r="I9160" s="1" t="s">
        <v>38</v>
      </c>
    </row>
    <row r="9161" spans="2:9">
      <c r="B9161" s="1">
        <v>9159</v>
      </c>
      <c r="C9161" s="41" t="s">
        <v>25763</v>
      </c>
      <c r="D9161" s="4" t="s">
        <v>25764</v>
      </c>
      <c r="E9161" s="41" t="s">
        <v>21</v>
      </c>
      <c r="G9161" s="1" t="s">
        <v>22</v>
      </c>
      <c r="H9161" s="4" t="s">
        <v>436</v>
      </c>
      <c r="I9161" s="1" t="s">
        <v>38</v>
      </c>
    </row>
    <row r="9162" spans="2:9">
      <c r="B9162" s="1">
        <v>9160</v>
      </c>
      <c r="C9162" s="41" t="s">
        <v>25765</v>
      </c>
      <c r="D9162" s="4" t="s">
        <v>25766</v>
      </c>
      <c r="E9162" s="41" t="s">
        <v>21</v>
      </c>
      <c r="G9162" s="1" t="s">
        <v>22</v>
      </c>
      <c r="H9162" s="4" t="s">
        <v>436</v>
      </c>
      <c r="I9162" s="1" t="s">
        <v>38</v>
      </c>
    </row>
    <row r="9163" spans="2:9">
      <c r="B9163" s="1">
        <v>9161</v>
      </c>
      <c r="C9163" s="41" t="s">
        <v>25767</v>
      </c>
      <c r="D9163" s="4" t="s">
        <v>25768</v>
      </c>
      <c r="E9163" s="41" t="s">
        <v>21</v>
      </c>
      <c r="G9163" s="1" t="s">
        <v>22</v>
      </c>
      <c r="H9163" s="4" t="s">
        <v>680</v>
      </c>
      <c r="I9163" s="1" t="s">
        <v>38</v>
      </c>
    </row>
    <row r="9164" spans="2:9">
      <c r="B9164" s="1">
        <v>9162</v>
      </c>
      <c r="C9164" s="41" t="s">
        <v>25769</v>
      </c>
      <c r="D9164" s="4" t="s">
        <v>25770</v>
      </c>
      <c r="E9164" s="41" t="s">
        <v>21</v>
      </c>
      <c r="G9164" s="1" t="s">
        <v>22</v>
      </c>
      <c r="H9164" s="4" t="s">
        <v>484</v>
      </c>
      <c r="I9164" s="1" t="s">
        <v>38</v>
      </c>
    </row>
    <row r="9165" spans="2:9">
      <c r="B9165" s="1">
        <v>9163</v>
      </c>
      <c r="C9165" s="41" t="s">
        <v>25771</v>
      </c>
      <c r="D9165" s="4" t="s">
        <v>25772</v>
      </c>
      <c r="E9165" s="41" t="s">
        <v>21</v>
      </c>
      <c r="G9165" s="1" t="s">
        <v>22</v>
      </c>
      <c r="H9165" s="4" t="s">
        <v>326</v>
      </c>
      <c r="I9165" s="1" t="s">
        <v>38</v>
      </c>
    </row>
    <row r="9166" spans="2:9">
      <c r="B9166" s="1">
        <v>9164</v>
      </c>
      <c r="C9166" s="41" t="s">
        <v>25773</v>
      </c>
      <c r="D9166" s="4" t="s">
        <v>25774</v>
      </c>
      <c r="E9166" s="41" t="s">
        <v>21</v>
      </c>
      <c r="G9166" s="1" t="s">
        <v>22</v>
      </c>
      <c r="H9166" s="4" t="s">
        <v>322</v>
      </c>
      <c r="I9166" s="1" t="s">
        <v>38</v>
      </c>
    </row>
    <row r="9167" spans="2:9">
      <c r="B9167" s="1">
        <v>9165</v>
      </c>
      <c r="C9167" s="41" t="s">
        <v>25775</v>
      </c>
      <c r="D9167" s="4" t="s">
        <v>25776</v>
      </c>
      <c r="E9167" s="41" t="s">
        <v>21</v>
      </c>
      <c r="G9167" s="1" t="s">
        <v>22</v>
      </c>
      <c r="H9167" s="4" t="s">
        <v>484</v>
      </c>
      <c r="I9167" s="1" t="s">
        <v>38</v>
      </c>
    </row>
    <row r="9168" spans="2:9">
      <c r="B9168" s="1">
        <v>9166</v>
      </c>
      <c r="C9168" s="41" t="s">
        <v>25777</v>
      </c>
      <c r="D9168" s="4" t="s">
        <v>25778</v>
      </c>
      <c r="E9168" s="41" t="s">
        <v>21</v>
      </c>
      <c r="G9168" s="1" t="s">
        <v>22</v>
      </c>
      <c r="H9168" s="4" t="s">
        <v>387</v>
      </c>
      <c r="I9168" s="1" t="s">
        <v>38</v>
      </c>
    </row>
    <row r="9169" spans="2:9">
      <c r="B9169" s="1">
        <v>9167</v>
      </c>
      <c r="C9169" s="41" t="s">
        <v>25779</v>
      </c>
      <c r="D9169" s="4" t="s">
        <v>25780</v>
      </c>
      <c r="E9169" s="41" t="s">
        <v>21</v>
      </c>
      <c r="G9169" s="1" t="s">
        <v>22</v>
      </c>
      <c r="H9169" s="4" t="s">
        <v>29551</v>
      </c>
      <c r="I9169" s="1" t="s">
        <v>38</v>
      </c>
    </row>
    <row r="9170" spans="2:9">
      <c r="B9170" s="1">
        <v>9168</v>
      </c>
      <c r="C9170" s="41" t="s">
        <v>25781</v>
      </c>
      <c r="D9170" s="4" t="s">
        <v>25782</v>
      </c>
      <c r="E9170" s="41" t="s">
        <v>21</v>
      </c>
      <c r="G9170" s="1" t="s">
        <v>22</v>
      </c>
      <c r="H9170" s="4" t="s">
        <v>244</v>
      </c>
      <c r="I9170" s="1" t="s">
        <v>38</v>
      </c>
    </row>
    <row r="9171" spans="2:9">
      <c r="B9171" s="1">
        <v>9169</v>
      </c>
      <c r="C9171" s="41" t="s">
        <v>25783</v>
      </c>
      <c r="D9171" s="4" t="s">
        <v>25784</v>
      </c>
      <c r="E9171" s="41" t="s">
        <v>21</v>
      </c>
      <c r="G9171" s="1" t="s">
        <v>22</v>
      </c>
      <c r="H9171" s="4" t="s">
        <v>29551</v>
      </c>
      <c r="I9171" s="1" t="s">
        <v>38</v>
      </c>
    </row>
    <row r="9172" spans="2:9">
      <c r="B9172" s="1">
        <v>9170</v>
      </c>
      <c r="C9172" s="41" t="s">
        <v>25785</v>
      </c>
      <c r="D9172" s="4" t="s">
        <v>25786</v>
      </c>
      <c r="E9172" s="41" t="s">
        <v>21</v>
      </c>
      <c r="G9172" s="1" t="s">
        <v>22</v>
      </c>
      <c r="H9172" s="4" t="s">
        <v>387</v>
      </c>
      <c r="I9172" s="1" t="s">
        <v>38</v>
      </c>
    </row>
    <row r="9173" spans="2:9">
      <c r="B9173" s="1">
        <v>9171</v>
      </c>
      <c r="C9173" s="41" t="s">
        <v>25787</v>
      </c>
      <c r="D9173" s="4" t="s">
        <v>25788</v>
      </c>
      <c r="E9173" s="41" t="s">
        <v>21</v>
      </c>
      <c r="G9173" s="1" t="s">
        <v>22</v>
      </c>
      <c r="H9173" s="4" t="s">
        <v>484</v>
      </c>
      <c r="I9173" s="1" t="s">
        <v>38</v>
      </c>
    </row>
    <row r="9174" spans="2:9">
      <c r="B9174" s="1">
        <v>9172</v>
      </c>
      <c r="C9174" s="41" t="s">
        <v>25789</v>
      </c>
      <c r="D9174" s="4" t="s">
        <v>25790</v>
      </c>
      <c r="E9174" s="41" t="s">
        <v>21</v>
      </c>
      <c r="G9174" s="1" t="s">
        <v>22</v>
      </c>
      <c r="H9174" s="4" t="s">
        <v>679</v>
      </c>
      <c r="I9174" s="1" t="s">
        <v>38</v>
      </c>
    </row>
    <row r="9175" spans="2:9">
      <c r="B9175" s="1">
        <v>9173</v>
      </c>
      <c r="C9175" s="41" t="s">
        <v>25791</v>
      </c>
      <c r="D9175" s="4" t="s">
        <v>25792</v>
      </c>
      <c r="E9175" s="41" t="s">
        <v>21</v>
      </c>
      <c r="G9175" s="1" t="s">
        <v>22</v>
      </c>
      <c r="H9175" s="4" t="s">
        <v>671</v>
      </c>
      <c r="I9175" s="1" t="s">
        <v>38</v>
      </c>
    </row>
    <row r="9176" spans="2:9">
      <c r="B9176" s="1">
        <v>9174</v>
      </c>
      <c r="C9176" s="41" t="s">
        <v>25793</v>
      </c>
      <c r="D9176" s="4" t="s">
        <v>25794</v>
      </c>
      <c r="E9176" s="41" t="s">
        <v>21</v>
      </c>
      <c r="G9176" s="1" t="s">
        <v>22</v>
      </c>
      <c r="H9176" s="4" t="s">
        <v>369</v>
      </c>
      <c r="I9176" s="1" t="s">
        <v>38</v>
      </c>
    </row>
    <row r="9177" spans="2:9">
      <c r="B9177" s="1">
        <v>9175</v>
      </c>
      <c r="C9177" s="41" t="s">
        <v>25795</v>
      </c>
      <c r="D9177" s="4" t="s">
        <v>25796</v>
      </c>
      <c r="E9177" s="41" t="s">
        <v>21</v>
      </c>
      <c r="G9177" s="1" t="s">
        <v>22</v>
      </c>
      <c r="H9177" s="4" t="s">
        <v>680</v>
      </c>
      <c r="I9177" s="1" t="s">
        <v>38</v>
      </c>
    </row>
    <row r="9178" spans="2:9">
      <c r="B9178" s="1">
        <v>9176</v>
      </c>
      <c r="C9178" s="41" t="s">
        <v>25797</v>
      </c>
      <c r="D9178" s="4" t="s">
        <v>25798</v>
      </c>
      <c r="E9178" s="41" t="s">
        <v>21</v>
      </c>
      <c r="G9178" s="1" t="s">
        <v>22</v>
      </c>
      <c r="H9178" s="4" t="s">
        <v>387</v>
      </c>
      <c r="I9178" s="1" t="s">
        <v>38</v>
      </c>
    </row>
    <row r="9179" spans="2:9">
      <c r="B9179" s="1">
        <v>9177</v>
      </c>
      <c r="C9179" s="41" t="s">
        <v>25799</v>
      </c>
      <c r="D9179" s="4" t="s">
        <v>25800</v>
      </c>
      <c r="E9179" s="41" t="s">
        <v>21</v>
      </c>
      <c r="G9179" s="1" t="s">
        <v>22</v>
      </c>
      <c r="H9179" s="4" t="s">
        <v>478</v>
      </c>
      <c r="I9179" s="1" t="s">
        <v>38</v>
      </c>
    </row>
    <row r="9180" spans="2:9">
      <c r="B9180" s="1">
        <v>9178</v>
      </c>
      <c r="C9180" s="41" t="s">
        <v>25801</v>
      </c>
      <c r="D9180" s="4" t="s">
        <v>25802</v>
      </c>
      <c r="E9180" s="41" t="s">
        <v>21</v>
      </c>
      <c r="G9180" s="1" t="s">
        <v>22</v>
      </c>
      <c r="H9180" s="4" t="s">
        <v>182</v>
      </c>
      <c r="I9180" s="1" t="s">
        <v>38</v>
      </c>
    </row>
    <row r="9181" spans="2:9">
      <c r="B9181" s="1">
        <v>9179</v>
      </c>
      <c r="C9181" s="41" t="s">
        <v>25803</v>
      </c>
      <c r="D9181" s="4" t="s">
        <v>25804</v>
      </c>
      <c r="E9181" s="41" t="s">
        <v>21</v>
      </c>
      <c r="G9181" s="1" t="s">
        <v>22</v>
      </c>
      <c r="H9181" s="4" t="s">
        <v>387</v>
      </c>
      <c r="I9181" s="1" t="s">
        <v>38</v>
      </c>
    </row>
    <row r="9182" spans="2:9">
      <c r="B9182" s="1">
        <v>9180</v>
      </c>
      <c r="C9182" s="41" t="s">
        <v>25805</v>
      </c>
      <c r="D9182" s="4" t="s">
        <v>25806</v>
      </c>
      <c r="E9182" s="41" t="s">
        <v>21</v>
      </c>
      <c r="G9182" s="1" t="s">
        <v>22</v>
      </c>
      <c r="H9182" s="4" t="s">
        <v>387</v>
      </c>
      <c r="I9182" s="1" t="s">
        <v>38</v>
      </c>
    </row>
    <row r="9183" spans="2:9">
      <c r="B9183" s="1">
        <v>9181</v>
      </c>
      <c r="C9183" s="41" t="s">
        <v>25807</v>
      </c>
      <c r="D9183" s="4" t="s">
        <v>25808</v>
      </c>
      <c r="E9183" s="41" t="s">
        <v>21</v>
      </c>
      <c r="G9183" s="1" t="s">
        <v>22</v>
      </c>
      <c r="H9183" s="4" t="s">
        <v>675</v>
      </c>
      <c r="I9183" s="1" t="s">
        <v>38</v>
      </c>
    </row>
    <row r="9184" spans="2:9">
      <c r="B9184" s="1">
        <v>9182</v>
      </c>
      <c r="C9184" s="41" t="s">
        <v>25809</v>
      </c>
      <c r="D9184" s="4" t="s">
        <v>25810</v>
      </c>
      <c r="E9184" s="41" t="s">
        <v>21</v>
      </c>
      <c r="G9184" s="1" t="s">
        <v>22</v>
      </c>
      <c r="H9184" s="4" t="s">
        <v>387</v>
      </c>
      <c r="I9184" s="1" t="s">
        <v>38</v>
      </c>
    </row>
    <row r="9185" spans="2:9">
      <c r="B9185" s="1">
        <v>9183</v>
      </c>
      <c r="C9185" s="41" t="s">
        <v>25811</v>
      </c>
      <c r="D9185" s="4" t="s">
        <v>25812</v>
      </c>
      <c r="E9185" s="41" t="s">
        <v>21</v>
      </c>
      <c r="G9185" s="1" t="s">
        <v>22</v>
      </c>
      <c r="H9185" s="4" t="s">
        <v>679</v>
      </c>
      <c r="I9185" s="1" t="s">
        <v>38</v>
      </c>
    </row>
    <row r="9186" spans="2:9">
      <c r="B9186" s="1">
        <v>9184</v>
      </c>
      <c r="C9186" s="41" t="s">
        <v>25813</v>
      </c>
      <c r="D9186" s="4" t="s">
        <v>30300</v>
      </c>
      <c r="E9186" s="41" t="s">
        <v>21</v>
      </c>
      <c r="F9186" s="3" t="s">
        <v>30301</v>
      </c>
      <c r="G9186" s="1" t="s">
        <v>22</v>
      </c>
      <c r="H9186" s="4" t="s">
        <v>484</v>
      </c>
      <c r="I9186" s="1" t="s">
        <v>38</v>
      </c>
    </row>
    <row r="9187" spans="2:9">
      <c r="B9187" s="1">
        <v>9185</v>
      </c>
      <c r="C9187" s="41" t="s">
        <v>25814</v>
      </c>
      <c r="D9187" s="4" t="s">
        <v>25815</v>
      </c>
      <c r="E9187" s="41" t="s">
        <v>21</v>
      </c>
      <c r="G9187" s="1" t="s">
        <v>22</v>
      </c>
      <c r="H9187" s="4" t="s">
        <v>310</v>
      </c>
      <c r="I9187" s="1" t="s">
        <v>38</v>
      </c>
    </row>
    <row r="9188" spans="2:9">
      <c r="B9188" s="1">
        <v>9186</v>
      </c>
      <c r="C9188" s="41" t="s">
        <v>25816</v>
      </c>
      <c r="D9188" s="4" t="s">
        <v>25817</v>
      </c>
      <c r="E9188" s="41" t="s">
        <v>21</v>
      </c>
      <c r="G9188" s="1" t="s">
        <v>22</v>
      </c>
      <c r="H9188" s="4" t="s">
        <v>436</v>
      </c>
      <c r="I9188" s="1" t="s">
        <v>38</v>
      </c>
    </row>
    <row r="9189" spans="2:9">
      <c r="B9189" s="1">
        <v>9187</v>
      </c>
      <c r="C9189" s="41" t="s">
        <v>25818</v>
      </c>
      <c r="D9189" s="4" t="s">
        <v>25819</v>
      </c>
      <c r="E9189" s="41" t="s">
        <v>21</v>
      </c>
      <c r="G9189" s="1" t="s">
        <v>22</v>
      </c>
      <c r="H9189" s="4" t="s">
        <v>436</v>
      </c>
      <c r="I9189" s="1" t="s">
        <v>38</v>
      </c>
    </row>
    <row r="9190" spans="2:9">
      <c r="B9190" s="1">
        <v>9188</v>
      </c>
      <c r="C9190" s="41" t="s">
        <v>25820</v>
      </c>
      <c r="D9190" s="4" t="s">
        <v>25821</v>
      </c>
      <c r="E9190" s="41" t="s">
        <v>21</v>
      </c>
      <c r="F9190" s="3" t="s">
        <v>30057</v>
      </c>
      <c r="G9190" s="1" t="s">
        <v>22</v>
      </c>
      <c r="H9190" s="4" t="s">
        <v>680</v>
      </c>
      <c r="I9190" s="1" t="s">
        <v>38</v>
      </c>
    </row>
    <row r="9191" spans="2:9">
      <c r="B9191" s="1">
        <v>9189</v>
      </c>
      <c r="C9191" s="41" t="s">
        <v>25822</v>
      </c>
      <c r="D9191" s="4" t="s">
        <v>25823</v>
      </c>
      <c r="E9191" s="41" t="s">
        <v>21</v>
      </c>
      <c r="G9191" s="1" t="s">
        <v>22</v>
      </c>
      <c r="H9191" s="4" t="s">
        <v>675</v>
      </c>
      <c r="I9191" s="1" t="s">
        <v>38</v>
      </c>
    </row>
    <row r="9192" spans="2:9">
      <c r="B9192" s="1">
        <v>9190</v>
      </c>
      <c r="C9192" s="41" t="s">
        <v>25824</v>
      </c>
      <c r="D9192" s="4" t="s">
        <v>25825</v>
      </c>
      <c r="E9192" s="41" t="s">
        <v>21</v>
      </c>
      <c r="G9192" s="1" t="s">
        <v>22</v>
      </c>
      <c r="H9192" s="4" t="s">
        <v>678</v>
      </c>
      <c r="I9192" s="1" t="s">
        <v>38</v>
      </c>
    </row>
    <row r="9193" spans="2:9">
      <c r="B9193" s="1">
        <v>9191</v>
      </c>
      <c r="C9193" s="41" t="s">
        <v>25826</v>
      </c>
      <c r="D9193" s="4" t="s">
        <v>25827</v>
      </c>
      <c r="E9193" s="41" t="s">
        <v>21</v>
      </c>
      <c r="G9193" s="1" t="s">
        <v>22</v>
      </c>
      <c r="H9193" s="4" t="s">
        <v>244</v>
      </c>
      <c r="I9193" s="1" t="s">
        <v>38</v>
      </c>
    </row>
    <row r="9194" spans="2:9">
      <c r="B9194" s="1">
        <v>9192</v>
      </c>
      <c r="C9194" s="41" t="s">
        <v>25828</v>
      </c>
      <c r="D9194" s="4" t="s">
        <v>25829</v>
      </c>
      <c r="E9194" s="41" t="s">
        <v>21</v>
      </c>
      <c r="G9194" s="1" t="s">
        <v>22</v>
      </c>
      <c r="H9194" s="4" t="s">
        <v>182</v>
      </c>
      <c r="I9194" s="1" t="s">
        <v>38</v>
      </c>
    </row>
    <row r="9195" spans="2:9">
      <c r="B9195" s="1">
        <v>9193</v>
      </c>
      <c r="C9195" s="41" t="s">
        <v>25830</v>
      </c>
      <c r="D9195" s="4" t="s">
        <v>25831</v>
      </c>
      <c r="E9195" s="41" t="s">
        <v>21</v>
      </c>
      <c r="G9195" s="1" t="s">
        <v>22</v>
      </c>
      <c r="H9195" s="4" t="s">
        <v>678</v>
      </c>
      <c r="I9195" s="1" t="s">
        <v>38</v>
      </c>
    </row>
    <row r="9196" spans="2:9">
      <c r="B9196" s="1">
        <v>9194</v>
      </c>
      <c r="C9196" s="41" t="s">
        <v>25832</v>
      </c>
      <c r="D9196" s="4" t="s">
        <v>25833</v>
      </c>
      <c r="E9196" s="41" t="s">
        <v>21</v>
      </c>
      <c r="G9196" s="1" t="s">
        <v>22</v>
      </c>
      <c r="H9196" s="4" t="s">
        <v>680</v>
      </c>
      <c r="I9196" s="1" t="s">
        <v>38</v>
      </c>
    </row>
    <row r="9197" spans="2:9">
      <c r="B9197" s="1">
        <v>9195</v>
      </c>
      <c r="C9197" s="41" t="s">
        <v>25834</v>
      </c>
      <c r="D9197" s="4" t="s">
        <v>25835</v>
      </c>
      <c r="E9197" s="41" t="s">
        <v>21</v>
      </c>
      <c r="G9197" s="1" t="s">
        <v>22</v>
      </c>
      <c r="H9197" s="4" t="s">
        <v>678</v>
      </c>
      <c r="I9197" s="1" t="s">
        <v>38</v>
      </c>
    </row>
    <row r="9198" spans="2:9">
      <c r="B9198" s="1">
        <v>9196</v>
      </c>
      <c r="C9198" s="41" t="s">
        <v>25836</v>
      </c>
      <c r="D9198" s="4" t="s">
        <v>25837</v>
      </c>
      <c r="E9198" s="41" t="s">
        <v>21</v>
      </c>
      <c r="G9198" s="1" t="s">
        <v>22</v>
      </c>
      <c r="H9198" s="4" t="s">
        <v>478</v>
      </c>
      <c r="I9198" s="1" t="s">
        <v>38</v>
      </c>
    </row>
    <row r="9199" spans="2:9">
      <c r="B9199" s="1">
        <v>9197</v>
      </c>
      <c r="C9199" s="41" t="s">
        <v>25838</v>
      </c>
      <c r="D9199" s="4" t="s">
        <v>25839</v>
      </c>
      <c r="E9199" s="41" t="s">
        <v>21</v>
      </c>
      <c r="G9199" s="1" t="s">
        <v>22</v>
      </c>
      <c r="H9199" s="4" t="s">
        <v>680</v>
      </c>
      <c r="I9199" s="1" t="s">
        <v>38</v>
      </c>
    </row>
    <row r="9200" spans="2:9">
      <c r="B9200" s="1">
        <v>9198</v>
      </c>
      <c r="C9200" s="41" t="s">
        <v>25840</v>
      </c>
      <c r="D9200" s="4" t="s">
        <v>25841</v>
      </c>
      <c r="E9200" s="41" t="s">
        <v>21</v>
      </c>
      <c r="G9200" s="1" t="s">
        <v>22</v>
      </c>
      <c r="H9200" s="4" t="s">
        <v>484</v>
      </c>
      <c r="I9200" s="1" t="s">
        <v>38</v>
      </c>
    </row>
    <row r="9201" spans="2:9">
      <c r="B9201" s="1">
        <v>9199</v>
      </c>
      <c r="C9201" s="41" t="s">
        <v>25842</v>
      </c>
      <c r="D9201" s="4" t="s">
        <v>25843</v>
      </c>
      <c r="E9201" s="41" t="s">
        <v>21</v>
      </c>
      <c r="G9201" s="1" t="s">
        <v>22</v>
      </c>
      <c r="H9201" s="4" t="s">
        <v>310</v>
      </c>
      <c r="I9201" s="1" t="s">
        <v>38</v>
      </c>
    </row>
    <row r="9202" spans="2:9">
      <c r="B9202" s="1">
        <v>9200</v>
      </c>
      <c r="C9202" s="41" t="s">
        <v>25844</v>
      </c>
      <c r="D9202" s="4" t="s">
        <v>25845</v>
      </c>
      <c r="E9202" s="41" t="s">
        <v>21</v>
      </c>
      <c r="G9202" s="1" t="s">
        <v>22</v>
      </c>
      <c r="H9202" s="4" t="s">
        <v>557</v>
      </c>
      <c r="I9202" s="1" t="s">
        <v>38</v>
      </c>
    </row>
    <row r="9203" spans="2:9">
      <c r="B9203" s="1">
        <v>9201</v>
      </c>
      <c r="C9203" s="41" t="s">
        <v>25846</v>
      </c>
      <c r="D9203" s="4" t="s">
        <v>25847</v>
      </c>
      <c r="E9203" s="41" t="s">
        <v>21</v>
      </c>
      <c r="G9203" s="1" t="s">
        <v>22</v>
      </c>
      <c r="H9203" s="4" t="s">
        <v>387</v>
      </c>
      <c r="I9203" s="1" t="s">
        <v>38</v>
      </c>
    </row>
    <row r="9204" spans="2:9">
      <c r="B9204" s="1">
        <v>9202</v>
      </c>
      <c r="C9204" s="41" t="s">
        <v>25848</v>
      </c>
      <c r="D9204" s="4" t="s">
        <v>25849</v>
      </c>
      <c r="E9204" s="41" t="s">
        <v>21</v>
      </c>
      <c r="G9204" s="1" t="s">
        <v>22</v>
      </c>
      <c r="H9204" s="4" t="s">
        <v>675</v>
      </c>
      <c r="I9204" s="1" t="s">
        <v>38</v>
      </c>
    </row>
    <row r="9205" spans="2:9">
      <c r="B9205" s="1">
        <v>9203</v>
      </c>
      <c r="C9205" s="41" t="s">
        <v>25850</v>
      </c>
      <c r="D9205" s="4" t="s">
        <v>25851</v>
      </c>
      <c r="E9205" s="41" t="s">
        <v>21</v>
      </c>
      <c r="G9205" s="1" t="s">
        <v>22</v>
      </c>
      <c r="H9205" s="4" t="s">
        <v>478</v>
      </c>
      <c r="I9205" s="1" t="s">
        <v>38</v>
      </c>
    </row>
    <row r="9206" spans="2:9">
      <c r="B9206" s="1">
        <v>9204</v>
      </c>
      <c r="C9206" s="41" t="s">
        <v>25852</v>
      </c>
      <c r="D9206" s="4" t="s">
        <v>25853</v>
      </c>
      <c r="E9206" s="41" t="s">
        <v>21</v>
      </c>
      <c r="G9206" s="1" t="s">
        <v>22</v>
      </c>
      <c r="H9206" s="4" t="s">
        <v>672</v>
      </c>
      <c r="I9206" s="1" t="s">
        <v>38</v>
      </c>
    </row>
    <row r="9207" spans="2:9">
      <c r="B9207" s="1">
        <v>9205</v>
      </c>
      <c r="C9207" s="41" t="s">
        <v>25854</v>
      </c>
      <c r="D9207" s="4" t="s">
        <v>25855</v>
      </c>
      <c r="E9207" s="41" t="s">
        <v>21</v>
      </c>
      <c r="G9207" s="1" t="s">
        <v>22</v>
      </c>
      <c r="H9207" s="4" t="s">
        <v>678</v>
      </c>
      <c r="I9207" s="1" t="s">
        <v>38</v>
      </c>
    </row>
    <row r="9208" spans="2:9">
      <c r="B9208" s="1">
        <v>9206</v>
      </c>
      <c r="C9208" s="41" t="s">
        <v>25856</v>
      </c>
      <c r="D9208" s="4" t="s">
        <v>25857</v>
      </c>
      <c r="E9208" s="41" t="s">
        <v>21</v>
      </c>
      <c r="G9208" s="1" t="s">
        <v>22</v>
      </c>
      <c r="H9208" s="4" t="s">
        <v>675</v>
      </c>
      <c r="I9208" s="1" t="s">
        <v>38</v>
      </c>
    </row>
    <row r="9209" spans="2:9">
      <c r="B9209" s="1">
        <v>9207</v>
      </c>
      <c r="C9209" s="41" t="s">
        <v>25858</v>
      </c>
      <c r="D9209" s="4" t="s">
        <v>25859</v>
      </c>
      <c r="E9209" s="41" t="s">
        <v>21</v>
      </c>
      <c r="G9209" s="1" t="s">
        <v>22</v>
      </c>
      <c r="H9209" s="4" t="s">
        <v>675</v>
      </c>
      <c r="I9209" s="1" t="s">
        <v>38</v>
      </c>
    </row>
    <row r="9210" spans="2:9">
      <c r="B9210" s="1">
        <v>9208</v>
      </c>
      <c r="C9210" s="41" t="s">
        <v>389</v>
      </c>
      <c r="D9210" s="4" t="s">
        <v>388</v>
      </c>
      <c r="E9210" s="41" t="s">
        <v>21</v>
      </c>
      <c r="G9210" s="1" t="s">
        <v>22</v>
      </c>
      <c r="H9210" s="4" t="s">
        <v>387</v>
      </c>
      <c r="I9210" s="1" t="s">
        <v>38</v>
      </c>
    </row>
    <row r="9211" spans="2:9">
      <c r="B9211" s="1">
        <v>9209</v>
      </c>
      <c r="C9211" s="41" t="s">
        <v>25860</v>
      </c>
      <c r="D9211" s="4" t="s">
        <v>25861</v>
      </c>
      <c r="E9211" s="41" t="s">
        <v>21</v>
      </c>
      <c r="G9211" s="1" t="s">
        <v>22</v>
      </c>
      <c r="H9211" s="4" t="s">
        <v>310</v>
      </c>
      <c r="I9211" s="1" t="s">
        <v>38</v>
      </c>
    </row>
    <row r="9212" spans="2:9">
      <c r="B9212" s="1">
        <v>9210</v>
      </c>
      <c r="C9212" s="41" t="s">
        <v>25862</v>
      </c>
      <c r="D9212" s="4" t="s">
        <v>25863</v>
      </c>
      <c r="E9212" s="41" t="s">
        <v>21</v>
      </c>
      <c r="G9212" s="1" t="s">
        <v>22</v>
      </c>
      <c r="H9212" s="4" t="s">
        <v>679</v>
      </c>
      <c r="I9212" s="1" t="s">
        <v>38</v>
      </c>
    </row>
    <row r="9213" spans="2:9">
      <c r="B9213" s="1">
        <v>9211</v>
      </c>
      <c r="C9213" s="41" t="s">
        <v>25864</v>
      </c>
      <c r="D9213" s="4" t="s">
        <v>25865</v>
      </c>
      <c r="E9213" s="41" t="s">
        <v>21</v>
      </c>
      <c r="G9213" s="1" t="s">
        <v>22</v>
      </c>
      <c r="H9213" s="4" t="s">
        <v>436</v>
      </c>
      <c r="I9213" s="1" t="s">
        <v>38</v>
      </c>
    </row>
    <row r="9214" spans="2:9">
      <c r="B9214" s="1">
        <v>9212</v>
      </c>
      <c r="C9214" s="41" t="s">
        <v>25866</v>
      </c>
      <c r="D9214" s="4" t="s">
        <v>25867</v>
      </c>
      <c r="E9214" s="41" t="s">
        <v>21</v>
      </c>
      <c r="G9214" s="1" t="s">
        <v>22</v>
      </c>
      <c r="H9214" s="4" t="s">
        <v>679</v>
      </c>
      <c r="I9214" s="1" t="s">
        <v>38</v>
      </c>
    </row>
    <row r="9215" spans="2:9">
      <c r="B9215" s="1">
        <v>9213</v>
      </c>
      <c r="C9215" s="41" t="s">
        <v>25868</v>
      </c>
      <c r="D9215" s="4" t="s">
        <v>25869</v>
      </c>
      <c r="E9215" s="41" t="s">
        <v>21</v>
      </c>
      <c r="G9215" s="1" t="s">
        <v>22</v>
      </c>
      <c r="H9215" s="4" t="s">
        <v>369</v>
      </c>
      <c r="I9215" s="1" t="s">
        <v>38</v>
      </c>
    </row>
    <row r="9216" spans="2:9">
      <c r="B9216" s="1">
        <v>9214</v>
      </c>
      <c r="C9216" s="41" t="s">
        <v>456</v>
      </c>
      <c r="D9216" s="4" t="s">
        <v>455</v>
      </c>
      <c r="E9216" s="41" t="s">
        <v>206</v>
      </c>
      <c r="F9216" s="3" t="s">
        <v>402</v>
      </c>
      <c r="G9216" s="1" t="s">
        <v>657</v>
      </c>
      <c r="H9216" s="4" t="s">
        <v>4</v>
      </c>
      <c r="I9216" s="1" t="s">
        <v>38</v>
      </c>
    </row>
    <row r="9217" spans="2:9">
      <c r="B9217" s="1">
        <v>9215</v>
      </c>
      <c r="C9217" s="41" t="s">
        <v>25870</v>
      </c>
      <c r="D9217" s="4" t="s">
        <v>25871</v>
      </c>
      <c r="E9217" s="41" t="s">
        <v>21</v>
      </c>
      <c r="G9217" s="1" t="s">
        <v>22</v>
      </c>
      <c r="H9217" s="4" t="s">
        <v>182</v>
      </c>
      <c r="I9217" s="1" t="s">
        <v>38</v>
      </c>
    </row>
    <row r="9218" spans="2:9">
      <c r="B9218" s="1">
        <v>9216</v>
      </c>
      <c r="C9218" s="41" t="s">
        <v>25872</v>
      </c>
      <c r="D9218" s="4" t="s">
        <v>25873</v>
      </c>
      <c r="E9218" s="41" t="s">
        <v>21</v>
      </c>
      <c r="G9218" s="1" t="s">
        <v>22</v>
      </c>
      <c r="H9218" s="4" t="s">
        <v>679</v>
      </c>
      <c r="I9218" s="1" t="s">
        <v>38</v>
      </c>
    </row>
    <row r="9219" spans="2:9">
      <c r="B9219" s="1">
        <v>9217</v>
      </c>
      <c r="C9219" s="41" t="s">
        <v>25874</v>
      </c>
      <c r="D9219" s="4" t="s">
        <v>25875</v>
      </c>
      <c r="E9219" s="41" t="s">
        <v>21</v>
      </c>
      <c r="F9219" s="3" t="s">
        <v>30288</v>
      </c>
      <c r="G9219" s="1" t="s">
        <v>22</v>
      </c>
      <c r="H9219" s="4" t="s">
        <v>484</v>
      </c>
      <c r="I9219" s="1" t="s">
        <v>38</v>
      </c>
    </row>
    <row r="9220" spans="2:9">
      <c r="B9220" s="1">
        <v>9218</v>
      </c>
      <c r="C9220" s="41" t="s">
        <v>25876</v>
      </c>
      <c r="D9220" s="4" t="s">
        <v>25877</v>
      </c>
      <c r="E9220" s="41" t="s">
        <v>21</v>
      </c>
      <c r="G9220" s="1" t="s">
        <v>22</v>
      </c>
      <c r="H9220" s="4" t="s">
        <v>244</v>
      </c>
      <c r="I9220" s="1" t="s">
        <v>38</v>
      </c>
    </row>
    <row r="9221" spans="2:9">
      <c r="B9221" s="1">
        <v>9219</v>
      </c>
      <c r="C9221" s="41" t="s">
        <v>25878</v>
      </c>
      <c r="D9221" s="4" t="s">
        <v>25879</v>
      </c>
      <c r="E9221" s="41" t="s">
        <v>21</v>
      </c>
      <c r="G9221" s="1" t="s">
        <v>22</v>
      </c>
      <c r="H9221" s="4" t="s">
        <v>478</v>
      </c>
      <c r="I9221" s="1" t="s">
        <v>38</v>
      </c>
    </row>
    <row r="9222" spans="2:9">
      <c r="B9222" s="1">
        <v>9220</v>
      </c>
      <c r="C9222" s="41" t="s">
        <v>25880</v>
      </c>
      <c r="D9222" s="4" t="s">
        <v>25881</v>
      </c>
      <c r="E9222" s="41" t="s">
        <v>21</v>
      </c>
      <c r="G9222" s="1" t="s">
        <v>22</v>
      </c>
      <c r="H9222" s="4" t="s">
        <v>174</v>
      </c>
      <c r="I9222" s="1" t="s">
        <v>38</v>
      </c>
    </row>
    <row r="9223" spans="2:9">
      <c r="B9223" s="1">
        <v>9221</v>
      </c>
      <c r="C9223" s="41" t="s">
        <v>25882</v>
      </c>
      <c r="D9223" s="4" t="s">
        <v>25883</v>
      </c>
      <c r="E9223" s="41" t="s">
        <v>21</v>
      </c>
      <c r="G9223" s="1" t="s">
        <v>22</v>
      </c>
      <c r="H9223" s="4" t="s">
        <v>484</v>
      </c>
      <c r="I9223" s="1" t="s">
        <v>38</v>
      </c>
    </row>
    <row r="9224" spans="2:9">
      <c r="B9224" s="1">
        <v>9222</v>
      </c>
      <c r="C9224" s="41" t="s">
        <v>25884</v>
      </c>
      <c r="D9224" s="4" t="s">
        <v>25885</v>
      </c>
      <c r="E9224" s="41" t="s">
        <v>21</v>
      </c>
      <c r="G9224" s="1" t="s">
        <v>22</v>
      </c>
      <c r="H9224" s="4" t="s">
        <v>310</v>
      </c>
      <c r="I9224" s="1" t="s">
        <v>38</v>
      </c>
    </row>
    <row r="9225" spans="2:9">
      <c r="B9225" s="1">
        <v>9223</v>
      </c>
      <c r="C9225" s="41" t="s">
        <v>25886</v>
      </c>
      <c r="D9225" s="4" t="s">
        <v>25887</v>
      </c>
      <c r="E9225" s="41" t="s">
        <v>21</v>
      </c>
      <c r="G9225" s="1" t="s">
        <v>22</v>
      </c>
      <c r="H9225" s="4" t="s">
        <v>296</v>
      </c>
      <c r="I9225" s="1" t="s">
        <v>38</v>
      </c>
    </row>
    <row r="9226" spans="2:9">
      <c r="B9226" s="1">
        <v>9224</v>
      </c>
      <c r="C9226" s="41" t="s">
        <v>25888</v>
      </c>
      <c r="D9226" s="4" t="s">
        <v>25889</v>
      </c>
      <c r="E9226" s="41" t="s">
        <v>21</v>
      </c>
      <c r="G9226" s="1" t="s">
        <v>22</v>
      </c>
      <c r="H9226" s="4" t="s">
        <v>360</v>
      </c>
      <c r="I9226" s="1" t="s">
        <v>38</v>
      </c>
    </row>
    <row r="9227" spans="2:9">
      <c r="B9227" s="1">
        <v>9225</v>
      </c>
      <c r="C9227" s="41" t="s">
        <v>25890</v>
      </c>
      <c r="D9227" s="4" t="s">
        <v>25891</v>
      </c>
      <c r="E9227" s="41" t="s">
        <v>21</v>
      </c>
      <c r="G9227" s="1" t="s">
        <v>22</v>
      </c>
      <c r="H9227" s="4" t="s">
        <v>310</v>
      </c>
      <c r="I9227" s="1" t="s">
        <v>38</v>
      </c>
    </row>
    <row r="9228" spans="2:9">
      <c r="B9228" s="1">
        <v>9226</v>
      </c>
      <c r="C9228" s="41" t="s">
        <v>25892</v>
      </c>
      <c r="D9228" s="4" t="s">
        <v>25893</v>
      </c>
      <c r="E9228" s="41" t="s">
        <v>21</v>
      </c>
      <c r="G9228" s="1" t="s">
        <v>22</v>
      </c>
      <c r="H9228" s="4" t="s">
        <v>679</v>
      </c>
      <c r="I9228" s="1" t="s">
        <v>38</v>
      </c>
    </row>
    <row r="9229" spans="2:9">
      <c r="B9229" s="1">
        <v>9227</v>
      </c>
      <c r="C9229" s="41" t="s">
        <v>25894</v>
      </c>
      <c r="D9229" s="4" t="s">
        <v>25895</v>
      </c>
      <c r="E9229" s="41" t="s">
        <v>21</v>
      </c>
      <c r="G9229" s="1" t="s">
        <v>22</v>
      </c>
      <c r="H9229" s="4" t="s">
        <v>680</v>
      </c>
      <c r="I9229" s="1" t="s">
        <v>38</v>
      </c>
    </row>
    <row r="9230" spans="2:9">
      <c r="B9230" s="1">
        <v>9228</v>
      </c>
      <c r="C9230" s="41" t="s">
        <v>25896</v>
      </c>
      <c r="D9230" s="4" t="s">
        <v>25897</v>
      </c>
      <c r="E9230" s="41" t="s">
        <v>21</v>
      </c>
      <c r="G9230" s="1" t="s">
        <v>22</v>
      </c>
      <c r="H9230" s="4" t="s">
        <v>182</v>
      </c>
      <c r="I9230" s="1" t="s">
        <v>38</v>
      </c>
    </row>
    <row r="9231" spans="2:9">
      <c r="B9231" s="1">
        <v>9229</v>
      </c>
      <c r="C9231" s="41" t="s">
        <v>25898</v>
      </c>
      <c r="D9231" s="4" t="s">
        <v>25899</v>
      </c>
      <c r="E9231" s="41" t="s">
        <v>21</v>
      </c>
      <c r="G9231" s="1" t="s">
        <v>22</v>
      </c>
      <c r="H9231" s="4" t="s">
        <v>387</v>
      </c>
      <c r="I9231" s="1" t="s">
        <v>38</v>
      </c>
    </row>
    <row r="9232" spans="2:9">
      <c r="B9232" s="1">
        <v>9230</v>
      </c>
      <c r="C9232" s="41" t="s">
        <v>25900</v>
      </c>
      <c r="D9232" s="4" t="s">
        <v>25901</v>
      </c>
      <c r="E9232" s="41" t="s">
        <v>21</v>
      </c>
      <c r="G9232" s="1" t="s">
        <v>22</v>
      </c>
      <c r="H9232" s="4" t="s">
        <v>387</v>
      </c>
      <c r="I9232" s="1" t="s">
        <v>38</v>
      </c>
    </row>
    <row r="9233" spans="2:9">
      <c r="B9233" s="1">
        <v>9231</v>
      </c>
      <c r="C9233" s="41" t="s">
        <v>25902</v>
      </c>
      <c r="D9233" s="4" t="s">
        <v>25903</v>
      </c>
      <c r="E9233" s="41" t="s">
        <v>21</v>
      </c>
      <c r="G9233" s="1" t="s">
        <v>22</v>
      </c>
      <c r="H9233" s="4" t="s">
        <v>244</v>
      </c>
      <c r="I9233" s="1" t="s">
        <v>38</v>
      </c>
    </row>
    <row r="9234" spans="2:9">
      <c r="B9234" s="1">
        <v>9232</v>
      </c>
      <c r="C9234" s="41" t="s">
        <v>25904</v>
      </c>
      <c r="D9234" s="4" t="s">
        <v>25905</v>
      </c>
      <c r="E9234" s="41" t="s">
        <v>21</v>
      </c>
      <c r="G9234" s="1" t="s">
        <v>22</v>
      </c>
      <c r="H9234" s="4" t="s">
        <v>672</v>
      </c>
      <c r="I9234" s="1" t="s">
        <v>38</v>
      </c>
    </row>
    <row r="9235" spans="2:9">
      <c r="B9235" s="1">
        <v>9233</v>
      </c>
      <c r="C9235" s="41" t="s">
        <v>25906</v>
      </c>
      <c r="D9235" s="4" t="s">
        <v>25907</v>
      </c>
      <c r="E9235" s="41" t="s">
        <v>21</v>
      </c>
      <c r="G9235" s="1" t="s">
        <v>22</v>
      </c>
      <c r="H9235" s="4" t="s">
        <v>557</v>
      </c>
      <c r="I9235" s="1" t="s">
        <v>38</v>
      </c>
    </row>
    <row r="9236" spans="2:9">
      <c r="B9236" s="1">
        <v>9234</v>
      </c>
      <c r="C9236" s="41" t="s">
        <v>25908</v>
      </c>
      <c r="D9236" s="4" t="s">
        <v>25909</v>
      </c>
      <c r="E9236" s="41" t="s">
        <v>21</v>
      </c>
      <c r="G9236" s="1" t="s">
        <v>22</v>
      </c>
      <c r="H9236" s="4" t="s">
        <v>557</v>
      </c>
      <c r="I9236" s="1" t="s">
        <v>38</v>
      </c>
    </row>
    <row r="9237" spans="2:9">
      <c r="B9237" s="1">
        <v>9235</v>
      </c>
      <c r="C9237" s="41" t="s">
        <v>25910</v>
      </c>
      <c r="D9237" s="4" t="s">
        <v>25911</v>
      </c>
      <c r="E9237" s="41" t="s">
        <v>21</v>
      </c>
      <c r="G9237" s="1" t="s">
        <v>22</v>
      </c>
      <c r="H9237" s="4" t="s">
        <v>557</v>
      </c>
      <c r="I9237" s="1" t="s">
        <v>38</v>
      </c>
    </row>
    <row r="9238" spans="2:9">
      <c r="B9238" s="1">
        <v>9236</v>
      </c>
      <c r="C9238" s="41" t="s">
        <v>25912</v>
      </c>
      <c r="D9238" s="4" t="s">
        <v>25913</v>
      </c>
      <c r="E9238" s="41" t="s">
        <v>21</v>
      </c>
      <c r="G9238" s="1" t="s">
        <v>22</v>
      </c>
      <c r="H9238" s="4" t="s">
        <v>260</v>
      </c>
      <c r="I9238" s="1" t="s">
        <v>38</v>
      </c>
    </row>
    <row r="9239" spans="2:9">
      <c r="B9239" s="1">
        <v>9237</v>
      </c>
      <c r="C9239" s="41" t="s">
        <v>25914</v>
      </c>
      <c r="D9239" s="4" t="s">
        <v>25915</v>
      </c>
      <c r="E9239" s="41" t="s">
        <v>21</v>
      </c>
      <c r="G9239" s="1" t="s">
        <v>22</v>
      </c>
      <c r="H9239" s="4" t="s">
        <v>174</v>
      </c>
      <c r="I9239" s="1" t="s">
        <v>38</v>
      </c>
    </row>
    <row r="9240" spans="2:9">
      <c r="B9240" s="1">
        <v>9238</v>
      </c>
      <c r="C9240" s="41" t="s">
        <v>25916</v>
      </c>
      <c r="D9240" s="4" t="s">
        <v>25917</v>
      </c>
      <c r="E9240" s="41" t="s">
        <v>21</v>
      </c>
      <c r="G9240" s="1" t="s">
        <v>22</v>
      </c>
      <c r="H9240" s="4" t="s">
        <v>675</v>
      </c>
      <c r="I9240" s="1" t="s">
        <v>38</v>
      </c>
    </row>
    <row r="9241" spans="2:9">
      <c r="B9241" s="1">
        <v>9239</v>
      </c>
      <c r="C9241" s="41" t="s">
        <v>25918</v>
      </c>
      <c r="D9241" s="4" t="s">
        <v>25919</v>
      </c>
      <c r="E9241" s="41" t="s">
        <v>21</v>
      </c>
      <c r="G9241" s="1" t="s">
        <v>22</v>
      </c>
      <c r="H9241" s="4" t="s">
        <v>678</v>
      </c>
      <c r="I9241" s="1" t="s">
        <v>38</v>
      </c>
    </row>
    <row r="9242" spans="2:9">
      <c r="B9242" s="1">
        <v>9240</v>
      </c>
      <c r="C9242" s="41" t="s">
        <v>25920</v>
      </c>
      <c r="D9242" s="4" t="s">
        <v>25921</v>
      </c>
      <c r="E9242" s="41" t="s">
        <v>21</v>
      </c>
      <c r="G9242" s="1" t="s">
        <v>22</v>
      </c>
      <c r="H9242" s="4" t="s">
        <v>436</v>
      </c>
      <c r="I9242" s="1" t="s">
        <v>38</v>
      </c>
    </row>
    <row r="9243" spans="2:9">
      <c r="B9243" s="1">
        <v>9241</v>
      </c>
      <c r="C9243" s="41" t="s">
        <v>25922</v>
      </c>
      <c r="D9243" s="4" t="s">
        <v>25923</v>
      </c>
      <c r="E9243" s="41" t="s">
        <v>21</v>
      </c>
      <c r="G9243" s="1" t="s">
        <v>22</v>
      </c>
      <c r="H9243" s="4" t="s">
        <v>357</v>
      </c>
      <c r="I9243" s="1" t="s">
        <v>38</v>
      </c>
    </row>
    <row r="9244" spans="2:9">
      <c r="B9244" s="1">
        <v>9242</v>
      </c>
      <c r="C9244" s="41" t="s">
        <v>25924</v>
      </c>
      <c r="D9244" s="4" t="s">
        <v>25925</v>
      </c>
      <c r="E9244" s="41" t="s">
        <v>21</v>
      </c>
      <c r="G9244" s="1" t="s">
        <v>22</v>
      </c>
      <c r="H9244" s="4" t="s">
        <v>678</v>
      </c>
      <c r="I9244" s="1" t="s">
        <v>38</v>
      </c>
    </row>
    <row r="9245" spans="2:9">
      <c r="B9245" s="1">
        <v>9243</v>
      </c>
      <c r="C9245" s="41" t="s">
        <v>25926</v>
      </c>
      <c r="D9245" s="4" t="s">
        <v>25927</v>
      </c>
      <c r="E9245" s="41" t="s">
        <v>21</v>
      </c>
      <c r="G9245" s="1" t="s">
        <v>22</v>
      </c>
      <c r="H9245" s="4" t="s">
        <v>326</v>
      </c>
      <c r="I9245" s="1" t="s">
        <v>38</v>
      </c>
    </row>
    <row r="9246" spans="2:9">
      <c r="B9246" s="1">
        <v>9244</v>
      </c>
      <c r="C9246" s="41" t="s">
        <v>25928</v>
      </c>
      <c r="D9246" s="4" t="s">
        <v>25929</v>
      </c>
      <c r="E9246" s="41" t="s">
        <v>21</v>
      </c>
      <c r="G9246" s="1" t="s">
        <v>22</v>
      </c>
      <c r="H9246" s="4" t="s">
        <v>679</v>
      </c>
      <c r="I9246" s="1" t="s">
        <v>38</v>
      </c>
    </row>
    <row r="9247" spans="2:9">
      <c r="B9247" s="1">
        <v>9245</v>
      </c>
      <c r="C9247" s="41" t="s">
        <v>25930</v>
      </c>
      <c r="D9247" s="4" t="s">
        <v>25931</v>
      </c>
      <c r="E9247" s="41" t="s">
        <v>21</v>
      </c>
      <c r="G9247" s="1" t="s">
        <v>22</v>
      </c>
      <c r="H9247" s="4" t="s">
        <v>680</v>
      </c>
      <c r="I9247" s="1" t="s">
        <v>38</v>
      </c>
    </row>
    <row r="9248" spans="2:9">
      <c r="B9248" s="1">
        <v>9246</v>
      </c>
      <c r="C9248" s="41" t="s">
        <v>25932</v>
      </c>
      <c r="D9248" s="4" t="s">
        <v>25933</v>
      </c>
      <c r="E9248" s="41" t="s">
        <v>21</v>
      </c>
      <c r="G9248" s="1" t="s">
        <v>22</v>
      </c>
      <c r="H9248" s="4" t="s">
        <v>244</v>
      </c>
      <c r="I9248" s="1" t="s">
        <v>38</v>
      </c>
    </row>
    <row r="9249" spans="2:9">
      <c r="B9249" s="1">
        <v>9247</v>
      </c>
      <c r="C9249" s="41" t="s">
        <v>25934</v>
      </c>
      <c r="D9249" s="4" t="s">
        <v>25935</v>
      </c>
      <c r="E9249" s="41" t="s">
        <v>21</v>
      </c>
      <c r="G9249" s="1" t="s">
        <v>22</v>
      </c>
      <c r="H9249" s="4" t="s">
        <v>678</v>
      </c>
      <c r="I9249" s="1" t="s">
        <v>38</v>
      </c>
    </row>
    <row r="9250" spans="2:9">
      <c r="B9250" s="1">
        <v>9248</v>
      </c>
      <c r="C9250" s="41" t="s">
        <v>25936</v>
      </c>
      <c r="D9250" s="4" t="s">
        <v>25937</v>
      </c>
      <c r="E9250" s="41" t="s">
        <v>21</v>
      </c>
      <c r="G9250" s="1" t="s">
        <v>22</v>
      </c>
      <c r="H9250" s="4" t="s">
        <v>671</v>
      </c>
      <c r="I9250" s="1" t="s">
        <v>38</v>
      </c>
    </row>
    <row r="9251" spans="2:9">
      <c r="B9251" s="1">
        <v>9249</v>
      </c>
      <c r="C9251" s="41" t="s">
        <v>25938</v>
      </c>
      <c r="D9251" s="4" t="s">
        <v>25939</v>
      </c>
      <c r="E9251" s="41" t="s">
        <v>21</v>
      </c>
      <c r="G9251" s="1" t="s">
        <v>22</v>
      </c>
      <c r="H9251" s="4" t="s">
        <v>357</v>
      </c>
      <c r="I9251" s="1" t="s">
        <v>38</v>
      </c>
    </row>
    <row r="9252" spans="2:9">
      <c r="B9252" s="1">
        <v>9250</v>
      </c>
      <c r="C9252" s="41" t="s">
        <v>25940</v>
      </c>
      <c r="D9252" s="4" t="s">
        <v>25941</v>
      </c>
      <c r="E9252" s="41" t="s">
        <v>21</v>
      </c>
      <c r="G9252" s="1" t="s">
        <v>22</v>
      </c>
      <c r="H9252" s="4" t="s">
        <v>675</v>
      </c>
      <c r="I9252" s="1" t="s">
        <v>38</v>
      </c>
    </row>
    <row r="9253" spans="2:9">
      <c r="B9253" s="1">
        <v>9251</v>
      </c>
      <c r="C9253" s="41" t="s">
        <v>25942</v>
      </c>
      <c r="D9253" s="4" t="s">
        <v>25943</v>
      </c>
      <c r="E9253" s="41" t="s">
        <v>21</v>
      </c>
      <c r="G9253" s="1" t="s">
        <v>22</v>
      </c>
      <c r="H9253" s="4" t="s">
        <v>387</v>
      </c>
      <c r="I9253" s="1" t="s">
        <v>38</v>
      </c>
    </row>
    <row r="9254" spans="2:9">
      <c r="B9254" s="1">
        <v>9252</v>
      </c>
      <c r="C9254" s="41" t="s">
        <v>25944</v>
      </c>
      <c r="D9254" s="4" t="s">
        <v>25945</v>
      </c>
      <c r="E9254" s="41" t="s">
        <v>21</v>
      </c>
      <c r="G9254" s="1" t="s">
        <v>22</v>
      </c>
      <c r="H9254" s="4" t="s">
        <v>484</v>
      </c>
      <c r="I9254" s="1" t="s">
        <v>38</v>
      </c>
    </row>
    <row r="9255" spans="2:9">
      <c r="B9255" s="1">
        <v>9253</v>
      </c>
      <c r="C9255" s="41" t="s">
        <v>25946</v>
      </c>
      <c r="D9255" s="4" t="s">
        <v>25947</v>
      </c>
      <c r="E9255" s="41" t="s">
        <v>21</v>
      </c>
      <c r="G9255" s="1" t="s">
        <v>22</v>
      </c>
      <c r="H9255" s="4" t="s">
        <v>478</v>
      </c>
      <c r="I9255" s="1" t="s">
        <v>38</v>
      </c>
    </row>
    <row r="9256" spans="2:9">
      <c r="B9256" s="1">
        <v>9254</v>
      </c>
      <c r="C9256" s="41" t="s">
        <v>25948</v>
      </c>
      <c r="D9256" s="4" t="s">
        <v>25949</v>
      </c>
      <c r="E9256" s="41" t="s">
        <v>21</v>
      </c>
      <c r="G9256" s="1" t="s">
        <v>22</v>
      </c>
      <c r="H9256" s="4" t="s">
        <v>484</v>
      </c>
      <c r="I9256" s="1" t="s">
        <v>38</v>
      </c>
    </row>
    <row r="9257" spans="2:9">
      <c r="B9257" s="1">
        <v>9255</v>
      </c>
      <c r="C9257" s="41" t="s">
        <v>25950</v>
      </c>
      <c r="D9257" s="4" t="s">
        <v>19466</v>
      </c>
      <c r="E9257" s="41" t="s">
        <v>21</v>
      </c>
      <c r="G9257" s="1" t="s">
        <v>22</v>
      </c>
      <c r="H9257" s="4" t="s">
        <v>557</v>
      </c>
      <c r="I9257" s="1" t="s">
        <v>38</v>
      </c>
    </row>
    <row r="9258" spans="2:9">
      <c r="B9258" s="1">
        <v>9256</v>
      </c>
      <c r="C9258" s="41" t="s">
        <v>25951</v>
      </c>
      <c r="D9258" s="4" t="s">
        <v>25952</v>
      </c>
      <c r="E9258" s="41" t="s">
        <v>21</v>
      </c>
      <c r="G9258" s="1" t="s">
        <v>22</v>
      </c>
      <c r="H9258" s="4" t="s">
        <v>484</v>
      </c>
      <c r="I9258" s="1" t="s">
        <v>38</v>
      </c>
    </row>
    <row r="9259" spans="2:9">
      <c r="B9259" s="1">
        <v>9257</v>
      </c>
      <c r="C9259" s="41" t="s">
        <v>25953</v>
      </c>
      <c r="D9259" s="4" t="s">
        <v>25954</v>
      </c>
      <c r="E9259" s="41" t="s">
        <v>21</v>
      </c>
      <c r="G9259" s="1" t="s">
        <v>22</v>
      </c>
      <c r="H9259" s="4" t="s">
        <v>182</v>
      </c>
      <c r="I9259" s="1" t="s">
        <v>38</v>
      </c>
    </row>
    <row r="9260" spans="2:9">
      <c r="B9260" s="1">
        <v>9258</v>
      </c>
      <c r="C9260" s="41" t="s">
        <v>25955</v>
      </c>
      <c r="D9260" s="4" t="s">
        <v>17097</v>
      </c>
      <c r="E9260" s="41" t="s">
        <v>21</v>
      </c>
      <c r="G9260" s="1" t="s">
        <v>22</v>
      </c>
      <c r="H9260" s="4" t="s">
        <v>478</v>
      </c>
      <c r="I9260" s="1" t="s">
        <v>38</v>
      </c>
    </row>
    <row r="9261" spans="2:9">
      <c r="B9261" s="1">
        <v>9259</v>
      </c>
      <c r="C9261" s="41" t="s">
        <v>25956</v>
      </c>
      <c r="D9261" s="4" t="s">
        <v>25957</v>
      </c>
      <c r="E9261" s="41" t="s">
        <v>21</v>
      </c>
      <c r="G9261" s="1" t="s">
        <v>22</v>
      </c>
      <c r="H9261" s="4" t="s">
        <v>436</v>
      </c>
      <c r="I9261" s="1" t="s">
        <v>38</v>
      </c>
    </row>
    <row r="9262" spans="2:9">
      <c r="B9262" s="1">
        <v>9260</v>
      </c>
      <c r="C9262" s="41" t="s">
        <v>25958</v>
      </c>
      <c r="D9262" s="4" t="s">
        <v>25959</v>
      </c>
      <c r="E9262" s="41" t="s">
        <v>21</v>
      </c>
      <c r="G9262" s="1" t="s">
        <v>22</v>
      </c>
      <c r="H9262" s="4" t="s">
        <v>462</v>
      </c>
      <c r="I9262" s="1" t="s">
        <v>38</v>
      </c>
    </row>
    <row r="9263" spans="2:9">
      <c r="B9263" s="1">
        <v>9261</v>
      </c>
      <c r="C9263" s="41" t="s">
        <v>25960</v>
      </c>
      <c r="D9263" s="4" t="s">
        <v>25961</v>
      </c>
      <c r="E9263" s="41" t="s">
        <v>21</v>
      </c>
      <c r="G9263" s="1" t="s">
        <v>22</v>
      </c>
      <c r="H9263" s="4" t="s">
        <v>387</v>
      </c>
      <c r="I9263" s="1" t="s">
        <v>38</v>
      </c>
    </row>
    <row r="9264" spans="2:9">
      <c r="B9264" s="1">
        <v>9262</v>
      </c>
      <c r="C9264" s="41" t="s">
        <v>25962</v>
      </c>
      <c r="D9264" s="4" t="s">
        <v>25963</v>
      </c>
      <c r="E9264" s="41" t="s">
        <v>21</v>
      </c>
      <c r="G9264" s="1" t="s">
        <v>22</v>
      </c>
      <c r="H9264" s="4" t="s">
        <v>29551</v>
      </c>
      <c r="I9264" s="1" t="s">
        <v>38</v>
      </c>
    </row>
    <row r="9265" spans="2:9">
      <c r="B9265" s="1">
        <v>9263</v>
      </c>
      <c r="C9265" s="41" t="s">
        <v>25964</v>
      </c>
      <c r="D9265" s="4" t="s">
        <v>25965</v>
      </c>
      <c r="E9265" s="41" t="s">
        <v>21</v>
      </c>
      <c r="G9265" s="1" t="s">
        <v>22</v>
      </c>
      <c r="H9265" s="4" t="s">
        <v>244</v>
      </c>
      <c r="I9265" s="1" t="s">
        <v>38</v>
      </c>
    </row>
    <row r="9266" spans="2:9">
      <c r="B9266" s="1">
        <v>9264</v>
      </c>
      <c r="C9266" s="41" t="s">
        <v>25966</v>
      </c>
      <c r="D9266" s="4" t="s">
        <v>25967</v>
      </c>
      <c r="E9266" s="41" t="s">
        <v>21</v>
      </c>
      <c r="G9266" s="1" t="s">
        <v>22</v>
      </c>
      <c r="H9266" s="4" t="s">
        <v>675</v>
      </c>
      <c r="I9266" s="1" t="s">
        <v>38</v>
      </c>
    </row>
    <row r="9267" spans="2:9">
      <c r="B9267" s="1">
        <v>9265</v>
      </c>
      <c r="C9267" s="41" t="s">
        <v>25968</v>
      </c>
      <c r="D9267" s="4" t="s">
        <v>25969</v>
      </c>
      <c r="E9267" s="41" t="s">
        <v>21</v>
      </c>
      <c r="G9267" s="1" t="s">
        <v>22</v>
      </c>
      <c r="H9267" s="4" t="s">
        <v>174</v>
      </c>
      <c r="I9267" s="1" t="s">
        <v>38</v>
      </c>
    </row>
    <row r="9268" spans="2:9">
      <c r="B9268" s="1">
        <v>9266</v>
      </c>
      <c r="C9268" s="41" t="s">
        <v>25970</v>
      </c>
      <c r="D9268" s="4" t="s">
        <v>25971</v>
      </c>
      <c r="E9268" s="41" t="s">
        <v>21</v>
      </c>
      <c r="G9268" s="1" t="s">
        <v>22</v>
      </c>
      <c r="H9268" s="4" t="s">
        <v>244</v>
      </c>
      <c r="I9268" s="1" t="s">
        <v>38</v>
      </c>
    </row>
    <row r="9269" spans="2:9">
      <c r="B9269" s="1">
        <v>9267</v>
      </c>
      <c r="C9269" s="41" t="s">
        <v>25972</v>
      </c>
      <c r="D9269" s="4" t="s">
        <v>25973</v>
      </c>
      <c r="E9269" s="41" t="s">
        <v>21</v>
      </c>
      <c r="G9269" s="1" t="s">
        <v>22</v>
      </c>
      <c r="H9269" s="4" t="s">
        <v>484</v>
      </c>
      <c r="I9269" s="1" t="s">
        <v>38</v>
      </c>
    </row>
    <row r="9270" spans="2:9">
      <c r="B9270" s="1">
        <v>9268</v>
      </c>
      <c r="C9270" s="41" t="s">
        <v>25974</v>
      </c>
      <c r="D9270" s="4" t="s">
        <v>25975</v>
      </c>
      <c r="E9270" s="41" t="s">
        <v>21</v>
      </c>
      <c r="G9270" s="1" t="s">
        <v>22</v>
      </c>
      <c r="H9270" s="4" t="s">
        <v>678</v>
      </c>
      <c r="I9270" s="1" t="s">
        <v>38</v>
      </c>
    </row>
    <row r="9271" spans="2:9">
      <c r="B9271" s="1">
        <v>9269</v>
      </c>
      <c r="C9271" s="41" t="s">
        <v>25976</v>
      </c>
      <c r="D9271" s="4" t="s">
        <v>25977</v>
      </c>
      <c r="E9271" s="41" t="s">
        <v>21</v>
      </c>
      <c r="G9271" s="1" t="s">
        <v>22</v>
      </c>
      <c r="H9271" s="4" t="s">
        <v>29551</v>
      </c>
      <c r="I9271" s="1" t="s">
        <v>38</v>
      </c>
    </row>
    <row r="9272" spans="2:9">
      <c r="B9272" s="1">
        <v>9270</v>
      </c>
      <c r="C9272" s="41" t="s">
        <v>25978</v>
      </c>
      <c r="D9272" s="4" t="s">
        <v>25979</v>
      </c>
      <c r="E9272" s="41" t="s">
        <v>21</v>
      </c>
      <c r="G9272" s="1" t="s">
        <v>22</v>
      </c>
      <c r="H9272" s="4" t="s">
        <v>174</v>
      </c>
      <c r="I9272" s="1" t="s">
        <v>38</v>
      </c>
    </row>
    <row r="9273" spans="2:9">
      <c r="B9273" s="1">
        <v>9271</v>
      </c>
      <c r="C9273" s="41" t="s">
        <v>25980</v>
      </c>
      <c r="D9273" s="4" t="s">
        <v>25981</v>
      </c>
      <c r="E9273" s="41" t="s">
        <v>21</v>
      </c>
      <c r="G9273" s="1" t="s">
        <v>22</v>
      </c>
      <c r="H9273" s="4" t="s">
        <v>296</v>
      </c>
      <c r="I9273" s="1" t="s">
        <v>38</v>
      </c>
    </row>
    <row r="9274" spans="2:9">
      <c r="B9274" s="1">
        <v>9272</v>
      </c>
      <c r="C9274" s="41" t="s">
        <v>25982</v>
      </c>
      <c r="D9274" s="4" t="s">
        <v>25983</v>
      </c>
      <c r="E9274" s="41" t="s">
        <v>21</v>
      </c>
      <c r="G9274" s="1" t="s">
        <v>22</v>
      </c>
      <c r="H9274" s="4" t="s">
        <v>326</v>
      </c>
      <c r="I9274" s="1" t="s">
        <v>38</v>
      </c>
    </row>
    <row r="9275" spans="2:9">
      <c r="B9275" s="1">
        <v>9273</v>
      </c>
      <c r="C9275" s="41" t="s">
        <v>25984</v>
      </c>
      <c r="D9275" s="4" t="s">
        <v>25985</v>
      </c>
      <c r="E9275" s="41" t="s">
        <v>21</v>
      </c>
      <c r="G9275" s="1" t="s">
        <v>22</v>
      </c>
      <c r="H9275" s="4" t="s">
        <v>29551</v>
      </c>
      <c r="I9275" s="1" t="s">
        <v>38</v>
      </c>
    </row>
    <row r="9276" spans="2:9">
      <c r="B9276" s="1">
        <v>9274</v>
      </c>
      <c r="C9276" s="41" t="s">
        <v>25986</v>
      </c>
      <c r="D9276" s="4" t="s">
        <v>8868</v>
      </c>
      <c r="E9276" s="41" t="s">
        <v>21</v>
      </c>
      <c r="G9276" s="1" t="s">
        <v>22</v>
      </c>
      <c r="H9276" s="4" t="s">
        <v>174</v>
      </c>
      <c r="I9276" s="1" t="s">
        <v>38</v>
      </c>
    </row>
    <row r="9277" spans="2:9">
      <c r="B9277" s="1">
        <v>9275</v>
      </c>
      <c r="C9277" s="41" t="s">
        <v>25987</v>
      </c>
      <c r="D9277" s="4" t="s">
        <v>25988</v>
      </c>
      <c r="E9277" s="41" t="s">
        <v>21</v>
      </c>
      <c r="G9277" s="1" t="s">
        <v>22</v>
      </c>
      <c r="H9277" s="4" t="s">
        <v>436</v>
      </c>
      <c r="I9277" s="1" t="s">
        <v>38</v>
      </c>
    </row>
    <row r="9278" spans="2:9">
      <c r="B9278" s="1">
        <v>9276</v>
      </c>
      <c r="C9278" s="41" t="s">
        <v>25989</v>
      </c>
      <c r="D9278" s="4" t="s">
        <v>25990</v>
      </c>
      <c r="E9278" s="41" t="s">
        <v>21</v>
      </c>
      <c r="G9278" s="1" t="s">
        <v>22</v>
      </c>
      <c r="H9278" s="4" t="s">
        <v>478</v>
      </c>
      <c r="I9278" s="1" t="s">
        <v>38</v>
      </c>
    </row>
    <row r="9279" spans="2:9">
      <c r="B9279" s="1">
        <v>9277</v>
      </c>
      <c r="C9279" s="41" t="s">
        <v>25991</v>
      </c>
      <c r="D9279" s="4" t="s">
        <v>25992</v>
      </c>
      <c r="E9279" s="41" t="s">
        <v>21</v>
      </c>
      <c r="G9279" s="1" t="s">
        <v>22</v>
      </c>
      <c r="H9279" s="4" t="s">
        <v>387</v>
      </c>
      <c r="I9279" s="1" t="s">
        <v>38</v>
      </c>
    </row>
    <row r="9280" spans="2:9">
      <c r="B9280" s="1">
        <v>9278</v>
      </c>
      <c r="C9280" s="41" t="s">
        <v>25993</v>
      </c>
      <c r="D9280" s="4" t="s">
        <v>25994</v>
      </c>
      <c r="E9280" s="41" t="s">
        <v>21</v>
      </c>
      <c r="G9280" s="1" t="s">
        <v>22</v>
      </c>
      <c r="H9280" s="4" t="s">
        <v>436</v>
      </c>
      <c r="I9280" s="1" t="s">
        <v>38</v>
      </c>
    </row>
    <row r="9281" spans="2:9">
      <c r="B9281" s="1">
        <v>9279</v>
      </c>
      <c r="C9281" s="41" t="s">
        <v>25995</v>
      </c>
      <c r="D9281" s="4" t="s">
        <v>25996</v>
      </c>
      <c r="E9281" s="41" t="s">
        <v>21</v>
      </c>
      <c r="G9281" s="1" t="s">
        <v>22</v>
      </c>
      <c r="H9281" s="4" t="s">
        <v>557</v>
      </c>
      <c r="I9281" s="1" t="s">
        <v>38</v>
      </c>
    </row>
    <row r="9282" spans="2:9">
      <c r="B9282" s="1">
        <v>9280</v>
      </c>
      <c r="C9282" s="41" t="s">
        <v>25997</v>
      </c>
      <c r="D9282" s="4" t="s">
        <v>25998</v>
      </c>
      <c r="E9282" s="41" t="s">
        <v>21</v>
      </c>
      <c r="G9282" s="1" t="s">
        <v>22</v>
      </c>
      <c r="H9282" s="4" t="s">
        <v>681</v>
      </c>
      <c r="I9282" s="1" t="s">
        <v>38</v>
      </c>
    </row>
    <row r="9283" spans="2:9">
      <c r="B9283" s="1">
        <v>9281</v>
      </c>
      <c r="C9283" s="41" t="s">
        <v>25999</v>
      </c>
      <c r="D9283" s="4" t="s">
        <v>26000</v>
      </c>
      <c r="E9283" s="41" t="s">
        <v>21</v>
      </c>
      <c r="G9283" s="1" t="s">
        <v>22</v>
      </c>
      <c r="H9283" s="4" t="s">
        <v>244</v>
      </c>
      <c r="I9283" s="1" t="s">
        <v>38</v>
      </c>
    </row>
    <row r="9284" spans="2:9">
      <c r="B9284" s="1">
        <v>9282</v>
      </c>
      <c r="C9284" s="41" t="s">
        <v>26001</v>
      </c>
      <c r="D9284" s="4" t="s">
        <v>26002</v>
      </c>
      <c r="E9284" s="41" t="s">
        <v>21</v>
      </c>
      <c r="G9284" s="1" t="s">
        <v>22</v>
      </c>
      <c r="H9284" s="4" t="s">
        <v>387</v>
      </c>
      <c r="I9284" s="1" t="s">
        <v>38</v>
      </c>
    </row>
    <row r="9285" spans="2:9">
      <c r="B9285" s="1">
        <v>9283</v>
      </c>
      <c r="C9285" s="41" t="s">
        <v>26003</v>
      </c>
      <c r="D9285" s="4" t="s">
        <v>26004</v>
      </c>
      <c r="E9285" s="41" t="s">
        <v>21</v>
      </c>
      <c r="G9285" s="1" t="s">
        <v>22</v>
      </c>
      <c r="H9285" s="4" t="s">
        <v>387</v>
      </c>
      <c r="I9285" s="1" t="s">
        <v>38</v>
      </c>
    </row>
    <row r="9286" spans="2:9">
      <c r="B9286" s="1">
        <v>9284</v>
      </c>
      <c r="C9286" s="41" t="s">
        <v>26005</v>
      </c>
      <c r="D9286" s="4" t="s">
        <v>26006</v>
      </c>
      <c r="E9286" s="41" t="s">
        <v>21</v>
      </c>
      <c r="G9286" s="1" t="s">
        <v>22</v>
      </c>
      <c r="H9286" s="4" t="s">
        <v>387</v>
      </c>
      <c r="I9286" s="1" t="s">
        <v>38</v>
      </c>
    </row>
    <row r="9287" spans="2:9">
      <c r="B9287" s="1">
        <v>9285</v>
      </c>
      <c r="C9287" s="41" t="s">
        <v>26007</v>
      </c>
      <c r="D9287" s="4" t="s">
        <v>26008</v>
      </c>
      <c r="E9287" s="41" t="s">
        <v>21</v>
      </c>
      <c r="G9287" s="1" t="s">
        <v>22</v>
      </c>
      <c r="H9287" s="4" t="s">
        <v>174</v>
      </c>
      <c r="I9287" s="1" t="s">
        <v>38</v>
      </c>
    </row>
    <row r="9288" spans="2:9">
      <c r="B9288" s="1">
        <v>9286</v>
      </c>
      <c r="C9288" s="41" t="s">
        <v>26009</v>
      </c>
      <c r="D9288" s="4" t="s">
        <v>14479</v>
      </c>
      <c r="E9288" s="41" t="s">
        <v>21</v>
      </c>
      <c r="G9288" s="1" t="s">
        <v>22</v>
      </c>
      <c r="H9288" s="4" t="s">
        <v>671</v>
      </c>
      <c r="I9288" s="1" t="s">
        <v>38</v>
      </c>
    </row>
    <row r="9289" spans="2:9">
      <c r="B9289" s="1">
        <v>9287</v>
      </c>
      <c r="C9289" s="41" t="s">
        <v>26010</v>
      </c>
      <c r="D9289" s="4" t="s">
        <v>26011</v>
      </c>
      <c r="E9289" s="41" t="s">
        <v>21</v>
      </c>
      <c r="G9289" s="1" t="s">
        <v>22</v>
      </c>
      <c r="H9289" s="4" t="s">
        <v>387</v>
      </c>
      <c r="I9289" s="1" t="s">
        <v>38</v>
      </c>
    </row>
    <row r="9290" spans="2:9">
      <c r="B9290" s="1">
        <v>9288</v>
      </c>
      <c r="C9290" s="41" t="s">
        <v>26012</v>
      </c>
      <c r="D9290" s="4" t="s">
        <v>19565</v>
      </c>
      <c r="E9290" s="41" t="s">
        <v>21</v>
      </c>
      <c r="G9290" s="1" t="s">
        <v>22</v>
      </c>
      <c r="H9290" s="4" t="s">
        <v>678</v>
      </c>
      <c r="I9290" s="1" t="s">
        <v>38</v>
      </c>
    </row>
    <row r="9291" spans="2:9">
      <c r="B9291" s="1">
        <v>9289</v>
      </c>
      <c r="C9291" s="41" t="s">
        <v>26013</v>
      </c>
      <c r="D9291" s="4" t="s">
        <v>26014</v>
      </c>
      <c r="E9291" s="41" t="s">
        <v>21</v>
      </c>
      <c r="G9291" s="1" t="s">
        <v>22</v>
      </c>
      <c r="H9291" s="4" t="s">
        <v>244</v>
      </c>
      <c r="I9291" s="1" t="s">
        <v>38</v>
      </c>
    </row>
    <row r="9292" spans="2:9">
      <c r="B9292" s="1">
        <v>9290</v>
      </c>
      <c r="C9292" s="41" t="s">
        <v>489</v>
      </c>
      <c r="D9292" s="4" t="s">
        <v>488</v>
      </c>
      <c r="E9292" s="41" t="s">
        <v>21</v>
      </c>
      <c r="G9292" s="1" t="s">
        <v>22</v>
      </c>
      <c r="H9292" s="4" t="s">
        <v>198</v>
      </c>
      <c r="I9292" s="1" t="s">
        <v>38</v>
      </c>
    </row>
    <row r="9293" spans="2:9">
      <c r="B9293" s="1">
        <v>9291</v>
      </c>
      <c r="C9293" s="41" t="s">
        <v>26015</v>
      </c>
      <c r="D9293" s="4" t="s">
        <v>26016</v>
      </c>
      <c r="E9293" s="41" t="s">
        <v>21</v>
      </c>
      <c r="G9293" s="1" t="s">
        <v>22</v>
      </c>
      <c r="H9293" s="4" t="s">
        <v>478</v>
      </c>
      <c r="I9293" s="1" t="s">
        <v>38</v>
      </c>
    </row>
    <row r="9294" spans="2:9">
      <c r="B9294" s="1">
        <v>9292</v>
      </c>
      <c r="C9294" s="41" t="s">
        <v>26017</v>
      </c>
      <c r="D9294" s="4" t="s">
        <v>26018</v>
      </c>
      <c r="E9294" s="41" t="s">
        <v>21</v>
      </c>
      <c r="G9294" s="1" t="s">
        <v>22</v>
      </c>
      <c r="H9294" s="4" t="s">
        <v>310</v>
      </c>
      <c r="I9294" s="1" t="s">
        <v>38</v>
      </c>
    </row>
    <row r="9295" spans="2:9">
      <c r="B9295" s="1">
        <v>9293</v>
      </c>
      <c r="C9295" s="41" t="s">
        <v>26019</v>
      </c>
      <c r="D9295" s="4" t="s">
        <v>26020</v>
      </c>
      <c r="E9295" s="41" t="s">
        <v>21</v>
      </c>
      <c r="G9295" s="1" t="s">
        <v>22</v>
      </c>
      <c r="H9295" s="4" t="s">
        <v>310</v>
      </c>
      <c r="I9295" s="1" t="s">
        <v>38</v>
      </c>
    </row>
    <row r="9296" spans="2:9">
      <c r="B9296" s="1">
        <v>9294</v>
      </c>
      <c r="C9296" s="41" t="s">
        <v>26021</v>
      </c>
      <c r="D9296" s="4" t="s">
        <v>26022</v>
      </c>
      <c r="E9296" s="41" t="s">
        <v>21</v>
      </c>
      <c r="G9296" s="1" t="s">
        <v>22</v>
      </c>
      <c r="H9296" s="4" t="s">
        <v>680</v>
      </c>
      <c r="I9296" s="1" t="s">
        <v>38</v>
      </c>
    </row>
    <row r="9297" spans="2:9">
      <c r="B9297" s="1">
        <v>9295</v>
      </c>
      <c r="C9297" s="41" t="s">
        <v>26023</v>
      </c>
      <c r="D9297" s="4" t="s">
        <v>26024</v>
      </c>
      <c r="E9297" s="41" t="s">
        <v>21</v>
      </c>
      <c r="G9297" s="1" t="s">
        <v>22</v>
      </c>
      <c r="H9297" s="4" t="s">
        <v>29551</v>
      </c>
      <c r="I9297" s="1" t="s">
        <v>38</v>
      </c>
    </row>
    <row r="9298" spans="2:9">
      <c r="B9298" s="1">
        <v>9296</v>
      </c>
      <c r="C9298" s="41" t="s">
        <v>26025</v>
      </c>
      <c r="D9298" s="4" t="s">
        <v>26026</v>
      </c>
      <c r="E9298" s="41" t="s">
        <v>21</v>
      </c>
      <c r="G9298" s="1" t="s">
        <v>22</v>
      </c>
      <c r="H9298" s="4" t="s">
        <v>29551</v>
      </c>
      <c r="I9298" s="1" t="s">
        <v>38</v>
      </c>
    </row>
    <row r="9299" spans="2:9">
      <c r="B9299" s="1">
        <v>9297</v>
      </c>
      <c r="C9299" s="41" t="s">
        <v>26027</v>
      </c>
      <c r="D9299" s="4" t="s">
        <v>26028</v>
      </c>
      <c r="E9299" s="41" t="s">
        <v>21</v>
      </c>
      <c r="G9299" s="1" t="s">
        <v>22</v>
      </c>
      <c r="H9299" s="4" t="s">
        <v>675</v>
      </c>
      <c r="I9299" s="1" t="s">
        <v>38</v>
      </c>
    </row>
    <row r="9300" spans="2:9">
      <c r="B9300" s="1">
        <v>9298</v>
      </c>
      <c r="C9300" s="41" t="s">
        <v>26029</v>
      </c>
      <c r="D9300" s="4" t="s">
        <v>26030</v>
      </c>
      <c r="E9300" s="41" t="s">
        <v>21</v>
      </c>
      <c r="G9300" s="1" t="s">
        <v>22</v>
      </c>
      <c r="H9300" s="4" t="s">
        <v>174</v>
      </c>
      <c r="I9300" s="1" t="s">
        <v>38</v>
      </c>
    </row>
    <row r="9301" spans="2:9">
      <c r="B9301" s="1">
        <v>9299</v>
      </c>
      <c r="C9301" s="41" t="s">
        <v>26031</v>
      </c>
      <c r="D9301" s="4" t="s">
        <v>26032</v>
      </c>
      <c r="E9301" s="41" t="s">
        <v>21</v>
      </c>
      <c r="G9301" s="1" t="s">
        <v>22</v>
      </c>
      <c r="H9301" s="4" t="s">
        <v>174</v>
      </c>
      <c r="I9301" s="1" t="s">
        <v>38</v>
      </c>
    </row>
    <row r="9302" spans="2:9">
      <c r="B9302" s="1">
        <v>9300</v>
      </c>
      <c r="C9302" s="41" t="s">
        <v>26033</v>
      </c>
      <c r="D9302" s="4" t="s">
        <v>26034</v>
      </c>
      <c r="E9302" s="41" t="s">
        <v>21</v>
      </c>
      <c r="G9302" s="1" t="s">
        <v>22</v>
      </c>
      <c r="H9302" s="4" t="s">
        <v>387</v>
      </c>
      <c r="I9302" s="1" t="s">
        <v>38</v>
      </c>
    </row>
    <row r="9303" spans="2:9">
      <c r="B9303" s="1">
        <v>9301</v>
      </c>
      <c r="C9303" s="41" t="s">
        <v>26035</v>
      </c>
      <c r="D9303" s="4" t="s">
        <v>26036</v>
      </c>
      <c r="E9303" s="41" t="s">
        <v>21</v>
      </c>
      <c r="G9303" s="1" t="s">
        <v>22</v>
      </c>
      <c r="H9303" s="4" t="s">
        <v>478</v>
      </c>
      <c r="I9303" s="1" t="s">
        <v>38</v>
      </c>
    </row>
    <row r="9304" spans="2:9">
      <c r="B9304" s="1">
        <v>9302</v>
      </c>
      <c r="C9304" s="41" t="s">
        <v>26037</v>
      </c>
      <c r="D9304" s="4" t="s">
        <v>26038</v>
      </c>
      <c r="E9304" s="41" t="s">
        <v>21</v>
      </c>
      <c r="G9304" s="1" t="s">
        <v>22</v>
      </c>
      <c r="H9304" s="4" t="s">
        <v>244</v>
      </c>
      <c r="I9304" s="1" t="s">
        <v>38</v>
      </c>
    </row>
    <row r="9305" spans="2:9">
      <c r="B9305" s="1">
        <v>9303</v>
      </c>
      <c r="C9305" s="41" t="s">
        <v>26039</v>
      </c>
      <c r="D9305" s="4" t="s">
        <v>26040</v>
      </c>
      <c r="E9305" s="41" t="s">
        <v>21</v>
      </c>
      <c r="G9305" s="1" t="s">
        <v>22</v>
      </c>
      <c r="H9305" s="4" t="s">
        <v>387</v>
      </c>
      <c r="I9305" s="1" t="s">
        <v>38</v>
      </c>
    </row>
    <row r="9306" spans="2:9">
      <c r="B9306" s="1">
        <v>9304</v>
      </c>
      <c r="C9306" s="41" t="s">
        <v>26041</v>
      </c>
      <c r="D9306" s="4" t="s">
        <v>26042</v>
      </c>
      <c r="E9306" s="41" t="s">
        <v>21</v>
      </c>
      <c r="G9306" s="1" t="s">
        <v>22</v>
      </c>
      <c r="H9306" s="4" t="s">
        <v>484</v>
      </c>
      <c r="I9306" s="1" t="s">
        <v>38</v>
      </c>
    </row>
    <row r="9307" spans="2:9">
      <c r="B9307" s="1">
        <v>9305</v>
      </c>
      <c r="C9307" s="41" t="s">
        <v>26043</v>
      </c>
      <c r="D9307" s="4" t="s">
        <v>26044</v>
      </c>
      <c r="E9307" s="41" t="s">
        <v>21</v>
      </c>
      <c r="G9307" s="1" t="s">
        <v>22</v>
      </c>
      <c r="H9307" s="4" t="s">
        <v>387</v>
      </c>
      <c r="I9307" s="1" t="s">
        <v>38</v>
      </c>
    </row>
    <row r="9308" spans="2:9">
      <c r="B9308" s="1">
        <v>9306</v>
      </c>
      <c r="C9308" s="41" t="s">
        <v>26045</v>
      </c>
      <c r="D9308" s="4" t="s">
        <v>26046</v>
      </c>
      <c r="E9308" s="41" t="s">
        <v>21</v>
      </c>
      <c r="G9308" s="1" t="s">
        <v>22</v>
      </c>
      <c r="H9308" s="4" t="s">
        <v>322</v>
      </c>
      <c r="I9308" s="1" t="s">
        <v>38</v>
      </c>
    </row>
    <row r="9309" spans="2:9">
      <c r="B9309" s="1">
        <v>9307</v>
      </c>
      <c r="C9309" s="41" t="s">
        <v>26047</v>
      </c>
      <c r="D9309" s="4" t="s">
        <v>26048</v>
      </c>
      <c r="E9309" s="41" t="s">
        <v>21</v>
      </c>
      <c r="G9309" s="1" t="s">
        <v>22</v>
      </c>
      <c r="H9309" s="4" t="s">
        <v>29551</v>
      </c>
      <c r="I9309" s="1" t="s">
        <v>38</v>
      </c>
    </row>
    <row r="9310" spans="2:9">
      <c r="B9310" s="1">
        <v>9308</v>
      </c>
      <c r="C9310" s="41" t="s">
        <v>26049</v>
      </c>
      <c r="D9310" s="4" t="s">
        <v>26050</v>
      </c>
      <c r="E9310" s="41" t="s">
        <v>21</v>
      </c>
      <c r="G9310" s="1" t="s">
        <v>22</v>
      </c>
      <c r="H9310" s="4" t="s">
        <v>680</v>
      </c>
      <c r="I9310" s="1" t="s">
        <v>38</v>
      </c>
    </row>
    <row r="9311" spans="2:9">
      <c r="B9311" s="1">
        <v>9309</v>
      </c>
      <c r="C9311" s="41" t="s">
        <v>26051</v>
      </c>
      <c r="D9311" s="4" t="s">
        <v>26052</v>
      </c>
      <c r="E9311" s="41" t="s">
        <v>21</v>
      </c>
      <c r="G9311" s="1" t="s">
        <v>22</v>
      </c>
      <c r="H9311" s="4" t="s">
        <v>174</v>
      </c>
      <c r="I9311" s="1" t="s">
        <v>38</v>
      </c>
    </row>
    <row r="9312" spans="2:9">
      <c r="B9312" s="1">
        <v>9310</v>
      </c>
      <c r="C9312" s="41" t="s">
        <v>26053</v>
      </c>
      <c r="D9312" s="4" t="s">
        <v>26054</v>
      </c>
      <c r="E9312" s="41" t="s">
        <v>21</v>
      </c>
      <c r="G9312" s="1" t="s">
        <v>22</v>
      </c>
      <c r="H9312" s="4" t="s">
        <v>672</v>
      </c>
      <c r="I9312" s="1" t="s">
        <v>38</v>
      </c>
    </row>
    <row r="9313" spans="2:9">
      <c r="B9313" s="1">
        <v>9311</v>
      </c>
      <c r="C9313" s="41" t="s">
        <v>26055</v>
      </c>
      <c r="D9313" s="4" t="s">
        <v>26056</v>
      </c>
      <c r="E9313" s="41" t="s">
        <v>21</v>
      </c>
      <c r="G9313" s="1" t="s">
        <v>22</v>
      </c>
      <c r="H9313" s="4" t="s">
        <v>369</v>
      </c>
      <c r="I9313" s="1" t="s">
        <v>38</v>
      </c>
    </row>
    <row r="9314" spans="2:9">
      <c r="B9314" s="1">
        <v>9312</v>
      </c>
      <c r="C9314" s="41" t="s">
        <v>26057</v>
      </c>
      <c r="D9314" s="4" t="s">
        <v>26058</v>
      </c>
      <c r="E9314" s="41" t="s">
        <v>21</v>
      </c>
      <c r="G9314" s="1" t="s">
        <v>22</v>
      </c>
      <c r="H9314" s="4" t="s">
        <v>436</v>
      </c>
      <c r="I9314" s="1" t="s">
        <v>38</v>
      </c>
    </row>
    <row r="9315" spans="2:9">
      <c r="B9315" s="1">
        <v>9313</v>
      </c>
      <c r="C9315" s="41" t="s">
        <v>26059</v>
      </c>
      <c r="D9315" s="4" t="s">
        <v>26060</v>
      </c>
      <c r="E9315" s="41" t="s">
        <v>21</v>
      </c>
      <c r="G9315" s="1" t="s">
        <v>22</v>
      </c>
      <c r="H9315" s="4" t="s">
        <v>680</v>
      </c>
      <c r="I9315" s="1" t="s">
        <v>38</v>
      </c>
    </row>
    <row r="9316" spans="2:9">
      <c r="B9316" s="1">
        <v>9314</v>
      </c>
      <c r="C9316" s="41" t="s">
        <v>26061</v>
      </c>
      <c r="D9316" s="4" t="s">
        <v>26062</v>
      </c>
      <c r="E9316" s="41" t="s">
        <v>21</v>
      </c>
      <c r="G9316" s="1" t="s">
        <v>22</v>
      </c>
      <c r="H9316" s="4" t="s">
        <v>322</v>
      </c>
      <c r="I9316" s="1" t="s">
        <v>38</v>
      </c>
    </row>
    <row r="9317" spans="2:9">
      <c r="B9317" s="1">
        <v>9315</v>
      </c>
      <c r="C9317" s="41" t="s">
        <v>26063</v>
      </c>
      <c r="D9317" s="4" t="s">
        <v>26064</v>
      </c>
      <c r="E9317" s="41" t="s">
        <v>21</v>
      </c>
      <c r="G9317" s="1" t="s">
        <v>22</v>
      </c>
      <c r="H9317" s="4" t="s">
        <v>436</v>
      </c>
      <c r="I9317" s="1" t="s">
        <v>38</v>
      </c>
    </row>
    <row r="9318" spans="2:9">
      <c r="B9318" s="1">
        <v>9316</v>
      </c>
      <c r="C9318" s="41" t="s">
        <v>26065</v>
      </c>
      <c r="D9318" s="4" t="s">
        <v>26066</v>
      </c>
      <c r="E9318" s="41" t="s">
        <v>21</v>
      </c>
      <c r="G9318" s="1" t="s">
        <v>22</v>
      </c>
      <c r="H9318" s="4" t="s">
        <v>680</v>
      </c>
      <c r="I9318" s="1" t="s">
        <v>38</v>
      </c>
    </row>
    <row r="9319" spans="2:9">
      <c r="B9319" s="1">
        <v>9317</v>
      </c>
      <c r="C9319" s="41" t="s">
        <v>26067</v>
      </c>
      <c r="D9319" s="4" t="s">
        <v>26068</v>
      </c>
      <c r="E9319" s="41" t="s">
        <v>21</v>
      </c>
      <c r="G9319" s="1" t="s">
        <v>22</v>
      </c>
      <c r="H9319" s="4" t="s">
        <v>680</v>
      </c>
      <c r="I9319" s="1" t="s">
        <v>38</v>
      </c>
    </row>
    <row r="9320" spans="2:9">
      <c r="B9320" s="1">
        <v>9318</v>
      </c>
      <c r="C9320" s="41" t="s">
        <v>26069</v>
      </c>
      <c r="D9320" s="4" t="s">
        <v>26070</v>
      </c>
      <c r="E9320" s="41" t="s">
        <v>21</v>
      </c>
      <c r="G9320" s="1" t="s">
        <v>22</v>
      </c>
      <c r="H9320" s="4" t="s">
        <v>357</v>
      </c>
      <c r="I9320" s="1" t="s">
        <v>38</v>
      </c>
    </row>
    <row r="9321" spans="2:9">
      <c r="B9321" s="1">
        <v>9319</v>
      </c>
      <c r="C9321" s="41" t="s">
        <v>26071</v>
      </c>
      <c r="D9321" s="4" t="s">
        <v>26072</v>
      </c>
      <c r="E9321" s="41" t="s">
        <v>21</v>
      </c>
      <c r="G9321" s="1" t="s">
        <v>22</v>
      </c>
      <c r="H9321" s="4" t="s">
        <v>675</v>
      </c>
      <c r="I9321" s="1" t="s">
        <v>38</v>
      </c>
    </row>
    <row r="9322" spans="2:9">
      <c r="B9322" s="1">
        <v>9320</v>
      </c>
      <c r="C9322" s="41" t="s">
        <v>26073</v>
      </c>
      <c r="D9322" s="4" t="s">
        <v>26074</v>
      </c>
      <c r="E9322" s="41" t="s">
        <v>21</v>
      </c>
      <c r="G9322" s="1" t="s">
        <v>22</v>
      </c>
      <c r="H9322" s="4" t="s">
        <v>678</v>
      </c>
      <c r="I9322" s="1" t="s">
        <v>38</v>
      </c>
    </row>
    <row r="9323" spans="2:9">
      <c r="B9323" s="1">
        <v>9321</v>
      </c>
      <c r="C9323" s="41" t="s">
        <v>26075</v>
      </c>
      <c r="D9323" s="4" t="s">
        <v>26076</v>
      </c>
      <c r="E9323" s="41" t="s">
        <v>21</v>
      </c>
      <c r="G9323" s="1" t="s">
        <v>22</v>
      </c>
      <c r="H9323" s="4" t="s">
        <v>322</v>
      </c>
      <c r="I9323" s="1" t="s">
        <v>38</v>
      </c>
    </row>
    <row r="9324" spans="2:9">
      <c r="B9324" s="1">
        <v>9322</v>
      </c>
      <c r="C9324" s="41" t="s">
        <v>26077</v>
      </c>
      <c r="D9324" s="4" t="s">
        <v>26078</v>
      </c>
      <c r="E9324" s="41" t="s">
        <v>21</v>
      </c>
      <c r="G9324" s="1" t="s">
        <v>22</v>
      </c>
      <c r="H9324" s="4" t="s">
        <v>675</v>
      </c>
      <c r="I9324" s="1" t="s">
        <v>38</v>
      </c>
    </row>
    <row r="9325" spans="2:9">
      <c r="B9325" s="1">
        <v>9323</v>
      </c>
      <c r="C9325" s="41" t="s">
        <v>26079</v>
      </c>
      <c r="D9325" s="4" t="s">
        <v>26080</v>
      </c>
      <c r="E9325" s="41" t="s">
        <v>21</v>
      </c>
      <c r="G9325" s="1" t="s">
        <v>22</v>
      </c>
      <c r="H9325" s="4" t="s">
        <v>182</v>
      </c>
      <c r="I9325" s="1" t="s">
        <v>38</v>
      </c>
    </row>
    <row r="9326" spans="2:9">
      <c r="B9326" s="1">
        <v>9324</v>
      </c>
      <c r="C9326" s="41" t="s">
        <v>26081</v>
      </c>
      <c r="D9326" s="4" t="s">
        <v>26082</v>
      </c>
      <c r="E9326" s="41" t="s">
        <v>21</v>
      </c>
      <c r="G9326" s="1" t="s">
        <v>22</v>
      </c>
      <c r="H9326" s="4" t="s">
        <v>478</v>
      </c>
      <c r="I9326" s="1" t="s">
        <v>38</v>
      </c>
    </row>
    <row r="9327" spans="2:9">
      <c r="B9327" s="1">
        <v>9325</v>
      </c>
      <c r="C9327" s="41" t="s">
        <v>26083</v>
      </c>
      <c r="D9327" s="4" t="s">
        <v>26084</v>
      </c>
      <c r="E9327" s="41" t="s">
        <v>21</v>
      </c>
      <c r="G9327" s="1" t="s">
        <v>22</v>
      </c>
      <c r="H9327" s="4" t="s">
        <v>174</v>
      </c>
      <c r="I9327" s="1" t="s">
        <v>38</v>
      </c>
    </row>
    <row r="9328" spans="2:9">
      <c r="B9328" s="1">
        <v>9326</v>
      </c>
      <c r="C9328" s="41" t="s">
        <v>224</v>
      </c>
      <c r="D9328" s="4" t="s">
        <v>223</v>
      </c>
      <c r="E9328" s="41" t="s">
        <v>21</v>
      </c>
      <c r="G9328" s="1" t="s">
        <v>22</v>
      </c>
      <c r="H9328" s="4" t="s">
        <v>182</v>
      </c>
      <c r="I9328" s="1" t="s">
        <v>38</v>
      </c>
    </row>
    <row r="9329" spans="2:9">
      <c r="B9329" s="1">
        <v>9327</v>
      </c>
      <c r="C9329" s="41" t="s">
        <v>26085</v>
      </c>
      <c r="D9329" s="4" t="s">
        <v>26086</v>
      </c>
      <c r="E9329" s="41" t="s">
        <v>21</v>
      </c>
      <c r="G9329" s="1" t="s">
        <v>22</v>
      </c>
      <c r="H9329" s="4" t="s">
        <v>484</v>
      </c>
      <c r="I9329" s="1" t="s">
        <v>38</v>
      </c>
    </row>
    <row r="9330" spans="2:9">
      <c r="B9330" s="1">
        <v>9328</v>
      </c>
      <c r="C9330" s="41" t="s">
        <v>26087</v>
      </c>
      <c r="D9330" s="4" t="s">
        <v>26088</v>
      </c>
      <c r="E9330" s="41" t="s">
        <v>21</v>
      </c>
      <c r="G9330" s="1" t="s">
        <v>22</v>
      </c>
      <c r="H9330" s="4" t="s">
        <v>436</v>
      </c>
      <c r="I9330" s="1" t="s">
        <v>38</v>
      </c>
    </row>
    <row r="9331" spans="2:9">
      <c r="B9331" s="1">
        <v>9329</v>
      </c>
      <c r="C9331" s="41" t="s">
        <v>26089</v>
      </c>
      <c r="D9331" s="4" t="s">
        <v>26090</v>
      </c>
      <c r="E9331" s="41" t="s">
        <v>21</v>
      </c>
      <c r="G9331" s="1" t="s">
        <v>22</v>
      </c>
      <c r="H9331" s="4" t="s">
        <v>679</v>
      </c>
      <c r="I9331" s="1" t="s">
        <v>38</v>
      </c>
    </row>
    <row r="9332" spans="2:9">
      <c r="B9332" s="1">
        <v>9330</v>
      </c>
      <c r="C9332" s="41" t="s">
        <v>26091</v>
      </c>
      <c r="D9332" s="4" t="s">
        <v>26092</v>
      </c>
      <c r="E9332" s="41" t="s">
        <v>21</v>
      </c>
      <c r="G9332" s="1" t="s">
        <v>22</v>
      </c>
      <c r="H9332" s="4" t="s">
        <v>478</v>
      </c>
      <c r="I9332" s="1" t="s">
        <v>38</v>
      </c>
    </row>
    <row r="9333" spans="2:9">
      <c r="B9333" s="1">
        <v>9331</v>
      </c>
      <c r="C9333" s="41" t="s">
        <v>26093</v>
      </c>
      <c r="D9333" s="4" t="s">
        <v>26094</v>
      </c>
      <c r="E9333" s="41" t="s">
        <v>21</v>
      </c>
      <c r="G9333" s="1" t="s">
        <v>22</v>
      </c>
      <c r="H9333" s="4" t="s">
        <v>182</v>
      </c>
      <c r="I9333" s="1" t="s">
        <v>38</v>
      </c>
    </row>
    <row r="9334" spans="2:9">
      <c r="B9334" s="1">
        <v>9332</v>
      </c>
      <c r="C9334" s="41" t="s">
        <v>26095</v>
      </c>
      <c r="D9334" s="4" t="s">
        <v>26096</v>
      </c>
      <c r="E9334" s="41" t="s">
        <v>21</v>
      </c>
      <c r="G9334" s="1" t="s">
        <v>22</v>
      </c>
      <c r="H9334" s="4" t="s">
        <v>436</v>
      </c>
      <c r="I9334" s="1" t="s">
        <v>38</v>
      </c>
    </row>
    <row r="9335" spans="2:9">
      <c r="B9335" s="1">
        <v>9333</v>
      </c>
      <c r="C9335" s="41" t="s">
        <v>26097</v>
      </c>
      <c r="D9335" s="4" t="s">
        <v>26098</v>
      </c>
      <c r="E9335" s="41" t="s">
        <v>21</v>
      </c>
      <c r="G9335" s="1" t="s">
        <v>22</v>
      </c>
      <c r="H9335" s="4" t="s">
        <v>557</v>
      </c>
      <c r="I9335" s="1" t="s">
        <v>38</v>
      </c>
    </row>
    <row r="9336" spans="2:9">
      <c r="B9336" s="1">
        <v>9334</v>
      </c>
      <c r="C9336" s="41" t="s">
        <v>26099</v>
      </c>
      <c r="D9336" s="4" t="s">
        <v>26100</v>
      </c>
      <c r="E9336" s="41" t="s">
        <v>21</v>
      </c>
      <c r="G9336" s="1" t="s">
        <v>22</v>
      </c>
      <c r="H9336" s="4" t="s">
        <v>174</v>
      </c>
      <c r="I9336" s="1" t="s">
        <v>38</v>
      </c>
    </row>
    <row r="9337" spans="2:9">
      <c r="B9337" s="1">
        <v>9335</v>
      </c>
      <c r="C9337" s="41" t="s">
        <v>26101</v>
      </c>
      <c r="D9337" s="4" t="s">
        <v>26102</v>
      </c>
      <c r="E9337" s="41" t="s">
        <v>21</v>
      </c>
      <c r="G9337" s="1" t="s">
        <v>22</v>
      </c>
      <c r="H9337" s="4" t="s">
        <v>478</v>
      </c>
      <c r="I9337" s="1" t="s">
        <v>38</v>
      </c>
    </row>
    <row r="9338" spans="2:9">
      <c r="B9338" s="1">
        <v>9336</v>
      </c>
      <c r="C9338" s="41" t="s">
        <v>26103</v>
      </c>
      <c r="D9338" s="4" t="s">
        <v>26104</v>
      </c>
      <c r="E9338" s="41" t="s">
        <v>21</v>
      </c>
      <c r="G9338" s="1" t="s">
        <v>22</v>
      </c>
      <c r="H9338" s="4" t="s">
        <v>436</v>
      </c>
      <c r="I9338" s="1" t="s">
        <v>38</v>
      </c>
    </row>
    <row r="9339" spans="2:9">
      <c r="B9339" s="1">
        <v>9337</v>
      </c>
      <c r="C9339" s="41" t="s">
        <v>26105</v>
      </c>
      <c r="D9339" s="4" t="s">
        <v>26106</v>
      </c>
      <c r="E9339" s="41" t="s">
        <v>21</v>
      </c>
      <c r="G9339" s="1" t="s">
        <v>22</v>
      </c>
      <c r="H9339" s="4" t="s">
        <v>675</v>
      </c>
      <c r="I9339" s="1" t="s">
        <v>38</v>
      </c>
    </row>
    <row r="9340" spans="2:9">
      <c r="B9340" s="1">
        <v>9338</v>
      </c>
      <c r="C9340" s="41" t="s">
        <v>26107</v>
      </c>
      <c r="D9340" s="4" t="s">
        <v>26108</v>
      </c>
      <c r="E9340" s="41" t="s">
        <v>21</v>
      </c>
      <c r="G9340" s="1" t="s">
        <v>22</v>
      </c>
      <c r="H9340" s="4" t="s">
        <v>310</v>
      </c>
      <c r="I9340" s="1" t="s">
        <v>38</v>
      </c>
    </row>
    <row r="9341" spans="2:9">
      <c r="B9341" s="1">
        <v>9339</v>
      </c>
      <c r="C9341" s="41" t="s">
        <v>26109</v>
      </c>
      <c r="D9341" s="4" t="s">
        <v>26110</v>
      </c>
      <c r="E9341" s="41" t="s">
        <v>21</v>
      </c>
      <c r="G9341" s="1" t="s">
        <v>22</v>
      </c>
      <c r="H9341" s="4" t="s">
        <v>679</v>
      </c>
      <c r="I9341" s="1" t="s">
        <v>38</v>
      </c>
    </row>
    <row r="9342" spans="2:9">
      <c r="B9342" s="1">
        <v>9340</v>
      </c>
      <c r="C9342" s="41" t="s">
        <v>26111</v>
      </c>
      <c r="D9342" s="4" t="s">
        <v>26112</v>
      </c>
      <c r="E9342" s="41" t="s">
        <v>21</v>
      </c>
      <c r="G9342" s="1" t="s">
        <v>22</v>
      </c>
      <c r="H9342" s="4" t="s">
        <v>29551</v>
      </c>
      <c r="I9342" s="1" t="s">
        <v>38</v>
      </c>
    </row>
    <row r="9343" spans="2:9">
      <c r="B9343" s="1">
        <v>9341</v>
      </c>
      <c r="C9343" s="41" t="s">
        <v>26113</v>
      </c>
      <c r="D9343" s="4" t="s">
        <v>26114</v>
      </c>
      <c r="E9343" s="41" t="s">
        <v>21</v>
      </c>
      <c r="G9343" s="1" t="s">
        <v>22</v>
      </c>
      <c r="H9343" s="4" t="s">
        <v>679</v>
      </c>
      <c r="I9343" s="1" t="s">
        <v>38</v>
      </c>
    </row>
    <row r="9344" spans="2:9">
      <c r="B9344" s="1">
        <v>9342</v>
      </c>
      <c r="C9344" s="41" t="s">
        <v>26115</v>
      </c>
      <c r="D9344" s="4" t="s">
        <v>26116</v>
      </c>
      <c r="E9344" s="41" t="s">
        <v>21</v>
      </c>
      <c r="G9344" s="1" t="s">
        <v>22</v>
      </c>
      <c r="H9344" s="4" t="s">
        <v>438</v>
      </c>
      <c r="I9344" s="1" t="s">
        <v>38</v>
      </c>
    </row>
    <row r="9345" spans="2:9">
      <c r="B9345" s="1">
        <v>9343</v>
      </c>
      <c r="C9345" s="41" t="s">
        <v>26117</v>
      </c>
      <c r="D9345" s="4" t="s">
        <v>26118</v>
      </c>
      <c r="E9345" s="41" t="s">
        <v>21</v>
      </c>
      <c r="G9345" s="1" t="s">
        <v>22</v>
      </c>
      <c r="H9345" s="4" t="s">
        <v>557</v>
      </c>
      <c r="I9345" s="1" t="s">
        <v>38</v>
      </c>
    </row>
    <row r="9346" spans="2:9">
      <c r="B9346" s="1">
        <v>9344</v>
      </c>
      <c r="C9346" s="41" t="s">
        <v>26119</v>
      </c>
      <c r="D9346" s="4" t="s">
        <v>26120</v>
      </c>
      <c r="E9346" s="41" t="s">
        <v>21</v>
      </c>
      <c r="G9346" s="1" t="s">
        <v>22</v>
      </c>
      <c r="H9346" s="4" t="s">
        <v>31</v>
      </c>
      <c r="I9346" s="1" t="s">
        <v>38</v>
      </c>
    </row>
    <row r="9347" spans="2:9">
      <c r="B9347" s="1">
        <v>9345</v>
      </c>
      <c r="C9347" s="41" t="s">
        <v>26121</v>
      </c>
      <c r="D9347" s="4" t="s">
        <v>26122</v>
      </c>
      <c r="E9347" s="41" t="s">
        <v>21</v>
      </c>
      <c r="G9347" s="1" t="s">
        <v>22</v>
      </c>
      <c r="H9347" s="4" t="s">
        <v>679</v>
      </c>
      <c r="I9347" s="1" t="s">
        <v>38</v>
      </c>
    </row>
    <row r="9348" spans="2:9">
      <c r="B9348" s="1">
        <v>9346</v>
      </c>
      <c r="C9348" s="41" t="s">
        <v>26123</v>
      </c>
      <c r="D9348" s="4" t="s">
        <v>26124</v>
      </c>
      <c r="E9348" s="41" t="s">
        <v>21</v>
      </c>
      <c r="G9348" s="1" t="s">
        <v>22</v>
      </c>
      <c r="H9348" s="4" t="s">
        <v>675</v>
      </c>
      <c r="I9348" s="1" t="s">
        <v>38</v>
      </c>
    </row>
    <row r="9349" spans="2:9">
      <c r="B9349" s="1">
        <v>9347</v>
      </c>
      <c r="C9349" s="41" t="s">
        <v>26125</v>
      </c>
      <c r="D9349" s="4" t="s">
        <v>26126</v>
      </c>
      <c r="E9349" s="41" t="s">
        <v>21</v>
      </c>
      <c r="G9349" s="1" t="s">
        <v>22</v>
      </c>
      <c r="H9349" s="4" t="s">
        <v>318</v>
      </c>
      <c r="I9349" s="1" t="s">
        <v>38</v>
      </c>
    </row>
    <row r="9350" spans="2:9">
      <c r="B9350" s="1">
        <v>9348</v>
      </c>
      <c r="C9350" s="41" t="s">
        <v>26127</v>
      </c>
      <c r="D9350" s="4" t="s">
        <v>26128</v>
      </c>
      <c r="E9350" s="41" t="s">
        <v>21</v>
      </c>
      <c r="G9350" s="1" t="s">
        <v>22</v>
      </c>
      <c r="H9350" s="4" t="s">
        <v>484</v>
      </c>
      <c r="I9350" s="1" t="s">
        <v>38</v>
      </c>
    </row>
    <row r="9351" spans="2:9">
      <c r="B9351" s="1">
        <v>9349</v>
      </c>
      <c r="C9351" s="41" t="s">
        <v>26129</v>
      </c>
      <c r="D9351" s="4" t="s">
        <v>26130</v>
      </c>
      <c r="E9351" s="41" t="s">
        <v>21</v>
      </c>
      <c r="G9351" s="1" t="s">
        <v>22</v>
      </c>
      <c r="H9351" s="4" t="s">
        <v>182</v>
      </c>
      <c r="I9351" s="1" t="s">
        <v>38</v>
      </c>
    </row>
    <row r="9352" spans="2:9">
      <c r="B9352" s="1">
        <v>9350</v>
      </c>
      <c r="C9352" s="41" t="s">
        <v>26131</v>
      </c>
      <c r="D9352" s="4" t="s">
        <v>26132</v>
      </c>
      <c r="E9352" s="41" t="s">
        <v>21</v>
      </c>
      <c r="G9352" s="1" t="s">
        <v>22</v>
      </c>
      <c r="H9352" s="4" t="s">
        <v>680</v>
      </c>
      <c r="I9352" s="1" t="s">
        <v>38</v>
      </c>
    </row>
    <row r="9353" spans="2:9">
      <c r="B9353" s="1">
        <v>9351</v>
      </c>
      <c r="C9353" s="41" t="s">
        <v>26133</v>
      </c>
      <c r="D9353" s="4" t="s">
        <v>26134</v>
      </c>
      <c r="E9353" s="41" t="s">
        <v>21</v>
      </c>
      <c r="G9353" s="1" t="s">
        <v>22</v>
      </c>
      <c r="H9353" s="4" t="s">
        <v>387</v>
      </c>
      <c r="I9353" s="1" t="s">
        <v>38</v>
      </c>
    </row>
    <row r="9354" spans="2:9">
      <c r="B9354" s="1">
        <v>9352</v>
      </c>
      <c r="C9354" s="41" t="s">
        <v>26135</v>
      </c>
      <c r="D9354" s="4" t="s">
        <v>26136</v>
      </c>
      <c r="E9354" s="41" t="s">
        <v>21</v>
      </c>
      <c r="G9354" s="1" t="s">
        <v>22</v>
      </c>
      <c r="H9354" s="4" t="s">
        <v>182</v>
      </c>
      <c r="I9354" s="1" t="s">
        <v>38</v>
      </c>
    </row>
    <row r="9355" spans="2:9">
      <c r="B9355" s="1">
        <v>9353</v>
      </c>
      <c r="C9355" s="41" t="s">
        <v>26137</v>
      </c>
      <c r="D9355" s="4" t="s">
        <v>26138</v>
      </c>
      <c r="E9355" s="41" t="s">
        <v>21</v>
      </c>
      <c r="G9355" s="1" t="s">
        <v>22</v>
      </c>
      <c r="H9355" s="4" t="s">
        <v>182</v>
      </c>
      <c r="I9355" s="1" t="s">
        <v>38</v>
      </c>
    </row>
    <row r="9356" spans="2:9">
      <c r="B9356" s="1">
        <v>9354</v>
      </c>
      <c r="C9356" s="41" t="s">
        <v>26139</v>
      </c>
      <c r="D9356" s="4" t="s">
        <v>26140</v>
      </c>
      <c r="E9356" s="41" t="s">
        <v>21</v>
      </c>
      <c r="G9356" s="1" t="s">
        <v>22</v>
      </c>
      <c r="H9356" s="4" t="s">
        <v>387</v>
      </c>
      <c r="I9356" s="1" t="s">
        <v>38</v>
      </c>
    </row>
    <row r="9357" spans="2:9">
      <c r="B9357" s="1">
        <v>9355</v>
      </c>
      <c r="C9357" s="41" t="s">
        <v>26141</v>
      </c>
      <c r="D9357" s="4" t="s">
        <v>26142</v>
      </c>
      <c r="E9357" s="41" t="s">
        <v>21</v>
      </c>
      <c r="G9357" s="1" t="s">
        <v>22</v>
      </c>
      <c r="H9357" s="4" t="s">
        <v>484</v>
      </c>
      <c r="I9357" s="1" t="s">
        <v>38</v>
      </c>
    </row>
    <row r="9358" spans="2:9">
      <c r="B9358" s="1">
        <v>9356</v>
      </c>
      <c r="C9358" s="41" t="s">
        <v>26143</v>
      </c>
      <c r="D9358" s="4" t="s">
        <v>26144</v>
      </c>
      <c r="E9358" s="41" t="s">
        <v>21</v>
      </c>
      <c r="G9358" s="1" t="s">
        <v>22</v>
      </c>
      <c r="H9358" s="4" t="s">
        <v>478</v>
      </c>
      <c r="I9358" s="1" t="s">
        <v>38</v>
      </c>
    </row>
    <row r="9359" spans="2:9">
      <c r="B9359" s="1">
        <v>9357</v>
      </c>
      <c r="C9359" s="41" t="s">
        <v>26145</v>
      </c>
      <c r="D9359" s="4" t="s">
        <v>26146</v>
      </c>
      <c r="E9359" s="41" t="s">
        <v>21</v>
      </c>
      <c r="G9359" s="1" t="s">
        <v>22</v>
      </c>
      <c r="H9359" s="4" t="s">
        <v>680</v>
      </c>
      <c r="I9359" s="1" t="s">
        <v>38</v>
      </c>
    </row>
    <row r="9360" spans="2:9">
      <c r="B9360" s="1">
        <v>9358</v>
      </c>
      <c r="C9360" s="41" t="s">
        <v>26147</v>
      </c>
      <c r="D9360" s="4" t="s">
        <v>26148</v>
      </c>
      <c r="E9360" s="41" t="s">
        <v>21</v>
      </c>
      <c r="G9360" s="1" t="s">
        <v>22</v>
      </c>
      <c r="H9360" s="4" t="s">
        <v>29551</v>
      </c>
      <c r="I9360" s="1" t="s">
        <v>38</v>
      </c>
    </row>
    <row r="9361" spans="2:9">
      <c r="B9361" s="1">
        <v>9359</v>
      </c>
      <c r="C9361" s="41" t="s">
        <v>26149</v>
      </c>
      <c r="D9361" s="4" t="s">
        <v>26150</v>
      </c>
      <c r="E9361" s="41" t="s">
        <v>21</v>
      </c>
      <c r="G9361" s="1" t="s">
        <v>22</v>
      </c>
      <c r="H9361" s="4" t="s">
        <v>675</v>
      </c>
      <c r="I9361" s="1" t="s">
        <v>38</v>
      </c>
    </row>
    <row r="9362" spans="2:9">
      <c r="B9362" s="1">
        <v>9360</v>
      </c>
      <c r="C9362" s="41" t="s">
        <v>26151</v>
      </c>
      <c r="D9362" s="4" t="s">
        <v>26152</v>
      </c>
      <c r="E9362" s="41" t="s">
        <v>21</v>
      </c>
      <c r="G9362" s="1" t="s">
        <v>22</v>
      </c>
      <c r="H9362" s="4" t="s">
        <v>557</v>
      </c>
      <c r="I9362" s="1" t="s">
        <v>38</v>
      </c>
    </row>
    <row r="9363" spans="2:9">
      <c r="B9363" s="1">
        <v>9361</v>
      </c>
      <c r="C9363" s="41" t="s">
        <v>26153</v>
      </c>
      <c r="D9363" s="4" t="s">
        <v>26154</v>
      </c>
      <c r="E9363" s="41" t="s">
        <v>21</v>
      </c>
      <c r="G9363" s="1" t="s">
        <v>22</v>
      </c>
      <c r="H9363" s="4" t="s">
        <v>357</v>
      </c>
      <c r="I9363" s="1" t="s">
        <v>38</v>
      </c>
    </row>
    <row r="9364" spans="2:9">
      <c r="B9364" s="1">
        <v>9362</v>
      </c>
      <c r="C9364" s="41" t="s">
        <v>26155</v>
      </c>
      <c r="D9364" s="4" t="s">
        <v>26156</v>
      </c>
      <c r="E9364" s="41" t="s">
        <v>21</v>
      </c>
      <c r="G9364" s="1" t="s">
        <v>22</v>
      </c>
      <c r="H9364" s="4" t="s">
        <v>29551</v>
      </c>
      <c r="I9364" s="1" t="s">
        <v>38</v>
      </c>
    </row>
    <row r="9365" spans="2:9">
      <c r="B9365" s="1">
        <v>9363</v>
      </c>
      <c r="C9365" s="41" t="s">
        <v>26157</v>
      </c>
      <c r="D9365" s="4" t="s">
        <v>26158</v>
      </c>
      <c r="E9365" s="41" t="s">
        <v>21</v>
      </c>
      <c r="G9365" s="1" t="s">
        <v>22</v>
      </c>
      <c r="H9365" s="4" t="s">
        <v>680</v>
      </c>
      <c r="I9365" s="1" t="s">
        <v>38</v>
      </c>
    </row>
    <row r="9366" spans="2:9">
      <c r="B9366" s="1">
        <v>9364</v>
      </c>
      <c r="C9366" s="41" t="s">
        <v>26159</v>
      </c>
      <c r="D9366" s="4" t="s">
        <v>26160</v>
      </c>
      <c r="E9366" s="41" t="s">
        <v>21</v>
      </c>
      <c r="G9366" s="1" t="s">
        <v>22</v>
      </c>
      <c r="H9366" s="4" t="s">
        <v>310</v>
      </c>
      <c r="I9366" s="1" t="s">
        <v>38</v>
      </c>
    </row>
    <row r="9367" spans="2:9">
      <c r="B9367" s="1">
        <v>9365</v>
      </c>
      <c r="C9367" s="41" t="s">
        <v>26161</v>
      </c>
      <c r="D9367" s="4" t="s">
        <v>26162</v>
      </c>
      <c r="E9367" s="41" t="s">
        <v>21</v>
      </c>
      <c r="G9367" s="1" t="s">
        <v>22</v>
      </c>
      <c r="H9367" s="4" t="s">
        <v>29551</v>
      </c>
      <c r="I9367" s="1" t="s">
        <v>38</v>
      </c>
    </row>
    <row r="9368" spans="2:9">
      <c r="B9368" s="1">
        <v>9366</v>
      </c>
      <c r="C9368" s="41" t="s">
        <v>26163</v>
      </c>
      <c r="D9368" s="4" t="s">
        <v>26164</v>
      </c>
      <c r="E9368" s="41" t="s">
        <v>21</v>
      </c>
      <c r="G9368" s="1" t="s">
        <v>22</v>
      </c>
      <c r="H9368" s="4" t="s">
        <v>594</v>
      </c>
      <c r="I9368" s="1" t="s">
        <v>38</v>
      </c>
    </row>
    <row r="9369" spans="2:9">
      <c r="B9369" s="1">
        <v>9367</v>
      </c>
      <c r="C9369" s="41" t="s">
        <v>26165</v>
      </c>
      <c r="D9369" s="4" t="s">
        <v>26166</v>
      </c>
      <c r="E9369" s="41" t="s">
        <v>21</v>
      </c>
      <c r="G9369" s="1" t="s">
        <v>22</v>
      </c>
      <c r="H9369" s="4" t="s">
        <v>436</v>
      </c>
      <c r="I9369" s="1" t="s">
        <v>38</v>
      </c>
    </row>
    <row r="9370" spans="2:9">
      <c r="B9370" s="1">
        <v>9368</v>
      </c>
      <c r="C9370" s="41" t="s">
        <v>26167</v>
      </c>
      <c r="D9370" s="4" t="s">
        <v>26168</v>
      </c>
      <c r="E9370" s="41" t="s">
        <v>21</v>
      </c>
      <c r="G9370" s="1" t="s">
        <v>22</v>
      </c>
      <c r="H9370" s="4" t="s">
        <v>680</v>
      </c>
      <c r="I9370" s="1" t="s">
        <v>38</v>
      </c>
    </row>
    <row r="9371" spans="2:9">
      <c r="B9371" s="1">
        <v>9369</v>
      </c>
      <c r="C9371" s="41" t="s">
        <v>26169</v>
      </c>
      <c r="D9371" s="4" t="s">
        <v>26170</v>
      </c>
      <c r="E9371" s="41" t="s">
        <v>21</v>
      </c>
      <c r="G9371" s="1" t="s">
        <v>22</v>
      </c>
      <c r="H9371" s="4" t="s">
        <v>174</v>
      </c>
      <c r="I9371" s="1" t="s">
        <v>38</v>
      </c>
    </row>
    <row r="9372" spans="2:9">
      <c r="B9372" s="1">
        <v>9370</v>
      </c>
      <c r="C9372" s="41" t="s">
        <v>26171</v>
      </c>
      <c r="D9372" s="4" t="s">
        <v>26172</v>
      </c>
      <c r="E9372" s="41" t="s">
        <v>21</v>
      </c>
      <c r="G9372" s="1" t="s">
        <v>22</v>
      </c>
      <c r="H9372" s="4" t="s">
        <v>198</v>
      </c>
      <c r="I9372" s="1" t="s">
        <v>38</v>
      </c>
    </row>
    <row r="9373" spans="2:9">
      <c r="B9373" s="1">
        <v>9371</v>
      </c>
      <c r="C9373" s="41" t="s">
        <v>26173</v>
      </c>
      <c r="D9373" s="4" t="s">
        <v>26174</v>
      </c>
      <c r="E9373" s="41" t="s">
        <v>21</v>
      </c>
      <c r="G9373" s="1" t="s">
        <v>22</v>
      </c>
      <c r="H9373" s="4" t="s">
        <v>436</v>
      </c>
      <c r="I9373" s="1" t="s">
        <v>38</v>
      </c>
    </row>
    <row r="9374" spans="2:9">
      <c r="B9374" s="1">
        <v>9372</v>
      </c>
      <c r="C9374" s="41" t="s">
        <v>26175</v>
      </c>
      <c r="D9374" s="4" t="s">
        <v>26176</v>
      </c>
      <c r="E9374" s="41" t="s">
        <v>21</v>
      </c>
      <c r="G9374" s="1" t="s">
        <v>22</v>
      </c>
      <c r="H9374" s="4" t="s">
        <v>326</v>
      </c>
      <c r="I9374" s="1" t="s">
        <v>38</v>
      </c>
    </row>
    <row r="9375" spans="2:9">
      <c r="B9375" s="1">
        <v>9373</v>
      </c>
      <c r="C9375" s="41" t="s">
        <v>218</v>
      </c>
      <c r="D9375" s="4" t="s">
        <v>217</v>
      </c>
      <c r="E9375" s="41" t="s">
        <v>21</v>
      </c>
      <c r="G9375" s="1" t="s">
        <v>22</v>
      </c>
      <c r="H9375" s="4" t="s">
        <v>182</v>
      </c>
      <c r="I9375" s="1" t="s">
        <v>38</v>
      </c>
    </row>
    <row r="9376" spans="2:9">
      <c r="B9376" s="1">
        <v>9374</v>
      </c>
      <c r="C9376" s="41" t="s">
        <v>26177</v>
      </c>
      <c r="D9376" s="4" t="s">
        <v>26178</v>
      </c>
      <c r="E9376" s="41" t="s">
        <v>21</v>
      </c>
      <c r="G9376" s="1" t="s">
        <v>22</v>
      </c>
      <c r="H9376" s="4" t="s">
        <v>182</v>
      </c>
      <c r="I9376" s="1" t="s">
        <v>38</v>
      </c>
    </row>
    <row r="9377" spans="2:9">
      <c r="B9377" s="1">
        <v>9375</v>
      </c>
      <c r="C9377" s="41" t="s">
        <v>26179</v>
      </c>
      <c r="D9377" s="4" t="s">
        <v>26180</v>
      </c>
      <c r="E9377" s="41" t="s">
        <v>21</v>
      </c>
      <c r="G9377" s="1" t="s">
        <v>22</v>
      </c>
      <c r="H9377" s="4" t="s">
        <v>557</v>
      </c>
      <c r="I9377" s="1" t="s">
        <v>38</v>
      </c>
    </row>
    <row r="9378" spans="2:9">
      <c r="B9378" s="1">
        <v>9376</v>
      </c>
      <c r="C9378" s="41" t="s">
        <v>26181</v>
      </c>
      <c r="D9378" s="4" t="s">
        <v>26182</v>
      </c>
      <c r="E9378" s="41" t="s">
        <v>21</v>
      </c>
      <c r="G9378" s="1" t="s">
        <v>22</v>
      </c>
      <c r="H9378" s="4" t="s">
        <v>326</v>
      </c>
      <c r="I9378" s="1" t="s">
        <v>38</v>
      </c>
    </row>
    <row r="9379" spans="2:9">
      <c r="B9379" s="1">
        <v>9377</v>
      </c>
      <c r="C9379" s="41" t="s">
        <v>26183</v>
      </c>
      <c r="D9379" s="4" t="s">
        <v>26184</v>
      </c>
      <c r="E9379" s="41" t="s">
        <v>21</v>
      </c>
      <c r="G9379" s="1" t="s">
        <v>22</v>
      </c>
      <c r="H9379" s="4" t="s">
        <v>680</v>
      </c>
      <c r="I9379" s="1" t="s">
        <v>38</v>
      </c>
    </row>
    <row r="9380" spans="2:9">
      <c r="B9380" s="1">
        <v>9378</v>
      </c>
      <c r="C9380" s="41" t="s">
        <v>26185</v>
      </c>
      <c r="D9380" s="4" t="s">
        <v>26186</v>
      </c>
      <c r="E9380" s="41" t="s">
        <v>21</v>
      </c>
      <c r="G9380" s="1" t="s">
        <v>22</v>
      </c>
      <c r="H9380" s="4" t="s">
        <v>484</v>
      </c>
      <c r="I9380" s="1" t="s">
        <v>38</v>
      </c>
    </row>
    <row r="9381" spans="2:9">
      <c r="B9381" s="1">
        <v>9379</v>
      </c>
      <c r="C9381" s="41" t="s">
        <v>26187</v>
      </c>
      <c r="D9381" s="4" t="s">
        <v>26188</v>
      </c>
      <c r="E9381" s="41" t="s">
        <v>21</v>
      </c>
      <c r="G9381" s="1" t="s">
        <v>22</v>
      </c>
      <c r="H9381" s="4" t="s">
        <v>310</v>
      </c>
      <c r="I9381" s="1" t="s">
        <v>38</v>
      </c>
    </row>
    <row r="9382" spans="2:9">
      <c r="B9382" s="1">
        <v>9380</v>
      </c>
      <c r="C9382" s="41" t="s">
        <v>26189</v>
      </c>
      <c r="D9382" s="4" t="s">
        <v>18343</v>
      </c>
      <c r="E9382" s="41" t="s">
        <v>21</v>
      </c>
      <c r="G9382" s="1" t="s">
        <v>22</v>
      </c>
      <c r="H9382" s="4" t="s">
        <v>182</v>
      </c>
      <c r="I9382" s="1" t="s">
        <v>38</v>
      </c>
    </row>
    <row r="9383" spans="2:9">
      <c r="B9383" s="1">
        <v>9381</v>
      </c>
      <c r="C9383" s="41" t="s">
        <v>26190</v>
      </c>
      <c r="D9383" s="4" t="s">
        <v>26191</v>
      </c>
      <c r="E9383" s="41" t="s">
        <v>21</v>
      </c>
      <c r="G9383" s="1" t="s">
        <v>22</v>
      </c>
      <c r="H9383" s="4" t="s">
        <v>174</v>
      </c>
      <c r="I9383" s="1" t="s">
        <v>38</v>
      </c>
    </row>
    <row r="9384" spans="2:9">
      <c r="B9384" s="1">
        <v>9382</v>
      </c>
      <c r="C9384" s="41" t="s">
        <v>26192</v>
      </c>
      <c r="D9384" s="4" t="s">
        <v>26193</v>
      </c>
      <c r="E9384" s="41" t="s">
        <v>21</v>
      </c>
      <c r="G9384" s="1" t="s">
        <v>22</v>
      </c>
      <c r="H9384" s="4" t="s">
        <v>678</v>
      </c>
      <c r="I9384" s="1" t="s">
        <v>38</v>
      </c>
    </row>
    <row r="9385" spans="2:9">
      <c r="B9385" s="1">
        <v>9383</v>
      </c>
      <c r="C9385" s="41" t="s">
        <v>26194</v>
      </c>
      <c r="D9385" s="4" t="s">
        <v>26195</v>
      </c>
      <c r="E9385" s="41" t="s">
        <v>21</v>
      </c>
      <c r="G9385" s="1" t="s">
        <v>22</v>
      </c>
      <c r="H9385" s="4" t="s">
        <v>4</v>
      </c>
      <c r="I9385" s="1" t="s">
        <v>38</v>
      </c>
    </row>
    <row r="9386" spans="2:9">
      <c r="B9386" s="1">
        <v>9384</v>
      </c>
      <c r="C9386" s="41" t="s">
        <v>26196</v>
      </c>
      <c r="D9386" s="4" t="s">
        <v>26197</v>
      </c>
      <c r="E9386" s="41" t="s">
        <v>21</v>
      </c>
      <c r="G9386" s="1" t="s">
        <v>22</v>
      </c>
      <c r="H9386" s="4" t="s">
        <v>680</v>
      </c>
      <c r="I9386" s="1" t="s">
        <v>38</v>
      </c>
    </row>
    <row r="9387" spans="2:9">
      <c r="B9387" s="1">
        <v>9385</v>
      </c>
      <c r="C9387" s="41" t="s">
        <v>26198</v>
      </c>
      <c r="D9387" s="4" t="s">
        <v>26199</v>
      </c>
      <c r="E9387" s="41" t="s">
        <v>21</v>
      </c>
      <c r="G9387" s="1" t="s">
        <v>22</v>
      </c>
      <c r="H9387" s="4" t="s">
        <v>244</v>
      </c>
      <c r="I9387" s="1" t="s">
        <v>38</v>
      </c>
    </row>
    <row r="9388" spans="2:9">
      <c r="B9388" s="1">
        <v>9386</v>
      </c>
      <c r="C9388" s="41" t="s">
        <v>26200</v>
      </c>
      <c r="D9388" s="4" t="s">
        <v>26201</v>
      </c>
      <c r="E9388" s="41" t="s">
        <v>21</v>
      </c>
      <c r="G9388" s="1" t="s">
        <v>22</v>
      </c>
      <c r="H9388" s="4" t="s">
        <v>387</v>
      </c>
      <c r="I9388" s="1" t="s">
        <v>38</v>
      </c>
    </row>
    <row r="9389" spans="2:9">
      <c r="B9389" s="1">
        <v>9387</v>
      </c>
      <c r="C9389" s="41" t="s">
        <v>26202</v>
      </c>
      <c r="D9389" s="4" t="s">
        <v>26203</v>
      </c>
      <c r="E9389" s="41" t="s">
        <v>21</v>
      </c>
      <c r="G9389" s="1" t="s">
        <v>22</v>
      </c>
      <c r="H9389" s="4" t="s">
        <v>29551</v>
      </c>
      <c r="I9389" s="1" t="s">
        <v>38</v>
      </c>
    </row>
    <row r="9390" spans="2:9">
      <c r="B9390" s="1">
        <v>9388</v>
      </c>
      <c r="C9390" s="41" t="s">
        <v>26204</v>
      </c>
      <c r="D9390" s="4" t="s">
        <v>26205</v>
      </c>
      <c r="E9390" s="41" t="s">
        <v>21</v>
      </c>
      <c r="G9390" s="1" t="s">
        <v>22</v>
      </c>
      <c r="H9390" s="4" t="s">
        <v>182</v>
      </c>
      <c r="I9390" s="1" t="s">
        <v>38</v>
      </c>
    </row>
    <row r="9391" spans="2:9">
      <c r="B9391" s="1">
        <v>9389</v>
      </c>
      <c r="C9391" s="41" t="s">
        <v>26206</v>
      </c>
      <c r="D9391" s="4" t="s">
        <v>17054</v>
      </c>
      <c r="E9391" s="41" t="s">
        <v>21</v>
      </c>
      <c r="G9391" s="1" t="s">
        <v>22</v>
      </c>
      <c r="H9391" s="4" t="s">
        <v>4</v>
      </c>
      <c r="I9391" s="1" t="s">
        <v>38</v>
      </c>
    </row>
    <row r="9392" spans="2:9">
      <c r="B9392" s="1">
        <v>9390</v>
      </c>
      <c r="C9392" s="41" t="s">
        <v>222</v>
      </c>
      <c r="D9392" s="4" t="s">
        <v>221</v>
      </c>
      <c r="E9392" s="41" t="s">
        <v>21</v>
      </c>
      <c r="G9392" s="1" t="s">
        <v>22</v>
      </c>
      <c r="H9392" s="4" t="s">
        <v>182</v>
      </c>
      <c r="I9392" s="1" t="s">
        <v>38</v>
      </c>
    </row>
    <row r="9393" spans="2:9">
      <c r="B9393" s="1">
        <v>9391</v>
      </c>
      <c r="C9393" s="41" t="s">
        <v>26207</v>
      </c>
      <c r="D9393" s="4" t="s">
        <v>26208</v>
      </c>
      <c r="E9393" s="41" t="s">
        <v>21</v>
      </c>
      <c r="G9393" s="1" t="s">
        <v>22</v>
      </c>
      <c r="H9393" s="4" t="s">
        <v>675</v>
      </c>
      <c r="I9393" s="1" t="s">
        <v>38</v>
      </c>
    </row>
    <row r="9394" spans="2:9">
      <c r="B9394" s="1">
        <v>9392</v>
      </c>
      <c r="C9394" s="41" t="s">
        <v>26209</v>
      </c>
      <c r="D9394" s="4" t="s">
        <v>26210</v>
      </c>
      <c r="E9394" s="41" t="s">
        <v>21</v>
      </c>
      <c r="G9394" s="1" t="s">
        <v>22</v>
      </c>
      <c r="H9394" s="4" t="s">
        <v>182</v>
      </c>
      <c r="I9394" s="1" t="s">
        <v>38</v>
      </c>
    </row>
    <row r="9395" spans="2:9">
      <c r="B9395" s="1">
        <v>9393</v>
      </c>
      <c r="C9395" s="41" t="s">
        <v>26211</v>
      </c>
      <c r="D9395" s="4" t="s">
        <v>26212</v>
      </c>
      <c r="E9395" s="41" t="s">
        <v>21</v>
      </c>
      <c r="G9395" s="1" t="s">
        <v>22</v>
      </c>
      <c r="H9395" s="4" t="s">
        <v>182</v>
      </c>
      <c r="I9395" s="1" t="s">
        <v>38</v>
      </c>
    </row>
    <row r="9396" spans="2:9">
      <c r="B9396" s="1">
        <v>9394</v>
      </c>
      <c r="C9396" s="41" t="s">
        <v>26213</v>
      </c>
      <c r="D9396" s="4" t="s">
        <v>26214</v>
      </c>
      <c r="E9396" s="41" t="s">
        <v>21</v>
      </c>
      <c r="G9396" s="1" t="s">
        <v>22</v>
      </c>
      <c r="H9396" s="4" t="s">
        <v>252</v>
      </c>
      <c r="I9396" s="1" t="s">
        <v>38</v>
      </c>
    </row>
    <row r="9397" spans="2:9">
      <c r="B9397" s="1">
        <v>9395</v>
      </c>
      <c r="C9397" s="41" t="s">
        <v>26215</v>
      </c>
      <c r="D9397" s="4" t="s">
        <v>26216</v>
      </c>
      <c r="E9397" s="41" t="s">
        <v>21</v>
      </c>
      <c r="G9397" s="1" t="s">
        <v>22</v>
      </c>
      <c r="H9397" s="4" t="s">
        <v>678</v>
      </c>
      <c r="I9397" s="1" t="s">
        <v>38</v>
      </c>
    </row>
    <row r="9398" spans="2:9">
      <c r="B9398" s="1">
        <v>9396</v>
      </c>
      <c r="C9398" s="41" t="s">
        <v>26217</v>
      </c>
      <c r="D9398" s="4" t="s">
        <v>26218</v>
      </c>
      <c r="E9398" s="41" t="s">
        <v>21</v>
      </c>
      <c r="G9398" s="1" t="s">
        <v>22</v>
      </c>
      <c r="H9398" s="4" t="s">
        <v>182</v>
      </c>
      <c r="I9398" s="1" t="s">
        <v>38</v>
      </c>
    </row>
    <row r="9399" spans="2:9">
      <c r="B9399" s="1">
        <v>9397</v>
      </c>
      <c r="C9399" s="41" t="s">
        <v>26219</v>
      </c>
      <c r="D9399" s="4" t="s">
        <v>26220</v>
      </c>
      <c r="E9399" s="41" t="s">
        <v>21</v>
      </c>
      <c r="G9399" s="1" t="s">
        <v>22</v>
      </c>
      <c r="H9399" s="4" t="s">
        <v>322</v>
      </c>
      <c r="I9399" s="1" t="s">
        <v>38</v>
      </c>
    </row>
    <row r="9400" spans="2:9">
      <c r="B9400" s="1">
        <v>9398</v>
      </c>
      <c r="C9400" s="41" t="s">
        <v>26221</v>
      </c>
      <c r="D9400" s="4" t="s">
        <v>26222</v>
      </c>
      <c r="E9400" s="41" t="s">
        <v>21</v>
      </c>
      <c r="G9400" s="1" t="s">
        <v>22</v>
      </c>
      <c r="H9400" s="4" t="s">
        <v>369</v>
      </c>
      <c r="I9400" s="1" t="s">
        <v>38</v>
      </c>
    </row>
    <row r="9401" spans="2:9">
      <c r="B9401" s="1">
        <v>9399</v>
      </c>
      <c r="C9401" s="41" t="s">
        <v>26223</v>
      </c>
      <c r="D9401" s="4" t="s">
        <v>26224</v>
      </c>
      <c r="E9401" s="41" t="s">
        <v>21</v>
      </c>
      <c r="G9401" s="1" t="s">
        <v>22</v>
      </c>
      <c r="H9401" s="4" t="s">
        <v>29551</v>
      </c>
      <c r="I9401" s="1" t="s">
        <v>38</v>
      </c>
    </row>
    <row r="9402" spans="2:9">
      <c r="B9402" s="1">
        <v>9400</v>
      </c>
      <c r="C9402" s="41" t="s">
        <v>26225</v>
      </c>
      <c r="D9402" s="4" t="s">
        <v>26226</v>
      </c>
      <c r="E9402" s="41" t="s">
        <v>21</v>
      </c>
      <c r="G9402" s="1" t="s">
        <v>22</v>
      </c>
      <c r="H9402" s="4" t="s">
        <v>29551</v>
      </c>
      <c r="I9402" s="1" t="s">
        <v>38</v>
      </c>
    </row>
    <row r="9403" spans="2:9">
      <c r="B9403" s="1">
        <v>9401</v>
      </c>
      <c r="C9403" s="41" t="s">
        <v>26227</v>
      </c>
      <c r="D9403" s="4" t="s">
        <v>26228</v>
      </c>
      <c r="E9403" s="41" t="s">
        <v>21</v>
      </c>
      <c r="G9403" s="1" t="s">
        <v>22</v>
      </c>
      <c r="H9403" s="4" t="s">
        <v>252</v>
      </c>
      <c r="I9403" s="1" t="s">
        <v>38</v>
      </c>
    </row>
    <row r="9404" spans="2:9">
      <c r="B9404" s="1">
        <v>9402</v>
      </c>
      <c r="C9404" s="41" t="s">
        <v>26229</v>
      </c>
      <c r="D9404" s="4" t="s">
        <v>26230</v>
      </c>
      <c r="E9404" s="41" t="s">
        <v>21</v>
      </c>
      <c r="G9404" s="1" t="s">
        <v>22</v>
      </c>
      <c r="H9404" s="4" t="s">
        <v>310</v>
      </c>
      <c r="I9404" s="1" t="s">
        <v>38</v>
      </c>
    </row>
    <row r="9405" spans="2:9">
      <c r="B9405" s="1">
        <v>9403</v>
      </c>
      <c r="C9405" s="41" t="s">
        <v>26231</v>
      </c>
      <c r="D9405" s="4" t="s">
        <v>12659</v>
      </c>
      <c r="E9405" s="41" t="s">
        <v>21</v>
      </c>
      <c r="G9405" s="1" t="s">
        <v>22</v>
      </c>
      <c r="H9405" s="4" t="s">
        <v>478</v>
      </c>
      <c r="I9405" s="1" t="s">
        <v>38</v>
      </c>
    </row>
    <row r="9406" spans="2:9">
      <c r="B9406" s="1">
        <v>9404</v>
      </c>
      <c r="C9406" s="41" t="s">
        <v>26232</v>
      </c>
      <c r="D9406" s="4" t="s">
        <v>26233</v>
      </c>
      <c r="E9406" s="41" t="s">
        <v>21</v>
      </c>
      <c r="G9406" s="1" t="s">
        <v>22</v>
      </c>
      <c r="H9406" s="4" t="s">
        <v>436</v>
      </c>
      <c r="I9406" s="1" t="s">
        <v>38</v>
      </c>
    </row>
    <row r="9407" spans="2:9">
      <c r="B9407" s="1">
        <v>9405</v>
      </c>
      <c r="C9407" s="41" t="s">
        <v>26234</v>
      </c>
      <c r="D9407" s="4" t="s">
        <v>26235</v>
      </c>
      <c r="E9407" s="41" t="s">
        <v>21</v>
      </c>
      <c r="G9407" s="1" t="s">
        <v>22</v>
      </c>
      <c r="H9407" s="4" t="s">
        <v>679</v>
      </c>
      <c r="I9407" s="1" t="s">
        <v>38</v>
      </c>
    </row>
    <row r="9408" spans="2:9">
      <c r="B9408" s="1">
        <v>9406</v>
      </c>
      <c r="C9408" s="41" t="s">
        <v>26236</v>
      </c>
      <c r="D9408" s="4" t="s">
        <v>26237</v>
      </c>
      <c r="E9408" s="41" t="s">
        <v>21</v>
      </c>
      <c r="G9408" s="1" t="s">
        <v>22</v>
      </c>
      <c r="H9408" s="4" t="s">
        <v>357</v>
      </c>
      <c r="I9408" s="1" t="s">
        <v>38</v>
      </c>
    </row>
    <row r="9409" spans="2:9">
      <c r="B9409" s="1">
        <v>9407</v>
      </c>
      <c r="C9409" s="41" t="s">
        <v>26238</v>
      </c>
      <c r="D9409" s="4" t="s">
        <v>26239</v>
      </c>
      <c r="E9409" s="41" t="s">
        <v>21</v>
      </c>
      <c r="G9409" s="1" t="s">
        <v>22</v>
      </c>
      <c r="H9409" s="4" t="s">
        <v>678</v>
      </c>
      <c r="I9409" s="1" t="s">
        <v>38</v>
      </c>
    </row>
    <row r="9410" spans="2:9">
      <c r="B9410" s="1">
        <v>9408</v>
      </c>
      <c r="C9410" s="41" t="s">
        <v>26240</v>
      </c>
      <c r="D9410" s="4" t="s">
        <v>26241</v>
      </c>
      <c r="E9410" s="41" t="s">
        <v>21</v>
      </c>
      <c r="G9410" s="1" t="s">
        <v>22</v>
      </c>
      <c r="H9410" s="4" t="s">
        <v>29551</v>
      </c>
      <c r="I9410" s="1" t="s">
        <v>38</v>
      </c>
    </row>
    <row r="9411" spans="2:9">
      <c r="B9411" s="1">
        <v>9409</v>
      </c>
      <c r="C9411" s="41" t="s">
        <v>26242</v>
      </c>
      <c r="D9411" s="4" t="s">
        <v>26243</v>
      </c>
      <c r="E9411" s="41" t="s">
        <v>21</v>
      </c>
      <c r="G9411" s="1" t="s">
        <v>22</v>
      </c>
      <c r="H9411" s="4" t="s">
        <v>678</v>
      </c>
      <c r="I9411" s="1" t="s">
        <v>38</v>
      </c>
    </row>
    <row r="9412" spans="2:9">
      <c r="B9412" s="1">
        <v>9410</v>
      </c>
      <c r="C9412" s="41" t="s">
        <v>26244</v>
      </c>
      <c r="D9412" s="4" t="s">
        <v>26245</v>
      </c>
      <c r="E9412" s="41" t="s">
        <v>21</v>
      </c>
      <c r="G9412" s="1" t="s">
        <v>22</v>
      </c>
      <c r="H9412" s="4" t="s">
        <v>436</v>
      </c>
      <c r="I9412" s="1" t="s">
        <v>38</v>
      </c>
    </row>
    <row r="9413" spans="2:9">
      <c r="B9413" s="1">
        <v>9411</v>
      </c>
      <c r="C9413" s="41" t="s">
        <v>26246</v>
      </c>
      <c r="D9413" s="4" t="s">
        <v>26247</v>
      </c>
      <c r="E9413" s="41" t="s">
        <v>21</v>
      </c>
      <c r="G9413" s="1" t="s">
        <v>22</v>
      </c>
      <c r="H9413" s="4" t="s">
        <v>310</v>
      </c>
      <c r="I9413" s="1" t="s">
        <v>38</v>
      </c>
    </row>
    <row r="9414" spans="2:9">
      <c r="B9414" s="1">
        <v>9412</v>
      </c>
      <c r="C9414" s="41" t="s">
        <v>26248</v>
      </c>
      <c r="D9414" s="4" t="s">
        <v>26249</v>
      </c>
      <c r="E9414" s="41" t="s">
        <v>21</v>
      </c>
      <c r="G9414" s="1" t="s">
        <v>22</v>
      </c>
      <c r="H9414" s="4" t="s">
        <v>675</v>
      </c>
      <c r="I9414" s="1" t="s">
        <v>38</v>
      </c>
    </row>
    <row r="9415" spans="2:9">
      <c r="B9415" s="1">
        <v>9413</v>
      </c>
      <c r="C9415" s="41" t="s">
        <v>26250</v>
      </c>
      <c r="D9415" s="4" t="s">
        <v>26251</v>
      </c>
      <c r="E9415" s="41" t="s">
        <v>21</v>
      </c>
      <c r="G9415" s="1" t="s">
        <v>22</v>
      </c>
      <c r="H9415" s="4" t="s">
        <v>679</v>
      </c>
      <c r="I9415" s="1" t="s">
        <v>38</v>
      </c>
    </row>
    <row r="9416" spans="2:9">
      <c r="B9416" s="1">
        <v>9414</v>
      </c>
      <c r="C9416" s="41" t="s">
        <v>26252</v>
      </c>
      <c r="D9416" s="4" t="s">
        <v>26253</v>
      </c>
      <c r="E9416" s="41" t="s">
        <v>21</v>
      </c>
      <c r="G9416" s="1" t="s">
        <v>22</v>
      </c>
      <c r="H9416" s="4" t="s">
        <v>680</v>
      </c>
      <c r="I9416" s="1" t="s">
        <v>38</v>
      </c>
    </row>
    <row r="9417" spans="2:9">
      <c r="B9417" s="1">
        <v>9415</v>
      </c>
      <c r="C9417" s="41" t="s">
        <v>26254</v>
      </c>
      <c r="D9417" s="4" t="s">
        <v>26255</v>
      </c>
      <c r="E9417" s="41" t="s">
        <v>21</v>
      </c>
      <c r="G9417" s="1" t="s">
        <v>22</v>
      </c>
      <c r="H9417" s="4" t="s">
        <v>182</v>
      </c>
      <c r="I9417" s="1" t="s">
        <v>38</v>
      </c>
    </row>
    <row r="9418" spans="2:9">
      <c r="B9418" s="1">
        <v>9416</v>
      </c>
      <c r="C9418" s="41" t="s">
        <v>26256</v>
      </c>
      <c r="D9418" s="4" t="s">
        <v>26257</v>
      </c>
      <c r="E9418" s="41" t="s">
        <v>21</v>
      </c>
      <c r="G9418" s="1" t="s">
        <v>22</v>
      </c>
      <c r="H9418" s="4" t="s">
        <v>182</v>
      </c>
      <c r="I9418" s="1" t="s">
        <v>38</v>
      </c>
    </row>
    <row r="9419" spans="2:9">
      <c r="B9419" s="1">
        <v>9417</v>
      </c>
      <c r="C9419" s="41" t="s">
        <v>26258</v>
      </c>
      <c r="D9419" s="4" t="s">
        <v>26259</v>
      </c>
      <c r="E9419" s="41" t="s">
        <v>21</v>
      </c>
      <c r="G9419" s="1" t="s">
        <v>22</v>
      </c>
      <c r="H9419" s="4" t="s">
        <v>678</v>
      </c>
      <c r="I9419" s="1" t="s">
        <v>38</v>
      </c>
    </row>
    <row r="9420" spans="2:9">
      <c r="B9420" s="1">
        <v>9418</v>
      </c>
      <c r="C9420" s="41" t="s">
        <v>26260</v>
      </c>
      <c r="D9420" s="4" t="s">
        <v>26261</v>
      </c>
      <c r="E9420" s="41" t="s">
        <v>21</v>
      </c>
      <c r="G9420" s="1" t="s">
        <v>22</v>
      </c>
      <c r="H9420" s="4" t="s">
        <v>326</v>
      </c>
      <c r="I9420" s="1" t="s">
        <v>38</v>
      </c>
    </row>
    <row r="9421" spans="2:9">
      <c r="B9421" s="1">
        <v>9419</v>
      </c>
      <c r="C9421" s="41" t="s">
        <v>26262</v>
      </c>
      <c r="D9421" s="4" t="s">
        <v>26263</v>
      </c>
      <c r="E9421" s="41" t="s">
        <v>21</v>
      </c>
      <c r="G9421" s="1" t="s">
        <v>22</v>
      </c>
      <c r="H9421" s="4" t="s">
        <v>678</v>
      </c>
      <c r="I9421" s="1" t="s">
        <v>38</v>
      </c>
    </row>
    <row r="9422" spans="2:9">
      <c r="B9422" s="1">
        <v>9420</v>
      </c>
      <c r="C9422" s="41" t="s">
        <v>26264</v>
      </c>
      <c r="D9422" s="4" t="s">
        <v>26265</v>
      </c>
      <c r="E9422" s="41" t="s">
        <v>21</v>
      </c>
      <c r="G9422" s="1" t="s">
        <v>22</v>
      </c>
      <c r="H9422" s="4" t="s">
        <v>198</v>
      </c>
      <c r="I9422" s="1" t="s">
        <v>38</v>
      </c>
    </row>
    <row r="9423" spans="2:9">
      <c r="B9423" s="1">
        <v>9421</v>
      </c>
      <c r="C9423" s="41" t="s">
        <v>26266</v>
      </c>
      <c r="D9423" s="4" t="s">
        <v>26267</v>
      </c>
      <c r="E9423" s="41" t="s">
        <v>21</v>
      </c>
      <c r="G9423" s="1" t="s">
        <v>22</v>
      </c>
      <c r="H9423" s="4" t="s">
        <v>680</v>
      </c>
      <c r="I9423" s="1" t="s">
        <v>38</v>
      </c>
    </row>
    <row r="9424" spans="2:9">
      <c r="B9424" s="1">
        <v>9422</v>
      </c>
      <c r="C9424" s="41" t="s">
        <v>26268</v>
      </c>
      <c r="D9424" s="4" t="s">
        <v>26269</v>
      </c>
      <c r="E9424" s="41" t="s">
        <v>21</v>
      </c>
      <c r="G9424" s="1" t="s">
        <v>22</v>
      </c>
      <c r="H9424" s="4" t="s">
        <v>29551</v>
      </c>
      <c r="I9424" s="1" t="s">
        <v>38</v>
      </c>
    </row>
    <row r="9425" spans="2:9">
      <c r="B9425" s="1">
        <v>9423</v>
      </c>
      <c r="C9425" s="41" t="s">
        <v>26270</v>
      </c>
      <c r="D9425" s="4" t="s">
        <v>26271</v>
      </c>
      <c r="E9425" s="41" t="s">
        <v>21</v>
      </c>
      <c r="G9425" s="1" t="s">
        <v>22</v>
      </c>
      <c r="H9425" s="4" t="s">
        <v>680</v>
      </c>
      <c r="I9425" s="1" t="s">
        <v>38</v>
      </c>
    </row>
    <row r="9426" spans="2:9">
      <c r="B9426" s="1">
        <v>9424</v>
      </c>
      <c r="C9426" s="41" t="s">
        <v>26272</v>
      </c>
      <c r="D9426" s="4" t="s">
        <v>26273</v>
      </c>
      <c r="E9426" s="41" t="s">
        <v>21</v>
      </c>
      <c r="G9426" s="1" t="s">
        <v>22</v>
      </c>
      <c r="H9426" s="4" t="s">
        <v>484</v>
      </c>
      <c r="I9426" s="1" t="s">
        <v>38</v>
      </c>
    </row>
    <row r="9427" spans="2:9">
      <c r="B9427" s="1">
        <v>9425</v>
      </c>
      <c r="C9427" s="41" t="s">
        <v>26274</v>
      </c>
      <c r="D9427" s="4" t="s">
        <v>26275</v>
      </c>
      <c r="E9427" s="41" t="s">
        <v>21</v>
      </c>
      <c r="G9427" s="1" t="s">
        <v>22</v>
      </c>
      <c r="H9427" s="4" t="s">
        <v>174</v>
      </c>
      <c r="I9427" s="1" t="s">
        <v>38</v>
      </c>
    </row>
    <row r="9428" spans="2:9">
      <c r="B9428" s="1">
        <v>9426</v>
      </c>
      <c r="C9428" s="41" t="s">
        <v>26276</v>
      </c>
      <c r="D9428" s="4" t="s">
        <v>26277</v>
      </c>
      <c r="E9428" s="41" t="s">
        <v>21</v>
      </c>
      <c r="G9428" s="1" t="s">
        <v>22</v>
      </c>
      <c r="H9428" s="4" t="s">
        <v>484</v>
      </c>
      <c r="I9428" s="1" t="s">
        <v>38</v>
      </c>
    </row>
    <row r="9429" spans="2:9">
      <c r="B9429" s="1">
        <v>9427</v>
      </c>
      <c r="C9429" s="41" t="s">
        <v>26278</v>
      </c>
      <c r="D9429" s="4" t="s">
        <v>26279</v>
      </c>
      <c r="E9429" s="41" t="s">
        <v>21</v>
      </c>
      <c r="G9429" s="1" t="s">
        <v>22</v>
      </c>
      <c r="H9429" s="4" t="s">
        <v>679</v>
      </c>
      <c r="I9429" s="1" t="s">
        <v>38</v>
      </c>
    </row>
    <row r="9430" spans="2:9">
      <c r="B9430" s="1">
        <v>9428</v>
      </c>
      <c r="C9430" s="41" t="s">
        <v>26280</v>
      </c>
      <c r="D9430" s="4" t="s">
        <v>26281</v>
      </c>
      <c r="E9430" s="41" t="s">
        <v>21</v>
      </c>
      <c r="G9430" s="1" t="s">
        <v>22</v>
      </c>
      <c r="H9430" s="4" t="s">
        <v>387</v>
      </c>
      <c r="I9430" s="1" t="s">
        <v>38</v>
      </c>
    </row>
    <row r="9431" spans="2:9">
      <c r="B9431" s="1">
        <v>9429</v>
      </c>
      <c r="C9431" s="41" t="s">
        <v>26282</v>
      </c>
      <c r="D9431" s="4" t="s">
        <v>26283</v>
      </c>
      <c r="E9431" s="41" t="s">
        <v>21</v>
      </c>
      <c r="G9431" s="1" t="s">
        <v>22</v>
      </c>
      <c r="H9431" s="4" t="s">
        <v>357</v>
      </c>
      <c r="I9431" s="1" t="s">
        <v>38</v>
      </c>
    </row>
    <row r="9432" spans="2:9">
      <c r="B9432" s="1">
        <v>9430</v>
      </c>
      <c r="C9432" s="41" t="s">
        <v>26284</v>
      </c>
      <c r="D9432" s="4" t="s">
        <v>26285</v>
      </c>
      <c r="E9432" s="41" t="s">
        <v>21</v>
      </c>
      <c r="G9432" s="1" t="s">
        <v>22</v>
      </c>
      <c r="H9432" s="4" t="s">
        <v>675</v>
      </c>
      <c r="I9432" s="1" t="s">
        <v>38</v>
      </c>
    </row>
    <row r="9433" spans="2:9">
      <c r="B9433" s="1">
        <v>9431</v>
      </c>
      <c r="C9433" s="41" t="s">
        <v>26286</v>
      </c>
      <c r="D9433" s="4" t="s">
        <v>26287</v>
      </c>
      <c r="E9433" s="41" t="s">
        <v>21</v>
      </c>
      <c r="G9433" s="1" t="s">
        <v>22</v>
      </c>
      <c r="H9433" s="4" t="s">
        <v>478</v>
      </c>
      <c r="I9433" s="1" t="s">
        <v>38</v>
      </c>
    </row>
    <row r="9434" spans="2:9">
      <c r="B9434" s="1">
        <v>9432</v>
      </c>
      <c r="C9434" s="41" t="s">
        <v>26288</v>
      </c>
      <c r="D9434" s="4" t="s">
        <v>26289</v>
      </c>
      <c r="E9434" s="41" t="s">
        <v>21</v>
      </c>
      <c r="G9434" s="1" t="s">
        <v>22</v>
      </c>
      <c r="H9434" s="4" t="s">
        <v>326</v>
      </c>
      <c r="I9434" s="1" t="s">
        <v>38</v>
      </c>
    </row>
    <row r="9435" spans="2:9">
      <c r="B9435" s="1">
        <v>9433</v>
      </c>
      <c r="C9435" s="41" t="s">
        <v>26290</v>
      </c>
      <c r="D9435" s="4" t="s">
        <v>26291</v>
      </c>
      <c r="E9435" s="41" t="s">
        <v>21</v>
      </c>
      <c r="G9435" s="1" t="s">
        <v>22</v>
      </c>
      <c r="H9435" s="4" t="s">
        <v>675</v>
      </c>
      <c r="I9435" s="1" t="s">
        <v>38</v>
      </c>
    </row>
    <row r="9436" spans="2:9">
      <c r="B9436" s="1">
        <v>9434</v>
      </c>
      <c r="C9436" s="41" t="s">
        <v>26292</v>
      </c>
      <c r="D9436" s="4" t="s">
        <v>26293</v>
      </c>
      <c r="E9436" s="41" t="s">
        <v>21</v>
      </c>
      <c r="G9436" s="1" t="s">
        <v>22</v>
      </c>
      <c r="H9436" s="4" t="s">
        <v>244</v>
      </c>
      <c r="I9436" s="1" t="s">
        <v>38</v>
      </c>
    </row>
    <row r="9437" spans="2:9">
      <c r="B9437" s="1">
        <v>9435</v>
      </c>
      <c r="C9437" s="41" t="s">
        <v>26294</v>
      </c>
      <c r="D9437" s="4" t="s">
        <v>26295</v>
      </c>
      <c r="E9437" s="41" t="s">
        <v>21</v>
      </c>
      <c r="G9437" s="1" t="s">
        <v>22</v>
      </c>
      <c r="H9437" s="4" t="s">
        <v>174</v>
      </c>
      <c r="I9437" s="1" t="s">
        <v>38</v>
      </c>
    </row>
    <row r="9438" spans="2:9">
      <c r="B9438" s="1">
        <v>9436</v>
      </c>
      <c r="C9438" s="41" t="s">
        <v>26296</v>
      </c>
      <c r="D9438" s="4" t="s">
        <v>26297</v>
      </c>
      <c r="E9438" s="41" t="s">
        <v>21</v>
      </c>
      <c r="G9438" s="1" t="s">
        <v>22</v>
      </c>
      <c r="H9438" s="4" t="s">
        <v>679</v>
      </c>
      <c r="I9438" s="1" t="s">
        <v>38</v>
      </c>
    </row>
    <row r="9439" spans="2:9">
      <c r="B9439" s="1">
        <v>9437</v>
      </c>
      <c r="C9439" s="41" t="s">
        <v>26298</v>
      </c>
      <c r="D9439" s="4" t="s">
        <v>26299</v>
      </c>
      <c r="E9439" s="41" t="s">
        <v>21</v>
      </c>
      <c r="G9439" s="1" t="s">
        <v>22</v>
      </c>
      <c r="H9439" s="4" t="s">
        <v>296</v>
      </c>
      <c r="I9439" s="1" t="s">
        <v>38</v>
      </c>
    </row>
    <row r="9440" spans="2:9">
      <c r="B9440" s="1">
        <v>9438</v>
      </c>
      <c r="C9440" s="41" t="s">
        <v>26300</v>
      </c>
      <c r="D9440" s="4" t="s">
        <v>26301</v>
      </c>
      <c r="E9440" s="41" t="s">
        <v>21</v>
      </c>
      <c r="G9440" s="1" t="s">
        <v>22</v>
      </c>
      <c r="H9440" s="4" t="s">
        <v>174</v>
      </c>
      <c r="I9440" s="1" t="s">
        <v>38</v>
      </c>
    </row>
    <row r="9441" spans="2:9">
      <c r="B9441" s="1">
        <v>9439</v>
      </c>
      <c r="C9441" s="41" t="s">
        <v>26302</v>
      </c>
      <c r="D9441" s="4" t="s">
        <v>26303</v>
      </c>
      <c r="E9441" s="41" t="s">
        <v>21</v>
      </c>
      <c r="G9441" s="1" t="s">
        <v>22</v>
      </c>
      <c r="H9441" s="4" t="s">
        <v>244</v>
      </c>
      <c r="I9441" s="1" t="s">
        <v>38</v>
      </c>
    </row>
    <row r="9442" spans="2:9">
      <c r="B9442" s="1">
        <v>9440</v>
      </c>
      <c r="C9442" s="41" t="s">
        <v>26304</v>
      </c>
      <c r="D9442" s="4" t="s">
        <v>26305</v>
      </c>
      <c r="E9442" s="41" t="s">
        <v>21</v>
      </c>
      <c r="G9442" s="1" t="s">
        <v>22</v>
      </c>
      <c r="H9442" s="4" t="s">
        <v>557</v>
      </c>
      <c r="I9442" s="1" t="s">
        <v>38</v>
      </c>
    </row>
    <row r="9443" spans="2:9">
      <c r="B9443" s="1">
        <v>9441</v>
      </c>
      <c r="C9443" s="41" t="s">
        <v>26306</v>
      </c>
      <c r="D9443" s="4" t="s">
        <v>26307</v>
      </c>
      <c r="E9443" s="41" t="s">
        <v>21</v>
      </c>
      <c r="G9443" s="1" t="s">
        <v>22</v>
      </c>
      <c r="H9443" s="4" t="s">
        <v>174</v>
      </c>
      <c r="I9443" s="1" t="s">
        <v>38</v>
      </c>
    </row>
    <row r="9444" spans="2:9">
      <c r="B9444" s="1">
        <v>9442</v>
      </c>
      <c r="C9444" s="41" t="s">
        <v>26308</v>
      </c>
      <c r="D9444" s="4" t="s">
        <v>26309</v>
      </c>
      <c r="E9444" s="41" t="s">
        <v>21</v>
      </c>
      <c r="G9444" s="1" t="s">
        <v>22</v>
      </c>
      <c r="H9444" s="4" t="s">
        <v>679</v>
      </c>
      <c r="I9444" s="1" t="s">
        <v>38</v>
      </c>
    </row>
    <row r="9445" spans="2:9">
      <c r="B9445" s="1">
        <v>9443</v>
      </c>
      <c r="C9445" s="41" t="s">
        <v>26310</v>
      </c>
      <c r="D9445" s="4" t="s">
        <v>26311</v>
      </c>
      <c r="E9445" s="41" t="s">
        <v>21</v>
      </c>
      <c r="G9445" s="1" t="s">
        <v>22</v>
      </c>
      <c r="H9445" s="4" t="s">
        <v>387</v>
      </c>
      <c r="I9445" s="1" t="s">
        <v>38</v>
      </c>
    </row>
    <row r="9446" spans="2:9">
      <c r="B9446" s="1">
        <v>9444</v>
      </c>
      <c r="C9446" s="41" t="s">
        <v>73</v>
      </c>
      <c r="D9446" s="4" t="s">
        <v>26312</v>
      </c>
      <c r="E9446" s="41" t="s">
        <v>21</v>
      </c>
      <c r="G9446" s="1" t="s">
        <v>22</v>
      </c>
      <c r="H9446" s="4" t="s">
        <v>4</v>
      </c>
      <c r="I9446" s="1" t="s">
        <v>38</v>
      </c>
    </row>
    <row r="9447" spans="2:9">
      <c r="B9447" s="1">
        <v>9445</v>
      </c>
      <c r="C9447" s="41" t="s">
        <v>26313</v>
      </c>
      <c r="D9447" s="4" t="s">
        <v>26314</v>
      </c>
      <c r="E9447" s="41" t="s">
        <v>21</v>
      </c>
      <c r="G9447" s="1" t="s">
        <v>22</v>
      </c>
      <c r="H9447" s="4" t="s">
        <v>478</v>
      </c>
      <c r="I9447" s="1" t="s">
        <v>38</v>
      </c>
    </row>
    <row r="9448" spans="2:9">
      <c r="B9448" s="1">
        <v>9446</v>
      </c>
      <c r="C9448" s="41" t="s">
        <v>26315</v>
      </c>
      <c r="D9448" s="4" t="s">
        <v>26316</v>
      </c>
      <c r="E9448" s="41" t="s">
        <v>21</v>
      </c>
      <c r="G9448" s="1" t="s">
        <v>22</v>
      </c>
      <c r="H9448" s="4" t="s">
        <v>484</v>
      </c>
      <c r="I9448" s="1" t="s">
        <v>38</v>
      </c>
    </row>
    <row r="9449" spans="2:9">
      <c r="B9449" s="1">
        <v>9447</v>
      </c>
      <c r="C9449" s="41" t="s">
        <v>26317</v>
      </c>
      <c r="D9449" s="4" t="s">
        <v>26318</v>
      </c>
      <c r="E9449" s="41" t="s">
        <v>21</v>
      </c>
      <c r="G9449" s="1" t="s">
        <v>22</v>
      </c>
      <c r="H9449" s="4" t="s">
        <v>675</v>
      </c>
      <c r="I9449" s="1" t="s">
        <v>38</v>
      </c>
    </row>
    <row r="9450" spans="2:9">
      <c r="B9450" s="1">
        <v>9448</v>
      </c>
      <c r="C9450" s="41" t="s">
        <v>26319</v>
      </c>
      <c r="D9450" s="4" t="s">
        <v>26320</v>
      </c>
      <c r="E9450" s="41" t="s">
        <v>21</v>
      </c>
      <c r="G9450" s="1" t="s">
        <v>22</v>
      </c>
      <c r="H9450" s="4" t="s">
        <v>174</v>
      </c>
      <c r="I9450" s="1" t="s">
        <v>38</v>
      </c>
    </row>
    <row r="9451" spans="2:9">
      <c r="B9451" s="1">
        <v>9449</v>
      </c>
      <c r="C9451" s="41" t="s">
        <v>26321</v>
      </c>
      <c r="D9451" s="4" t="s">
        <v>26322</v>
      </c>
      <c r="E9451" s="41" t="s">
        <v>21</v>
      </c>
      <c r="G9451" s="1" t="s">
        <v>22</v>
      </c>
      <c r="H9451" s="4" t="s">
        <v>29551</v>
      </c>
      <c r="I9451" s="1" t="s">
        <v>38</v>
      </c>
    </row>
    <row r="9452" spans="2:9">
      <c r="B9452" s="1">
        <v>9450</v>
      </c>
      <c r="C9452" s="41" t="s">
        <v>26323</v>
      </c>
      <c r="D9452" s="4" t="s">
        <v>26324</v>
      </c>
      <c r="E9452" s="41" t="s">
        <v>21</v>
      </c>
      <c r="G9452" s="1" t="s">
        <v>22</v>
      </c>
      <c r="H9452" s="4" t="s">
        <v>29551</v>
      </c>
      <c r="I9452" s="1" t="s">
        <v>38</v>
      </c>
    </row>
    <row r="9453" spans="2:9">
      <c r="B9453" s="1">
        <v>9451</v>
      </c>
      <c r="C9453" s="41" t="s">
        <v>26325</v>
      </c>
      <c r="D9453" s="4" t="s">
        <v>26326</v>
      </c>
      <c r="E9453" s="41" t="s">
        <v>21</v>
      </c>
      <c r="G9453" s="1" t="s">
        <v>22</v>
      </c>
      <c r="H9453" s="4" t="s">
        <v>436</v>
      </c>
      <c r="I9453" s="1" t="s">
        <v>38</v>
      </c>
    </row>
    <row r="9454" spans="2:9">
      <c r="B9454" s="1">
        <v>9452</v>
      </c>
      <c r="C9454" s="41" t="s">
        <v>26327</v>
      </c>
      <c r="D9454" s="4" t="s">
        <v>26328</v>
      </c>
      <c r="E9454" s="41" t="s">
        <v>21</v>
      </c>
      <c r="G9454" s="1" t="s">
        <v>22</v>
      </c>
      <c r="H9454" s="4" t="s">
        <v>484</v>
      </c>
      <c r="I9454" s="1" t="s">
        <v>38</v>
      </c>
    </row>
    <row r="9455" spans="2:9">
      <c r="B9455" s="1">
        <v>9453</v>
      </c>
      <c r="C9455" s="41" t="s">
        <v>26329</v>
      </c>
      <c r="D9455" s="4" t="s">
        <v>26330</v>
      </c>
      <c r="E9455" s="41" t="s">
        <v>21</v>
      </c>
      <c r="G9455" s="1" t="s">
        <v>22</v>
      </c>
      <c r="H9455" s="4" t="s">
        <v>502</v>
      </c>
      <c r="I9455" s="1" t="s">
        <v>38</v>
      </c>
    </row>
    <row r="9456" spans="2:9">
      <c r="B9456" s="1">
        <v>9454</v>
      </c>
      <c r="C9456" s="41" t="s">
        <v>26331</v>
      </c>
      <c r="D9456" s="4" t="s">
        <v>14826</v>
      </c>
      <c r="E9456" s="41" t="s">
        <v>21</v>
      </c>
      <c r="G9456" s="1" t="s">
        <v>22</v>
      </c>
      <c r="H9456" s="4" t="s">
        <v>296</v>
      </c>
      <c r="I9456" s="1" t="s">
        <v>38</v>
      </c>
    </row>
    <row r="9457" spans="2:9">
      <c r="B9457" s="1">
        <v>9455</v>
      </c>
      <c r="C9457" s="41" t="s">
        <v>26332</v>
      </c>
      <c r="D9457" s="4" t="s">
        <v>26333</v>
      </c>
      <c r="E9457" s="41" t="s">
        <v>21</v>
      </c>
      <c r="G9457" s="1" t="s">
        <v>22</v>
      </c>
      <c r="H9457" s="4" t="s">
        <v>680</v>
      </c>
      <c r="I9457" s="1" t="s">
        <v>38</v>
      </c>
    </row>
    <row r="9458" spans="2:9">
      <c r="B9458" s="1">
        <v>9456</v>
      </c>
      <c r="C9458" s="41" t="s">
        <v>26334</v>
      </c>
      <c r="D9458" s="4" t="s">
        <v>26335</v>
      </c>
      <c r="E9458" s="41" t="s">
        <v>21</v>
      </c>
      <c r="G9458" s="1" t="s">
        <v>22</v>
      </c>
      <c r="H9458" s="4" t="s">
        <v>679</v>
      </c>
      <c r="I9458" s="1" t="s">
        <v>38</v>
      </c>
    </row>
    <row r="9459" spans="2:9">
      <c r="B9459" s="1">
        <v>9457</v>
      </c>
      <c r="C9459" s="41" t="s">
        <v>404</v>
      </c>
      <c r="D9459" s="4" t="s">
        <v>403</v>
      </c>
      <c r="E9459" s="41" t="s">
        <v>21</v>
      </c>
      <c r="F9459" s="3" t="s">
        <v>373</v>
      </c>
      <c r="G9459" s="1" t="s">
        <v>22</v>
      </c>
      <c r="H9459" s="4" t="s">
        <v>369</v>
      </c>
      <c r="I9459" s="1" t="s">
        <v>38</v>
      </c>
    </row>
    <row r="9460" spans="2:9">
      <c r="B9460" s="1">
        <v>9458</v>
      </c>
      <c r="C9460" s="41" t="s">
        <v>26336</v>
      </c>
      <c r="D9460" s="4" t="s">
        <v>26337</v>
      </c>
      <c r="E9460" s="41" t="s">
        <v>21</v>
      </c>
      <c r="G9460" s="1" t="s">
        <v>22</v>
      </c>
      <c r="H9460" s="4" t="s">
        <v>174</v>
      </c>
      <c r="I9460" s="1" t="s">
        <v>38</v>
      </c>
    </row>
    <row r="9461" spans="2:9">
      <c r="B9461" s="1">
        <v>9459</v>
      </c>
      <c r="C9461" s="41" t="s">
        <v>26338</v>
      </c>
      <c r="D9461" s="4" t="s">
        <v>26339</v>
      </c>
      <c r="E9461" s="41" t="s">
        <v>21</v>
      </c>
      <c r="G9461" s="1" t="s">
        <v>22</v>
      </c>
      <c r="H9461" s="4" t="s">
        <v>675</v>
      </c>
      <c r="I9461" s="1" t="s">
        <v>38</v>
      </c>
    </row>
    <row r="9462" spans="2:9">
      <c r="B9462" s="1">
        <v>9460</v>
      </c>
      <c r="C9462" s="41" t="s">
        <v>26340</v>
      </c>
      <c r="D9462" s="4" t="s">
        <v>26341</v>
      </c>
      <c r="E9462" s="41" t="s">
        <v>21</v>
      </c>
      <c r="G9462" s="1" t="s">
        <v>22</v>
      </c>
      <c r="H9462" s="4" t="s">
        <v>29551</v>
      </c>
      <c r="I9462" s="1" t="s">
        <v>38</v>
      </c>
    </row>
    <row r="9463" spans="2:9">
      <c r="B9463" s="1">
        <v>9461</v>
      </c>
      <c r="C9463" s="41" t="s">
        <v>26342</v>
      </c>
      <c r="D9463" s="4" t="s">
        <v>26343</v>
      </c>
      <c r="E9463" s="41" t="s">
        <v>21</v>
      </c>
      <c r="G9463" s="1" t="s">
        <v>22</v>
      </c>
      <c r="H9463" s="4" t="s">
        <v>29551</v>
      </c>
      <c r="I9463" s="1" t="s">
        <v>38</v>
      </c>
    </row>
    <row r="9464" spans="2:9">
      <c r="B9464" s="1">
        <v>9462</v>
      </c>
      <c r="C9464" s="41" t="s">
        <v>26344</v>
      </c>
      <c r="D9464" s="4" t="s">
        <v>26345</v>
      </c>
      <c r="E9464" s="41" t="s">
        <v>21</v>
      </c>
      <c r="G9464" s="1" t="s">
        <v>22</v>
      </c>
      <c r="H9464" s="4" t="s">
        <v>326</v>
      </c>
      <c r="I9464" s="1" t="s">
        <v>38</v>
      </c>
    </row>
    <row r="9465" spans="2:9">
      <c r="B9465" s="1">
        <v>9463</v>
      </c>
      <c r="C9465" s="41" t="s">
        <v>26346</v>
      </c>
      <c r="D9465" s="4" t="s">
        <v>26347</v>
      </c>
      <c r="E9465" s="41" t="s">
        <v>21</v>
      </c>
      <c r="G9465" s="1" t="s">
        <v>22</v>
      </c>
      <c r="H9465" s="4" t="s">
        <v>679</v>
      </c>
      <c r="I9465" s="1" t="s">
        <v>38</v>
      </c>
    </row>
    <row r="9466" spans="2:9">
      <c r="B9466" s="1">
        <v>9464</v>
      </c>
      <c r="C9466" s="41" t="s">
        <v>26348</v>
      </c>
      <c r="D9466" s="4" t="s">
        <v>15102</v>
      </c>
      <c r="E9466" s="41" t="s">
        <v>21</v>
      </c>
      <c r="G9466" s="1" t="s">
        <v>22</v>
      </c>
      <c r="H9466" s="4" t="s">
        <v>679</v>
      </c>
      <c r="I9466" s="1" t="s">
        <v>38</v>
      </c>
    </row>
    <row r="9467" spans="2:9">
      <c r="B9467" s="1">
        <v>9465</v>
      </c>
      <c r="C9467" s="41" t="s">
        <v>26349</v>
      </c>
      <c r="D9467" s="4" t="s">
        <v>26350</v>
      </c>
      <c r="E9467" s="41" t="s">
        <v>21</v>
      </c>
      <c r="G9467" s="1" t="s">
        <v>22</v>
      </c>
      <c r="H9467" s="4" t="s">
        <v>296</v>
      </c>
      <c r="I9467" s="1" t="s">
        <v>38</v>
      </c>
    </row>
    <row r="9468" spans="2:9">
      <c r="B9468" s="1">
        <v>9466</v>
      </c>
      <c r="C9468" s="41" t="s">
        <v>26351</v>
      </c>
      <c r="D9468" s="4" t="s">
        <v>26352</v>
      </c>
      <c r="E9468" s="41" t="s">
        <v>21</v>
      </c>
      <c r="G9468" s="1" t="s">
        <v>22</v>
      </c>
      <c r="H9468" s="4" t="s">
        <v>326</v>
      </c>
      <c r="I9468" s="1" t="s">
        <v>38</v>
      </c>
    </row>
    <row r="9469" spans="2:9">
      <c r="B9469" s="1">
        <v>9467</v>
      </c>
      <c r="C9469" s="41" t="s">
        <v>26353</v>
      </c>
      <c r="D9469" s="4" t="s">
        <v>26354</v>
      </c>
      <c r="E9469" s="41" t="s">
        <v>21</v>
      </c>
      <c r="G9469" s="1" t="s">
        <v>22</v>
      </c>
      <c r="H9469" s="4" t="s">
        <v>675</v>
      </c>
      <c r="I9469" s="1" t="s">
        <v>38</v>
      </c>
    </row>
    <row r="9470" spans="2:9">
      <c r="B9470" s="1">
        <v>9468</v>
      </c>
      <c r="C9470" s="41" t="s">
        <v>26355</v>
      </c>
      <c r="D9470" s="4" t="s">
        <v>26356</v>
      </c>
      <c r="E9470" s="41" t="s">
        <v>21</v>
      </c>
      <c r="G9470" s="1" t="s">
        <v>22</v>
      </c>
      <c r="H9470" s="4" t="s">
        <v>436</v>
      </c>
      <c r="I9470" s="1" t="s">
        <v>38</v>
      </c>
    </row>
    <row r="9471" spans="2:9">
      <c r="B9471" s="1">
        <v>9469</v>
      </c>
      <c r="C9471" s="41" t="s">
        <v>26357</v>
      </c>
      <c r="D9471" s="4" t="s">
        <v>26358</v>
      </c>
      <c r="E9471" s="41" t="s">
        <v>21</v>
      </c>
      <c r="G9471" s="1" t="s">
        <v>22</v>
      </c>
      <c r="H9471" s="4" t="s">
        <v>244</v>
      </c>
      <c r="I9471" s="1" t="s">
        <v>38</v>
      </c>
    </row>
    <row r="9472" spans="2:9">
      <c r="B9472" s="1">
        <v>9470</v>
      </c>
      <c r="C9472" s="41" t="s">
        <v>26359</v>
      </c>
      <c r="D9472" s="4" t="s">
        <v>26360</v>
      </c>
      <c r="E9472" s="41" t="s">
        <v>21</v>
      </c>
      <c r="G9472" s="1" t="s">
        <v>22</v>
      </c>
      <c r="H9472" s="4" t="s">
        <v>680</v>
      </c>
      <c r="I9472" s="1" t="s">
        <v>38</v>
      </c>
    </row>
    <row r="9473" spans="2:9">
      <c r="B9473" s="1">
        <v>9471</v>
      </c>
      <c r="C9473" s="41" t="s">
        <v>26361</v>
      </c>
      <c r="D9473" s="4" t="s">
        <v>26362</v>
      </c>
      <c r="E9473" s="41" t="s">
        <v>21</v>
      </c>
      <c r="G9473" s="1" t="s">
        <v>22</v>
      </c>
      <c r="H9473" s="4" t="s">
        <v>29551</v>
      </c>
      <c r="I9473" s="1" t="s">
        <v>38</v>
      </c>
    </row>
    <row r="9474" spans="2:9">
      <c r="B9474" s="1">
        <v>9472</v>
      </c>
      <c r="C9474" s="41" t="s">
        <v>26363</v>
      </c>
      <c r="D9474" s="4" t="s">
        <v>26364</v>
      </c>
      <c r="E9474" s="41" t="s">
        <v>21</v>
      </c>
      <c r="G9474" s="1" t="s">
        <v>22</v>
      </c>
      <c r="H9474" s="4" t="s">
        <v>310</v>
      </c>
      <c r="I9474" s="1" t="s">
        <v>38</v>
      </c>
    </row>
    <row r="9475" spans="2:9">
      <c r="B9475" s="1">
        <v>9473</v>
      </c>
      <c r="C9475" s="41" t="s">
        <v>26365</v>
      </c>
      <c r="D9475" s="4" t="s">
        <v>26366</v>
      </c>
      <c r="E9475" s="41" t="s">
        <v>21</v>
      </c>
      <c r="G9475" s="1" t="s">
        <v>22</v>
      </c>
      <c r="H9475" s="4" t="s">
        <v>675</v>
      </c>
      <c r="I9475" s="1" t="s">
        <v>38</v>
      </c>
    </row>
    <row r="9476" spans="2:9">
      <c r="B9476" s="1">
        <v>9474</v>
      </c>
      <c r="C9476" s="41" t="s">
        <v>26367</v>
      </c>
      <c r="D9476" s="4" t="s">
        <v>8247</v>
      </c>
      <c r="E9476" s="41" t="s">
        <v>21</v>
      </c>
      <c r="G9476" s="1" t="s">
        <v>22</v>
      </c>
      <c r="H9476" s="4" t="s">
        <v>679</v>
      </c>
      <c r="I9476" s="1" t="s">
        <v>38</v>
      </c>
    </row>
    <row r="9477" spans="2:9">
      <c r="B9477" s="1">
        <v>9475</v>
      </c>
      <c r="C9477" s="41" t="s">
        <v>26368</v>
      </c>
      <c r="D9477" s="4" t="s">
        <v>8492</v>
      </c>
      <c r="E9477" s="41" t="s">
        <v>21</v>
      </c>
      <c r="G9477" s="1" t="s">
        <v>22</v>
      </c>
      <c r="H9477" s="4" t="s">
        <v>478</v>
      </c>
      <c r="I9477" s="1" t="s">
        <v>38</v>
      </c>
    </row>
    <row r="9478" spans="2:9">
      <c r="B9478" s="1">
        <v>9476</v>
      </c>
      <c r="C9478" s="41" t="s">
        <v>26369</v>
      </c>
      <c r="D9478" s="4" t="s">
        <v>26370</v>
      </c>
      <c r="E9478" s="41" t="s">
        <v>21</v>
      </c>
      <c r="G9478" s="1" t="s">
        <v>22</v>
      </c>
      <c r="H9478" s="4" t="s">
        <v>387</v>
      </c>
      <c r="I9478" s="1" t="s">
        <v>38</v>
      </c>
    </row>
    <row r="9479" spans="2:9">
      <c r="B9479" s="1">
        <v>9477</v>
      </c>
      <c r="C9479" s="41" t="s">
        <v>26371</v>
      </c>
      <c r="D9479" s="4" t="s">
        <v>26372</v>
      </c>
      <c r="E9479" s="41" t="s">
        <v>21</v>
      </c>
      <c r="G9479" s="1" t="s">
        <v>22</v>
      </c>
      <c r="H9479" s="4" t="s">
        <v>29551</v>
      </c>
      <c r="I9479" s="1" t="s">
        <v>38</v>
      </c>
    </row>
    <row r="9480" spans="2:9">
      <c r="B9480" s="1">
        <v>9478</v>
      </c>
      <c r="C9480" s="41" t="s">
        <v>26373</v>
      </c>
      <c r="D9480" s="4" t="s">
        <v>26374</v>
      </c>
      <c r="E9480" s="41" t="s">
        <v>21</v>
      </c>
      <c r="G9480" s="1" t="s">
        <v>22</v>
      </c>
      <c r="H9480" s="4" t="s">
        <v>675</v>
      </c>
      <c r="I9480" s="1" t="s">
        <v>38</v>
      </c>
    </row>
    <row r="9481" spans="2:9">
      <c r="B9481" s="1">
        <v>9479</v>
      </c>
      <c r="C9481" s="41" t="s">
        <v>26375</v>
      </c>
      <c r="D9481" s="4" t="s">
        <v>26376</v>
      </c>
      <c r="E9481" s="41" t="s">
        <v>21</v>
      </c>
      <c r="G9481" s="1" t="s">
        <v>22</v>
      </c>
      <c r="H9481" s="4" t="s">
        <v>679</v>
      </c>
      <c r="I9481" s="1" t="s">
        <v>38</v>
      </c>
    </row>
    <row r="9482" spans="2:9">
      <c r="B9482" s="1">
        <v>9480</v>
      </c>
      <c r="C9482" s="41" t="s">
        <v>26377</v>
      </c>
      <c r="D9482" s="4" t="s">
        <v>26378</v>
      </c>
      <c r="E9482" s="41" t="s">
        <v>21</v>
      </c>
      <c r="G9482" s="1" t="s">
        <v>22</v>
      </c>
      <c r="H9482" s="4" t="s">
        <v>436</v>
      </c>
      <c r="I9482" s="1" t="s">
        <v>38</v>
      </c>
    </row>
    <row r="9483" spans="2:9">
      <c r="B9483" s="1">
        <v>9481</v>
      </c>
      <c r="C9483" s="41" t="s">
        <v>26379</v>
      </c>
      <c r="D9483" s="4" t="s">
        <v>26380</v>
      </c>
      <c r="E9483" s="41" t="s">
        <v>21</v>
      </c>
      <c r="G9483" s="1" t="s">
        <v>22</v>
      </c>
      <c r="H9483" s="4" t="s">
        <v>182</v>
      </c>
      <c r="I9483" s="1" t="s">
        <v>38</v>
      </c>
    </row>
    <row r="9484" spans="2:9">
      <c r="B9484" s="1">
        <v>9482</v>
      </c>
      <c r="C9484" s="41" t="s">
        <v>26381</v>
      </c>
      <c r="D9484" s="4" t="s">
        <v>26382</v>
      </c>
      <c r="E9484" s="41" t="s">
        <v>21</v>
      </c>
      <c r="G9484" s="1" t="s">
        <v>22</v>
      </c>
      <c r="H9484" s="4" t="s">
        <v>29551</v>
      </c>
      <c r="I9484" s="1" t="s">
        <v>38</v>
      </c>
    </row>
    <row r="9485" spans="2:9">
      <c r="B9485" s="1">
        <v>9483</v>
      </c>
      <c r="C9485" s="41" t="s">
        <v>26383</v>
      </c>
      <c r="D9485" s="4" t="s">
        <v>26384</v>
      </c>
      <c r="E9485" s="41" t="s">
        <v>21</v>
      </c>
      <c r="G9485" s="1" t="s">
        <v>22</v>
      </c>
      <c r="H9485" s="4" t="s">
        <v>679</v>
      </c>
      <c r="I9485" s="1" t="s">
        <v>38</v>
      </c>
    </row>
    <row r="9486" spans="2:9">
      <c r="B9486" s="1">
        <v>9484</v>
      </c>
      <c r="C9486" s="41" t="s">
        <v>26385</v>
      </c>
      <c r="D9486" s="4" t="s">
        <v>26386</v>
      </c>
      <c r="E9486" s="41" t="s">
        <v>21</v>
      </c>
      <c r="G9486" s="1" t="s">
        <v>22</v>
      </c>
      <c r="H9486" s="4" t="s">
        <v>462</v>
      </c>
      <c r="I9486" s="1" t="s">
        <v>38</v>
      </c>
    </row>
    <row r="9487" spans="2:9">
      <c r="B9487" s="1">
        <v>9485</v>
      </c>
      <c r="C9487" s="41" t="s">
        <v>26387</v>
      </c>
      <c r="D9487" s="4" t="s">
        <v>26388</v>
      </c>
      <c r="E9487" s="41" t="s">
        <v>21</v>
      </c>
      <c r="G9487" s="1" t="s">
        <v>22</v>
      </c>
      <c r="H9487" s="4" t="s">
        <v>29551</v>
      </c>
      <c r="I9487" s="1" t="s">
        <v>38</v>
      </c>
    </row>
    <row r="9488" spans="2:9">
      <c r="B9488" s="1">
        <v>9486</v>
      </c>
      <c r="C9488" s="41" t="s">
        <v>26389</v>
      </c>
      <c r="D9488" s="4" t="s">
        <v>26390</v>
      </c>
      <c r="E9488" s="41" t="s">
        <v>21</v>
      </c>
      <c r="G9488" s="1" t="s">
        <v>22</v>
      </c>
      <c r="H9488" s="4" t="s">
        <v>174</v>
      </c>
      <c r="I9488" s="1" t="s">
        <v>38</v>
      </c>
    </row>
    <row r="9489" spans="2:9">
      <c r="B9489" s="1">
        <v>9487</v>
      </c>
      <c r="C9489" s="41" t="s">
        <v>26391</v>
      </c>
      <c r="D9489" s="4" t="s">
        <v>26392</v>
      </c>
      <c r="E9489" s="41" t="s">
        <v>21</v>
      </c>
      <c r="G9489" s="1" t="s">
        <v>22</v>
      </c>
      <c r="H9489" s="4" t="s">
        <v>478</v>
      </c>
      <c r="I9489" s="1" t="s">
        <v>38</v>
      </c>
    </row>
    <row r="9490" spans="2:9">
      <c r="B9490" s="1">
        <v>9488</v>
      </c>
      <c r="C9490" s="41" t="s">
        <v>26393</v>
      </c>
      <c r="D9490" s="4" t="s">
        <v>26394</v>
      </c>
      <c r="E9490" s="41" t="s">
        <v>21</v>
      </c>
      <c r="G9490" s="1" t="s">
        <v>22</v>
      </c>
      <c r="H9490" s="4" t="s">
        <v>675</v>
      </c>
      <c r="I9490" s="1" t="s">
        <v>38</v>
      </c>
    </row>
    <row r="9491" spans="2:9">
      <c r="B9491" s="1">
        <v>9489</v>
      </c>
      <c r="C9491" s="41" t="s">
        <v>26395</v>
      </c>
      <c r="D9491" s="4" t="s">
        <v>26396</v>
      </c>
      <c r="E9491" s="41" t="s">
        <v>21</v>
      </c>
      <c r="G9491" s="1" t="s">
        <v>22</v>
      </c>
      <c r="H9491" s="4" t="s">
        <v>557</v>
      </c>
      <c r="I9491" s="1" t="s">
        <v>38</v>
      </c>
    </row>
    <row r="9492" spans="2:9">
      <c r="B9492" s="1">
        <v>9490</v>
      </c>
      <c r="C9492" s="41" t="s">
        <v>26397</v>
      </c>
      <c r="D9492" s="4" t="s">
        <v>26398</v>
      </c>
      <c r="E9492" s="41" t="s">
        <v>21</v>
      </c>
      <c r="G9492" s="1" t="s">
        <v>22</v>
      </c>
      <c r="H9492" s="4" t="s">
        <v>244</v>
      </c>
      <c r="I9492" s="1" t="s">
        <v>38</v>
      </c>
    </row>
    <row r="9493" spans="2:9">
      <c r="B9493" s="1">
        <v>9491</v>
      </c>
      <c r="C9493" s="41" t="s">
        <v>26399</v>
      </c>
      <c r="D9493" s="4" t="s">
        <v>26400</v>
      </c>
      <c r="E9493" s="41" t="s">
        <v>21</v>
      </c>
      <c r="G9493" s="1" t="s">
        <v>22</v>
      </c>
      <c r="H9493" s="4" t="s">
        <v>436</v>
      </c>
      <c r="I9493" s="1" t="s">
        <v>38</v>
      </c>
    </row>
    <row r="9494" spans="2:9">
      <c r="B9494" s="1">
        <v>9492</v>
      </c>
      <c r="C9494" s="41" t="s">
        <v>26401</v>
      </c>
      <c r="D9494" s="4" t="s">
        <v>26402</v>
      </c>
      <c r="E9494" s="41" t="s">
        <v>21</v>
      </c>
      <c r="G9494" s="1" t="s">
        <v>22</v>
      </c>
      <c r="H9494" s="4" t="s">
        <v>679</v>
      </c>
      <c r="I9494" s="1" t="s">
        <v>38</v>
      </c>
    </row>
    <row r="9495" spans="2:9">
      <c r="B9495" s="1">
        <v>9493</v>
      </c>
      <c r="C9495" s="41" t="s">
        <v>26403</v>
      </c>
      <c r="D9495" s="4" t="s">
        <v>26404</v>
      </c>
      <c r="E9495" s="41" t="s">
        <v>21</v>
      </c>
      <c r="G9495" s="1" t="s">
        <v>22</v>
      </c>
      <c r="H9495" s="4" t="s">
        <v>679</v>
      </c>
      <c r="I9495" s="1" t="s">
        <v>38</v>
      </c>
    </row>
    <row r="9496" spans="2:9">
      <c r="B9496" s="1">
        <v>9494</v>
      </c>
      <c r="C9496" s="41" t="s">
        <v>26405</v>
      </c>
      <c r="D9496" s="4" t="s">
        <v>26406</v>
      </c>
      <c r="E9496" s="41" t="s">
        <v>21</v>
      </c>
      <c r="G9496" s="1" t="s">
        <v>22</v>
      </c>
      <c r="H9496" s="4" t="s">
        <v>678</v>
      </c>
      <c r="I9496" s="1" t="s">
        <v>38</v>
      </c>
    </row>
    <row r="9497" spans="2:9">
      <c r="B9497" s="1">
        <v>9495</v>
      </c>
      <c r="C9497" s="41" t="s">
        <v>26407</v>
      </c>
      <c r="D9497" s="4" t="s">
        <v>26408</v>
      </c>
      <c r="E9497" s="41" t="s">
        <v>21</v>
      </c>
      <c r="G9497" s="1" t="s">
        <v>22</v>
      </c>
      <c r="H9497" s="4" t="s">
        <v>387</v>
      </c>
      <c r="I9497" s="1" t="s">
        <v>38</v>
      </c>
    </row>
    <row r="9498" spans="2:9">
      <c r="B9498" s="1">
        <v>9496</v>
      </c>
      <c r="C9498" s="41" t="s">
        <v>26409</v>
      </c>
      <c r="D9498" s="4" t="s">
        <v>26410</v>
      </c>
      <c r="E9498" s="41" t="s">
        <v>21</v>
      </c>
      <c r="G9498" s="1" t="s">
        <v>22</v>
      </c>
      <c r="H9498" s="4" t="s">
        <v>174</v>
      </c>
      <c r="I9498" s="1" t="s">
        <v>38</v>
      </c>
    </row>
    <row r="9499" spans="2:9">
      <c r="B9499" s="1">
        <v>9497</v>
      </c>
      <c r="C9499" s="41" t="s">
        <v>567</v>
      </c>
      <c r="D9499" s="4" t="s">
        <v>566</v>
      </c>
      <c r="E9499" s="41" t="s">
        <v>19</v>
      </c>
      <c r="G9499" s="1" t="s">
        <v>20</v>
      </c>
      <c r="H9499" s="4" t="s">
        <v>174</v>
      </c>
      <c r="I9499" s="1" t="s">
        <v>38</v>
      </c>
    </row>
    <row r="9500" spans="2:9">
      <c r="B9500" s="1">
        <v>9498</v>
      </c>
      <c r="C9500" s="41" t="s">
        <v>26411</v>
      </c>
      <c r="D9500" s="4" t="s">
        <v>26412</v>
      </c>
      <c r="E9500" s="41" t="s">
        <v>21</v>
      </c>
      <c r="G9500" s="1" t="s">
        <v>22</v>
      </c>
      <c r="H9500" s="4" t="s">
        <v>260</v>
      </c>
      <c r="I9500" s="1" t="s">
        <v>38</v>
      </c>
    </row>
    <row r="9501" spans="2:9">
      <c r="B9501" s="1">
        <v>9499</v>
      </c>
      <c r="C9501" s="41" t="s">
        <v>265</v>
      </c>
      <c r="D9501" s="4" t="s">
        <v>264</v>
      </c>
      <c r="E9501" s="41" t="s">
        <v>21</v>
      </c>
      <c r="G9501" s="1" t="s">
        <v>22</v>
      </c>
      <c r="H9501" s="4" t="s">
        <v>675</v>
      </c>
      <c r="I9501" s="1" t="s">
        <v>38</v>
      </c>
    </row>
    <row r="9502" spans="2:9">
      <c r="B9502" s="1">
        <v>9500</v>
      </c>
      <c r="C9502" s="41" t="s">
        <v>26413</v>
      </c>
      <c r="D9502" s="4" t="s">
        <v>26414</v>
      </c>
      <c r="E9502" s="41" t="s">
        <v>21</v>
      </c>
      <c r="G9502" s="1" t="s">
        <v>22</v>
      </c>
      <c r="H9502" s="4" t="s">
        <v>174</v>
      </c>
      <c r="I9502" s="1" t="s">
        <v>38</v>
      </c>
    </row>
    <row r="9503" spans="2:9">
      <c r="B9503" s="1">
        <v>9501</v>
      </c>
      <c r="C9503" s="41" t="s">
        <v>26415</v>
      </c>
      <c r="D9503" s="4" t="s">
        <v>26416</v>
      </c>
      <c r="E9503" s="41" t="s">
        <v>21</v>
      </c>
      <c r="G9503" s="1" t="s">
        <v>22</v>
      </c>
      <c r="H9503" s="4" t="s">
        <v>310</v>
      </c>
      <c r="I9503" s="1" t="s">
        <v>38</v>
      </c>
    </row>
    <row r="9504" spans="2:9">
      <c r="B9504" s="1">
        <v>9502</v>
      </c>
      <c r="C9504" s="41" t="s">
        <v>26417</v>
      </c>
      <c r="D9504" s="4" t="s">
        <v>26418</v>
      </c>
      <c r="E9504" s="41" t="s">
        <v>21</v>
      </c>
      <c r="F9504" s="3" t="s">
        <v>30298</v>
      </c>
      <c r="G9504" s="1" t="s">
        <v>22</v>
      </c>
      <c r="H9504" s="4" t="s">
        <v>680</v>
      </c>
      <c r="I9504" s="1" t="s">
        <v>38</v>
      </c>
    </row>
    <row r="9505" spans="2:9">
      <c r="B9505" s="1">
        <v>9503</v>
      </c>
      <c r="C9505" s="41" t="s">
        <v>26419</v>
      </c>
      <c r="D9505" s="4" t="s">
        <v>26420</v>
      </c>
      <c r="E9505" s="41" t="s">
        <v>21</v>
      </c>
      <c r="G9505" s="1" t="s">
        <v>22</v>
      </c>
      <c r="H9505" s="4" t="s">
        <v>436</v>
      </c>
      <c r="I9505" s="1" t="s">
        <v>38</v>
      </c>
    </row>
    <row r="9506" spans="2:9">
      <c r="B9506" s="1">
        <v>9504</v>
      </c>
      <c r="C9506" s="41" t="s">
        <v>26421</v>
      </c>
      <c r="D9506" s="4" t="s">
        <v>26422</v>
      </c>
      <c r="E9506" s="41" t="s">
        <v>21</v>
      </c>
      <c r="G9506" s="1" t="s">
        <v>22</v>
      </c>
      <c r="H9506" s="4" t="s">
        <v>436</v>
      </c>
      <c r="I9506" s="1" t="s">
        <v>38</v>
      </c>
    </row>
    <row r="9507" spans="2:9">
      <c r="B9507" s="1">
        <v>9505</v>
      </c>
      <c r="C9507" s="41" t="s">
        <v>26423</v>
      </c>
      <c r="D9507" s="4" t="s">
        <v>26424</v>
      </c>
      <c r="E9507" s="41" t="s">
        <v>21</v>
      </c>
      <c r="G9507" s="1" t="s">
        <v>22</v>
      </c>
      <c r="H9507" s="4" t="s">
        <v>174</v>
      </c>
      <c r="I9507" s="1" t="s">
        <v>38</v>
      </c>
    </row>
    <row r="9508" spans="2:9">
      <c r="B9508" s="1">
        <v>9506</v>
      </c>
      <c r="C9508" s="41" t="s">
        <v>26425</v>
      </c>
      <c r="D9508" s="4" t="s">
        <v>26426</v>
      </c>
      <c r="E9508" s="41" t="s">
        <v>21</v>
      </c>
      <c r="G9508" s="1" t="s">
        <v>22</v>
      </c>
      <c r="H9508" s="4" t="s">
        <v>244</v>
      </c>
      <c r="I9508" s="1" t="s">
        <v>38</v>
      </c>
    </row>
    <row r="9509" spans="2:9">
      <c r="B9509" s="1">
        <v>9507</v>
      </c>
      <c r="C9509" s="41" t="s">
        <v>26427</v>
      </c>
      <c r="D9509" s="4" t="s">
        <v>26428</v>
      </c>
      <c r="E9509" s="41" t="s">
        <v>21</v>
      </c>
      <c r="G9509" s="1" t="s">
        <v>22</v>
      </c>
      <c r="H9509" s="4" t="s">
        <v>252</v>
      </c>
      <c r="I9509" s="1" t="s">
        <v>38</v>
      </c>
    </row>
    <row r="9510" spans="2:9">
      <c r="B9510" s="1">
        <v>9508</v>
      </c>
      <c r="C9510" s="41" t="s">
        <v>26429</v>
      </c>
      <c r="D9510" s="4" t="s">
        <v>26430</v>
      </c>
      <c r="E9510" s="41" t="s">
        <v>21</v>
      </c>
      <c r="G9510" s="1" t="s">
        <v>22</v>
      </c>
      <c r="H9510" s="4" t="s">
        <v>326</v>
      </c>
      <c r="I9510" s="1" t="s">
        <v>38</v>
      </c>
    </row>
    <row r="9511" spans="2:9">
      <c r="B9511" s="1">
        <v>9509</v>
      </c>
      <c r="C9511" s="41" t="s">
        <v>26431</v>
      </c>
      <c r="D9511" s="4" t="s">
        <v>26432</v>
      </c>
      <c r="E9511" s="41" t="s">
        <v>21</v>
      </c>
      <c r="G9511" s="1" t="s">
        <v>22</v>
      </c>
      <c r="H9511" s="4" t="s">
        <v>296</v>
      </c>
      <c r="I9511" s="1" t="s">
        <v>38</v>
      </c>
    </row>
    <row r="9512" spans="2:9">
      <c r="B9512" s="1">
        <v>9510</v>
      </c>
      <c r="C9512" s="41" t="s">
        <v>26433</v>
      </c>
      <c r="D9512" s="4" t="s">
        <v>26434</v>
      </c>
      <c r="E9512" s="41" t="s">
        <v>21</v>
      </c>
      <c r="G9512" s="1" t="s">
        <v>22</v>
      </c>
      <c r="H9512" s="4" t="s">
        <v>174</v>
      </c>
      <c r="I9512" s="1" t="s">
        <v>38</v>
      </c>
    </row>
    <row r="9513" spans="2:9">
      <c r="B9513" s="1">
        <v>9511</v>
      </c>
      <c r="C9513" s="41" t="s">
        <v>26435</v>
      </c>
      <c r="D9513" s="4" t="s">
        <v>26436</v>
      </c>
      <c r="E9513" s="41" t="s">
        <v>21</v>
      </c>
      <c r="G9513" s="1" t="s">
        <v>22</v>
      </c>
      <c r="H9513" s="4" t="s">
        <v>675</v>
      </c>
      <c r="I9513" s="1" t="s">
        <v>38</v>
      </c>
    </row>
    <row r="9514" spans="2:9">
      <c r="B9514" s="1">
        <v>9512</v>
      </c>
      <c r="C9514" s="41" t="s">
        <v>26437</v>
      </c>
      <c r="D9514" s="4" t="s">
        <v>26438</v>
      </c>
      <c r="E9514" s="41" t="s">
        <v>21</v>
      </c>
      <c r="G9514" s="1" t="s">
        <v>22</v>
      </c>
      <c r="H9514" s="4" t="s">
        <v>680</v>
      </c>
      <c r="I9514" s="1" t="s">
        <v>38</v>
      </c>
    </row>
    <row r="9515" spans="2:9">
      <c r="B9515" s="1">
        <v>9513</v>
      </c>
      <c r="C9515" s="41" t="s">
        <v>26439</v>
      </c>
      <c r="D9515" s="4" t="s">
        <v>26440</v>
      </c>
      <c r="E9515" s="41" t="s">
        <v>21</v>
      </c>
      <c r="G9515" s="1" t="s">
        <v>22</v>
      </c>
      <c r="H9515" s="4" t="s">
        <v>29551</v>
      </c>
      <c r="I9515" s="1" t="s">
        <v>38</v>
      </c>
    </row>
    <row r="9516" spans="2:9">
      <c r="B9516" s="1">
        <v>9514</v>
      </c>
      <c r="C9516" s="41" t="s">
        <v>26441</v>
      </c>
      <c r="D9516" s="4" t="s">
        <v>26442</v>
      </c>
      <c r="E9516" s="41" t="s">
        <v>21</v>
      </c>
      <c r="G9516" s="1" t="s">
        <v>22</v>
      </c>
      <c r="H9516" s="4" t="s">
        <v>310</v>
      </c>
      <c r="I9516" s="1" t="s">
        <v>38</v>
      </c>
    </row>
    <row r="9517" spans="2:9">
      <c r="B9517" s="1">
        <v>9515</v>
      </c>
      <c r="C9517" s="41" t="s">
        <v>26443</v>
      </c>
      <c r="D9517" s="4" t="s">
        <v>26444</v>
      </c>
      <c r="E9517" s="41" t="s">
        <v>21</v>
      </c>
      <c r="G9517" s="1" t="s">
        <v>22</v>
      </c>
      <c r="H9517" s="4" t="s">
        <v>436</v>
      </c>
      <c r="I9517" s="1" t="s">
        <v>38</v>
      </c>
    </row>
    <row r="9518" spans="2:9">
      <c r="B9518" s="1">
        <v>9516</v>
      </c>
      <c r="C9518" s="41" t="s">
        <v>26445</v>
      </c>
      <c r="D9518" s="4" t="s">
        <v>26446</v>
      </c>
      <c r="E9518" s="41" t="s">
        <v>21</v>
      </c>
      <c r="G9518" s="1" t="s">
        <v>22</v>
      </c>
      <c r="H9518" s="4" t="s">
        <v>680</v>
      </c>
      <c r="I9518" s="1" t="s">
        <v>38</v>
      </c>
    </row>
    <row r="9519" spans="2:9">
      <c r="B9519" s="1">
        <v>9517</v>
      </c>
      <c r="C9519" s="41" t="s">
        <v>26447</v>
      </c>
      <c r="D9519" s="4" t="s">
        <v>26448</v>
      </c>
      <c r="E9519" s="41" t="s">
        <v>21</v>
      </c>
      <c r="G9519" s="1" t="s">
        <v>22</v>
      </c>
      <c r="H9519" s="4" t="s">
        <v>675</v>
      </c>
      <c r="I9519" s="1" t="s">
        <v>38</v>
      </c>
    </row>
    <row r="9520" spans="2:9">
      <c r="B9520" s="1">
        <v>9518</v>
      </c>
      <c r="C9520" s="41" t="s">
        <v>26449</v>
      </c>
      <c r="D9520" s="4" t="s">
        <v>26450</v>
      </c>
      <c r="E9520" s="41" t="s">
        <v>21</v>
      </c>
      <c r="G9520" s="1" t="s">
        <v>22</v>
      </c>
      <c r="H9520" s="4" t="s">
        <v>174</v>
      </c>
      <c r="I9520" s="1" t="s">
        <v>38</v>
      </c>
    </row>
    <row r="9521" spans="2:9">
      <c r="B9521" s="1">
        <v>9519</v>
      </c>
      <c r="C9521" s="41" t="s">
        <v>26451</v>
      </c>
      <c r="D9521" s="4" t="s">
        <v>26452</v>
      </c>
      <c r="E9521" s="41" t="s">
        <v>21</v>
      </c>
      <c r="G9521" s="1" t="s">
        <v>22</v>
      </c>
      <c r="H9521" s="4" t="s">
        <v>678</v>
      </c>
      <c r="I9521" s="1" t="s">
        <v>38</v>
      </c>
    </row>
    <row r="9522" spans="2:9">
      <c r="B9522" s="1">
        <v>9520</v>
      </c>
      <c r="C9522" s="41" t="s">
        <v>26453</v>
      </c>
      <c r="D9522" s="4" t="s">
        <v>26454</v>
      </c>
      <c r="E9522" s="41" t="s">
        <v>21</v>
      </c>
      <c r="G9522" s="1" t="s">
        <v>22</v>
      </c>
      <c r="H9522" s="4" t="s">
        <v>675</v>
      </c>
      <c r="I9522" s="1" t="s">
        <v>38</v>
      </c>
    </row>
    <row r="9523" spans="2:9">
      <c r="B9523" s="1">
        <v>9521</v>
      </c>
      <c r="C9523" s="41" t="s">
        <v>26455</v>
      </c>
      <c r="D9523" s="4" t="s">
        <v>26456</v>
      </c>
      <c r="E9523" s="41" t="s">
        <v>21</v>
      </c>
      <c r="G9523" s="1" t="s">
        <v>22</v>
      </c>
      <c r="H9523" s="4" t="s">
        <v>478</v>
      </c>
      <c r="I9523" s="1" t="s">
        <v>38</v>
      </c>
    </row>
    <row r="9524" spans="2:9">
      <c r="B9524" s="1">
        <v>9522</v>
      </c>
      <c r="C9524" s="41" t="s">
        <v>26457</v>
      </c>
      <c r="D9524" s="4" t="s">
        <v>26458</v>
      </c>
      <c r="E9524" s="41" t="s">
        <v>21</v>
      </c>
      <c r="G9524" s="1" t="s">
        <v>22</v>
      </c>
      <c r="H9524" s="4" t="s">
        <v>174</v>
      </c>
      <c r="I9524" s="1" t="s">
        <v>38</v>
      </c>
    </row>
    <row r="9525" spans="2:9">
      <c r="B9525" s="1">
        <v>9523</v>
      </c>
      <c r="C9525" s="41" t="s">
        <v>26459</v>
      </c>
      <c r="D9525" s="4" t="s">
        <v>26460</v>
      </c>
      <c r="E9525" s="41" t="s">
        <v>21</v>
      </c>
      <c r="G9525" s="1" t="s">
        <v>22</v>
      </c>
      <c r="H9525" s="4" t="s">
        <v>387</v>
      </c>
      <c r="I9525" s="1" t="s">
        <v>38</v>
      </c>
    </row>
    <row r="9526" spans="2:9">
      <c r="B9526" s="1">
        <v>9524</v>
      </c>
      <c r="C9526" s="41" t="s">
        <v>26461</v>
      </c>
      <c r="D9526" s="4" t="s">
        <v>26462</v>
      </c>
      <c r="E9526" s="41" t="s">
        <v>21</v>
      </c>
      <c r="G9526" s="1" t="s">
        <v>22</v>
      </c>
      <c r="H9526" s="4" t="s">
        <v>478</v>
      </c>
      <c r="I9526" s="1" t="s">
        <v>38</v>
      </c>
    </row>
    <row r="9527" spans="2:9">
      <c r="B9527" s="1">
        <v>9525</v>
      </c>
      <c r="C9527" s="41" t="s">
        <v>26463</v>
      </c>
      <c r="D9527" s="4" t="s">
        <v>26464</v>
      </c>
      <c r="E9527" s="41" t="s">
        <v>21</v>
      </c>
      <c r="G9527" s="1" t="s">
        <v>22</v>
      </c>
      <c r="H9527" s="4" t="s">
        <v>671</v>
      </c>
      <c r="I9527" s="1" t="s">
        <v>38</v>
      </c>
    </row>
    <row r="9528" spans="2:9">
      <c r="B9528" s="1">
        <v>9526</v>
      </c>
      <c r="C9528" s="41" t="s">
        <v>26465</v>
      </c>
      <c r="D9528" s="4" t="s">
        <v>26466</v>
      </c>
      <c r="E9528" s="41" t="s">
        <v>21</v>
      </c>
      <c r="G9528" s="1" t="s">
        <v>22</v>
      </c>
      <c r="H9528" s="4" t="s">
        <v>680</v>
      </c>
      <c r="I9528" s="1" t="s">
        <v>38</v>
      </c>
    </row>
    <row r="9529" spans="2:9">
      <c r="B9529" s="1">
        <v>9527</v>
      </c>
      <c r="C9529" s="41" t="s">
        <v>26467</v>
      </c>
      <c r="D9529" s="4" t="s">
        <v>26468</v>
      </c>
      <c r="E9529" s="41" t="s">
        <v>21</v>
      </c>
      <c r="G9529" s="1" t="s">
        <v>22</v>
      </c>
      <c r="H9529" s="4" t="s">
        <v>182</v>
      </c>
      <c r="I9529" s="1" t="s">
        <v>38</v>
      </c>
    </row>
    <row r="9530" spans="2:9">
      <c r="B9530" s="1">
        <v>9528</v>
      </c>
      <c r="C9530" s="41" t="s">
        <v>26469</v>
      </c>
      <c r="D9530" s="4" t="s">
        <v>26470</v>
      </c>
      <c r="E9530" s="41" t="s">
        <v>21</v>
      </c>
      <c r="G9530" s="1" t="s">
        <v>22</v>
      </c>
      <c r="H9530" s="4" t="s">
        <v>296</v>
      </c>
      <c r="I9530" s="1" t="s">
        <v>38</v>
      </c>
    </row>
    <row r="9531" spans="2:9">
      <c r="B9531" s="1">
        <v>9529</v>
      </c>
      <c r="C9531" s="41" t="s">
        <v>26471</v>
      </c>
      <c r="D9531" s="4" t="s">
        <v>26472</v>
      </c>
      <c r="E9531" s="41" t="s">
        <v>21</v>
      </c>
      <c r="G9531" s="1" t="s">
        <v>22</v>
      </c>
      <c r="H9531" s="4" t="s">
        <v>680</v>
      </c>
      <c r="I9531" s="1" t="s">
        <v>38</v>
      </c>
    </row>
    <row r="9532" spans="2:9">
      <c r="B9532" s="1">
        <v>9530</v>
      </c>
      <c r="C9532" s="41" t="s">
        <v>26473</v>
      </c>
      <c r="D9532" s="4" t="s">
        <v>26474</v>
      </c>
      <c r="E9532" s="41" t="s">
        <v>21</v>
      </c>
      <c r="G9532" s="1" t="s">
        <v>22</v>
      </c>
      <c r="H9532" s="4" t="s">
        <v>673</v>
      </c>
      <c r="I9532" s="1" t="s">
        <v>38</v>
      </c>
    </row>
    <row r="9533" spans="2:9">
      <c r="B9533" s="1">
        <v>9531</v>
      </c>
      <c r="C9533" s="41" t="s">
        <v>26475</v>
      </c>
      <c r="D9533" s="4" t="s">
        <v>26476</v>
      </c>
      <c r="E9533" s="41" t="s">
        <v>21</v>
      </c>
      <c r="G9533" s="1" t="s">
        <v>22</v>
      </c>
      <c r="H9533" s="4" t="s">
        <v>174</v>
      </c>
      <c r="I9533" s="1" t="s">
        <v>38</v>
      </c>
    </row>
    <row r="9534" spans="2:9">
      <c r="B9534" s="1">
        <v>9532</v>
      </c>
      <c r="C9534" s="41" t="s">
        <v>440</v>
      </c>
      <c r="D9534" s="4" t="s">
        <v>439</v>
      </c>
      <c r="E9534" s="41" t="s">
        <v>21</v>
      </c>
      <c r="F9534" s="3" t="s">
        <v>30186</v>
      </c>
      <c r="G9534" s="1" t="s">
        <v>22</v>
      </c>
      <c r="H9534" s="4" t="s">
        <v>301</v>
      </c>
      <c r="I9534" s="1" t="s">
        <v>38</v>
      </c>
    </row>
    <row r="9535" spans="2:9">
      <c r="B9535" s="1">
        <v>9533</v>
      </c>
      <c r="C9535" s="41" t="s">
        <v>26477</v>
      </c>
      <c r="D9535" s="4" t="s">
        <v>26478</v>
      </c>
      <c r="E9535" s="41" t="s">
        <v>21</v>
      </c>
      <c r="G9535" s="1" t="s">
        <v>22</v>
      </c>
      <c r="H9535" s="4" t="s">
        <v>436</v>
      </c>
      <c r="I9535" s="1" t="s">
        <v>38</v>
      </c>
    </row>
    <row r="9536" spans="2:9">
      <c r="B9536" s="1">
        <v>9534</v>
      </c>
      <c r="C9536" s="41" t="s">
        <v>26479</v>
      </c>
      <c r="D9536" s="4" t="s">
        <v>26480</v>
      </c>
      <c r="E9536" s="41" t="s">
        <v>21</v>
      </c>
      <c r="G9536" s="1" t="s">
        <v>22</v>
      </c>
      <c r="H9536" s="4" t="s">
        <v>29551</v>
      </c>
      <c r="I9536" s="1" t="s">
        <v>38</v>
      </c>
    </row>
    <row r="9537" spans="2:9">
      <c r="B9537" s="1">
        <v>9535</v>
      </c>
      <c r="C9537" s="41" t="s">
        <v>26481</v>
      </c>
      <c r="D9537" s="4" t="s">
        <v>26482</v>
      </c>
      <c r="E9537" s="41" t="s">
        <v>21</v>
      </c>
      <c r="G9537" s="1" t="s">
        <v>22</v>
      </c>
      <c r="H9537" s="4" t="s">
        <v>678</v>
      </c>
      <c r="I9537" s="1" t="s">
        <v>38</v>
      </c>
    </row>
    <row r="9538" spans="2:9">
      <c r="B9538" s="1">
        <v>9536</v>
      </c>
      <c r="C9538" s="41" t="s">
        <v>26483</v>
      </c>
      <c r="D9538" s="4" t="s">
        <v>26484</v>
      </c>
      <c r="E9538" s="41" t="s">
        <v>21</v>
      </c>
      <c r="G9538" s="1" t="s">
        <v>22</v>
      </c>
      <c r="H9538" s="4" t="s">
        <v>174</v>
      </c>
      <c r="I9538" s="1" t="s">
        <v>38</v>
      </c>
    </row>
    <row r="9539" spans="2:9">
      <c r="B9539" s="1">
        <v>9537</v>
      </c>
      <c r="C9539" s="41" t="s">
        <v>26485</v>
      </c>
      <c r="D9539" s="4" t="s">
        <v>26486</v>
      </c>
      <c r="E9539" s="41" t="s">
        <v>21</v>
      </c>
      <c r="G9539" s="1" t="s">
        <v>22</v>
      </c>
      <c r="H9539" s="4" t="s">
        <v>436</v>
      </c>
      <c r="I9539" s="1" t="s">
        <v>38</v>
      </c>
    </row>
    <row r="9540" spans="2:9">
      <c r="B9540" s="1">
        <v>9538</v>
      </c>
      <c r="C9540" s="41" t="s">
        <v>26487</v>
      </c>
      <c r="D9540" s="4" t="s">
        <v>26488</v>
      </c>
      <c r="E9540" s="41" t="s">
        <v>21</v>
      </c>
      <c r="G9540" s="1" t="s">
        <v>22</v>
      </c>
      <c r="H9540" s="4" t="s">
        <v>680</v>
      </c>
      <c r="I9540" s="1" t="s">
        <v>38</v>
      </c>
    </row>
    <row r="9541" spans="2:9">
      <c r="B9541" s="1">
        <v>9539</v>
      </c>
      <c r="C9541" s="41" t="s">
        <v>26489</v>
      </c>
      <c r="D9541" s="4" t="s">
        <v>26490</v>
      </c>
      <c r="E9541" s="41" t="s">
        <v>21</v>
      </c>
      <c r="G9541" s="1" t="s">
        <v>22</v>
      </c>
      <c r="H9541" s="4" t="s">
        <v>675</v>
      </c>
      <c r="I9541" s="1" t="s">
        <v>38</v>
      </c>
    </row>
    <row r="9542" spans="2:9">
      <c r="B9542" s="1">
        <v>9540</v>
      </c>
      <c r="C9542" s="41" t="s">
        <v>26491</v>
      </c>
      <c r="D9542" s="4" t="s">
        <v>26492</v>
      </c>
      <c r="E9542" s="41" t="s">
        <v>21</v>
      </c>
      <c r="G9542" s="1" t="s">
        <v>22</v>
      </c>
      <c r="H9542" s="4" t="s">
        <v>678</v>
      </c>
      <c r="I9542" s="1" t="s">
        <v>38</v>
      </c>
    </row>
    <row r="9543" spans="2:9">
      <c r="B9543" s="1">
        <v>9541</v>
      </c>
      <c r="C9543" s="41" t="s">
        <v>26493</v>
      </c>
      <c r="D9543" s="4" t="s">
        <v>26494</v>
      </c>
      <c r="E9543" s="41" t="s">
        <v>21</v>
      </c>
      <c r="G9543" s="1" t="s">
        <v>22</v>
      </c>
      <c r="H9543" s="4" t="s">
        <v>678</v>
      </c>
      <c r="I9543" s="1" t="s">
        <v>38</v>
      </c>
    </row>
    <row r="9544" spans="2:9">
      <c r="B9544" s="1">
        <v>9542</v>
      </c>
      <c r="C9544" s="41" t="s">
        <v>26495</v>
      </c>
      <c r="D9544" s="4" t="s">
        <v>26496</v>
      </c>
      <c r="E9544" s="41" t="s">
        <v>21</v>
      </c>
      <c r="G9544" s="1" t="s">
        <v>22</v>
      </c>
      <c r="H9544" s="4" t="s">
        <v>678</v>
      </c>
      <c r="I9544" s="1" t="s">
        <v>38</v>
      </c>
    </row>
    <row r="9545" spans="2:9">
      <c r="B9545" s="1">
        <v>9543</v>
      </c>
      <c r="C9545" s="41" t="s">
        <v>26497</v>
      </c>
      <c r="D9545" s="4" t="s">
        <v>26498</v>
      </c>
      <c r="E9545" s="41" t="s">
        <v>21</v>
      </c>
      <c r="G9545" s="1" t="s">
        <v>22</v>
      </c>
      <c r="H9545" s="4" t="s">
        <v>174</v>
      </c>
      <c r="I9545" s="1" t="s">
        <v>38</v>
      </c>
    </row>
    <row r="9546" spans="2:9">
      <c r="B9546" s="1">
        <v>9544</v>
      </c>
      <c r="C9546" s="41" t="s">
        <v>26499</v>
      </c>
      <c r="D9546" s="4" t="s">
        <v>26500</v>
      </c>
      <c r="E9546" s="41" t="s">
        <v>21</v>
      </c>
      <c r="G9546" s="1" t="s">
        <v>22</v>
      </c>
      <c r="H9546" s="4" t="s">
        <v>326</v>
      </c>
      <c r="I9546" s="1" t="s">
        <v>38</v>
      </c>
    </row>
    <row r="9547" spans="2:9">
      <c r="B9547" s="1">
        <v>9545</v>
      </c>
      <c r="C9547" s="41" t="s">
        <v>26501</v>
      </c>
      <c r="D9547" s="4" t="s">
        <v>26502</v>
      </c>
      <c r="E9547" s="41" t="s">
        <v>21</v>
      </c>
      <c r="G9547" s="1" t="s">
        <v>22</v>
      </c>
      <c r="H9547" s="4" t="s">
        <v>678</v>
      </c>
      <c r="I9547" s="1" t="s">
        <v>38</v>
      </c>
    </row>
    <row r="9548" spans="2:9">
      <c r="B9548" s="1">
        <v>9546</v>
      </c>
      <c r="C9548" s="41" t="s">
        <v>26503</v>
      </c>
      <c r="D9548" s="4" t="s">
        <v>26504</v>
      </c>
      <c r="E9548" s="41" t="s">
        <v>21</v>
      </c>
      <c r="G9548" s="1" t="s">
        <v>22</v>
      </c>
      <c r="H9548" s="4" t="s">
        <v>679</v>
      </c>
      <c r="I9548" s="1" t="s">
        <v>38</v>
      </c>
    </row>
    <row r="9549" spans="2:9">
      <c r="B9549" s="1">
        <v>9547</v>
      </c>
      <c r="C9549" s="41" t="s">
        <v>26505</v>
      </c>
      <c r="D9549" s="4" t="s">
        <v>26506</v>
      </c>
      <c r="E9549" s="41" t="s">
        <v>21</v>
      </c>
      <c r="G9549" s="1" t="s">
        <v>22</v>
      </c>
      <c r="H9549" s="4" t="s">
        <v>675</v>
      </c>
      <c r="I9549" s="1" t="s">
        <v>38</v>
      </c>
    </row>
    <row r="9550" spans="2:9">
      <c r="B9550" s="1">
        <v>9548</v>
      </c>
      <c r="C9550" s="41" t="s">
        <v>26507</v>
      </c>
      <c r="D9550" s="4" t="s">
        <v>26508</v>
      </c>
      <c r="E9550" s="41" t="s">
        <v>21</v>
      </c>
      <c r="G9550" s="1" t="s">
        <v>22</v>
      </c>
      <c r="H9550" s="4" t="s">
        <v>174</v>
      </c>
      <c r="I9550" s="1" t="s">
        <v>38</v>
      </c>
    </row>
    <row r="9551" spans="2:9">
      <c r="B9551" s="1">
        <v>9549</v>
      </c>
      <c r="C9551" s="41" t="s">
        <v>26509</v>
      </c>
      <c r="D9551" s="4" t="s">
        <v>26510</v>
      </c>
      <c r="E9551" s="41" t="s">
        <v>21</v>
      </c>
      <c r="G9551" s="1" t="s">
        <v>22</v>
      </c>
      <c r="H9551" s="4" t="s">
        <v>679</v>
      </c>
      <c r="I9551" s="1" t="s">
        <v>38</v>
      </c>
    </row>
    <row r="9552" spans="2:9">
      <c r="B9552" s="1">
        <v>9550</v>
      </c>
      <c r="C9552" s="41" t="s">
        <v>26511</v>
      </c>
      <c r="D9552" s="4" t="s">
        <v>26512</v>
      </c>
      <c r="E9552" s="41" t="s">
        <v>21</v>
      </c>
      <c r="G9552" s="1" t="s">
        <v>22</v>
      </c>
      <c r="H9552" s="4" t="s">
        <v>260</v>
      </c>
      <c r="I9552" s="1" t="s">
        <v>38</v>
      </c>
    </row>
    <row r="9553" spans="2:9">
      <c r="B9553" s="1">
        <v>9551</v>
      </c>
      <c r="C9553" s="41" t="s">
        <v>26513</v>
      </c>
      <c r="D9553" s="4" t="s">
        <v>26514</v>
      </c>
      <c r="E9553" s="41" t="s">
        <v>21</v>
      </c>
      <c r="G9553" s="1" t="s">
        <v>22</v>
      </c>
      <c r="H9553" s="4" t="s">
        <v>296</v>
      </c>
      <c r="I9553" s="1" t="s">
        <v>38</v>
      </c>
    </row>
    <row r="9554" spans="2:9">
      <c r="B9554" s="1">
        <v>9552</v>
      </c>
      <c r="C9554" s="41" t="s">
        <v>26515</v>
      </c>
      <c r="D9554" s="4" t="s">
        <v>26516</v>
      </c>
      <c r="E9554" s="41" t="s">
        <v>21</v>
      </c>
      <c r="G9554" s="1" t="s">
        <v>22</v>
      </c>
      <c r="H9554" s="4" t="s">
        <v>198</v>
      </c>
      <c r="I9554" s="1" t="s">
        <v>38</v>
      </c>
    </row>
    <row r="9555" spans="2:9">
      <c r="B9555" s="1">
        <v>9553</v>
      </c>
      <c r="C9555" s="41" t="s">
        <v>26517</v>
      </c>
      <c r="D9555" s="4" t="s">
        <v>26518</v>
      </c>
      <c r="E9555" s="41" t="s">
        <v>21</v>
      </c>
      <c r="G9555" s="1" t="s">
        <v>22</v>
      </c>
      <c r="H9555" s="4" t="s">
        <v>678</v>
      </c>
      <c r="I9555" s="1" t="s">
        <v>38</v>
      </c>
    </row>
    <row r="9556" spans="2:9">
      <c r="B9556" s="1">
        <v>9554</v>
      </c>
      <c r="C9556" s="41" t="s">
        <v>26519</v>
      </c>
      <c r="D9556" s="4" t="s">
        <v>26520</v>
      </c>
      <c r="E9556" s="41" t="s">
        <v>21</v>
      </c>
      <c r="G9556" s="1" t="s">
        <v>22</v>
      </c>
      <c r="H9556" s="4" t="s">
        <v>29551</v>
      </c>
      <c r="I9556" s="1" t="s">
        <v>38</v>
      </c>
    </row>
    <row r="9557" spans="2:9">
      <c r="B9557" s="1">
        <v>9555</v>
      </c>
      <c r="C9557" s="41" t="s">
        <v>74</v>
      </c>
      <c r="D9557" s="4" t="s">
        <v>75</v>
      </c>
      <c r="E9557" s="41" t="s">
        <v>21</v>
      </c>
      <c r="G9557" s="1" t="s">
        <v>22</v>
      </c>
      <c r="H9557" s="4" t="s">
        <v>478</v>
      </c>
      <c r="I9557" s="1" t="s">
        <v>38</v>
      </c>
    </row>
    <row r="9558" spans="2:9">
      <c r="B9558" s="1">
        <v>9556</v>
      </c>
      <c r="C9558" s="41" t="s">
        <v>26521</v>
      </c>
      <c r="D9558" s="4" t="s">
        <v>26522</v>
      </c>
      <c r="E9558" s="41" t="s">
        <v>21</v>
      </c>
      <c r="G9558" s="1" t="s">
        <v>22</v>
      </c>
      <c r="H9558" s="4" t="s">
        <v>296</v>
      </c>
      <c r="I9558" s="1" t="s">
        <v>38</v>
      </c>
    </row>
    <row r="9559" spans="2:9">
      <c r="B9559" s="1">
        <v>9557</v>
      </c>
      <c r="C9559" s="41" t="s">
        <v>26523</v>
      </c>
      <c r="D9559" s="4" t="s">
        <v>26524</v>
      </c>
      <c r="E9559" s="41" t="s">
        <v>21</v>
      </c>
      <c r="G9559" s="1" t="s">
        <v>22</v>
      </c>
      <c r="H9559" s="4" t="s">
        <v>680</v>
      </c>
      <c r="I9559" s="1" t="s">
        <v>38</v>
      </c>
    </row>
    <row r="9560" spans="2:9">
      <c r="B9560" s="1">
        <v>9558</v>
      </c>
      <c r="C9560" s="41" t="s">
        <v>26525</v>
      </c>
      <c r="D9560" s="4" t="s">
        <v>26526</v>
      </c>
      <c r="E9560" s="41" t="s">
        <v>21</v>
      </c>
      <c r="G9560" s="1" t="s">
        <v>22</v>
      </c>
      <c r="H9560" s="4" t="s">
        <v>436</v>
      </c>
      <c r="I9560" s="1" t="s">
        <v>38</v>
      </c>
    </row>
    <row r="9561" spans="2:9">
      <c r="B9561" s="1">
        <v>9559</v>
      </c>
      <c r="C9561" s="41" t="s">
        <v>26527</v>
      </c>
      <c r="D9561" s="4" t="s">
        <v>26528</v>
      </c>
      <c r="E9561" s="41" t="s">
        <v>21</v>
      </c>
      <c r="G9561" s="1" t="s">
        <v>22</v>
      </c>
      <c r="H9561" s="4" t="s">
        <v>671</v>
      </c>
      <c r="I9561" s="1" t="s">
        <v>38</v>
      </c>
    </row>
    <row r="9562" spans="2:9">
      <c r="B9562" s="1">
        <v>9560</v>
      </c>
      <c r="C9562" s="41" t="s">
        <v>26529</v>
      </c>
      <c r="D9562" s="4" t="s">
        <v>26530</v>
      </c>
      <c r="E9562" s="41" t="s">
        <v>21</v>
      </c>
      <c r="G9562" s="1" t="s">
        <v>22</v>
      </c>
      <c r="H9562" s="4" t="s">
        <v>322</v>
      </c>
      <c r="I9562" s="1" t="s">
        <v>38</v>
      </c>
    </row>
    <row r="9563" spans="2:9">
      <c r="B9563" s="1">
        <v>9561</v>
      </c>
      <c r="C9563" s="41" t="s">
        <v>26531</v>
      </c>
      <c r="D9563" s="4" t="s">
        <v>26532</v>
      </c>
      <c r="E9563" s="41" t="s">
        <v>21</v>
      </c>
      <c r="G9563" s="1" t="s">
        <v>22</v>
      </c>
      <c r="H9563" s="4" t="s">
        <v>678</v>
      </c>
      <c r="I9563" s="1" t="s">
        <v>38</v>
      </c>
    </row>
    <row r="9564" spans="2:9">
      <c r="B9564" s="1">
        <v>9562</v>
      </c>
      <c r="C9564" s="41" t="s">
        <v>26533</v>
      </c>
      <c r="D9564" s="4" t="s">
        <v>26534</v>
      </c>
      <c r="E9564" s="41" t="s">
        <v>21</v>
      </c>
      <c r="G9564" s="1" t="s">
        <v>22</v>
      </c>
      <c r="H9564" s="4" t="s">
        <v>174</v>
      </c>
      <c r="I9564" s="1" t="s">
        <v>38</v>
      </c>
    </row>
    <row r="9565" spans="2:9">
      <c r="B9565" s="1">
        <v>9563</v>
      </c>
      <c r="C9565" s="41" t="s">
        <v>26535</v>
      </c>
      <c r="D9565" s="4" t="s">
        <v>26536</v>
      </c>
      <c r="E9565" s="41" t="s">
        <v>21</v>
      </c>
      <c r="G9565" s="1" t="s">
        <v>22</v>
      </c>
      <c r="H9565" s="4" t="s">
        <v>679</v>
      </c>
      <c r="I9565" s="1" t="s">
        <v>38</v>
      </c>
    </row>
    <row r="9566" spans="2:9">
      <c r="B9566" s="1">
        <v>9564</v>
      </c>
      <c r="C9566" s="41" t="s">
        <v>26537</v>
      </c>
      <c r="D9566" s="4" t="s">
        <v>26538</v>
      </c>
      <c r="E9566" s="41" t="s">
        <v>21</v>
      </c>
      <c r="G9566" s="1" t="s">
        <v>22</v>
      </c>
      <c r="H9566" s="4" t="s">
        <v>557</v>
      </c>
      <c r="I9566" s="1" t="s">
        <v>38</v>
      </c>
    </row>
    <row r="9567" spans="2:9">
      <c r="B9567" s="1">
        <v>9565</v>
      </c>
      <c r="C9567" s="41" t="s">
        <v>26539</v>
      </c>
      <c r="D9567" s="4" t="s">
        <v>30061</v>
      </c>
      <c r="E9567" s="41" t="s">
        <v>21</v>
      </c>
      <c r="F9567" s="3" t="s">
        <v>30062</v>
      </c>
      <c r="G9567" s="1" t="s">
        <v>22</v>
      </c>
      <c r="H9567" s="4" t="s">
        <v>680</v>
      </c>
      <c r="I9567" s="1" t="s">
        <v>38</v>
      </c>
    </row>
    <row r="9568" spans="2:9">
      <c r="B9568" s="1">
        <v>9566</v>
      </c>
      <c r="C9568" s="41" t="s">
        <v>26540</v>
      </c>
      <c r="D9568" s="4" t="s">
        <v>26541</v>
      </c>
      <c r="E9568" s="41" t="s">
        <v>21</v>
      </c>
      <c r="G9568" s="1" t="s">
        <v>22</v>
      </c>
      <c r="H9568" s="4" t="s">
        <v>29551</v>
      </c>
      <c r="I9568" s="1" t="s">
        <v>38</v>
      </c>
    </row>
    <row r="9569" spans="2:9">
      <c r="B9569" s="1">
        <v>9567</v>
      </c>
      <c r="C9569" s="41" t="s">
        <v>26542</v>
      </c>
      <c r="D9569" s="4" t="s">
        <v>26543</v>
      </c>
      <c r="E9569" s="41" t="s">
        <v>21</v>
      </c>
      <c r="G9569" s="1" t="s">
        <v>22</v>
      </c>
      <c r="H9569" s="4" t="s">
        <v>174</v>
      </c>
      <c r="I9569" s="1" t="s">
        <v>38</v>
      </c>
    </row>
    <row r="9570" spans="2:9">
      <c r="B9570" s="1">
        <v>9568</v>
      </c>
      <c r="C9570" s="41" t="s">
        <v>26544</v>
      </c>
      <c r="D9570" s="4" t="s">
        <v>26545</v>
      </c>
      <c r="E9570" s="41" t="s">
        <v>21</v>
      </c>
      <c r="G9570" s="1" t="s">
        <v>22</v>
      </c>
      <c r="H9570" s="4" t="s">
        <v>244</v>
      </c>
      <c r="I9570" s="1" t="s">
        <v>38</v>
      </c>
    </row>
    <row r="9571" spans="2:9">
      <c r="B9571" s="1">
        <v>9569</v>
      </c>
      <c r="C9571" s="41" t="s">
        <v>26546</v>
      </c>
      <c r="D9571" s="4" t="s">
        <v>26547</v>
      </c>
      <c r="E9571" s="41" t="s">
        <v>21</v>
      </c>
      <c r="G9571" s="1" t="s">
        <v>22</v>
      </c>
      <c r="H9571" s="4" t="s">
        <v>387</v>
      </c>
      <c r="I9571" s="1" t="s">
        <v>38</v>
      </c>
    </row>
    <row r="9572" spans="2:9">
      <c r="B9572" s="1">
        <v>9570</v>
      </c>
      <c r="C9572" s="41" t="s">
        <v>26548</v>
      </c>
      <c r="D9572" s="4" t="s">
        <v>26549</v>
      </c>
      <c r="E9572" s="41" t="s">
        <v>21</v>
      </c>
      <c r="G9572" s="1" t="s">
        <v>22</v>
      </c>
      <c r="H9572" s="4" t="s">
        <v>244</v>
      </c>
      <c r="I9572" s="1" t="s">
        <v>38</v>
      </c>
    </row>
    <row r="9573" spans="2:9">
      <c r="B9573" s="1">
        <v>9571</v>
      </c>
      <c r="C9573" s="41" t="s">
        <v>26550</v>
      </c>
      <c r="D9573" s="4" t="s">
        <v>26551</v>
      </c>
      <c r="E9573" s="41" t="s">
        <v>21</v>
      </c>
      <c r="G9573" s="1" t="s">
        <v>22</v>
      </c>
      <c r="H9573" s="4" t="s">
        <v>322</v>
      </c>
      <c r="I9573" s="1" t="s">
        <v>38</v>
      </c>
    </row>
    <row r="9574" spans="2:9">
      <c r="B9574" s="1">
        <v>9572</v>
      </c>
      <c r="C9574" s="41" t="s">
        <v>26552</v>
      </c>
      <c r="D9574" s="4" t="s">
        <v>26553</v>
      </c>
      <c r="E9574" s="41" t="s">
        <v>21</v>
      </c>
      <c r="G9574" s="1" t="s">
        <v>22</v>
      </c>
      <c r="H9574" s="4" t="s">
        <v>594</v>
      </c>
      <c r="I9574" s="1" t="s">
        <v>38</v>
      </c>
    </row>
    <row r="9575" spans="2:9">
      <c r="B9575" s="1">
        <v>9573</v>
      </c>
      <c r="C9575" s="41" t="s">
        <v>26554</v>
      </c>
      <c r="D9575" s="4" t="s">
        <v>26555</v>
      </c>
      <c r="E9575" s="41" t="s">
        <v>21</v>
      </c>
      <c r="G9575" s="1" t="s">
        <v>22</v>
      </c>
      <c r="H9575" s="4" t="s">
        <v>310</v>
      </c>
      <c r="I9575" s="1" t="s">
        <v>38</v>
      </c>
    </row>
    <row r="9576" spans="2:9">
      <c r="B9576" s="1">
        <v>9574</v>
      </c>
      <c r="C9576" s="41" t="s">
        <v>26556</v>
      </c>
      <c r="D9576" s="4" t="s">
        <v>26557</v>
      </c>
      <c r="E9576" s="41" t="s">
        <v>21</v>
      </c>
      <c r="G9576" s="1" t="s">
        <v>22</v>
      </c>
      <c r="H9576" s="4" t="s">
        <v>675</v>
      </c>
      <c r="I9576" s="1" t="s">
        <v>38</v>
      </c>
    </row>
    <row r="9577" spans="2:9">
      <c r="B9577" s="1">
        <v>9575</v>
      </c>
      <c r="C9577" s="41" t="s">
        <v>26558</v>
      </c>
      <c r="D9577" s="4" t="s">
        <v>26559</v>
      </c>
      <c r="E9577" s="41" t="s">
        <v>21</v>
      </c>
      <c r="G9577" s="1" t="s">
        <v>22</v>
      </c>
      <c r="H9577" s="4" t="s">
        <v>678</v>
      </c>
      <c r="I9577" s="1" t="s">
        <v>38</v>
      </c>
    </row>
    <row r="9578" spans="2:9">
      <c r="B9578" s="1">
        <v>9576</v>
      </c>
      <c r="C9578" s="41" t="s">
        <v>26560</v>
      </c>
      <c r="D9578" s="4" t="s">
        <v>26561</v>
      </c>
      <c r="E9578" s="41" t="s">
        <v>21</v>
      </c>
      <c r="G9578" s="1" t="s">
        <v>22</v>
      </c>
      <c r="H9578" s="4" t="s">
        <v>680</v>
      </c>
      <c r="I9578" s="1" t="s">
        <v>38</v>
      </c>
    </row>
    <row r="9579" spans="2:9">
      <c r="B9579" s="1">
        <v>9577</v>
      </c>
      <c r="C9579" s="41" t="s">
        <v>26562</v>
      </c>
      <c r="D9579" s="4" t="s">
        <v>26563</v>
      </c>
      <c r="E9579" s="41" t="s">
        <v>21</v>
      </c>
      <c r="G9579" s="1" t="s">
        <v>22</v>
      </c>
      <c r="H9579" s="4" t="s">
        <v>174</v>
      </c>
      <c r="I9579" s="1" t="s">
        <v>38</v>
      </c>
    </row>
    <row r="9580" spans="2:9">
      <c r="B9580" s="1">
        <v>9578</v>
      </c>
      <c r="C9580" s="41" t="s">
        <v>26564</v>
      </c>
      <c r="D9580" s="4" t="s">
        <v>26565</v>
      </c>
      <c r="E9580" s="41" t="s">
        <v>21</v>
      </c>
      <c r="G9580" s="1" t="s">
        <v>22</v>
      </c>
      <c r="H9580" s="4" t="s">
        <v>502</v>
      </c>
      <c r="I9580" s="1" t="s">
        <v>38</v>
      </c>
    </row>
    <row r="9581" spans="2:9">
      <c r="B9581" s="1">
        <v>9579</v>
      </c>
      <c r="C9581" s="41" t="s">
        <v>26566</v>
      </c>
      <c r="D9581" s="4" t="s">
        <v>26567</v>
      </c>
      <c r="E9581" s="41" t="s">
        <v>21</v>
      </c>
      <c r="G9581" s="1" t="s">
        <v>22</v>
      </c>
      <c r="H9581" s="4" t="s">
        <v>675</v>
      </c>
      <c r="I9581" s="1" t="s">
        <v>38</v>
      </c>
    </row>
    <row r="9582" spans="2:9">
      <c r="B9582" s="1">
        <v>9580</v>
      </c>
      <c r="C9582" s="41" t="s">
        <v>26568</v>
      </c>
      <c r="D9582" s="4" t="s">
        <v>26569</v>
      </c>
      <c r="E9582" s="41" t="s">
        <v>21</v>
      </c>
      <c r="G9582" s="1" t="s">
        <v>22</v>
      </c>
      <c r="H9582" s="4" t="s">
        <v>436</v>
      </c>
      <c r="I9582" s="1" t="s">
        <v>38</v>
      </c>
    </row>
    <row r="9583" spans="2:9">
      <c r="B9583" s="1">
        <v>9581</v>
      </c>
      <c r="C9583" s="41" t="s">
        <v>26570</v>
      </c>
      <c r="D9583" s="4" t="s">
        <v>26571</v>
      </c>
      <c r="E9583" s="41" t="s">
        <v>21</v>
      </c>
      <c r="G9583" s="1" t="s">
        <v>22</v>
      </c>
      <c r="H9583" s="4" t="s">
        <v>29551</v>
      </c>
      <c r="I9583" s="1" t="s">
        <v>38</v>
      </c>
    </row>
    <row r="9584" spans="2:9">
      <c r="B9584" s="1">
        <v>9582</v>
      </c>
      <c r="C9584" s="41" t="s">
        <v>26572</v>
      </c>
      <c r="D9584" s="4" t="s">
        <v>26573</v>
      </c>
      <c r="E9584" s="41" t="s">
        <v>21</v>
      </c>
      <c r="G9584" s="1" t="s">
        <v>22</v>
      </c>
      <c r="H9584" s="4" t="s">
        <v>678</v>
      </c>
      <c r="I9584" s="1" t="s">
        <v>38</v>
      </c>
    </row>
    <row r="9585" spans="2:9">
      <c r="B9585" s="1">
        <v>9583</v>
      </c>
      <c r="C9585" s="41" t="s">
        <v>26574</v>
      </c>
      <c r="D9585" s="4" t="s">
        <v>26575</v>
      </c>
      <c r="E9585" s="41" t="s">
        <v>21</v>
      </c>
      <c r="G9585" s="1" t="s">
        <v>22</v>
      </c>
      <c r="H9585" s="4" t="s">
        <v>436</v>
      </c>
      <c r="I9585" s="1" t="s">
        <v>38</v>
      </c>
    </row>
    <row r="9586" spans="2:9">
      <c r="B9586" s="1">
        <v>9584</v>
      </c>
      <c r="C9586" s="41" t="s">
        <v>26576</v>
      </c>
      <c r="D9586" s="4" t="s">
        <v>26577</v>
      </c>
      <c r="E9586" s="41" t="s">
        <v>21</v>
      </c>
      <c r="G9586" s="1" t="s">
        <v>22</v>
      </c>
      <c r="H9586" s="4" t="s">
        <v>174</v>
      </c>
      <c r="I9586" s="1" t="s">
        <v>38</v>
      </c>
    </row>
    <row r="9587" spans="2:9">
      <c r="B9587" s="1">
        <v>9585</v>
      </c>
      <c r="C9587" s="41" t="s">
        <v>26578</v>
      </c>
      <c r="D9587" s="4" t="s">
        <v>26579</v>
      </c>
      <c r="E9587" s="41" t="s">
        <v>21</v>
      </c>
      <c r="G9587" s="1" t="s">
        <v>22</v>
      </c>
      <c r="H9587" s="4" t="s">
        <v>296</v>
      </c>
      <c r="I9587" s="1" t="s">
        <v>38</v>
      </c>
    </row>
    <row r="9588" spans="2:9">
      <c r="B9588" s="1">
        <v>9586</v>
      </c>
      <c r="C9588" s="41" t="s">
        <v>26580</v>
      </c>
      <c r="D9588" s="4" t="s">
        <v>26581</v>
      </c>
      <c r="E9588" s="41" t="s">
        <v>21</v>
      </c>
      <c r="G9588" s="1" t="s">
        <v>22</v>
      </c>
      <c r="H9588" s="4" t="s">
        <v>29551</v>
      </c>
      <c r="I9588" s="1" t="s">
        <v>38</v>
      </c>
    </row>
    <row r="9589" spans="2:9">
      <c r="B9589" s="1">
        <v>9587</v>
      </c>
      <c r="C9589" s="41" t="s">
        <v>26582</v>
      </c>
      <c r="D9589" s="4" t="s">
        <v>26583</v>
      </c>
      <c r="E9589" s="41" t="s">
        <v>21</v>
      </c>
      <c r="G9589" s="1" t="s">
        <v>22</v>
      </c>
      <c r="H9589" s="4" t="s">
        <v>675</v>
      </c>
      <c r="I9589" s="1" t="s">
        <v>38</v>
      </c>
    </row>
    <row r="9590" spans="2:9">
      <c r="B9590" s="1">
        <v>9588</v>
      </c>
      <c r="C9590" s="41" t="s">
        <v>26584</v>
      </c>
      <c r="D9590" s="4" t="s">
        <v>26585</v>
      </c>
      <c r="E9590" s="41" t="s">
        <v>21</v>
      </c>
      <c r="G9590" s="1" t="s">
        <v>22</v>
      </c>
      <c r="H9590" s="4" t="s">
        <v>244</v>
      </c>
      <c r="I9590" s="1" t="s">
        <v>38</v>
      </c>
    </row>
    <row r="9591" spans="2:9">
      <c r="B9591" s="1">
        <v>9589</v>
      </c>
      <c r="C9591" s="41" t="s">
        <v>26586</v>
      </c>
      <c r="D9591" s="4" t="s">
        <v>26587</v>
      </c>
      <c r="E9591" s="41" t="s">
        <v>21</v>
      </c>
      <c r="G9591" s="1" t="s">
        <v>22</v>
      </c>
      <c r="H9591" s="4" t="s">
        <v>478</v>
      </c>
      <c r="I9591" s="1" t="s">
        <v>38</v>
      </c>
    </row>
    <row r="9592" spans="2:9">
      <c r="B9592" s="1">
        <v>9590</v>
      </c>
      <c r="C9592" s="41" t="s">
        <v>26588</v>
      </c>
      <c r="D9592" s="4" t="s">
        <v>26589</v>
      </c>
      <c r="E9592" s="41" t="s">
        <v>21</v>
      </c>
      <c r="G9592" s="1" t="s">
        <v>22</v>
      </c>
      <c r="H9592" s="4" t="s">
        <v>29551</v>
      </c>
      <c r="I9592" s="1" t="s">
        <v>38</v>
      </c>
    </row>
    <row r="9593" spans="2:9">
      <c r="B9593" s="1">
        <v>9591</v>
      </c>
      <c r="C9593" s="41" t="s">
        <v>26590</v>
      </c>
      <c r="D9593" s="4" t="s">
        <v>13942</v>
      </c>
      <c r="E9593" s="41" t="s">
        <v>21</v>
      </c>
      <c r="G9593" s="1" t="s">
        <v>22</v>
      </c>
      <c r="H9593" s="4" t="s">
        <v>174</v>
      </c>
      <c r="I9593" s="1" t="s">
        <v>38</v>
      </c>
    </row>
    <row r="9594" spans="2:9">
      <c r="B9594" s="1">
        <v>9592</v>
      </c>
      <c r="C9594" s="41" t="s">
        <v>26591</v>
      </c>
      <c r="D9594" s="4" t="s">
        <v>26592</v>
      </c>
      <c r="E9594" s="41" t="s">
        <v>21</v>
      </c>
      <c r="G9594" s="1" t="s">
        <v>22</v>
      </c>
      <c r="H9594" s="4" t="s">
        <v>436</v>
      </c>
      <c r="I9594" s="1" t="s">
        <v>38</v>
      </c>
    </row>
    <row r="9595" spans="2:9">
      <c r="B9595" s="1">
        <v>9593</v>
      </c>
      <c r="C9595" s="41" t="s">
        <v>26593</v>
      </c>
      <c r="D9595" s="4" t="s">
        <v>26594</v>
      </c>
      <c r="E9595" s="41" t="s">
        <v>21</v>
      </c>
      <c r="G9595" s="1" t="s">
        <v>22</v>
      </c>
      <c r="H9595" s="4" t="s">
        <v>484</v>
      </c>
      <c r="I9595" s="1" t="s">
        <v>38</v>
      </c>
    </row>
    <row r="9596" spans="2:9">
      <c r="B9596" s="1">
        <v>9594</v>
      </c>
      <c r="C9596" s="41" t="s">
        <v>26595</v>
      </c>
      <c r="D9596" s="4" t="s">
        <v>26596</v>
      </c>
      <c r="E9596" s="41" t="s">
        <v>21</v>
      </c>
      <c r="G9596" s="1" t="s">
        <v>22</v>
      </c>
      <c r="H9596" s="4" t="s">
        <v>387</v>
      </c>
      <c r="I9596" s="1" t="s">
        <v>38</v>
      </c>
    </row>
    <row r="9597" spans="2:9">
      <c r="B9597" s="1">
        <v>9595</v>
      </c>
      <c r="C9597" s="41" t="s">
        <v>26597</v>
      </c>
      <c r="D9597" s="4" t="s">
        <v>26598</v>
      </c>
      <c r="E9597" s="41" t="s">
        <v>21</v>
      </c>
      <c r="G9597" s="1" t="s">
        <v>22</v>
      </c>
      <c r="H9597" s="4" t="s">
        <v>174</v>
      </c>
      <c r="I9597" s="1" t="s">
        <v>38</v>
      </c>
    </row>
    <row r="9598" spans="2:9">
      <c r="B9598" s="1">
        <v>9596</v>
      </c>
      <c r="C9598" s="41" t="s">
        <v>26599</v>
      </c>
      <c r="D9598" s="4" t="s">
        <v>26600</v>
      </c>
      <c r="E9598" s="41" t="s">
        <v>21</v>
      </c>
      <c r="G9598" s="1" t="s">
        <v>22</v>
      </c>
      <c r="H9598" s="4" t="s">
        <v>679</v>
      </c>
      <c r="I9598" s="1" t="s">
        <v>38</v>
      </c>
    </row>
    <row r="9599" spans="2:9">
      <c r="B9599" s="1">
        <v>9597</v>
      </c>
      <c r="C9599" s="41" t="s">
        <v>26601</v>
      </c>
      <c r="D9599" s="4" t="s">
        <v>26602</v>
      </c>
      <c r="E9599" s="41" t="s">
        <v>21</v>
      </c>
      <c r="G9599" s="1" t="s">
        <v>22</v>
      </c>
      <c r="H9599" s="4" t="s">
        <v>680</v>
      </c>
      <c r="I9599" s="1" t="s">
        <v>38</v>
      </c>
    </row>
    <row r="9600" spans="2:9">
      <c r="B9600" s="1">
        <v>9598</v>
      </c>
      <c r="C9600" s="41" t="s">
        <v>26603</v>
      </c>
      <c r="D9600" s="4" t="s">
        <v>26604</v>
      </c>
      <c r="E9600" s="41" t="s">
        <v>21</v>
      </c>
      <c r="F9600" s="3" t="s">
        <v>30225</v>
      </c>
      <c r="G9600" s="1" t="s">
        <v>22</v>
      </c>
      <c r="H9600" s="4" t="s">
        <v>675</v>
      </c>
      <c r="I9600" s="1" t="s">
        <v>38</v>
      </c>
    </row>
    <row r="9601" spans="2:9">
      <c r="B9601" s="1">
        <v>9599</v>
      </c>
      <c r="C9601" s="41" t="s">
        <v>26605</v>
      </c>
      <c r="D9601" s="4" t="s">
        <v>26606</v>
      </c>
      <c r="E9601" s="41" t="s">
        <v>21</v>
      </c>
      <c r="G9601" s="1" t="s">
        <v>22</v>
      </c>
      <c r="H9601" s="4" t="s">
        <v>174</v>
      </c>
      <c r="I9601" s="1" t="s">
        <v>38</v>
      </c>
    </row>
    <row r="9602" spans="2:9">
      <c r="B9602" s="1">
        <v>9600</v>
      </c>
      <c r="C9602" s="41" t="s">
        <v>26607</v>
      </c>
      <c r="D9602" s="4" t="s">
        <v>26608</v>
      </c>
      <c r="E9602" s="41" t="s">
        <v>21</v>
      </c>
      <c r="G9602" s="1" t="s">
        <v>22</v>
      </c>
      <c r="H9602" s="4" t="s">
        <v>310</v>
      </c>
      <c r="I9602" s="1" t="s">
        <v>38</v>
      </c>
    </row>
    <row r="9603" spans="2:9">
      <c r="B9603" s="1">
        <v>9601</v>
      </c>
      <c r="C9603" s="41" t="s">
        <v>26609</v>
      </c>
      <c r="D9603" s="4" t="s">
        <v>26610</v>
      </c>
      <c r="E9603" s="41" t="s">
        <v>21</v>
      </c>
      <c r="G9603" s="1" t="s">
        <v>22</v>
      </c>
      <c r="H9603" s="4" t="s">
        <v>679</v>
      </c>
      <c r="I9603" s="1" t="s">
        <v>38</v>
      </c>
    </row>
    <row r="9604" spans="2:9">
      <c r="B9604" s="1">
        <v>9602</v>
      </c>
      <c r="C9604" s="41" t="s">
        <v>26611</v>
      </c>
      <c r="D9604" s="4" t="s">
        <v>26612</v>
      </c>
      <c r="E9604" s="41" t="s">
        <v>21</v>
      </c>
      <c r="G9604" s="1" t="s">
        <v>22</v>
      </c>
      <c r="H9604" s="4" t="s">
        <v>322</v>
      </c>
      <c r="I9604" s="1" t="s">
        <v>38</v>
      </c>
    </row>
    <row r="9605" spans="2:9">
      <c r="B9605" s="1">
        <v>9603</v>
      </c>
      <c r="C9605" s="41" t="s">
        <v>26613</v>
      </c>
      <c r="D9605" s="4" t="s">
        <v>26614</v>
      </c>
      <c r="E9605" s="41" t="s">
        <v>21</v>
      </c>
      <c r="G9605" s="1" t="s">
        <v>22</v>
      </c>
      <c r="H9605" s="4" t="s">
        <v>29551</v>
      </c>
      <c r="I9605" s="1" t="s">
        <v>38</v>
      </c>
    </row>
    <row r="9606" spans="2:9">
      <c r="B9606" s="1">
        <v>9604</v>
      </c>
      <c r="C9606" s="41" t="s">
        <v>26615</v>
      </c>
      <c r="D9606" s="4" t="s">
        <v>26616</v>
      </c>
      <c r="E9606" s="41" t="s">
        <v>21</v>
      </c>
      <c r="G9606" s="1" t="s">
        <v>22</v>
      </c>
      <c r="H9606" s="4" t="s">
        <v>387</v>
      </c>
      <c r="I9606" s="1" t="s">
        <v>38</v>
      </c>
    </row>
    <row r="9607" spans="2:9">
      <c r="B9607" s="1">
        <v>9605</v>
      </c>
      <c r="C9607" s="41" t="s">
        <v>26617</v>
      </c>
      <c r="D9607" s="4" t="s">
        <v>26618</v>
      </c>
      <c r="E9607" s="41" t="s">
        <v>21</v>
      </c>
      <c r="G9607" s="1" t="s">
        <v>22</v>
      </c>
      <c r="H9607" s="4" t="s">
        <v>436</v>
      </c>
      <c r="I9607" s="1" t="s">
        <v>38</v>
      </c>
    </row>
    <row r="9608" spans="2:9">
      <c r="B9608" s="1">
        <v>9606</v>
      </c>
      <c r="C9608" s="41" t="s">
        <v>26619</v>
      </c>
      <c r="D9608" s="4" t="s">
        <v>26620</v>
      </c>
      <c r="E9608" s="41" t="s">
        <v>21</v>
      </c>
      <c r="G9608" s="1" t="s">
        <v>22</v>
      </c>
      <c r="H9608" s="4" t="s">
        <v>678</v>
      </c>
      <c r="I9608" s="1" t="s">
        <v>38</v>
      </c>
    </row>
    <row r="9609" spans="2:9">
      <c r="B9609" s="1">
        <v>9607</v>
      </c>
      <c r="C9609" s="41" t="s">
        <v>26621</v>
      </c>
      <c r="D9609" s="4" t="s">
        <v>26622</v>
      </c>
      <c r="E9609" s="41" t="s">
        <v>21</v>
      </c>
      <c r="G9609" s="1" t="s">
        <v>22</v>
      </c>
      <c r="H9609" s="4" t="s">
        <v>244</v>
      </c>
      <c r="I9609" s="1" t="s">
        <v>38</v>
      </c>
    </row>
    <row r="9610" spans="2:9">
      <c r="B9610" s="1">
        <v>9608</v>
      </c>
      <c r="C9610" s="41" t="s">
        <v>26623</v>
      </c>
      <c r="D9610" s="4" t="s">
        <v>26624</v>
      </c>
      <c r="E9610" s="41" t="s">
        <v>21</v>
      </c>
      <c r="G9610" s="1" t="s">
        <v>22</v>
      </c>
      <c r="H9610" s="4" t="s">
        <v>484</v>
      </c>
      <c r="I9610" s="1" t="s">
        <v>38</v>
      </c>
    </row>
    <row r="9611" spans="2:9">
      <c r="B9611" s="1">
        <v>9609</v>
      </c>
      <c r="C9611" s="41" t="s">
        <v>26625</v>
      </c>
      <c r="D9611" s="4" t="s">
        <v>26626</v>
      </c>
      <c r="E9611" s="41" t="s">
        <v>21</v>
      </c>
      <c r="G9611" s="1" t="s">
        <v>22</v>
      </c>
      <c r="H9611" s="4" t="s">
        <v>678</v>
      </c>
      <c r="I9611" s="1" t="s">
        <v>38</v>
      </c>
    </row>
    <row r="9612" spans="2:9">
      <c r="B9612" s="1">
        <v>9610</v>
      </c>
      <c r="C9612" s="41" t="s">
        <v>26627</v>
      </c>
      <c r="D9612" s="4" t="s">
        <v>26628</v>
      </c>
      <c r="E9612" s="41" t="s">
        <v>21</v>
      </c>
      <c r="G9612" s="1" t="s">
        <v>22</v>
      </c>
      <c r="H9612" s="4" t="s">
        <v>675</v>
      </c>
      <c r="I9612" s="1" t="s">
        <v>38</v>
      </c>
    </row>
    <row r="9613" spans="2:9">
      <c r="B9613" s="1">
        <v>9611</v>
      </c>
      <c r="C9613" s="41" t="s">
        <v>26629</v>
      </c>
      <c r="D9613" s="4" t="s">
        <v>26630</v>
      </c>
      <c r="E9613" s="41" t="s">
        <v>21</v>
      </c>
      <c r="G9613" s="1" t="s">
        <v>22</v>
      </c>
      <c r="H9613" s="4" t="s">
        <v>680</v>
      </c>
      <c r="I9613" s="1" t="s">
        <v>38</v>
      </c>
    </row>
    <row r="9614" spans="2:9">
      <c r="B9614" s="1">
        <v>9612</v>
      </c>
      <c r="C9614" s="41" t="s">
        <v>26631</v>
      </c>
      <c r="D9614" s="4" t="s">
        <v>26632</v>
      </c>
      <c r="E9614" s="41" t="s">
        <v>21</v>
      </c>
      <c r="G9614" s="1" t="s">
        <v>22</v>
      </c>
      <c r="H9614" s="4" t="s">
        <v>174</v>
      </c>
      <c r="I9614" s="1" t="s">
        <v>38</v>
      </c>
    </row>
    <row r="9615" spans="2:9">
      <c r="B9615" s="1">
        <v>9613</v>
      </c>
      <c r="C9615" s="41" t="s">
        <v>26633</v>
      </c>
      <c r="D9615" s="4" t="s">
        <v>26634</v>
      </c>
      <c r="E9615" s="41" t="s">
        <v>21</v>
      </c>
      <c r="G9615" s="1" t="s">
        <v>22</v>
      </c>
      <c r="H9615" s="4" t="s">
        <v>174</v>
      </c>
      <c r="I9615" s="1" t="s">
        <v>38</v>
      </c>
    </row>
    <row r="9616" spans="2:9">
      <c r="B9616" s="1">
        <v>9614</v>
      </c>
      <c r="C9616" s="41" t="s">
        <v>26635</v>
      </c>
      <c r="D9616" s="4" t="s">
        <v>26636</v>
      </c>
      <c r="E9616" s="41" t="s">
        <v>21</v>
      </c>
      <c r="G9616" s="1" t="s">
        <v>22</v>
      </c>
      <c r="H9616" s="4" t="s">
        <v>679</v>
      </c>
      <c r="I9616" s="1" t="s">
        <v>38</v>
      </c>
    </row>
    <row r="9617" spans="2:9">
      <c r="B9617" s="1">
        <v>9615</v>
      </c>
      <c r="C9617" s="41" t="s">
        <v>26637</v>
      </c>
      <c r="D9617" s="4" t="s">
        <v>26638</v>
      </c>
      <c r="E9617" s="41" t="s">
        <v>21</v>
      </c>
      <c r="G9617" s="1" t="s">
        <v>22</v>
      </c>
      <c r="H9617" s="4" t="s">
        <v>478</v>
      </c>
      <c r="I9617" s="1" t="s">
        <v>38</v>
      </c>
    </row>
    <row r="9618" spans="2:9">
      <c r="B9618" s="1">
        <v>9616</v>
      </c>
      <c r="C9618" s="41" t="s">
        <v>26639</v>
      </c>
      <c r="D9618" s="4" t="s">
        <v>26640</v>
      </c>
      <c r="E9618" s="41" t="s">
        <v>21</v>
      </c>
      <c r="G9618" s="1" t="s">
        <v>22</v>
      </c>
      <c r="H9618" s="4" t="s">
        <v>679</v>
      </c>
      <c r="I9618" s="1" t="s">
        <v>38</v>
      </c>
    </row>
    <row r="9619" spans="2:9">
      <c r="B9619" s="1">
        <v>9617</v>
      </c>
      <c r="C9619" s="41" t="s">
        <v>26641</v>
      </c>
      <c r="D9619" s="4" t="s">
        <v>26642</v>
      </c>
      <c r="E9619" s="41" t="s">
        <v>21</v>
      </c>
      <c r="G9619" s="1" t="s">
        <v>22</v>
      </c>
      <c r="H9619" s="4" t="s">
        <v>387</v>
      </c>
      <c r="I9619" s="1" t="s">
        <v>38</v>
      </c>
    </row>
    <row r="9620" spans="2:9">
      <c r="B9620" s="1">
        <v>9618</v>
      </c>
      <c r="C9620" s="41" t="s">
        <v>26643</v>
      </c>
      <c r="D9620" s="4" t="s">
        <v>26644</v>
      </c>
      <c r="E9620" s="41" t="s">
        <v>21</v>
      </c>
      <c r="F9620" s="3" t="s">
        <v>30183</v>
      </c>
      <c r="G9620" s="1" t="s">
        <v>22</v>
      </c>
      <c r="H9620" s="4" t="s">
        <v>194</v>
      </c>
      <c r="I9620" s="1" t="s">
        <v>38</v>
      </c>
    </row>
    <row r="9621" spans="2:9">
      <c r="B9621" s="1">
        <v>9619</v>
      </c>
      <c r="C9621" s="41" t="s">
        <v>26645</v>
      </c>
      <c r="D9621" s="4" t="s">
        <v>26646</v>
      </c>
      <c r="E9621" s="41" t="s">
        <v>21</v>
      </c>
      <c r="G9621" s="1" t="s">
        <v>22</v>
      </c>
      <c r="H9621" s="4" t="s">
        <v>29551</v>
      </c>
      <c r="I9621" s="1" t="s">
        <v>38</v>
      </c>
    </row>
    <row r="9622" spans="2:9">
      <c r="B9622" s="1">
        <v>9620</v>
      </c>
      <c r="C9622" s="41" t="s">
        <v>26647</v>
      </c>
      <c r="D9622" s="4" t="s">
        <v>26648</v>
      </c>
      <c r="E9622" s="41" t="s">
        <v>21</v>
      </c>
      <c r="F9622" s="3" t="s">
        <v>30155</v>
      </c>
      <c r="G9622" s="1" t="s">
        <v>22</v>
      </c>
      <c r="H9622" s="4" t="s">
        <v>198</v>
      </c>
      <c r="I9622" s="1" t="s">
        <v>38</v>
      </c>
    </row>
    <row r="9623" spans="2:9">
      <c r="B9623" s="1">
        <v>9621</v>
      </c>
      <c r="C9623" s="41" t="s">
        <v>26649</v>
      </c>
      <c r="D9623" s="4" t="s">
        <v>26650</v>
      </c>
      <c r="E9623" s="41" t="s">
        <v>21</v>
      </c>
      <c r="G9623" s="1" t="s">
        <v>22</v>
      </c>
      <c r="H9623" s="4" t="s">
        <v>244</v>
      </c>
      <c r="I9623" s="1" t="s">
        <v>38</v>
      </c>
    </row>
    <row r="9624" spans="2:9">
      <c r="B9624" s="1">
        <v>9622</v>
      </c>
      <c r="C9624" s="41" t="s">
        <v>26651</v>
      </c>
      <c r="D9624" s="4" t="s">
        <v>26652</v>
      </c>
      <c r="E9624" s="41" t="s">
        <v>21</v>
      </c>
      <c r="G9624" s="1" t="s">
        <v>22</v>
      </c>
      <c r="H9624" s="4" t="s">
        <v>671</v>
      </c>
      <c r="I9624" s="1" t="s">
        <v>38</v>
      </c>
    </row>
    <row r="9625" spans="2:9">
      <c r="B9625" s="1">
        <v>9623</v>
      </c>
      <c r="C9625" s="41" t="s">
        <v>26653</v>
      </c>
      <c r="D9625" s="4" t="s">
        <v>26654</v>
      </c>
      <c r="E9625" s="41" t="s">
        <v>21</v>
      </c>
      <c r="G9625" s="1" t="s">
        <v>22</v>
      </c>
      <c r="H9625" s="4" t="s">
        <v>478</v>
      </c>
      <c r="I9625" s="1" t="s">
        <v>38</v>
      </c>
    </row>
    <row r="9626" spans="2:9">
      <c r="B9626" s="1">
        <v>9624</v>
      </c>
      <c r="C9626" s="41" t="s">
        <v>26655</v>
      </c>
      <c r="D9626" s="4" t="s">
        <v>26656</v>
      </c>
      <c r="E9626" s="41" t="s">
        <v>21</v>
      </c>
      <c r="G9626" s="1" t="s">
        <v>22</v>
      </c>
      <c r="H9626" s="4" t="s">
        <v>174</v>
      </c>
      <c r="I9626" s="1" t="s">
        <v>38</v>
      </c>
    </row>
    <row r="9627" spans="2:9">
      <c r="B9627" s="1">
        <v>9625</v>
      </c>
      <c r="C9627" s="41" t="s">
        <v>26657</v>
      </c>
      <c r="D9627" s="4" t="s">
        <v>26658</v>
      </c>
      <c r="E9627" s="41" t="s">
        <v>21</v>
      </c>
      <c r="G9627" s="1" t="s">
        <v>22</v>
      </c>
      <c r="H9627" s="4" t="s">
        <v>326</v>
      </c>
      <c r="I9627" s="1" t="s">
        <v>38</v>
      </c>
    </row>
    <row r="9628" spans="2:9">
      <c r="B9628" s="1">
        <v>9626</v>
      </c>
      <c r="C9628" s="41" t="s">
        <v>26659</v>
      </c>
      <c r="D9628" s="4" t="s">
        <v>26660</v>
      </c>
      <c r="E9628" s="41" t="s">
        <v>21</v>
      </c>
      <c r="G9628" s="1" t="s">
        <v>22</v>
      </c>
      <c r="H9628" s="4" t="s">
        <v>680</v>
      </c>
      <c r="I9628" s="1" t="s">
        <v>38</v>
      </c>
    </row>
    <row r="9629" spans="2:9">
      <c r="B9629" s="1">
        <v>9627</v>
      </c>
      <c r="C9629" s="41" t="s">
        <v>26661</v>
      </c>
      <c r="D9629" s="4" t="s">
        <v>26662</v>
      </c>
      <c r="E9629" s="41" t="s">
        <v>21</v>
      </c>
      <c r="G9629" s="1" t="s">
        <v>22</v>
      </c>
      <c r="H9629" s="4" t="s">
        <v>174</v>
      </c>
      <c r="I9629" s="1" t="s">
        <v>38</v>
      </c>
    </row>
    <row r="9630" spans="2:9">
      <c r="B9630" s="1">
        <v>9628</v>
      </c>
      <c r="C9630" s="41" t="s">
        <v>26663</v>
      </c>
      <c r="D9630" s="4" t="s">
        <v>26664</v>
      </c>
      <c r="E9630" s="41" t="s">
        <v>21</v>
      </c>
      <c r="G9630" s="1" t="s">
        <v>22</v>
      </c>
      <c r="H9630" s="4" t="s">
        <v>29551</v>
      </c>
      <c r="I9630" s="1" t="s">
        <v>38</v>
      </c>
    </row>
    <row r="9631" spans="2:9">
      <c r="B9631" s="1">
        <v>9629</v>
      </c>
      <c r="C9631" s="41" t="s">
        <v>26665</v>
      </c>
      <c r="D9631" s="4" t="s">
        <v>26666</v>
      </c>
      <c r="E9631" s="41" t="s">
        <v>21</v>
      </c>
      <c r="G9631" s="1" t="s">
        <v>22</v>
      </c>
      <c r="H9631" s="4" t="s">
        <v>369</v>
      </c>
      <c r="I9631" s="1" t="s">
        <v>38</v>
      </c>
    </row>
    <row r="9632" spans="2:9">
      <c r="B9632" s="1">
        <v>9630</v>
      </c>
      <c r="C9632" s="41" t="s">
        <v>26667</v>
      </c>
      <c r="D9632" s="4" t="s">
        <v>26668</v>
      </c>
      <c r="E9632" s="41" t="s">
        <v>21</v>
      </c>
      <c r="G9632" s="1" t="s">
        <v>22</v>
      </c>
      <c r="H9632" s="4" t="s">
        <v>678</v>
      </c>
      <c r="I9632" s="1" t="s">
        <v>38</v>
      </c>
    </row>
    <row r="9633" spans="2:9">
      <c r="B9633" s="1">
        <v>9631</v>
      </c>
      <c r="C9633" s="41" t="s">
        <v>26669</v>
      </c>
      <c r="D9633" s="4" t="s">
        <v>7799</v>
      </c>
      <c r="E9633" s="41" t="s">
        <v>21</v>
      </c>
      <c r="G9633" s="1" t="s">
        <v>22</v>
      </c>
      <c r="H9633" s="4" t="s">
        <v>478</v>
      </c>
      <c r="I9633" s="1" t="s">
        <v>38</v>
      </c>
    </row>
    <row r="9634" spans="2:9">
      <c r="B9634" s="1">
        <v>9632</v>
      </c>
      <c r="C9634" s="41" t="s">
        <v>26670</v>
      </c>
      <c r="D9634" s="4" t="s">
        <v>26671</v>
      </c>
      <c r="E9634" s="41" t="s">
        <v>21</v>
      </c>
      <c r="G9634" s="1" t="s">
        <v>22</v>
      </c>
      <c r="H9634" s="4" t="s">
        <v>678</v>
      </c>
      <c r="I9634" s="1" t="s">
        <v>38</v>
      </c>
    </row>
    <row r="9635" spans="2:9">
      <c r="B9635" s="1">
        <v>9633</v>
      </c>
      <c r="C9635" s="41" t="s">
        <v>26672</v>
      </c>
      <c r="D9635" s="4" t="s">
        <v>26673</v>
      </c>
      <c r="E9635" s="41" t="s">
        <v>21</v>
      </c>
      <c r="G9635" s="1" t="s">
        <v>22</v>
      </c>
      <c r="H9635" s="4" t="s">
        <v>675</v>
      </c>
      <c r="I9635" s="1" t="s">
        <v>38</v>
      </c>
    </row>
    <row r="9636" spans="2:9">
      <c r="B9636" s="1">
        <v>9634</v>
      </c>
      <c r="C9636" s="41" t="s">
        <v>26674</v>
      </c>
      <c r="D9636" s="4" t="s">
        <v>26675</v>
      </c>
      <c r="E9636" s="41" t="s">
        <v>21</v>
      </c>
      <c r="G9636" s="1" t="s">
        <v>22</v>
      </c>
      <c r="H9636" s="4" t="s">
        <v>675</v>
      </c>
      <c r="I9636" s="1" t="s">
        <v>38</v>
      </c>
    </row>
    <row r="9637" spans="2:9">
      <c r="B9637" s="1">
        <v>9635</v>
      </c>
      <c r="C9637" s="41" t="s">
        <v>26676</v>
      </c>
      <c r="D9637" s="4" t="s">
        <v>26677</v>
      </c>
      <c r="E9637" s="41" t="s">
        <v>21</v>
      </c>
      <c r="G9637" s="1" t="s">
        <v>22</v>
      </c>
      <c r="H9637" s="4" t="s">
        <v>678</v>
      </c>
      <c r="I9637" s="1" t="s">
        <v>38</v>
      </c>
    </row>
    <row r="9638" spans="2:9">
      <c r="B9638" s="1">
        <v>9636</v>
      </c>
      <c r="C9638" s="41" t="s">
        <v>26678</v>
      </c>
      <c r="D9638" s="4" t="s">
        <v>26679</v>
      </c>
      <c r="E9638" s="41" t="s">
        <v>21</v>
      </c>
      <c r="G9638" s="1" t="s">
        <v>22</v>
      </c>
      <c r="H9638" s="4" t="s">
        <v>182</v>
      </c>
      <c r="I9638" s="1" t="s">
        <v>38</v>
      </c>
    </row>
    <row r="9639" spans="2:9">
      <c r="B9639" s="1">
        <v>9637</v>
      </c>
      <c r="C9639" s="41" t="s">
        <v>26680</v>
      </c>
      <c r="D9639" s="4" t="s">
        <v>26681</v>
      </c>
      <c r="E9639" s="41" t="s">
        <v>21</v>
      </c>
      <c r="G9639" s="1" t="s">
        <v>22</v>
      </c>
      <c r="H9639" s="4" t="s">
        <v>174</v>
      </c>
      <c r="I9639" s="1" t="s">
        <v>38</v>
      </c>
    </row>
    <row r="9640" spans="2:9">
      <c r="B9640" s="1">
        <v>9638</v>
      </c>
      <c r="C9640" s="41" t="s">
        <v>26682</v>
      </c>
      <c r="D9640" s="4" t="s">
        <v>26683</v>
      </c>
      <c r="E9640" s="41" t="s">
        <v>21</v>
      </c>
      <c r="G9640" s="1" t="s">
        <v>22</v>
      </c>
      <c r="H9640" s="4" t="s">
        <v>387</v>
      </c>
      <c r="I9640" s="1" t="s">
        <v>38</v>
      </c>
    </row>
    <row r="9641" spans="2:9">
      <c r="B9641" s="1">
        <v>9639</v>
      </c>
      <c r="C9641" s="41" t="s">
        <v>26684</v>
      </c>
      <c r="D9641" s="4" t="s">
        <v>26685</v>
      </c>
      <c r="E9641" s="41" t="s">
        <v>21</v>
      </c>
      <c r="G9641" s="1" t="s">
        <v>22</v>
      </c>
      <c r="H9641" s="4" t="s">
        <v>675</v>
      </c>
      <c r="I9641" s="1" t="s">
        <v>38</v>
      </c>
    </row>
    <row r="9642" spans="2:9">
      <c r="B9642" s="1">
        <v>9640</v>
      </c>
      <c r="C9642" s="41" t="s">
        <v>26686</v>
      </c>
      <c r="D9642" s="4" t="s">
        <v>26687</v>
      </c>
      <c r="E9642" s="41" t="s">
        <v>21</v>
      </c>
      <c r="F9642" s="3" t="s">
        <v>30105</v>
      </c>
      <c r="G9642" s="1" t="s">
        <v>22</v>
      </c>
      <c r="H9642" s="4" t="s">
        <v>301</v>
      </c>
      <c r="I9642" s="1" t="s">
        <v>38</v>
      </c>
    </row>
    <row r="9643" spans="2:9">
      <c r="B9643" s="1">
        <v>9641</v>
      </c>
      <c r="C9643" s="41" t="s">
        <v>26688</v>
      </c>
      <c r="D9643" s="4" t="s">
        <v>26689</v>
      </c>
      <c r="E9643" s="41" t="s">
        <v>21</v>
      </c>
      <c r="G9643" s="1" t="s">
        <v>22</v>
      </c>
      <c r="H9643" s="4" t="s">
        <v>252</v>
      </c>
      <c r="I9643" s="1" t="s">
        <v>38</v>
      </c>
    </row>
    <row r="9644" spans="2:9">
      <c r="B9644" s="1">
        <v>9642</v>
      </c>
      <c r="C9644" s="41" t="s">
        <v>26690</v>
      </c>
      <c r="D9644" s="4" t="s">
        <v>26691</v>
      </c>
      <c r="E9644" s="41" t="s">
        <v>21</v>
      </c>
      <c r="G9644" s="1" t="s">
        <v>22</v>
      </c>
      <c r="H9644" s="4" t="s">
        <v>678</v>
      </c>
      <c r="I9644" s="1" t="s">
        <v>38</v>
      </c>
    </row>
    <row r="9645" spans="2:9">
      <c r="B9645" s="1">
        <v>9643</v>
      </c>
      <c r="C9645" s="41" t="s">
        <v>26692</v>
      </c>
      <c r="D9645" s="4" t="s">
        <v>26693</v>
      </c>
      <c r="E9645" s="41" t="s">
        <v>21</v>
      </c>
      <c r="G9645" s="1" t="s">
        <v>22</v>
      </c>
      <c r="H9645" s="4" t="s">
        <v>29551</v>
      </c>
      <c r="I9645" s="1" t="s">
        <v>38</v>
      </c>
    </row>
    <row r="9646" spans="2:9">
      <c r="B9646" s="1">
        <v>9644</v>
      </c>
      <c r="C9646" s="41" t="s">
        <v>76</v>
      </c>
      <c r="D9646" s="4" t="s">
        <v>26694</v>
      </c>
      <c r="E9646" s="41" t="s">
        <v>21</v>
      </c>
      <c r="G9646" s="1" t="s">
        <v>22</v>
      </c>
      <c r="H9646" s="4" t="s">
        <v>29551</v>
      </c>
      <c r="I9646" s="1" t="s">
        <v>38</v>
      </c>
    </row>
    <row r="9647" spans="2:9">
      <c r="B9647" s="1">
        <v>9645</v>
      </c>
      <c r="C9647" s="41" t="s">
        <v>26695</v>
      </c>
      <c r="D9647" s="4" t="s">
        <v>26696</v>
      </c>
      <c r="E9647" s="41" t="s">
        <v>21</v>
      </c>
      <c r="G9647" s="1" t="s">
        <v>22</v>
      </c>
      <c r="H9647" s="4" t="s">
        <v>387</v>
      </c>
      <c r="I9647" s="1" t="s">
        <v>38</v>
      </c>
    </row>
    <row r="9648" spans="2:9">
      <c r="B9648" s="1">
        <v>9646</v>
      </c>
      <c r="C9648" s="41" t="s">
        <v>26697</v>
      </c>
      <c r="D9648" s="4" t="s">
        <v>26698</v>
      </c>
      <c r="E9648" s="41" t="s">
        <v>21</v>
      </c>
      <c r="G9648" s="1" t="s">
        <v>22</v>
      </c>
      <c r="H9648" s="4" t="s">
        <v>678</v>
      </c>
      <c r="I9648" s="1" t="s">
        <v>38</v>
      </c>
    </row>
    <row r="9649" spans="2:9">
      <c r="B9649" s="1">
        <v>9647</v>
      </c>
      <c r="C9649" s="41" t="s">
        <v>26699</v>
      </c>
      <c r="D9649" s="4" t="s">
        <v>26700</v>
      </c>
      <c r="E9649" s="41" t="s">
        <v>21</v>
      </c>
      <c r="G9649" s="1" t="s">
        <v>22</v>
      </c>
      <c r="H9649" s="4" t="s">
        <v>296</v>
      </c>
      <c r="I9649" s="1" t="s">
        <v>38</v>
      </c>
    </row>
    <row r="9650" spans="2:9">
      <c r="B9650" s="1">
        <v>9648</v>
      </c>
      <c r="C9650" s="41" t="s">
        <v>26701</v>
      </c>
      <c r="D9650" s="4" t="s">
        <v>26702</v>
      </c>
      <c r="E9650" s="41" t="s">
        <v>21</v>
      </c>
      <c r="G9650" s="1" t="s">
        <v>22</v>
      </c>
      <c r="H9650" s="4" t="s">
        <v>29551</v>
      </c>
      <c r="I9650" s="1" t="s">
        <v>38</v>
      </c>
    </row>
    <row r="9651" spans="2:9">
      <c r="B9651" s="1">
        <v>9649</v>
      </c>
      <c r="C9651" s="41" t="s">
        <v>482</v>
      </c>
      <c r="D9651" s="4" t="s">
        <v>481</v>
      </c>
      <c r="E9651" s="41" t="s">
        <v>21</v>
      </c>
      <c r="G9651" s="1" t="s">
        <v>22</v>
      </c>
      <c r="H9651" s="4" t="s">
        <v>484</v>
      </c>
      <c r="I9651" s="1" t="s">
        <v>38</v>
      </c>
    </row>
    <row r="9652" spans="2:9">
      <c r="B9652" s="1">
        <v>9650</v>
      </c>
      <c r="C9652" s="41" t="s">
        <v>26703</v>
      </c>
      <c r="D9652" s="4" t="s">
        <v>26704</v>
      </c>
      <c r="E9652" s="41" t="s">
        <v>21</v>
      </c>
      <c r="G9652" s="1" t="s">
        <v>22</v>
      </c>
      <c r="H9652" s="4" t="s">
        <v>557</v>
      </c>
      <c r="I9652" s="1" t="s">
        <v>38</v>
      </c>
    </row>
    <row r="9653" spans="2:9">
      <c r="B9653" s="1">
        <v>9651</v>
      </c>
      <c r="C9653" s="41" t="s">
        <v>26705</v>
      </c>
      <c r="D9653" s="4" t="s">
        <v>26706</v>
      </c>
      <c r="E9653" s="41" t="s">
        <v>21</v>
      </c>
      <c r="G9653" s="1" t="s">
        <v>22</v>
      </c>
      <c r="H9653" s="4" t="s">
        <v>174</v>
      </c>
      <c r="I9653" s="1" t="s">
        <v>38</v>
      </c>
    </row>
    <row r="9654" spans="2:9">
      <c r="B9654" s="1">
        <v>9652</v>
      </c>
      <c r="C9654" s="41" t="s">
        <v>26707</v>
      </c>
      <c r="D9654" s="4" t="s">
        <v>26708</v>
      </c>
      <c r="E9654" s="41" t="s">
        <v>21</v>
      </c>
      <c r="G9654" s="1" t="s">
        <v>22</v>
      </c>
      <c r="H9654" s="4" t="s">
        <v>174</v>
      </c>
      <c r="I9654" s="1" t="s">
        <v>38</v>
      </c>
    </row>
    <row r="9655" spans="2:9">
      <c r="B9655" s="1">
        <v>9653</v>
      </c>
      <c r="C9655" s="41" t="s">
        <v>77</v>
      </c>
      <c r="D9655" s="4" t="s">
        <v>405</v>
      </c>
      <c r="E9655" s="41" t="s">
        <v>21</v>
      </c>
      <c r="F9655" s="3" t="s">
        <v>29978</v>
      </c>
      <c r="G9655" s="1" t="s">
        <v>22</v>
      </c>
      <c r="H9655" s="4" t="s">
        <v>4</v>
      </c>
      <c r="I9655" s="1" t="s">
        <v>38</v>
      </c>
    </row>
    <row r="9656" spans="2:9">
      <c r="B9656" s="1">
        <v>9654</v>
      </c>
      <c r="C9656" s="41" t="s">
        <v>474</v>
      </c>
      <c r="D9656" s="4" t="s">
        <v>473</v>
      </c>
      <c r="E9656" s="41" t="s">
        <v>21</v>
      </c>
      <c r="F9656" s="3" t="s">
        <v>30024</v>
      </c>
      <c r="G9656" s="1" t="s">
        <v>22</v>
      </c>
      <c r="H9656" s="4" t="s">
        <v>4</v>
      </c>
      <c r="I9656" s="1" t="s">
        <v>38</v>
      </c>
    </row>
    <row r="9657" spans="2:9">
      <c r="B9657" s="1">
        <v>9655</v>
      </c>
      <c r="C9657" s="41" t="s">
        <v>496</v>
      </c>
      <c r="D9657" s="4" t="s">
        <v>495</v>
      </c>
      <c r="E9657" s="41" t="s">
        <v>23</v>
      </c>
      <c r="F9657" s="3" t="s">
        <v>30028</v>
      </c>
      <c r="G9657" s="1" t="s">
        <v>24</v>
      </c>
      <c r="H9657" s="4" t="s">
        <v>4</v>
      </c>
      <c r="I9657" s="1" t="s">
        <v>38</v>
      </c>
    </row>
    <row r="9658" spans="2:9">
      <c r="B9658" s="1">
        <v>9656</v>
      </c>
      <c r="C9658" s="41" t="s">
        <v>26709</v>
      </c>
      <c r="D9658" s="4" t="s">
        <v>26710</v>
      </c>
      <c r="E9658" s="41" t="s">
        <v>23</v>
      </c>
      <c r="G9658" s="1" t="s">
        <v>24</v>
      </c>
      <c r="H9658" s="4" t="s">
        <v>29551</v>
      </c>
      <c r="I9658" s="1" t="s">
        <v>38</v>
      </c>
    </row>
    <row r="9659" spans="2:9">
      <c r="B9659" s="1">
        <v>9657</v>
      </c>
      <c r="C9659" s="41" t="s">
        <v>26711</v>
      </c>
      <c r="D9659" s="4" t="s">
        <v>26712</v>
      </c>
      <c r="E9659" s="41" t="s">
        <v>23</v>
      </c>
      <c r="G9659" s="1" t="s">
        <v>24</v>
      </c>
      <c r="H9659" s="4" t="s">
        <v>29551</v>
      </c>
      <c r="I9659" s="1" t="s">
        <v>38</v>
      </c>
    </row>
    <row r="9660" spans="2:9">
      <c r="B9660" s="1">
        <v>9658</v>
      </c>
      <c r="C9660" s="41" t="s">
        <v>226</v>
      </c>
      <c r="D9660" s="4" t="s">
        <v>225</v>
      </c>
      <c r="E9660" s="41" t="s">
        <v>23</v>
      </c>
      <c r="G9660" s="1" t="s">
        <v>24</v>
      </c>
      <c r="H9660" s="4" t="s">
        <v>182</v>
      </c>
      <c r="I9660" s="1" t="s">
        <v>38</v>
      </c>
    </row>
    <row r="9661" spans="2:9">
      <c r="B9661" s="1">
        <v>9659</v>
      </c>
      <c r="C9661" s="41" t="s">
        <v>26713</v>
      </c>
      <c r="D9661" s="4" t="s">
        <v>26714</v>
      </c>
      <c r="E9661" s="41" t="s">
        <v>23</v>
      </c>
      <c r="G9661" s="1" t="s">
        <v>24</v>
      </c>
      <c r="H9661" s="4" t="s">
        <v>29551</v>
      </c>
      <c r="I9661" s="1" t="s">
        <v>38</v>
      </c>
    </row>
    <row r="9662" spans="2:9">
      <c r="B9662" s="1">
        <v>9660</v>
      </c>
      <c r="C9662" s="41" t="s">
        <v>26715</v>
      </c>
      <c r="D9662" s="4" t="s">
        <v>26716</v>
      </c>
      <c r="E9662" s="41" t="s">
        <v>23</v>
      </c>
      <c r="G9662" s="1" t="s">
        <v>24</v>
      </c>
      <c r="H9662" s="4" t="s">
        <v>594</v>
      </c>
      <c r="I9662" s="1" t="s">
        <v>38</v>
      </c>
    </row>
    <row r="9663" spans="2:9">
      <c r="B9663" s="1">
        <v>9661</v>
      </c>
      <c r="C9663" s="41" t="s">
        <v>26717</v>
      </c>
      <c r="D9663" s="4" t="s">
        <v>26718</v>
      </c>
      <c r="E9663" s="41" t="s">
        <v>23</v>
      </c>
      <c r="G9663" s="1" t="s">
        <v>24</v>
      </c>
      <c r="H9663" s="4" t="s">
        <v>29551</v>
      </c>
      <c r="I9663" s="1" t="s">
        <v>38</v>
      </c>
    </row>
    <row r="9664" spans="2:9">
      <c r="B9664" s="1">
        <v>9662</v>
      </c>
      <c r="C9664" s="41" t="s">
        <v>26719</v>
      </c>
      <c r="D9664" s="4" t="s">
        <v>26720</v>
      </c>
      <c r="E9664" s="41" t="s">
        <v>23</v>
      </c>
      <c r="G9664" s="1" t="s">
        <v>24</v>
      </c>
      <c r="H9664" s="4" t="s">
        <v>29551</v>
      </c>
      <c r="I9664" s="1" t="s">
        <v>38</v>
      </c>
    </row>
    <row r="9665" spans="2:9">
      <c r="B9665" s="1">
        <v>9663</v>
      </c>
      <c r="C9665" s="41" t="s">
        <v>26721</v>
      </c>
      <c r="D9665" s="4" t="s">
        <v>26722</v>
      </c>
      <c r="E9665" s="41" t="s">
        <v>23</v>
      </c>
      <c r="G9665" s="1" t="s">
        <v>24</v>
      </c>
      <c r="H9665" s="4" t="s">
        <v>594</v>
      </c>
      <c r="I9665" s="1" t="s">
        <v>38</v>
      </c>
    </row>
    <row r="9666" spans="2:9">
      <c r="B9666" s="1">
        <v>9664</v>
      </c>
      <c r="C9666" s="41" t="s">
        <v>26723</v>
      </c>
      <c r="D9666" s="4" t="s">
        <v>26724</v>
      </c>
      <c r="E9666" s="41" t="s">
        <v>23</v>
      </c>
      <c r="G9666" s="1" t="s">
        <v>24</v>
      </c>
      <c r="H9666" s="4" t="s">
        <v>29551</v>
      </c>
      <c r="I9666" s="1" t="s">
        <v>38</v>
      </c>
    </row>
    <row r="9667" spans="2:9">
      <c r="B9667" s="1">
        <v>9665</v>
      </c>
      <c r="C9667" s="41" t="s">
        <v>26725</v>
      </c>
      <c r="D9667" s="4" t="s">
        <v>26726</v>
      </c>
      <c r="E9667" s="41" t="s">
        <v>23</v>
      </c>
      <c r="G9667" s="1" t="s">
        <v>24</v>
      </c>
      <c r="H9667" s="4" t="s">
        <v>194</v>
      </c>
      <c r="I9667" s="1" t="s">
        <v>38</v>
      </c>
    </row>
    <row r="9668" spans="2:9">
      <c r="B9668" s="1">
        <v>9666</v>
      </c>
      <c r="C9668" s="41" t="s">
        <v>26727</v>
      </c>
      <c r="D9668" s="4" t="s">
        <v>26728</v>
      </c>
      <c r="E9668" s="41" t="s">
        <v>23</v>
      </c>
      <c r="G9668" s="1" t="s">
        <v>24</v>
      </c>
      <c r="H9668" s="4" t="s">
        <v>29551</v>
      </c>
      <c r="I9668" s="1" t="s">
        <v>38</v>
      </c>
    </row>
    <row r="9669" spans="2:9">
      <c r="B9669" s="1">
        <v>9667</v>
      </c>
      <c r="C9669" s="41" t="s">
        <v>26729</v>
      </c>
      <c r="D9669" s="4" t="s">
        <v>26730</v>
      </c>
      <c r="E9669" s="41" t="s">
        <v>23</v>
      </c>
      <c r="G9669" s="1" t="s">
        <v>24</v>
      </c>
      <c r="H9669" s="4" t="s">
        <v>29551</v>
      </c>
      <c r="I9669" s="1" t="s">
        <v>38</v>
      </c>
    </row>
    <row r="9670" spans="2:9">
      <c r="B9670" s="1">
        <v>9668</v>
      </c>
      <c r="C9670" s="41" t="s">
        <v>26731</v>
      </c>
      <c r="D9670" s="4" t="s">
        <v>26732</v>
      </c>
      <c r="E9670" s="41" t="s">
        <v>23</v>
      </c>
      <c r="G9670" s="1" t="s">
        <v>24</v>
      </c>
      <c r="H9670" s="4" t="s">
        <v>29551</v>
      </c>
      <c r="I9670" s="1" t="s">
        <v>38</v>
      </c>
    </row>
    <row r="9671" spans="2:9">
      <c r="B9671" s="1">
        <v>9669</v>
      </c>
      <c r="C9671" s="41" t="s">
        <v>26733</v>
      </c>
      <c r="D9671" s="4" t="s">
        <v>26734</v>
      </c>
      <c r="E9671" s="41" t="s">
        <v>23</v>
      </c>
      <c r="G9671" s="1" t="s">
        <v>24</v>
      </c>
      <c r="H9671" s="4" t="s">
        <v>679</v>
      </c>
      <c r="I9671" s="1" t="s">
        <v>38</v>
      </c>
    </row>
    <row r="9672" spans="2:9">
      <c r="B9672" s="1">
        <v>9670</v>
      </c>
      <c r="C9672" s="41" t="s">
        <v>26735</v>
      </c>
      <c r="D9672" s="4" t="s">
        <v>26736</v>
      </c>
      <c r="E9672" s="41" t="s">
        <v>23</v>
      </c>
      <c r="G9672" s="1" t="s">
        <v>24</v>
      </c>
      <c r="H9672" s="4" t="s">
        <v>29551</v>
      </c>
      <c r="I9672" s="1" t="s">
        <v>38</v>
      </c>
    </row>
    <row r="9673" spans="2:9">
      <c r="B9673" s="1">
        <v>9671</v>
      </c>
      <c r="C9673" s="41" t="s">
        <v>26737</v>
      </c>
      <c r="D9673" s="4" t="s">
        <v>26738</v>
      </c>
      <c r="E9673" s="41" t="s">
        <v>23</v>
      </c>
      <c r="G9673" s="1" t="s">
        <v>24</v>
      </c>
      <c r="H9673" s="4" t="s">
        <v>182</v>
      </c>
      <c r="I9673" s="1" t="s">
        <v>38</v>
      </c>
    </row>
    <row r="9674" spans="2:9">
      <c r="B9674" s="1">
        <v>9672</v>
      </c>
      <c r="C9674" s="41" t="s">
        <v>26739</v>
      </c>
      <c r="D9674" s="4" t="s">
        <v>26740</v>
      </c>
      <c r="E9674" s="41" t="s">
        <v>23</v>
      </c>
      <c r="G9674" s="1" t="s">
        <v>24</v>
      </c>
      <c r="H9674" s="4" t="s">
        <v>29551</v>
      </c>
      <c r="I9674" s="1" t="s">
        <v>38</v>
      </c>
    </row>
    <row r="9675" spans="2:9">
      <c r="B9675" s="1">
        <v>9673</v>
      </c>
      <c r="C9675" s="41" t="s">
        <v>26741</v>
      </c>
      <c r="D9675" s="4" t="s">
        <v>26742</v>
      </c>
      <c r="E9675" s="41" t="s">
        <v>23</v>
      </c>
      <c r="G9675" s="1" t="s">
        <v>24</v>
      </c>
      <c r="H9675" s="4" t="s">
        <v>679</v>
      </c>
      <c r="I9675" s="1" t="s">
        <v>38</v>
      </c>
    </row>
    <row r="9676" spans="2:9">
      <c r="B9676" s="1">
        <v>9674</v>
      </c>
      <c r="C9676" s="41" t="s">
        <v>26743</v>
      </c>
      <c r="D9676" s="4" t="s">
        <v>26259</v>
      </c>
      <c r="E9676" s="41" t="s">
        <v>23</v>
      </c>
      <c r="G9676" s="1" t="s">
        <v>24</v>
      </c>
      <c r="H9676" s="4" t="s">
        <v>679</v>
      </c>
      <c r="I9676" s="1" t="s">
        <v>38</v>
      </c>
    </row>
    <row r="9677" spans="2:9">
      <c r="B9677" s="1">
        <v>9675</v>
      </c>
      <c r="C9677" s="41" t="s">
        <v>26744</v>
      </c>
      <c r="D9677" s="4" t="s">
        <v>26745</v>
      </c>
      <c r="E9677" s="41" t="s">
        <v>23</v>
      </c>
      <c r="G9677" s="1" t="s">
        <v>24</v>
      </c>
      <c r="H9677" s="4" t="s">
        <v>681</v>
      </c>
      <c r="I9677" s="1" t="s">
        <v>38</v>
      </c>
    </row>
    <row r="9678" spans="2:9">
      <c r="B9678" s="1">
        <v>9676</v>
      </c>
      <c r="C9678" s="41" t="s">
        <v>26746</v>
      </c>
      <c r="D9678" s="4" t="s">
        <v>26747</v>
      </c>
      <c r="E9678" s="41" t="s">
        <v>23</v>
      </c>
      <c r="G9678" s="1" t="s">
        <v>24</v>
      </c>
      <c r="H9678" s="4" t="s">
        <v>29551</v>
      </c>
      <c r="I9678" s="1" t="s">
        <v>38</v>
      </c>
    </row>
    <row r="9679" spans="2:9">
      <c r="B9679" s="1">
        <v>9677</v>
      </c>
      <c r="C9679" s="41" t="s">
        <v>26748</v>
      </c>
      <c r="D9679" s="4" t="s">
        <v>26749</v>
      </c>
      <c r="E9679" s="41" t="s">
        <v>23</v>
      </c>
      <c r="G9679" s="1" t="s">
        <v>24</v>
      </c>
      <c r="H9679" s="4" t="s">
        <v>594</v>
      </c>
      <c r="I9679" s="1" t="s">
        <v>38</v>
      </c>
    </row>
    <row r="9680" spans="2:9">
      <c r="B9680" s="1">
        <v>9678</v>
      </c>
      <c r="C9680" s="41" t="s">
        <v>78</v>
      </c>
      <c r="D9680" s="4" t="s">
        <v>453</v>
      </c>
      <c r="E9680" s="41" t="s">
        <v>23</v>
      </c>
      <c r="F9680" s="3" t="s">
        <v>30025</v>
      </c>
      <c r="G9680" s="1" t="s">
        <v>24</v>
      </c>
      <c r="H9680" s="4" t="s">
        <v>4</v>
      </c>
      <c r="I9680" s="1" t="s">
        <v>38</v>
      </c>
    </row>
    <row r="9681" spans="2:9">
      <c r="B9681" s="1">
        <v>9679</v>
      </c>
      <c r="C9681" s="41" t="s">
        <v>26750</v>
      </c>
      <c r="D9681" s="4" t="s">
        <v>26751</v>
      </c>
      <c r="E9681" s="41" t="s">
        <v>23</v>
      </c>
      <c r="G9681" s="1" t="s">
        <v>24</v>
      </c>
      <c r="H9681" s="4" t="s">
        <v>29551</v>
      </c>
      <c r="I9681" s="1" t="s">
        <v>38</v>
      </c>
    </row>
    <row r="9682" spans="2:9">
      <c r="B9682" s="1">
        <v>9680</v>
      </c>
      <c r="C9682" s="41" t="s">
        <v>26752</v>
      </c>
      <c r="D9682" s="4" t="s">
        <v>26753</v>
      </c>
      <c r="E9682" s="41" t="s">
        <v>23</v>
      </c>
      <c r="G9682" s="1" t="s">
        <v>24</v>
      </c>
      <c r="H9682" s="4" t="s">
        <v>679</v>
      </c>
      <c r="I9682" s="1" t="s">
        <v>38</v>
      </c>
    </row>
    <row r="9683" spans="2:9">
      <c r="B9683" s="1">
        <v>9681</v>
      </c>
      <c r="C9683" s="41" t="s">
        <v>26754</v>
      </c>
      <c r="D9683" s="4" t="s">
        <v>26755</v>
      </c>
      <c r="E9683" s="41" t="s">
        <v>23</v>
      </c>
      <c r="G9683" s="1" t="s">
        <v>24</v>
      </c>
      <c r="H9683" s="4" t="s">
        <v>29551</v>
      </c>
      <c r="I9683" s="1" t="s">
        <v>38</v>
      </c>
    </row>
    <row r="9684" spans="2:9">
      <c r="B9684" s="1">
        <v>9682</v>
      </c>
      <c r="C9684" s="41" t="s">
        <v>26756</v>
      </c>
      <c r="D9684" s="4" t="s">
        <v>26757</v>
      </c>
      <c r="E9684" s="41" t="s">
        <v>23</v>
      </c>
      <c r="G9684" s="1" t="s">
        <v>24</v>
      </c>
      <c r="H9684" s="4" t="s">
        <v>679</v>
      </c>
      <c r="I9684" s="1" t="s">
        <v>38</v>
      </c>
    </row>
    <row r="9685" spans="2:9">
      <c r="B9685" s="1">
        <v>9683</v>
      </c>
      <c r="C9685" s="41" t="s">
        <v>26758</v>
      </c>
      <c r="D9685" s="4" t="s">
        <v>26759</v>
      </c>
      <c r="E9685" s="41" t="s">
        <v>23</v>
      </c>
      <c r="G9685" s="1" t="s">
        <v>24</v>
      </c>
      <c r="H9685" s="4" t="s">
        <v>369</v>
      </c>
      <c r="I9685" s="1" t="s">
        <v>38</v>
      </c>
    </row>
    <row r="9686" spans="2:9">
      <c r="B9686" s="1">
        <v>9684</v>
      </c>
      <c r="C9686" s="41" t="s">
        <v>26760</v>
      </c>
      <c r="D9686" s="4" t="s">
        <v>26761</v>
      </c>
      <c r="E9686" s="41" t="s">
        <v>23</v>
      </c>
      <c r="G9686" s="1" t="s">
        <v>24</v>
      </c>
      <c r="H9686" s="4" t="s">
        <v>594</v>
      </c>
      <c r="I9686" s="1" t="s">
        <v>38</v>
      </c>
    </row>
    <row r="9687" spans="2:9">
      <c r="B9687" s="1">
        <v>9685</v>
      </c>
      <c r="C9687" s="41" t="s">
        <v>26762</v>
      </c>
      <c r="D9687" s="4" t="s">
        <v>26763</v>
      </c>
      <c r="E9687" s="41" t="s">
        <v>23</v>
      </c>
      <c r="G9687" s="1" t="s">
        <v>24</v>
      </c>
      <c r="H9687" s="4" t="s">
        <v>679</v>
      </c>
      <c r="I9687" s="1" t="s">
        <v>38</v>
      </c>
    </row>
    <row r="9688" spans="2:9">
      <c r="B9688" s="1">
        <v>9686</v>
      </c>
      <c r="C9688" s="41" t="s">
        <v>26764</v>
      </c>
      <c r="D9688" s="4" t="s">
        <v>26765</v>
      </c>
      <c r="E9688" s="41" t="s">
        <v>23</v>
      </c>
      <c r="G9688" s="1" t="s">
        <v>24</v>
      </c>
      <c r="H9688" s="4" t="s">
        <v>29551</v>
      </c>
      <c r="I9688" s="1" t="s">
        <v>38</v>
      </c>
    </row>
    <row r="9689" spans="2:9">
      <c r="B9689" s="1">
        <v>9687</v>
      </c>
      <c r="C9689" s="41" t="s">
        <v>26766</v>
      </c>
      <c r="D9689" s="4" t="s">
        <v>26767</v>
      </c>
      <c r="E9689" s="41" t="s">
        <v>23</v>
      </c>
      <c r="G9689" s="1" t="s">
        <v>24</v>
      </c>
      <c r="H9689" s="4" t="s">
        <v>260</v>
      </c>
      <c r="I9689" s="1" t="s">
        <v>38</v>
      </c>
    </row>
    <row r="9690" spans="2:9">
      <c r="B9690" s="1">
        <v>9688</v>
      </c>
      <c r="C9690" s="41" t="s">
        <v>26768</v>
      </c>
      <c r="D9690" s="4" t="s">
        <v>26769</v>
      </c>
      <c r="E9690" s="41" t="s">
        <v>23</v>
      </c>
      <c r="F9690" s="3" t="s">
        <v>30258</v>
      </c>
      <c r="G9690" s="1" t="s">
        <v>24</v>
      </c>
      <c r="H9690" s="4" t="s">
        <v>594</v>
      </c>
      <c r="I9690" s="1" t="s">
        <v>38</v>
      </c>
    </row>
    <row r="9691" spans="2:9">
      <c r="B9691" s="1">
        <v>9689</v>
      </c>
      <c r="C9691" s="41" t="s">
        <v>26770</v>
      </c>
      <c r="D9691" s="4" t="s">
        <v>26771</v>
      </c>
      <c r="E9691" s="41" t="s">
        <v>23</v>
      </c>
      <c r="G9691" s="1" t="s">
        <v>24</v>
      </c>
      <c r="H9691" s="4" t="s">
        <v>256</v>
      </c>
      <c r="I9691" s="1" t="s">
        <v>38</v>
      </c>
    </row>
    <row r="9692" spans="2:9">
      <c r="B9692" s="1">
        <v>9690</v>
      </c>
      <c r="C9692" s="41" t="s">
        <v>26772</v>
      </c>
      <c r="D9692" s="4" t="s">
        <v>26773</v>
      </c>
      <c r="E9692" s="41" t="s">
        <v>23</v>
      </c>
      <c r="G9692" s="1" t="s">
        <v>24</v>
      </c>
      <c r="H9692" s="4" t="s">
        <v>182</v>
      </c>
      <c r="I9692" s="1" t="s">
        <v>38</v>
      </c>
    </row>
    <row r="9693" spans="2:9">
      <c r="B9693" s="1">
        <v>9691</v>
      </c>
      <c r="C9693" s="41" t="s">
        <v>26774</v>
      </c>
      <c r="D9693" s="4" t="s">
        <v>26775</v>
      </c>
      <c r="E9693" s="41" t="s">
        <v>23</v>
      </c>
      <c r="G9693" s="1" t="s">
        <v>24</v>
      </c>
      <c r="H9693" s="4" t="s">
        <v>182</v>
      </c>
      <c r="I9693" s="1" t="s">
        <v>38</v>
      </c>
    </row>
    <row r="9694" spans="2:9">
      <c r="B9694" s="1">
        <v>9692</v>
      </c>
      <c r="C9694" s="41" t="s">
        <v>26776</v>
      </c>
      <c r="D9694" s="4" t="s">
        <v>26777</v>
      </c>
      <c r="E9694" s="41" t="s">
        <v>23</v>
      </c>
      <c r="G9694" s="1" t="s">
        <v>24</v>
      </c>
      <c r="H9694" s="4" t="s">
        <v>679</v>
      </c>
      <c r="I9694" s="1" t="s">
        <v>38</v>
      </c>
    </row>
    <row r="9695" spans="2:9">
      <c r="B9695" s="1">
        <v>9693</v>
      </c>
      <c r="C9695" s="41" t="s">
        <v>339</v>
      </c>
      <c r="D9695" s="4" t="s">
        <v>338</v>
      </c>
      <c r="E9695" s="41" t="s">
        <v>23</v>
      </c>
      <c r="G9695" s="1" t="s">
        <v>24</v>
      </c>
      <c r="H9695" s="4" t="s">
        <v>681</v>
      </c>
      <c r="I9695" s="1" t="s">
        <v>38</v>
      </c>
    </row>
    <row r="9696" spans="2:9">
      <c r="B9696" s="1">
        <v>9694</v>
      </c>
      <c r="C9696" s="41" t="s">
        <v>26778</v>
      </c>
      <c r="D9696" s="4" t="s">
        <v>26779</v>
      </c>
      <c r="E9696" s="41" t="s">
        <v>23</v>
      </c>
      <c r="G9696" s="1" t="s">
        <v>24</v>
      </c>
      <c r="H9696" s="4" t="s">
        <v>244</v>
      </c>
      <c r="I9696" s="1" t="s">
        <v>38</v>
      </c>
    </row>
    <row r="9697" spans="2:9">
      <c r="B9697" s="1">
        <v>9695</v>
      </c>
      <c r="C9697" s="41" t="s">
        <v>26780</v>
      </c>
      <c r="D9697" s="4" t="s">
        <v>26781</v>
      </c>
      <c r="E9697" s="41" t="s">
        <v>23</v>
      </c>
      <c r="G9697" s="1" t="s">
        <v>24</v>
      </c>
      <c r="H9697" s="4" t="s">
        <v>675</v>
      </c>
      <c r="I9697" s="1" t="s">
        <v>38</v>
      </c>
    </row>
    <row r="9698" spans="2:9">
      <c r="B9698" s="1">
        <v>9696</v>
      </c>
      <c r="C9698" s="41" t="s">
        <v>337</v>
      </c>
      <c r="D9698" s="4" t="s">
        <v>336</v>
      </c>
      <c r="E9698" s="41" t="s">
        <v>23</v>
      </c>
      <c r="G9698" s="1" t="s">
        <v>24</v>
      </c>
      <c r="H9698" s="4" t="s">
        <v>681</v>
      </c>
      <c r="I9698" s="1" t="s">
        <v>38</v>
      </c>
    </row>
    <row r="9699" spans="2:9">
      <c r="B9699" s="1">
        <v>9697</v>
      </c>
      <c r="C9699" s="41" t="s">
        <v>26782</v>
      </c>
      <c r="D9699" s="4" t="s">
        <v>26783</v>
      </c>
      <c r="E9699" s="41" t="s">
        <v>23</v>
      </c>
      <c r="F9699" s="3" t="s">
        <v>30156</v>
      </c>
      <c r="G9699" s="1" t="s">
        <v>24</v>
      </c>
      <c r="H9699" s="4" t="s">
        <v>182</v>
      </c>
      <c r="I9699" s="1" t="s">
        <v>38</v>
      </c>
    </row>
    <row r="9700" spans="2:9">
      <c r="B9700" s="1">
        <v>9698</v>
      </c>
      <c r="C9700" s="41" t="s">
        <v>409</v>
      </c>
      <c r="D9700" s="4" t="s">
        <v>408</v>
      </c>
      <c r="E9700" s="41" t="s">
        <v>23</v>
      </c>
      <c r="F9700" s="3" t="s">
        <v>29978</v>
      </c>
      <c r="G9700" s="1" t="s">
        <v>24</v>
      </c>
      <c r="H9700" s="4" t="s">
        <v>4</v>
      </c>
      <c r="I9700" s="1" t="s">
        <v>38</v>
      </c>
    </row>
    <row r="9701" spans="2:9">
      <c r="B9701" s="1">
        <v>9699</v>
      </c>
      <c r="C9701" s="41" t="s">
        <v>26784</v>
      </c>
      <c r="D9701" s="4" t="s">
        <v>26785</v>
      </c>
      <c r="E9701" s="41" t="s">
        <v>23</v>
      </c>
      <c r="G9701" s="1" t="s">
        <v>24</v>
      </c>
      <c r="H9701" s="4" t="s">
        <v>252</v>
      </c>
      <c r="I9701" s="1" t="s">
        <v>38</v>
      </c>
    </row>
    <row r="9702" spans="2:9">
      <c r="B9702" s="1">
        <v>9700</v>
      </c>
      <c r="C9702" s="41" t="s">
        <v>26786</v>
      </c>
      <c r="D9702" s="4" t="s">
        <v>26787</v>
      </c>
      <c r="E9702" s="41" t="s">
        <v>23</v>
      </c>
      <c r="G9702" s="1" t="s">
        <v>24</v>
      </c>
      <c r="H9702" s="4" t="s">
        <v>182</v>
      </c>
      <c r="I9702" s="1" t="s">
        <v>38</v>
      </c>
    </row>
    <row r="9703" spans="2:9">
      <c r="B9703" s="1">
        <v>9701</v>
      </c>
      <c r="C9703" s="41" t="s">
        <v>26788</v>
      </c>
      <c r="D9703" s="4" t="s">
        <v>26789</v>
      </c>
      <c r="E9703" s="41" t="s">
        <v>23</v>
      </c>
      <c r="G9703" s="1" t="s">
        <v>24</v>
      </c>
      <c r="H9703" s="4" t="s">
        <v>679</v>
      </c>
      <c r="I9703" s="1" t="s">
        <v>38</v>
      </c>
    </row>
    <row r="9704" spans="2:9">
      <c r="B9704" s="1">
        <v>9702</v>
      </c>
      <c r="C9704" s="41" t="s">
        <v>26790</v>
      </c>
      <c r="D9704" s="4" t="s">
        <v>18646</v>
      </c>
      <c r="E9704" s="41" t="s">
        <v>23</v>
      </c>
      <c r="G9704" s="1" t="s">
        <v>24</v>
      </c>
      <c r="H9704" s="4" t="s">
        <v>182</v>
      </c>
      <c r="I9704" s="1" t="s">
        <v>38</v>
      </c>
    </row>
    <row r="9705" spans="2:9">
      <c r="B9705" s="1">
        <v>9703</v>
      </c>
      <c r="C9705" s="41" t="s">
        <v>26791</v>
      </c>
      <c r="D9705" s="4" t="s">
        <v>26792</v>
      </c>
      <c r="E9705" s="41" t="s">
        <v>23</v>
      </c>
      <c r="G9705" s="1" t="s">
        <v>24</v>
      </c>
      <c r="H9705" s="4" t="s">
        <v>436</v>
      </c>
      <c r="I9705" s="1" t="s">
        <v>38</v>
      </c>
    </row>
    <row r="9706" spans="2:9">
      <c r="B9706" s="1">
        <v>9704</v>
      </c>
      <c r="C9706" s="41" t="s">
        <v>26793</v>
      </c>
      <c r="D9706" s="4" t="s">
        <v>26794</v>
      </c>
      <c r="E9706" s="41" t="s">
        <v>23</v>
      </c>
      <c r="G9706" s="1" t="s">
        <v>24</v>
      </c>
      <c r="H9706" s="4" t="s">
        <v>678</v>
      </c>
      <c r="I9706" s="1" t="s">
        <v>38</v>
      </c>
    </row>
    <row r="9707" spans="2:9">
      <c r="B9707" s="1">
        <v>9705</v>
      </c>
      <c r="C9707" s="41" t="s">
        <v>26795</v>
      </c>
      <c r="D9707" s="4" t="s">
        <v>26796</v>
      </c>
      <c r="E9707" s="41" t="s">
        <v>23</v>
      </c>
      <c r="G9707" s="1" t="s">
        <v>24</v>
      </c>
      <c r="H9707" s="4" t="s">
        <v>478</v>
      </c>
      <c r="I9707" s="1" t="s">
        <v>38</v>
      </c>
    </row>
    <row r="9708" spans="2:9">
      <c r="B9708" s="1">
        <v>9706</v>
      </c>
      <c r="C9708" s="41" t="s">
        <v>26797</v>
      </c>
      <c r="D9708" s="4" t="s">
        <v>26798</v>
      </c>
      <c r="E9708" s="41" t="s">
        <v>23</v>
      </c>
      <c r="G9708" s="1" t="s">
        <v>24</v>
      </c>
      <c r="H9708" s="4" t="s">
        <v>478</v>
      </c>
      <c r="I9708" s="1" t="s">
        <v>38</v>
      </c>
    </row>
    <row r="9709" spans="2:9">
      <c r="B9709" s="1">
        <v>9707</v>
      </c>
      <c r="C9709" s="41" t="s">
        <v>26799</v>
      </c>
      <c r="D9709" s="4" t="s">
        <v>26800</v>
      </c>
      <c r="E9709" s="41" t="s">
        <v>23</v>
      </c>
      <c r="G9709" s="1" t="s">
        <v>24</v>
      </c>
      <c r="H9709" s="4" t="s">
        <v>436</v>
      </c>
      <c r="I9709" s="1" t="s">
        <v>38</v>
      </c>
    </row>
    <row r="9710" spans="2:9">
      <c r="B9710" s="1">
        <v>9708</v>
      </c>
      <c r="C9710" s="41" t="s">
        <v>26801</v>
      </c>
      <c r="D9710" s="4" t="s">
        <v>26802</v>
      </c>
      <c r="E9710" s="41" t="s">
        <v>23</v>
      </c>
      <c r="G9710" s="1" t="s">
        <v>24</v>
      </c>
      <c r="H9710" s="4" t="s">
        <v>296</v>
      </c>
      <c r="I9710" s="1" t="s">
        <v>38</v>
      </c>
    </row>
    <row r="9711" spans="2:9">
      <c r="B9711" s="1">
        <v>9709</v>
      </c>
      <c r="C9711" s="41" t="s">
        <v>26803</v>
      </c>
      <c r="D9711" s="4" t="s">
        <v>26804</v>
      </c>
      <c r="E9711" s="41" t="s">
        <v>23</v>
      </c>
      <c r="G9711" s="1" t="s">
        <v>24</v>
      </c>
      <c r="H9711" s="4" t="s">
        <v>557</v>
      </c>
      <c r="I9711" s="1" t="s">
        <v>38</v>
      </c>
    </row>
    <row r="9712" spans="2:9">
      <c r="B9712" s="1">
        <v>9710</v>
      </c>
      <c r="C9712" s="41" t="s">
        <v>26805</v>
      </c>
      <c r="D9712" s="4" t="s">
        <v>26806</v>
      </c>
      <c r="E9712" s="41" t="s">
        <v>23</v>
      </c>
      <c r="G9712" s="1" t="s">
        <v>24</v>
      </c>
      <c r="H9712" s="4" t="s">
        <v>678</v>
      </c>
      <c r="I9712" s="1" t="s">
        <v>38</v>
      </c>
    </row>
    <row r="9713" spans="2:9">
      <c r="B9713" s="1">
        <v>9711</v>
      </c>
      <c r="C9713" s="41" t="s">
        <v>26807</v>
      </c>
      <c r="D9713" s="4" t="s">
        <v>26808</v>
      </c>
      <c r="E9713" s="41" t="s">
        <v>23</v>
      </c>
      <c r="G9713" s="1" t="s">
        <v>24</v>
      </c>
      <c r="H9713" s="4" t="s">
        <v>484</v>
      </c>
      <c r="I9713" s="1" t="s">
        <v>38</v>
      </c>
    </row>
    <row r="9714" spans="2:9">
      <c r="B9714" s="1">
        <v>9712</v>
      </c>
      <c r="C9714" s="41" t="s">
        <v>26809</v>
      </c>
      <c r="D9714" s="4" t="s">
        <v>26810</v>
      </c>
      <c r="E9714" s="41" t="s">
        <v>23</v>
      </c>
      <c r="G9714" s="1" t="s">
        <v>24</v>
      </c>
      <c r="H9714" s="4" t="s">
        <v>678</v>
      </c>
      <c r="I9714" s="1" t="s">
        <v>38</v>
      </c>
    </row>
    <row r="9715" spans="2:9">
      <c r="B9715" s="1">
        <v>9713</v>
      </c>
      <c r="C9715" s="41" t="s">
        <v>514</v>
      </c>
      <c r="D9715" s="4" t="s">
        <v>513</v>
      </c>
      <c r="E9715" s="41" t="s">
        <v>21</v>
      </c>
      <c r="G9715" s="1" t="s">
        <v>22</v>
      </c>
      <c r="H9715" s="4" t="s">
        <v>322</v>
      </c>
      <c r="I9715" s="1" t="s">
        <v>38</v>
      </c>
    </row>
    <row r="9716" spans="2:9">
      <c r="B9716" s="1">
        <v>9714</v>
      </c>
      <c r="C9716" s="41" t="s">
        <v>26811</v>
      </c>
      <c r="D9716" s="4" t="s">
        <v>26812</v>
      </c>
      <c r="E9716" s="41" t="s">
        <v>23</v>
      </c>
      <c r="G9716" s="1" t="s">
        <v>24</v>
      </c>
      <c r="H9716" s="4" t="s">
        <v>436</v>
      </c>
      <c r="I9716" s="1" t="s">
        <v>38</v>
      </c>
    </row>
    <row r="9717" spans="2:9">
      <c r="B9717" s="1">
        <v>9715</v>
      </c>
      <c r="C9717" s="41" t="s">
        <v>26813</v>
      </c>
      <c r="D9717" s="4" t="s">
        <v>15845</v>
      </c>
      <c r="E9717" s="41" t="s">
        <v>23</v>
      </c>
      <c r="G9717" s="1" t="s">
        <v>24</v>
      </c>
      <c r="H9717" s="4" t="s">
        <v>484</v>
      </c>
      <c r="I9717" s="1" t="s">
        <v>38</v>
      </c>
    </row>
    <row r="9718" spans="2:9">
      <c r="B9718" s="1">
        <v>9716</v>
      </c>
      <c r="C9718" s="41" t="s">
        <v>26814</v>
      </c>
      <c r="D9718" s="4" t="s">
        <v>26815</v>
      </c>
      <c r="E9718" s="41" t="s">
        <v>23</v>
      </c>
      <c r="G9718" s="1" t="s">
        <v>24</v>
      </c>
      <c r="H9718" s="4" t="s">
        <v>29551</v>
      </c>
      <c r="I9718" s="1" t="s">
        <v>38</v>
      </c>
    </row>
    <row r="9719" spans="2:9">
      <c r="B9719" s="1">
        <v>9717</v>
      </c>
      <c r="C9719" s="41" t="s">
        <v>26816</v>
      </c>
      <c r="D9719" s="4" t="s">
        <v>26817</v>
      </c>
      <c r="E9719" s="41" t="s">
        <v>23</v>
      </c>
      <c r="G9719" s="1" t="s">
        <v>24</v>
      </c>
      <c r="H9719" s="4" t="s">
        <v>478</v>
      </c>
      <c r="I9719" s="1" t="s">
        <v>38</v>
      </c>
    </row>
    <row r="9720" spans="2:9">
      <c r="B9720" s="1">
        <v>9718</v>
      </c>
      <c r="C9720" s="41" t="s">
        <v>26818</v>
      </c>
      <c r="D9720" s="4" t="s">
        <v>26819</v>
      </c>
      <c r="E9720" s="41" t="s">
        <v>23</v>
      </c>
      <c r="G9720" s="1" t="s">
        <v>24</v>
      </c>
      <c r="H9720" s="4" t="s">
        <v>436</v>
      </c>
      <c r="I9720" s="1" t="s">
        <v>38</v>
      </c>
    </row>
    <row r="9721" spans="2:9">
      <c r="B9721" s="1">
        <v>9719</v>
      </c>
      <c r="C9721" s="41" t="s">
        <v>26820</v>
      </c>
      <c r="D9721" s="4" t="s">
        <v>26821</v>
      </c>
      <c r="E9721" s="41" t="s">
        <v>23</v>
      </c>
      <c r="G9721" s="1" t="s">
        <v>24</v>
      </c>
      <c r="H9721" s="4" t="s">
        <v>29551</v>
      </c>
      <c r="I9721" s="1" t="s">
        <v>38</v>
      </c>
    </row>
    <row r="9722" spans="2:9">
      <c r="B9722" s="1">
        <v>9720</v>
      </c>
      <c r="C9722" s="41" t="s">
        <v>26822</v>
      </c>
      <c r="D9722" s="4" t="s">
        <v>26823</v>
      </c>
      <c r="E9722" s="41" t="s">
        <v>23</v>
      </c>
      <c r="G9722" s="1" t="s">
        <v>24</v>
      </c>
      <c r="H9722" s="4" t="s">
        <v>252</v>
      </c>
      <c r="I9722" s="1" t="s">
        <v>38</v>
      </c>
    </row>
    <row r="9723" spans="2:9">
      <c r="B9723" s="1">
        <v>9721</v>
      </c>
      <c r="C9723" s="41" t="s">
        <v>26824</v>
      </c>
      <c r="D9723" s="4" t="s">
        <v>26825</v>
      </c>
      <c r="E9723" s="41" t="s">
        <v>23</v>
      </c>
      <c r="G9723" s="1" t="s">
        <v>24</v>
      </c>
      <c r="H9723" s="4" t="s">
        <v>436</v>
      </c>
      <c r="I9723" s="1" t="s">
        <v>38</v>
      </c>
    </row>
    <row r="9724" spans="2:9">
      <c r="B9724" s="1">
        <v>9722</v>
      </c>
      <c r="C9724" s="41" t="s">
        <v>26826</v>
      </c>
      <c r="D9724" s="4" t="s">
        <v>26827</v>
      </c>
      <c r="E9724" s="41" t="s">
        <v>23</v>
      </c>
      <c r="G9724" s="1" t="s">
        <v>24</v>
      </c>
      <c r="H9724" s="4" t="s">
        <v>326</v>
      </c>
      <c r="I9724" s="1" t="s">
        <v>38</v>
      </c>
    </row>
    <row r="9725" spans="2:9">
      <c r="B9725" s="1">
        <v>9723</v>
      </c>
      <c r="C9725" s="41" t="s">
        <v>26828</v>
      </c>
      <c r="D9725" s="4" t="s">
        <v>26829</v>
      </c>
      <c r="E9725" s="41" t="s">
        <v>23</v>
      </c>
      <c r="G9725" s="1" t="s">
        <v>24</v>
      </c>
      <c r="H9725" s="4" t="s">
        <v>296</v>
      </c>
      <c r="I9725" s="1" t="s">
        <v>38</v>
      </c>
    </row>
    <row r="9726" spans="2:9">
      <c r="B9726" s="1">
        <v>9724</v>
      </c>
      <c r="C9726" s="41" t="s">
        <v>26830</v>
      </c>
      <c r="D9726" s="4" t="s">
        <v>26831</v>
      </c>
      <c r="E9726" s="41" t="s">
        <v>23</v>
      </c>
      <c r="G9726" s="1" t="s">
        <v>24</v>
      </c>
      <c r="H9726" s="4" t="s">
        <v>594</v>
      </c>
      <c r="I9726" s="1" t="s">
        <v>38</v>
      </c>
    </row>
    <row r="9727" spans="2:9">
      <c r="B9727" s="1">
        <v>9725</v>
      </c>
      <c r="C9727" s="41" t="s">
        <v>26832</v>
      </c>
      <c r="D9727" s="4" t="s">
        <v>26833</v>
      </c>
      <c r="E9727" s="41" t="s">
        <v>23</v>
      </c>
      <c r="G9727" s="1" t="s">
        <v>24</v>
      </c>
      <c r="H9727" s="4" t="s">
        <v>678</v>
      </c>
      <c r="I9727" s="1" t="s">
        <v>38</v>
      </c>
    </row>
    <row r="9728" spans="2:9">
      <c r="B9728" s="1">
        <v>9726</v>
      </c>
      <c r="C9728" s="41" t="s">
        <v>26834</v>
      </c>
      <c r="D9728" s="4" t="s">
        <v>26835</v>
      </c>
      <c r="E9728" s="41" t="s">
        <v>23</v>
      </c>
      <c r="G9728" s="1" t="s">
        <v>24</v>
      </c>
      <c r="H9728" s="4" t="s">
        <v>310</v>
      </c>
      <c r="I9728" s="1" t="s">
        <v>38</v>
      </c>
    </row>
    <row r="9729" spans="2:9">
      <c r="B9729" s="1">
        <v>9727</v>
      </c>
      <c r="C9729" s="41" t="s">
        <v>26836</v>
      </c>
      <c r="D9729" s="4" t="s">
        <v>26837</v>
      </c>
      <c r="E9729" s="41" t="s">
        <v>23</v>
      </c>
      <c r="G9729" s="1" t="s">
        <v>24</v>
      </c>
      <c r="H9729" s="4" t="s">
        <v>678</v>
      </c>
      <c r="I9729" s="1" t="s">
        <v>38</v>
      </c>
    </row>
    <row r="9730" spans="2:9">
      <c r="B9730" s="1">
        <v>9728</v>
      </c>
      <c r="C9730" s="41" t="s">
        <v>26838</v>
      </c>
      <c r="D9730" s="4" t="s">
        <v>26839</v>
      </c>
      <c r="E9730" s="41" t="s">
        <v>23</v>
      </c>
      <c r="G9730" s="1" t="s">
        <v>24</v>
      </c>
      <c r="H9730" s="4" t="s">
        <v>678</v>
      </c>
      <c r="I9730" s="1" t="s">
        <v>38</v>
      </c>
    </row>
    <row r="9731" spans="2:9">
      <c r="B9731" s="1">
        <v>9729</v>
      </c>
      <c r="C9731" s="41" t="s">
        <v>26840</v>
      </c>
      <c r="D9731" s="4" t="s">
        <v>26841</v>
      </c>
      <c r="E9731" s="41" t="s">
        <v>23</v>
      </c>
      <c r="G9731" s="1" t="s">
        <v>24</v>
      </c>
      <c r="H9731" s="4" t="s">
        <v>675</v>
      </c>
      <c r="I9731" s="1" t="s">
        <v>38</v>
      </c>
    </row>
    <row r="9732" spans="2:9">
      <c r="B9732" s="1">
        <v>9730</v>
      </c>
      <c r="C9732" s="41" t="s">
        <v>26842</v>
      </c>
      <c r="D9732" s="4" t="s">
        <v>26843</v>
      </c>
      <c r="E9732" s="41" t="s">
        <v>23</v>
      </c>
      <c r="G9732" s="1" t="s">
        <v>24</v>
      </c>
      <c r="H9732" s="4" t="s">
        <v>678</v>
      </c>
      <c r="I9732" s="1" t="s">
        <v>38</v>
      </c>
    </row>
    <row r="9733" spans="2:9">
      <c r="B9733" s="1">
        <v>9731</v>
      </c>
      <c r="C9733" s="41" t="s">
        <v>26844</v>
      </c>
      <c r="D9733" s="4" t="s">
        <v>26845</v>
      </c>
      <c r="E9733" s="41" t="s">
        <v>23</v>
      </c>
      <c r="G9733" s="1" t="s">
        <v>24</v>
      </c>
      <c r="H9733" s="4" t="s">
        <v>310</v>
      </c>
      <c r="I9733" s="1" t="s">
        <v>38</v>
      </c>
    </row>
    <row r="9734" spans="2:9">
      <c r="B9734" s="1">
        <v>9732</v>
      </c>
      <c r="C9734" s="41" t="s">
        <v>26846</v>
      </c>
      <c r="D9734" s="4" t="s">
        <v>26847</v>
      </c>
      <c r="E9734" s="41" t="s">
        <v>23</v>
      </c>
      <c r="G9734" s="1" t="s">
        <v>24</v>
      </c>
      <c r="H9734" s="4" t="s">
        <v>436</v>
      </c>
      <c r="I9734" s="1" t="s">
        <v>38</v>
      </c>
    </row>
    <row r="9735" spans="2:9">
      <c r="B9735" s="1">
        <v>9733</v>
      </c>
      <c r="C9735" s="41" t="s">
        <v>26848</v>
      </c>
      <c r="D9735" s="4" t="s">
        <v>26849</v>
      </c>
      <c r="E9735" s="41" t="s">
        <v>23</v>
      </c>
      <c r="G9735" s="1" t="s">
        <v>24</v>
      </c>
      <c r="H9735" s="4" t="s">
        <v>675</v>
      </c>
      <c r="I9735" s="1" t="s">
        <v>38</v>
      </c>
    </row>
    <row r="9736" spans="2:9">
      <c r="B9736" s="1">
        <v>9734</v>
      </c>
      <c r="C9736" s="41" t="s">
        <v>26850</v>
      </c>
      <c r="D9736" s="4" t="s">
        <v>26851</v>
      </c>
      <c r="E9736" s="41" t="s">
        <v>23</v>
      </c>
      <c r="G9736" s="1" t="s">
        <v>24</v>
      </c>
      <c r="H9736" s="4" t="s">
        <v>679</v>
      </c>
      <c r="I9736" s="1" t="s">
        <v>38</v>
      </c>
    </row>
    <row r="9737" spans="2:9">
      <c r="B9737" s="1">
        <v>9735</v>
      </c>
      <c r="C9737" s="41" t="s">
        <v>26852</v>
      </c>
      <c r="D9737" s="4" t="s">
        <v>26853</v>
      </c>
      <c r="E9737" s="41" t="s">
        <v>23</v>
      </c>
      <c r="G9737" s="1" t="s">
        <v>24</v>
      </c>
      <c r="H9737" s="4" t="s">
        <v>174</v>
      </c>
      <c r="I9737" s="1" t="s">
        <v>38</v>
      </c>
    </row>
    <row r="9738" spans="2:9">
      <c r="B9738" s="1">
        <v>9736</v>
      </c>
      <c r="C9738" s="41" t="s">
        <v>26854</v>
      </c>
      <c r="D9738" s="4" t="s">
        <v>26855</v>
      </c>
      <c r="E9738" s="41" t="s">
        <v>23</v>
      </c>
      <c r="G9738" s="1" t="s">
        <v>24</v>
      </c>
      <c r="H9738" s="4" t="s">
        <v>322</v>
      </c>
      <c r="I9738" s="1" t="s">
        <v>38</v>
      </c>
    </row>
    <row r="9739" spans="2:9">
      <c r="B9739" s="1">
        <v>9737</v>
      </c>
      <c r="C9739" s="41" t="s">
        <v>26856</v>
      </c>
      <c r="D9739" s="4" t="s">
        <v>26857</v>
      </c>
      <c r="E9739" s="41" t="s">
        <v>23</v>
      </c>
      <c r="G9739" s="1" t="s">
        <v>24</v>
      </c>
      <c r="H9739" s="4" t="s">
        <v>29551</v>
      </c>
      <c r="I9739" s="1" t="s">
        <v>38</v>
      </c>
    </row>
    <row r="9740" spans="2:9">
      <c r="B9740" s="1">
        <v>9738</v>
      </c>
      <c r="C9740" s="41" t="s">
        <v>250</v>
      </c>
      <c r="D9740" s="4" t="s">
        <v>249</v>
      </c>
      <c r="E9740" s="41" t="s">
        <v>23</v>
      </c>
      <c r="G9740" s="1" t="s">
        <v>24</v>
      </c>
      <c r="H9740" s="4" t="s">
        <v>252</v>
      </c>
      <c r="I9740" s="1" t="s">
        <v>38</v>
      </c>
    </row>
    <row r="9741" spans="2:9">
      <c r="B9741" s="1">
        <v>9739</v>
      </c>
      <c r="C9741" s="41" t="s">
        <v>26858</v>
      </c>
      <c r="D9741" s="4" t="s">
        <v>26859</v>
      </c>
      <c r="E9741" s="41" t="s">
        <v>23</v>
      </c>
      <c r="G9741" s="1" t="s">
        <v>24</v>
      </c>
      <c r="H9741" s="4" t="s">
        <v>29551</v>
      </c>
      <c r="I9741" s="1" t="s">
        <v>38</v>
      </c>
    </row>
    <row r="9742" spans="2:9">
      <c r="B9742" s="1">
        <v>9740</v>
      </c>
      <c r="C9742" s="41" t="s">
        <v>26860</v>
      </c>
      <c r="D9742" s="4" t="s">
        <v>26861</v>
      </c>
      <c r="E9742" s="41" t="s">
        <v>23</v>
      </c>
      <c r="G9742" s="1" t="s">
        <v>24</v>
      </c>
      <c r="H9742" s="4" t="s">
        <v>678</v>
      </c>
      <c r="I9742" s="1" t="s">
        <v>38</v>
      </c>
    </row>
    <row r="9743" spans="2:9">
      <c r="B9743" s="1">
        <v>9741</v>
      </c>
      <c r="C9743" s="41" t="s">
        <v>26862</v>
      </c>
      <c r="D9743" s="4" t="s">
        <v>26863</v>
      </c>
      <c r="E9743" s="41" t="s">
        <v>23</v>
      </c>
      <c r="G9743" s="1" t="s">
        <v>24</v>
      </c>
      <c r="H9743" s="4" t="s">
        <v>675</v>
      </c>
      <c r="I9743" s="1" t="s">
        <v>38</v>
      </c>
    </row>
    <row r="9744" spans="2:9">
      <c r="B9744" s="1">
        <v>9742</v>
      </c>
      <c r="C9744" s="41" t="s">
        <v>26864</v>
      </c>
      <c r="D9744" s="4" t="s">
        <v>26865</v>
      </c>
      <c r="E9744" s="41" t="s">
        <v>23</v>
      </c>
      <c r="G9744" s="1" t="s">
        <v>24</v>
      </c>
      <c r="H9744" s="4" t="s">
        <v>296</v>
      </c>
      <c r="I9744" s="1" t="s">
        <v>38</v>
      </c>
    </row>
    <row r="9745" spans="2:9">
      <c r="B9745" s="1">
        <v>9743</v>
      </c>
      <c r="C9745" s="41" t="s">
        <v>26866</v>
      </c>
      <c r="D9745" s="4" t="s">
        <v>26867</v>
      </c>
      <c r="E9745" s="41" t="s">
        <v>23</v>
      </c>
      <c r="G9745" s="1" t="s">
        <v>24</v>
      </c>
      <c r="H9745" s="4" t="s">
        <v>29551</v>
      </c>
      <c r="I9745" s="1" t="s">
        <v>38</v>
      </c>
    </row>
    <row r="9746" spans="2:9">
      <c r="B9746" s="1">
        <v>9744</v>
      </c>
      <c r="C9746" s="41" t="s">
        <v>26868</v>
      </c>
      <c r="D9746" s="4" t="s">
        <v>26869</v>
      </c>
      <c r="E9746" s="41" t="s">
        <v>23</v>
      </c>
      <c r="G9746" s="1" t="s">
        <v>24</v>
      </c>
      <c r="H9746" s="4" t="s">
        <v>29551</v>
      </c>
      <c r="I9746" s="1" t="s">
        <v>38</v>
      </c>
    </row>
    <row r="9747" spans="2:9">
      <c r="B9747" s="1">
        <v>9745</v>
      </c>
      <c r="C9747" s="41" t="s">
        <v>26870</v>
      </c>
      <c r="D9747" s="4" t="s">
        <v>26871</v>
      </c>
      <c r="E9747" s="41" t="s">
        <v>23</v>
      </c>
      <c r="G9747" s="1" t="s">
        <v>24</v>
      </c>
      <c r="H9747" s="4" t="s">
        <v>29551</v>
      </c>
      <c r="I9747" s="1" t="s">
        <v>38</v>
      </c>
    </row>
    <row r="9748" spans="2:9">
      <c r="B9748" s="1">
        <v>9746</v>
      </c>
      <c r="C9748" s="41" t="s">
        <v>26872</v>
      </c>
      <c r="D9748" s="4" t="s">
        <v>26873</v>
      </c>
      <c r="E9748" s="41" t="s">
        <v>23</v>
      </c>
      <c r="G9748" s="1" t="s">
        <v>24</v>
      </c>
      <c r="H9748" s="4" t="s">
        <v>678</v>
      </c>
      <c r="I9748" s="1" t="s">
        <v>38</v>
      </c>
    </row>
    <row r="9749" spans="2:9">
      <c r="B9749" s="1">
        <v>9747</v>
      </c>
      <c r="C9749" s="41" t="s">
        <v>26874</v>
      </c>
      <c r="D9749" s="4" t="s">
        <v>26875</v>
      </c>
      <c r="E9749" s="41" t="s">
        <v>23</v>
      </c>
      <c r="G9749" s="1" t="s">
        <v>24</v>
      </c>
      <c r="H9749" s="4" t="s">
        <v>29551</v>
      </c>
      <c r="I9749" s="1" t="s">
        <v>38</v>
      </c>
    </row>
    <row r="9750" spans="2:9">
      <c r="B9750" s="1">
        <v>9748</v>
      </c>
      <c r="C9750" s="41" t="s">
        <v>26876</v>
      </c>
      <c r="D9750" s="4" t="s">
        <v>26877</v>
      </c>
      <c r="E9750" s="41" t="s">
        <v>23</v>
      </c>
      <c r="G9750" s="1" t="s">
        <v>24</v>
      </c>
      <c r="H9750" s="4" t="s">
        <v>174</v>
      </c>
      <c r="I9750" s="1" t="s">
        <v>38</v>
      </c>
    </row>
    <row r="9751" spans="2:9">
      <c r="B9751" s="1">
        <v>9749</v>
      </c>
      <c r="C9751" s="41" t="s">
        <v>26878</v>
      </c>
      <c r="D9751" s="4" t="s">
        <v>26879</v>
      </c>
      <c r="E9751" s="41" t="s">
        <v>23</v>
      </c>
      <c r="G9751" s="1" t="s">
        <v>24</v>
      </c>
      <c r="H9751" s="4" t="s">
        <v>252</v>
      </c>
      <c r="I9751" s="1" t="s">
        <v>38</v>
      </c>
    </row>
    <row r="9752" spans="2:9">
      <c r="B9752" s="1">
        <v>9750</v>
      </c>
      <c r="C9752" s="41" t="s">
        <v>26880</v>
      </c>
      <c r="D9752" s="4" t="s">
        <v>26881</v>
      </c>
      <c r="E9752" s="41" t="s">
        <v>23</v>
      </c>
      <c r="G9752" s="1" t="s">
        <v>24</v>
      </c>
      <c r="H9752" s="4" t="s">
        <v>252</v>
      </c>
      <c r="I9752" s="1" t="s">
        <v>38</v>
      </c>
    </row>
    <row r="9753" spans="2:9">
      <c r="B9753" s="1">
        <v>9751</v>
      </c>
      <c r="C9753" s="41" t="s">
        <v>26882</v>
      </c>
      <c r="D9753" s="4" t="s">
        <v>26883</v>
      </c>
      <c r="E9753" s="41" t="s">
        <v>23</v>
      </c>
      <c r="G9753" s="1" t="s">
        <v>24</v>
      </c>
      <c r="H9753" s="4" t="s">
        <v>322</v>
      </c>
      <c r="I9753" s="1" t="s">
        <v>38</v>
      </c>
    </row>
    <row r="9754" spans="2:9">
      <c r="B9754" s="1">
        <v>9752</v>
      </c>
      <c r="C9754" s="41" t="s">
        <v>26884</v>
      </c>
      <c r="D9754" s="4" t="s">
        <v>26885</v>
      </c>
      <c r="E9754" s="41" t="s">
        <v>23</v>
      </c>
      <c r="G9754" s="1" t="s">
        <v>24</v>
      </c>
      <c r="H9754" s="4" t="s">
        <v>675</v>
      </c>
      <c r="I9754" s="1" t="s">
        <v>38</v>
      </c>
    </row>
    <row r="9755" spans="2:9">
      <c r="B9755" s="1">
        <v>9753</v>
      </c>
      <c r="C9755" s="41" t="s">
        <v>26886</v>
      </c>
      <c r="D9755" s="4" t="s">
        <v>26887</v>
      </c>
      <c r="E9755" s="41" t="s">
        <v>23</v>
      </c>
      <c r="G9755" s="1" t="s">
        <v>24</v>
      </c>
      <c r="H9755" s="4" t="s">
        <v>29551</v>
      </c>
      <c r="I9755" s="1" t="s">
        <v>38</v>
      </c>
    </row>
    <row r="9756" spans="2:9">
      <c r="B9756" s="1">
        <v>9754</v>
      </c>
      <c r="C9756" s="41" t="s">
        <v>26888</v>
      </c>
      <c r="D9756" s="4" t="s">
        <v>26889</v>
      </c>
      <c r="E9756" s="41" t="s">
        <v>23</v>
      </c>
      <c r="G9756" s="1" t="s">
        <v>24</v>
      </c>
      <c r="H9756" s="4" t="s">
        <v>680</v>
      </c>
      <c r="I9756" s="1" t="s">
        <v>38</v>
      </c>
    </row>
    <row r="9757" spans="2:9">
      <c r="B9757" s="1">
        <v>9755</v>
      </c>
      <c r="C9757" s="41" t="s">
        <v>26890</v>
      </c>
      <c r="D9757" s="4" t="s">
        <v>26891</v>
      </c>
      <c r="E9757" s="41" t="s">
        <v>23</v>
      </c>
      <c r="G9757" s="1" t="s">
        <v>24</v>
      </c>
      <c r="H9757" s="4" t="s">
        <v>436</v>
      </c>
      <c r="I9757" s="1" t="s">
        <v>38</v>
      </c>
    </row>
    <row r="9758" spans="2:9">
      <c r="B9758" s="1">
        <v>9756</v>
      </c>
      <c r="C9758" s="41" t="s">
        <v>26892</v>
      </c>
      <c r="D9758" s="4" t="s">
        <v>26893</v>
      </c>
      <c r="E9758" s="41" t="s">
        <v>23</v>
      </c>
      <c r="G9758" s="1" t="s">
        <v>24</v>
      </c>
      <c r="H9758" s="4" t="s">
        <v>679</v>
      </c>
      <c r="I9758" s="1" t="s">
        <v>38</v>
      </c>
    </row>
    <row r="9759" spans="2:9">
      <c r="B9759" s="1">
        <v>9757</v>
      </c>
      <c r="C9759" s="41" t="s">
        <v>26894</v>
      </c>
      <c r="D9759" s="4" t="s">
        <v>26895</v>
      </c>
      <c r="E9759" s="41" t="s">
        <v>23</v>
      </c>
      <c r="G9759" s="1" t="s">
        <v>24</v>
      </c>
      <c r="H9759" s="4" t="s">
        <v>484</v>
      </c>
      <c r="I9759" s="1" t="s">
        <v>38</v>
      </c>
    </row>
    <row r="9760" spans="2:9">
      <c r="B9760" s="1">
        <v>9758</v>
      </c>
      <c r="C9760" s="41" t="s">
        <v>26896</v>
      </c>
      <c r="D9760" s="4" t="s">
        <v>26897</v>
      </c>
      <c r="E9760" s="41" t="s">
        <v>23</v>
      </c>
      <c r="G9760" s="1" t="s">
        <v>24</v>
      </c>
      <c r="H9760" s="4" t="s">
        <v>678</v>
      </c>
      <c r="I9760" s="1" t="s">
        <v>38</v>
      </c>
    </row>
    <row r="9761" spans="2:9">
      <c r="B9761" s="1">
        <v>9759</v>
      </c>
      <c r="C9761" s="41" t="s">
        <v>26898</v>
      </c>
      <c r="D9761" s="4" t="s">
        <v>26899</v>
      </c>
      <c r="E9761" s="41" t="s">
        <v>23</v>
      </c>
      <c r="G9761" s="1" t="s">
        <v>24</v>
      </c>
      <c r="H9761" s="4" t="s">
        <v>436</v>
      </c>
      <c r="I9761" s="1" t="s">
        <v>38</v>
      </c>
    </row>
    <row r="9762" spans="2:9">
      <c r="B9762" s="1">
        <v>9760</v>
      </c>
      <c r="C9762" s="41" t="s">
        <v>26900</v>
      </c>
      <c r="D9762" s="4" t="s">
        <v>26901</v>
      </c>
      <c r="E9762" s="41" t="s">
        <v>23</v>
      </c>
      <c r="G9762" s="1" t="s">
        <v>24</v>
      </c>
      <c r="H9762" s="4" t="s">
        <v>174</v>
      </c>
      <c r="I9762" s="1" t="s">
        <v>38</v>
      </c>
    </row>
    <row r="9763" spans="2:9">
      <c r="B9763" s="1">
        <v>9761</v>
      </c>
      <c r="C9763" s="41" t="s">
        <v>26902</v>
      </c>
      <c r="D9763" s="4" t="s">
        <v>26903</v>
      </c>
      <c r="E9763" s="41" t="s">
        <v>23</v>
      </c>
      <c r="G9763" s="1" t="s">
        <v>24</v>
      </c>
      <c r="H9763" s="4" t="s">
        <v>29551</v>
      </c>
      <c r="I9763" s="1" t="s">
        <v>38</v>
      </c>
    </row>
    <row r="9764" spans="2:9">
      <c r="B9764" s="1">
        <v>9762</v>
      </c>
      <c r="C9764" s="41" t="s">
        <v>26904</v>
      </c>
      <c r="D9764" s="4" t="s">
        <v>26905</v>
      </c>
      <c r="E9764" s="41" t="s">
        <v>23</v>
      </c>
      <c r="G9764" s="1" t="s">
        <v>24</v>
      </c>
      <c r="H9764" s="4" t="s">
        <v>29551</v>
      </c>
      <c r="I9764" s="1" t="s">
        <v>38</v>
      </c>
    </row>
    <row r="9765" spans="2:9">
      <c r="B9765" s="1">
        <v>9763</v>
      </c>
      <c r="C9765" s="41" t="s">
        <v>26906</v>
      </c>
      <c r="D9765" s="4" t="s">
        <v>26907</v>
      </c>
      <c r="E9765" s="41" t="s">
        <v>23</v>
      </c>
      <c r="G9765" s="1" t="s">
        <v>24</v>
      </c>
      <c r="H9765" s="4" t="s">
        <v>678</v>
      </c>
      <c r="I9765" s="1" t="s">
        <v>38</v>
      </c>
    </row>
    <row r="9766" spans="2:9">
      <c r="B9766" s="1">
        <v>9764</v>
      </c>
      <c r="C9766" s="41" t="s">
        <v>26908</v>
      </c>
      <c r="D9766" s="4" t="s">
        <v>26909</v>
      </c>
      <c r="E9766" s="41" t="s">
        <v>23</v>
      </c>
      <c r="G9766" s="1" t="s">
        <v>24</v>
      </c>
      <c r="H9766" s="4" t="s">
        <v>310</v>
      </c>
      <c r="I9766" s="1" t="s">
        <v>38</v>
      </c>
    </row>
    <row r="9767" spans="2:9">
      <c r="B9767" s="1">
        <v>9765</v>
      </c>
      <c r="C9767" s="41" t="s">
        <v>26910</v>
      </c>
      <c r="D9767" s="4" t="s">
        <v>26911</v>
      </c>
      <c r="E9767" s="41" t="s">
        <v>23</v>
      </c>
      <c r="G9767" s="1" t="s">
        <v>24</v>
      </c>
      <c r="H9767" s="4" t="s">
        <v>436</v>
      </c>
      <c r="I9767" s="1" t="s">
        <v>38</v>
      </c>
    </row>
    <row r="9768" spans="2:9">
      <c r="B9768" s="1">
        <v>9766</v>
      </c>
      <c r="C9768" s="41" t="s">
        <v>26912</v>
      </c>
      <c r="D9768" s="4" t="s">
        <v>26913</v>
      </c>
      <c r="E9768" s="41" t="s">
        <v>23</v>
      </c>
      <c r="G9768" s="1" t="s">
        <v>24</v>
      </c>
      <c r="H9768" s="4" t="s">
        <v>29551</v>
      </c>
      <c r="I9768" s="1" t="s">
        <v>38</v>
      </c>
    </row>
    <row r="9769" spans="2:9">
      <c r="B9769" s="1">
        <v>9767</v>
      </c>
      <c r="C9769" s="41" t="s">
        <v>26914</v>
      </c>
      <c r="D9769" s="4" t="s">
        <v>26915</v>
      </c>
      <c r="E9769" s="41" t="s">
        <v>23</v>
      </c>
      <c r="G9769" s="1" t="s">
        <v>24</v>
      </c>
      <c r="H9769" s="4" t="s">
        <v>29551</v>
      </c>
      <c r="I9769" s="1" t="s">
        <v>38</v>
      </c>
    </row>
    <row r="9770" spans="2:9">
      <c r="B9770" s="1">
        <v>9768</v>
      </c>
      <c r="C9770" s="41" t="s">
        <v>26916</v>
      </c>
      <c r="D9770" s="4" t="s">
        <v>8341</v>
      </c>
      <c r="E9770" s="41" t="s">
        <v>23</v>
      </c>
      <c r="G9770" s="1" t="s">
        <v>24</v>
      </c>
      <c r="H9770" s="4" t="s">
        <v>29551</v>
      </c>
      <c r="I9770" s="1" t="s">
        <v>38</v>
      </c>
    </row>
    <row r="9771" spans="2:9">
      <c r="B9771" s="1">
        <v>9769</v>
      </c>
      <c r="C9771" s="41" t="s">
        <v>26917</v>
      </c>
      <c r="D9771" s="4" t="s">
        <v>26918</v>
      </c>
      <c r="E9771" s="41" t="s">
        <v>23</v>
      </c>
      <c r="G9771" s="1" t="s">
        <v>24</v>
      </c>
      <c r="H9771" s="4" t="s">
        <v>29551</v>
      </c>
      <c r="I9771" s="1" t="s">
        <v>38</v>
      </c>
    </row>
    <row r="9772" spans="2:9">
      <c r="B9772" s="1">
        <v>9770</v>
      </c>
      <c r="C9772" s="41" t="s">
        <v>26919</v>
      </c>
      <c r="D9772" s="4" t="s">
        <v>26920</v>
      </c>
      <c r="E9772" s="41" t="s">
        <v>23</v>
      </c>
      <c r="G9772" s="1" t="s">
        <v>24</v>
      </c>
      <c r="H9772" s="4" t="s">
        <v>29551</v>
      </c>
      <c r="I9772" s="1" t="s">
        <v>38</v>
      </c>
    </row>
    <row r="9773" spans="2:9">
      <c r="B9773" s="1">
        <v>9771</v>
      </c>
      <c r="C9773" s="41" t="s">
        <v>26921</v>
      </c>
      <c r="D9773" s="4" t="s">
        <v>26922</v>
      </c>
      <c r="E9773" s="41" t="s">
        <v>23</v>
      </c>
      <c r="G9773" s="1" t="s">
        <v>24</v>
      </c>
      <c r="H9773" s="4" t="s">
        <v>557</v>
      </c>
      <c r="I9773" s="1" t="s">
        <v>38</v>
      </c>
    </row>
    <row r="9774" spans="2:9">
      <c r="B9774" s="1">
        <v>9772</v>
      </c>
      <c r="C9774" s="41" t="s">
        <v>26923</v>
      </c>
      <c r="D9774" s="4" t="s">
        <v>6993</v>
      </c>
      <c r="E9774" s="41" t="s">
        <v>23</v>
      </c>
      <c r="G9774" s="1" t="s">
        <v>24</v>
      </c>
      <c r="H9774" s="4" t="s">
        <v>436</v>
      </c>
      <c r="I9774" s="1" t="s">
        <v>38</v>
      </c>
    </row>
    <row r="9775" spans="2:9">
      <c r="B9775" s="1">
        <v>9773</v>
      </c>
      <c r="C9775" s="41" t="s">
        <v>26924</v>
      </c>
      <c r="D9775" s="4" t="s">
        <v>26925</v>
      </c>
      <c r="E9775" s="41" t="s">
        <v>23</v>
      </c>
      <c r="G9775" s="1" t="s">
        <v>24</v>
      </c>
      <c r="H9775" s="4" t="s">
        <v>436</v>
      </c>
      <c r="I9775" s="1" t="s">
        <v>38</v>
      </c>
    </row>
    <row r="9776" spans="2:9">
      <c r="B9776" s="1">
        <v>9774</v>
      </c>
      <c r="C9776" s="41" t="s">
        <v>26926</v>
      </c>
      <c r="D9776" s="4" t="s">
        <v>26927</v>
      </c>
      <c r="E9776" s="41" t="s">
        <v>23</v>
      </c>
      <c r="G9776" s="1" t="s">
        <v>24</v>
      </c>
      <c r="H9776" s="4" t="s">
        <v>678</v>
      </c>
      <c r="I9776" s="1" t="s">
        <v>38</v>
      </c>
    </row>
    <row r="9777" spans="2:9">
      <c r="B9777" s="1">
        <v>9775</v>
      </c>
      <c r="C9777" s="41" t="s">
        <v>26928</v>
      </c>
      <c r="D9777" s="4" t="s">
        <v>26929</v>
      </c>
      <c r="E9777" s="41" t="s">
        <v>23</v>
      </c>
      <c r="G9777" s="1" t="s">
        <v>24</v>
      </c>
      <c r="H9777" s="4" t="s">
        <v>174</v>
      </c>
      <c r="I9777" s="1" t="s">
        <v>38</v>
      </c>
    </row>
    <row r="9778" spans="2:9">
      <c r="B9778" s="1">
        <v>9776</v>
      </c>
      <c r="C9778" s="41" t="s">
        <v>26930</v>
      </c>
      <c r="D9778" s="4" t="s">
        <v>26931</v>
      </c>
      <c r="E9778" s="41" t="s">
        <v>23</v>
      </c>
      <c r="G9778" s="1" t="s">
        <v>24</v>
      </c>
      <c r="H9778" s="4" t="s">
        <v>29551</v>
      </c>
      <c r="I9778" s="1" t="s">
        <v>38</v>
      </c>
    </row>
    <row r="9779" spans="2:9">
      <c r="B9779" s="1">
        <v>9777</v>
      </c>
      <c r="C9779" s="41" t="s">
        <v>26932</v>
      </c>
      <c r="D9779" s="4" t="s">
        <v>26933</v>
      </c>
      <c r="E9779" s="41" t="s">
        <v>23</v>
      </c>
      <c r="G9779" s="1" t="s">
        <v>24</v>
      </c>
      <c r="H9779" s="4" t="s">
        <v>484</v>
      </c>
      <c r="I9779" s="1" t="s">
        <v>38</v>
      </c>
    </row>
    <row r="9780" spans="2:9">
      <c r="B9780" s="1">
        <v>9778</v>
      </c>
      <c r="C9780" s="41" t="s">
        <v>26934</v>
      </c>
      <c r="D9780" s="4" t="s">
        <v>26935</v>
      </c>
      <c r="E9780" s="41" t="s">
        <v>23</v>
      </c>
      <c r="G9780" s="1" t="s">
        <v>24</v>
      </c>
      <c r="H9780" s="4" t="s">
        <v>387</v>
      </c>
      <c r="I9780" s="1" t="s">
        <v>38</v>
      </c>
    </row>
    <row r="9781" spans="2:9">
      <c r="B9781" s="1">
        <v>9779</v>
      </c>
      <c r="C9781" s="41" t="s">
        <v>26936</v>
      </c>
      <c r="D9781" s="4" t="s">
        <v>26937</v>
      </c>
      <c r="E9781" s="41" t="s">
        <v>23</v>
      </c>
      <c r="G9781" s="1" t="s">
        <v>24</v>
      </c>
      <c r="H9781" s="4" t="s">
        <v>296</v>
      </c>
      <c r="I9781" s="1" t="s">
        <v>38</v>
      </c>
    </row>
    <row r="9782" spans="2:9">
      <c r="B9782" s="1">
        <v>9780</v>
      </c>
      <c r="C9782" s="41" t="s">
        <v>26938</v>
      </c>
      <c r="D9782" s="4" t="s">
        <v>26939</v>
      </c>
      <c r="E9782" s="41" t="s">
        <v>23</v>
      </c>
      <c r="G9782" s="1" t="s">
        <v>24</v>
      </c>
      <c r="H9782" s="4" t="s">
        <v>678</v>
      </c>
      <c r="I9782" s="1" t="s">
        <v>38</v>
      </c>
    </row>
    <row r="9783" spans="2:9">
      <c r="B9783" s="1">
        <v>9781</v>
      </c>
      <c r="C9783" s="41" t="s">
        <v>26940</v>
      </c>
      <c r="D9783" s="4" t="s">
        <v>26941</v>
      </c>
      <c r="E9783" s="41" t="s">
        <v>23</v>
      </c>
      <c r="G9783" s="1" t="s">
        <v>24</v>
      </c>
      <c r="H9783" s="4" t="s">
        <v>29551</v>
      </c>
      <c r="I9783" s="1" t="s">
        <v>38</v>
      </c>
    </row>
    <row r="9784" spans="2:9">
      <c r="B9784" s="1">
        <v>9782</v>
      </c>
      <c r="C9784" s="41" t="s">
        <v>26942</v>
      </c>
      <c r="D9784" s="4" t="s">
        <v>26943</v>
      </c>
      <c r="E9784" s="41" t="s">
        <v>23</v>
      </c>
      <c r="G9784" s="1" t="s">
        <v>24</v>
      </c>
      <c r="H9784" s="4" t="s">
        <v>296</v>
      </c>
      <c r="I9784" s="1" t="s">
        <v>38</v>
      </c>
    </row>
    <row r="9785" spans="2:9">
      <c r="B9785" s="1">
        <v>9783</v>
      </c>
      <c r="C9785" s="41" t="s">
        <v>26944</v>
      </c>
      <c r="D9785" s="4" t="s">
        <v>26945</v>
      </c>
      <c r="E9785" s="41" t="s">
        <v>23</v>
      </c>
      <c r="G9785" s="1" t="s">
        <v>24</v>
      </c>
      <c r="H9785" s="4" t="s">
        <v>436</v>
      </c>
      <c r="I9785" s="1" t="s">
        <v>38</v>
      </c>
    </row>
    <row r="9786" spans="2:9">
      <c r="B9786" s="1">
        <v>9784</v>
      </c>
      <c r="C9786" s="41" t="s">
        <v>26946</v>
      </c>
      <c r="D9786" s="4" t="s">
        <v>26947</v>
      </c>
      <c r="E9786" s="41" t="s">
        <v>23</v>
      </c>
      <c r="G9786" s="1" t="s">
        <v>24</v>
      </c>
      <c r="H9786" s="4" t="s">
        <v>29551</v>
      </c>
      <c r="I9786" s="1" t="s">
        <v>38</v>
      </c>
    </row>
    <row r="9787" spans="2:9">
      <c r="B9787" s="1">
        <v>9785</v>
      </c>
      <c r="C9787" s="41" t="s">
        <v>26948</v>
      </c>
      <c r="D9787" s="4" t="s">
        <v>26949</v>
      </c>
      <c r="E9787" s="41" t="s">
        <v>23</v>
      </c>
      <c r="G9787" s="1" t="s">
        <v>24</v>
      </c>
      <c r="H9787" s="4" t="s">
        <v>174</v>
      </c>
      <c r="I9787" s="1" t="s">
        <v>38</v>
      </c>
    </row>
    <row r="9788" spans="2:9">
      <c r="B9788" s="1">
        <v>9786</v>
      </c>
      <c r="C9788" s="41" t="s">
        <v>26950</v>
      </c>
      <c r="D9788" s="4" t="s">
        <v>26951</v>
      </c>
      <c r="E9788" s="41" t="s">
        <v>23</v>
      </c>
      <c r="G9788" s="1" t="s">
        <v>24</v>
      </c>
      <c r="H9788" s="4" t="s">
        <v>174</v>
      </c>
      <c r="I9788" s="1" t="s">
        <v>38</v>
      </c>
    </row>
    <row r="9789" spans="2:9">
      <c r="B9789" s="1">
        <v>9787</v>
      </c>
      <c r="C9789" s="41" t="s">
        <v>26952</v>
      </c>
      <c r="D9789" s="4" t="s">
        <v>26953</v>
      </c>
      <c r="E9789" s="41" t="s">
        <v>23</v>
      </c>
      <c r="G9789" s="1" t="s">
        <v>24</v>
      </c>
      <c r="H9789" s="4" t="s">
        <v>484</v>
      </c>
      <c r="I9789" s="1" t="s">
        <v>38</v>
      </c>
    </row>
    <row r="9790" spans="2:9">
      <c r="B9790" s="1">
        <v>9788</v>
      </c>
      <c r="C9790" s="41" t="s">
        <v>26954</v>
      </c>
      <c r="D9790" s="4" t="s">
        <v>26955</v>
      </c>
      <c r="E9790" s="41" t="s">
        <v>23</v>
      </c>
      <c r="G9790" s="1" t="s">
        <v>24</v>
      </c>
      <c r="H9790" s="4" t="s">
        <v>29551</v>
      </c>
      <c r="I9790" s="1" t="s">
        <v>38</v>
      </c>
    </row>
    <row r="9791" spans="2:9">
      <c r="B9791" s="1">
        <v>9789</v>
      </c>
      <c r="C9791" s="41" t="s">
        <v>26956</v>
      </c>
      <c r="D9791" s="4" t="s">
        <v>26957</v>
      </c>
      <c r="E9791" s="41" t="s">
        <v>23</v>
      </c>
      <c r="G9791" s="1" t="s">
        <v>24</v>
      </c>
      <c r="H9791" s="4" t="s">
        <v>675</v>
      </c>
      <c r="I9791" s="1" t="s">
        <v>38</v>
      </c>
    </row>
    <row r="9792" spans="2:9">
      <c r="B9792" s="1">
        <v>9790</v>
      </c>
      <c r="C9792" s="41" t="s">
        <v>26958</v>
      </c>
      <c r="D9792" s="4" t="s">
        <v>26959</v>
      </c>
      <c r="E9792" s="41" t="s">
        <v>23</v>
      </c>
      <c r="G9792" s="1" t="s">
        <v>24</v>
      </c>
      <c r="H9792" s="4" t="s">
        <v>675</v>
      </c>
      <c r="I9792" s="1" t="s">
        <v>38</v>
      </c>
    </row>
    <row r="9793" spans="2:9">
      <c r="B9793" s="1">
        <v>9791</v>
      </c>
      <c r="C9793" s="41" t="s">
        <v>26960</v>
      </c>
      <c r="D9793" s="4" t="s">
        <v>26961</v>
      </c>
      <c r="E9793" s="41" t="s">
        <v>23</v>
      </c>
      <c r="G9793" s="1" t="s">
        <v>24</v>
      </c>
      <c r="H9793" s="4" t="s">
        <v>322</v>
      </c>
      <c r="I9793" s="1" t="s">
        <v>38</v>
      </c>
    </row>
    <row r="9794" spans="2:9">
      <c r="B9794" s="1">
        <v>9792</v>
      </c>
      <c r="C9794" s="41" t="s">
        <v>26962</v>
      </c>
      <c r="D9794" s="4" t="s">
        <v>26963</v>
      </c>
      <c r="E9794" s="41" t="s">
        <v>23</v>
      </c>
      <c r="G9794" s="1" t="s">
        <v>24</v>
      </c>
      <c r="H9794" s="4" t="s">
        <v>478</v>
      </c>
      <c r="I9794" s="1" t="s">
        <v>38</v>
      </c>
    </row>
    <row r="9795" spans="2:9">
      <c r="B9795" s="1">
        <v>9793</v>
      </c>
      <c r="C9795" s="41" t="s">
        <v>26964</v>
      </c>
      <c r="D9795" s="4" t="s">
        <v>26965</v>
      </c>
      <c r="E9795" s="41" t="s">
        <v>23</v>
      </c>
      <c r="G9795" s="1" t="s">
        <v>24</v>
      </c>
      <c r="H9795" s="4" t="s">
        <v>436</v>
      </c>
      <c r="I9795" s="1" t="s">
        <v>38</v>
      </c>
    </row>
    <row r="9796" spans="2:9">
      <c r="B9796" s="1">
        <v>9794</v>
      </c>
      <c r="C9796" s="41" t="s">
        <v>26966</v>
      </c>
      <c r="D9796" s="4" t="s">
        <v>26967</v>
      </c>
      <c r="E9796" s="41" t="s">
        <v>23</v>
      </c>
      <c r="G9796" s="1" t="s">
        <v>24</v>
      </c>
      <c r="H9796" s="4" t="s">
        <v>29551</v>
      </c>
      <c r="I9796" s="1" t="s">
        <v>38</v>
      </c>
    </row>
    <row r="9797" spans="2:9">
      <c r="B9797" s="1">
        <v>9795</v>
      </c>
      <c r="C9797" s="41" t="s">
        <v>26968</v>
      </c>
      <c r="D9797" s="4" t="s">
        <v>26969</v>
      </c>
      <c r="E9797" s="41" t="s">
        <v>23</v>
      </c>
      <c r="G9797" s="1" t="s">
        <v>24</v>
      </c>
      <c r="H9797" s="4" t="s">
        <v>436</v>
      </c>
      <c r="I9797" s="1" t="s">
        <v>38</v>
      </c>
    </row>
    <row r="9798" spans="2:9">
      <c r="B9798" s="1">
        <v>9796</v>
      </c>
      <c r="C9798" s="41" t="s">
        <v>26970</v>
      </c>
      <c r="D9798" s="4" t="s">
        <v>26971</v>
      </c>
      <c r="E9798" s="41" t="s">
        <v>23</v>
      </c>
      <c r="G9798" s="1" t="s">
        <v>24</v>
      </c>
      <c r="H9798" s="4" t="s">
        <v>174</v>
      </c>
      <c r="I9798" s="1" t="s">
        <v>38</v>
      </c>
    </row>
    <row r="9799" spans="2:9">
      <c r="B9799" s="1">
        <v>9797</v>
      </c>
      <c r="C9799" s="41" t="s">
        <v>26972</v>
      </c>
      <c r="D9799" s="4" t="s">
        <v>26973</v>
      </c>
      <c r="E9799" s="41" t="s">
        <v>23</v>
      </c>
      <c r="G9799" s="1" t="s">
        <v>24</v>
      </c>
      <c r="H9799" s="4" t="s">
        <v>594</v>
      </c>
      <c r="I9799" s="1" t="s">
        <v>38</v>
      </c>
    </row>
    <row r="9800" spans="2:9">
      <c r="B9800" s="1">
        <v>9798</v>
      </c>
      <c r="C9800" s="41" t="s">
        <v>26974</v>
      </c>
      <c r="D9800" s="4" t="s">
        <v>26975</v>
      </c>
      <c r="E9800" s="41" t="s">
        <v>23</v>
      </c>
      <c r="G9800" s="1" t="s">
        <v>24</v>
      </c>
      <c r="H9800" s="4" t="s">
        <v>478</v>
      </c>
      <c r="I9800" s="1" t="s">
        <v>38</v>
      </c>
    </row>
    <row r="9801" spans="2:9">
      <c r="B9801" s="1">
        <v>9799</v>
      </c>
      <c r="C9801" s="41" t="s">
        <v>26976</v>
      </c>
      <c r="D9801" s="4" t="s">
        <v>26977</v>
      </c>
      <c r="E9801" s="41" t="s">
        <v>23</v>
      </c>
      <c r="G9801" s="1" t="s">
        <v>24</v>
      </c>
      <c r="H9801" s="4" t="s">
        <v>594</v>
      </c>
      <c r="I9801" s="1" t="s">
        <v>38</v>
      </c>
    </row>
    <row r="9802" spans="2:9">
      <c r="B9802" s="1">
        <v>9800</v>
      </c>
      <c r="C9802" s="41" t="s">
        <v>26978</v>
      </c>
      <c r="D9802" s="4" t="s">
        <v>26979</v>
      </c>
      <c r="E9802" s="41" t="s">
        <v>23</v>
      </c>
      <c r="G9802" s="1" t="s">
        <v>24</v>
      </c>
      <c r="H9802" s="4" t="s">
        <v>478</v>
      </c>
      <c r="I9802" s="1" t="s">
        <v>38</v>
      </c>
    </row>
    <row r="9803" spans="2:9">
      <c r="B9803" s="1">
        <v>9801</v>
      </c>
      <c r="C9803" s="41" t="s">
        <v>26980</v>
      </c>
      <c r="D9803" s="4" t="s">
        <v>26981</v>
      </c>
      <c r="E9803" s="41" t="s">
        <v>23</v>
      </c>
      <c r="G9803" s="1" t="s">
        <v>24</v>
      </c>
      <c r="H9803" s="4" t="s">
        <v>296</v>
      </c>
      <c r="I9803" s="1" t="s">
        <v>38</v>
      </c>
    </row>
    <row r="9804" spans="2:9">
      <c r="B9804" s="1">
        <v>9802</v>
      </c>
      <c r="C9804" s="41" t="s">
        <v>26982</v>
      </c>
      <c r="D9804" s="4" t="s">
        <v>26983</v>
      </c>
      <c r="E9804" s="41" t="s">
        <v>23</v>
      </c>
      <c r="G9804" s="1" t="s">
        <v>24</v>
      </c>
      <c r="H9804" s="4" t="s">
        <v>679</v>
      </c>
      <c r="I9804" s="1" t="s">
        <v>38</v>
      </c>
    </row>
    <row r="9805" spans="2:9">
      <c r="B9805" s="1">
        <v>9803</v>
      </c>
      <c r="C9805" s="41" t="s">
        <v>26984</v>
      </c>
      <c r="D9805" s="4" t="s">
        <v>26985</v>
      </c>
      <c r="E9805" s="41" t="s">
        <v>23</v>
      </c>
      <c r="G9805" s="1" t="s">
        <v>24</v>
      </c>
      <c r="H9805" s="4" t="s">
        <v>678</v>
      </c>
      <c r="I9805" s="1" t="s">
        <v>38</v>
      </c>
    </row>
    <row r="9806" spans="2:9">
      <c r="B9806" s="1">
        <v>9804</v>
      </c>
      <c r="C9806" s="41" t="s">
        <v>26986</v>
      </c>
      <c r="D9806" s="4" t="s">
        <v>26987</v>
      </c>
      <c r="E9806" s="41" t="s">
        <v>23</v>
      </c>
      <c r="G9806" s="1" t="s">
        <v>24</v>
      </c>
      <c r="H9806" s="4" t="s">
        <v>675</v>
      </c>
      <c r="I9806" s="1" t="s">
        <v>38</v>
      </c>
    </row>
    <row r="9807" spans="2:9">
      <c r="B9807" s="1">
        <v>9805</v>
      </c>
      <c r="C9807" s="41" t="s">
        <v>26988</v>
      </c>
      <c r="D9807" s="4" t="s">
        <v>26989</v>
      </c>
      <c r="E9807" s="41" t="s">
        <v>23</v>
      </c>
      <c r="G9807" s="1" t="s">
        <v>24</v>
      </c>
      <c r="H9807" s="4" t="s">
        <v>29551</v>
      </c>
      <c r="I9807" s="1" t="s">
        <v>38</v>
      </c>
    </row>
    <row r="9808" spans="2:9">
      <c r="B9808" s="1">
        <v>9806</v>
      </c>
      <c r="C9808" s="41" t="s">
        <v>26990</v>
      </c>
      <c r="D9808" s="4" t="s">
        <v>26991</v>
      </c>
      <c r="E9808" s="41" t="s">
        <v>23</v>
      </c>
      <c r="G9808" s="1" t="s">
        <v>24</v>
      </c>
      <c r="H9808" s="4" t="s">
        <v>678</v>
      </c>
      <c r="I9808" s="1" t="s">
        <v>38</v>
      </c>
    </row>
    <row r="9809" spans="2:9">
      <c r="B9809" s="1">
        <v>9807</v>
      </c>
      <c r="C9809" s="41" t="s">
        <v>26992</v>
      </c>
      <c r="D9809" s="4" t="s">
        <v>26993</v>
      </c>
      <c r="E9809" s="41" t="s">
        <v>23</v>
      </c>
      <c r="G9809" s="1" t="s">
        <v>24</v>
      </c>
      <c r="H9809" s="4" t="s">
        <v>675</v>
      </c>
      <c r="I9809" s="1" t="s">
        <v>38</v>
      </c>
    </row>
    <row r="9810" spans="2:9">
      <c r="B9810" s="1">
        <v>9808</v>
      </c>
      <c r="C9810" s="41" t="s">
        <v>26994</v>
      </c>
      <c r="D9810" s="4" t="s">
        <v>26995</v>
      </c>
      <c r="E9810" s="41" t="s">
        <v>23</v>
      </c>
      <c r="G9810" s="1" t="s">
        <v>24</v>
      </c>
      <c r="H9810" s="4" t="s">
        <v>310</v>
      </c>
      <c r="I9810" s="1" t="s">
        <v>38</v>
      </c>
    </row>
    <row r="9811" spans="2:9">
      <c r="B9811" s="1">
        <v>9809</v>
      </c>
      <c r="C9811" s="41" t="s">
        <v>26996</v>
      </c>
      <c r="D9811" s="4" t="s">
        <v>26997</v>
      </c>
      <c r="E9811" s="41" t="s">
        <v>23</v>
      </c>
      <c r="G9811" s="1" t="s">
        <v>24</v>
      </c>
      <c r="H9811" s="4" t="s">
        <v>174</v>
      </c>
      <c r="I9811" s="1" t="s">
        <v>38</v>
      </c>
    </row>
    <row r="9812" spans="2:9">
      <c r="B9812" s="1">
        <v>9810</v>
      </c>
      <c r="C9812" s="41" t="s">
        <v>26998</v>
      </c>
      <c r="D9812" s="4" t="s">
        <v>26999</v>
      </c>
      <c r="E9812" s="41" t="s">
        <v>23</v>
      </c>
      <c r="G9812" s="1" t="s">
        <v>24</v>
      </c>
      <c r="H9812" s="4" t="s">
        <v>29551</v>
      </c>
      <c r="I9812" s="1" t="s">
        <v>38</v>
      </c>
    </row>
    <row r="9813" spans="2:9">
      <c r="B9813" s="1">
        <v>9811</v>
      </c>
      <c r="C9813" s="41" t="s">
        <v>27000</v>
      </c>
      <c r="D9813" s="4" t="s">
        <v>27001</v>
      </c>
      <c r="E9813" s="41" t="s">
        <v>23</v>
      </c>
      <c r="G9813" s="1" t="s">
        <v>24</v>
      </c>
      <c r="H9813" s="4" t="s">
        <v>29551</v>
      </c>
      <c r="I9813" s="1" t="s">
        <v>38</v>
      </c>
    </row>
    <row r="9814" spans="2:9">
      <c r="B9814" s="1">
        <v>9812</v>
      </c>
      <c r="C9814" s="41" t="s">
        <v>27002</v>
      </c>
      <c r="D9814" s="4" t="s">
        <v>27003</v>
      </c>
      <c r="E9814" s="41" t="s">
        <v>23</v>
      </c>
      <c r="G9814" s="1" t="s">
        <v>24</v>
      </c>
      <c r="H9814" s="4" t="s">
        <v>310</v>
      </c>
      <c r="I9814" s="1" t="s">
        <v>38</v>
      </c>
    </row>
    <row r="9815" spans="2:9">
      <c r="B9815" s="1">
        <v>9813</v>
      </c>
      <c r="C9815" s="41" t="s">
        <v>27004</v>
      </c>
      <c r="D9815" s="4" t="s">
        <v>27005</v>
      </c>
      <c r="E9815" s="41" t="s">
        <v>23</v>
      </c>
      <c r="G9815" s="1" t="s">
        <v>24</v>
      </c>
      <c r="H9815" s="4" t="s">
        <v>29551</v>
      </c>
      <c r="I9815" s="1" t="s">
        <v>38</v>
      </c>
    </row>
    <row r="9816" spans="2:9">
      <c r="B9816" s="1">
        <v>9814</v>
      </c>
      <c r="C9816" s="41" t="s">
        <v>27006</v>
      </c>
      <c r="D9816" s="4" t="s">
        <v>27007</v>
      </c>
      <c r="E9816" s="41" t="s">
        <v>23</v>
      </c>
      <c r="G9816" s="1" t="s">
        <v>24</v>
      </c>
      <c r="H9816" s="4" t="s">
        <v>478</v>
      </c>
      <c r="I9816" s="1" t="s">
        <v>38</v>
      </c>
    </row>
    <row r="9817" spans="2:9">
      <c r="B9817" s="1">
        <v>9815</v>
      </c>
      <c r="C9817" s="41" t="s">
        <v>27008</v>
      </c>
      <c r="D9817" s="4" t="s">
        <v>27009</v>
      </c>
      <c r="E9817" s="41" t="s">
        <v>23</v>
      </c>
      <c r="G9817" s="1" t="s">
        <v>24</v>
      </c>
      <c r="H9817" s="4" t="s">
        <v>29551</v>
      </c>
      <c r="I9817" s="1" t="s">
        <v>38</v>
      </c>
    </row>
    <row r="9818" spans="2:9">
      <c r="B9818" s="1">
        <v>9816</v>
      </c>
      <c r="C9818" s="41" t="s">
        <v>27010</v>
      </c>
      <c r="D9818" s="4" t="s">
        <v>27011</v>
      </c>
      <c r="E9818" s="41" t="s">
        <v>23</v>
      </c>
      <c r="G9818" s="1" t="s">
        <v>24</v>
      </c>
      <c r="H9818" s="4" t="s">
        <v>436</v>
      </c>
      <c r="I9818" s="1" t="s">
        <v>38</v>
      </c>
    </row>
    <row r="9819" spans="2:9">
      <c r="B9819" s="1">
        <v>9817</v>
      </c>
      <c r="C9819" s="41" t="s">
        <v>27012</v>
      </c>
      <c r="D9819" s="4" t="s">
        <v>27013</v>
      </c>
      <c r="E9819" s="41" t="s">
        <v>23</v>
      </c>
      <c r="G9819" s="1" t="s">
        <v>24</v>
      </c>
      <c r="H9819" s="4" t="s">
        <v>462</v>
      </c>
      <c r="I9819" s="1" t="s">
        <v>38</v>
      </c>
    </row>
    <row r="9820" spans="2:9">
      <c r="B9820" s="1">
        <v>9818</v>
      </c>
      <c r="C9820" s="41" t="s">
        <v>27014</v>
      </c>
      <c r="D9820" s="4" t="s">
        <v>27015</v>
      </c>
      <c r="E9820" s="41" t="s">
        <v>23</v>
      </c>
      <c r="G9820" s="1" t="s">
        <v>24</v>
      </c>
      <c r="H9820" s="4" t="s">
        <v>174</v>
      </c>
      <c r="I9820" s="1" t="s">
        <v>38</v>
      </c>
    </row>
    <row r="9821" spans="2:9">
      <c r="B9821" s="1">
        <v>9819</v>
      </c>
      <c r="C9821" s="41" t="s">
        <v>27016</v>
      </c>
      <c r="D9821" s="4" t="s">
        <v>27017</v>
      </c>
      <c r="E9821" s="41" t="s">
        <v>23</v>
      </c>
      <c r="G9821" s="1" t="s">
        <v>24</v>
      </c>
      <c r="H9821" s="4" t="s">
        <v>29551</v>
      </c>
      <c r="I9821" s="1" t="s">
        <v>38</v>
      </c>
    </row>
    <row r="9822" spans="2:9">
      <c r="B9822" s="1">
        <v>9820</v>
      </c>
      <c r="C9822" s="41" t="s">
        <v>27018</v>
      </c>
      <c r="D9822" s="4" t="s">
        <v>27019</v>
      </c>
      <c r="E9822" s="41" t="s">
        <v>23</v>
      </c>
      <c r="G9822" s="1" t="s">
        <v>24</v>
      </c>
      <c r="H9822" s="4" t="s">
        <v>322</v>
      </c>
      <c r="I9822" s="1" t="s">
        <v>38</v>
      </c>
    </row>
    <row r="9823" spans="2:9">
      <c r="B9823" s="1">
        <v>9821</v>
      </c>
      <c r="C9823" s="41" t="s">
        <v>27020</v>
      </c>
      <c r="D9823" s="4" t="s">
        <v>27021</v>
      </c>
      <c r="E9823" s="41" t="s">
        <v>23</v>
      </c>
      <c r="G9823" s="1" t="s">
        <v>24</v>
      </c>
      <c r="H9823" s="4" t="s">
        <v>594</v>
      </c>
      <c r="I9823" s="1" t="s">
        <v>38</v>
      </c>
    </row>
    <row r="9824" spans="2:9">
      <c r="B9824" s="1">
        <v>9822</v>
      </c>
      <c r="C9824" s="41" t="s">
        <v>27022</v>
      </c>
      <c r="D9824" s="4" t="s">
        <v>27023</v>
      </c>
      <c r="E9824" s="41" t="s">
        <v>23</v>
      </c>
      <c r="G9824" s="1" t="s">
        <v>24</v>
      </c>
      <c r="H9824" s="4" t="s">
        <v>29551</v>
      </c>
      <c r="I9824" s="1" t="s">
        <v>38</v>
      </c>
    </row>
    <row r="9825" spans="2:9">
      <c r="B9825" s="1">
        <v>9823</v>
      </c>
      <c r="C9825" s="41" t="s">
        <v>27024</v>
      </c>
      <c r="D9825" s="4" t="s">
        <v>27025</v>
      </c>
      <c r="E9825" s="41" t="s">
        <v>23</v>
      </c>
      <c r="G9825" s="1" t="s">
        <v>24</v>
      </c>
      <c r="H9825" s="4" t="s">
        <v>310</v>
      </c>
      <c r="I9825" s="1" t="s">
        <v>38</v>
      </c>
    </row>
    <row r="9826" spans="2:9">
      <c r="B9826" s="1">
        <v>9824</v>
      </c>
      <c r="C9826" s="41" t="s">
        <v>27026</v>
      </c>
      <c r="D9826" s="4" t="s">
        <v>27027</v>
      </c>
      <c r="E9826" s="41" t="s">
        <v>23</v>
      </c>
      <c r="G9826" s="1" t="s">
        <v>24</v>
      </c>
      <c r="H9826" s="4" t="s">
        <v>594</v>
      </c>
      <c r="I9826" s="1" t="s">
        <v>38</v>
      </c>
    </row>
    <row r="9827" spans="2:9">
      <c r="B9827" s="1">
        <v>9825</v>
      </c>
      <c r="C9827" s="41" t="s">
        <v>27028</v>
      </c>
      <c r="D9827" s="4" t="s">
        <v>27029</v>
      </c>
      <c r="E9827" s="41" t="s">
        <v>23</v>
      </c>
      <c r="G9827" s="1" t="s">
        <v>24</v>
      </c>
      <c r="H9827" s="4" t="s">
        <v>29551</v>
      </c>
      <c r="I9827" s="1" t="s">
        <v>38</v>
      </c>
    </row>
    <row r="9828" spans="2:9">
      <c r="B9828" s="1">
        <v>9826</v>
      </c>
      <c r="C9828" s="41" t="s">
        <v>27030</v>
      </c>
      <c r="D9828" s="4" t="s">
        <v>27031</v>
      </c>
      <c r="E9828" s="41" t="s">
        <v>23</v>
      </c>
      <c r="G9828" s="1" t="s">
        <v>24</v>
      </c>
      <c r="H9828" s="4" t="s">
        <v>678</v>
      </c>
      <c r="I9828" s="1" t="s">
        <v>38</v>
      </c>
    </row>
    <row r="9829" spans="2:9">
      <c r="B9829" s="1">
        <v>9827</v>
      </c>
      <c r="C9829" s="41" t="s">
        <v>27032</v>
      </c>
      <c r="D9829" s="4" t="s">
        <v>27033</v>
      </c>
      <c r="E9829" s="41" t="s">
        <v>23</v>
      </c>
      <c r="G9829" s="1" t="s">
        <v>24</v>
      </c>
      <c r="H9829" s="4" t="s">
        <v>436</v>
      </c>
      <c r="I9829" s="1" t="s">
        <v>38</v>
      </c>
    </row>
    <row r="9830" spans="2:9">
      <c r="B9830" s="1">
        <v>9828</v>
      </c>
      <c r="C9830" s="41" t="s">
        <v>27034</v>
      </c>
      <c r="D9830" s="4" t="s">
        <v>27035</v>
      </c>
      <c r="E9830" s="41" t="s">
        <v>23</v>
      </c>
      <c r="G9830" s="1" t="s">
        <v>24</v>
      </c>
      <c r="H9830" s="4" t="s">
        <v>296</v>
      </c>
      <c r="I9830" s="1" t="s">
        <v>38</v>
      </c>
    </row>
    <row r="9831" spans="2:9">
      <c r="B9831" s="1">
        <v>9829</v>
      </c>
      <c r="C9831" s="41" t="s">
        <v>27036</v>
      </c>
      <c r="D9831" s="4" t="s">
        <v>27037</v>
      </c>
      <c r="E9831" s="41" t="s">
        <v>23</v>
      </c>
      <c r="G9831" s="1" t="s">
        <v>24</v>
      </c>
      <c r="H9831" s="4" t="s">
        <v>678</v>
      </c>
      <c r="I9831" s="1" t="s">
        <v>38</v>
      </c>
    </row>
    <row r="9832" spans="2:9">
      <c r="B9832" s="1">
        <v>9830</v>
      </c>
      <c r="C9832" s="41" t="s">
        <v>27038</v>
      </c>
      <c r="D9832" s="4" t="s">
        <v>24020</v>
      </c>
      <c r="E9832" s="41" t="s">
        <v>23</v>
      </c>
      <c r="G9832" s="1" t="s">
        <v>24</v>
      </c>
      <c r="H9832" s="4" t="s">
        <v>436</v>
      </c>
      <c r="I9832" s="1" t="s">
        <v>38</v>
      </c>
    </row>
    <row r="9833" spans="2:9">
      <c r="B9833" s="1">
        <v>9831</v>
      </c>
      <c r="C9833" s="41" t="s">
        <v>27039</v>
      </c>
      <c r="D9833" s="4" t="s">
        <v>27040</v>
      </c>
      <c r="E9833" s="41" t="s">
        <v>23</v>
      </c>
      <c r="G9833" s="1" t="s">
        <v>24</v>
      </c>
      <c r="H9833" s="4" t="s">
        <v>174</v>
      </c>
      <c r="I9833" s="1" t="s">
        <v>38</v>
      </c>
    </row>
    <row r="9834" spans="2:9">
      <c r="B9834" s="1">
        <v>9832</v>
      </c>
      <c r="C9834" s="41" t="s">
        <v>27041</v>
      </c>
      <c r="D9834" s="4" t="s">
        <v>27042</v>
      </c>
      <c r="E9834" s="41" t="s">
        <v>23</v>
      </c>
      <c r="G9834" s="1" t="s">
        <v>24</v>
      </c>
      <c r="H9834" s="4" t="s">
        <v>678</v>
      </c>
      <c r="I9834" s="1" t="s">
        <v>38</v>
      </c>
    </row>
    <row r="9835" spans="2:9">
      <c r="B9835" s="1">
        <v>9833</v>
      </c>
      <c r="C9835" s="41" t="s">
        <v>27043</v>
      </c>
      <c r="D9835" s="4" t="s">
        <v>27044</v>
      </c>
      <c r="E9835" s="41" t="s">
        <v>23</v>
      </c>
      <c r="G9835" s="1" t="s">
        <v>24</v>
      </c>
      <c r="H9835" s="4" t="s">
        <v>478</v>
      </c>
      <c r="I9835" s="1" t="s">
        <v>38</v>
      </c>
    </row>
    <row r="9836" spans="2:9">
      <c r="B9836" s="1">
        <v>9834</v>
      </c>
      <c r="C9836" s="41" t="s">
        <v>27045</v>
      </c>
      <c r="D9836" s="4" t="s">
        <v>27046</v>
      </c>
      <c r="E9836" s="41" t="s">
        <v>23</v>
      </c>
      <c r="G9836" s="1" t="s">
        <v>24</v>
      </c>
      <c r="H9836" s="4" t="s">
        <v>29551</v>
      </c>
      <c r="I9836" s="1" t="s">
        <v>38</v>
      </c>
    </row>
    <row r="9837" spans="2:9">
      <c r="B9837" s="1">
        <v>9835</v>
      </c>
      <c r="C9837" s="41" t="s">
        <v>27047</v>
      </c>
      <c r="D9837" s="4" t="s">
        <v>27048</v>
      </c>
      <c r="E9837" s="41" t="s">
        <v>23</v>
      </c>
      <c r="G9837" s="1" t="s">
        <v>24</v>
      </c>
      <c r="H9837" s="4" t="s">
        <v>310</v>
      </c>
      <c r="I9837" s="1" t="s">
        <v>38</v>
      </c>
    </row>
    <row r="9838" spans="2:9">
      <c r="B9838" s="1">
        <v>9836</v>
      </c>
      <c r="C9838" s="41" t="s">
        <v>27049</v>
      </c>
      <c r="D9838" s="4" t="s">
        <v>27050</v>
      </c>
      <c r="E9838" s="41" t="s">
        <v>23</v>
      </c>
      <c r="G9838" s="1" t="s">
        <v>24</v>
      </c>
      <c r="H9838" s="4" t="s">
        <v>678</v>
      </c>
      <c r="I9838" s="1" t="s">
        <v>38</v>
      </c>
    </row>
    <row r="9839" spans="2:9">
      <c r="B9839" s="1">
        <v>9837</v>
      </c>
      <c r="C9839" s="41" t="s">
        <v>27051</v>
      </c>
      <c r="D9839" s="4" t="s">
        <v>27052</v>
      </c>
      <c r="E9839" s="41" t="s">
        <v>23</v>
      </c>
      <c r="G9839" s="1" t="s">
        <v>24</v>
      </c>
      <c r="H9839" s="4" t="s">
        <v>436</v>
      </c>
      <c r="I9839" s="1" t="s">
        <v>38</v>
      </c>
    </row>
    <row r="9840" spans="2:9">
      <c r="B9840" s="1">
        <v>9838</v>
      </c>
      <c r="C9840" s="41" t="s">
        <v>27053</v>
      </c>
      <c r="D9840" s="4" t="s">
        <v>27054</v>
      </c>
      <c r="E9840" s="41" t="s">
        <v>23</v>
      </c>
      <c r="G9840" s="1" t="s">
        <v>24</v>
      </c>
      <c r="H9840" s="4" t="s">
        <v>369</v>
      </c>
      <c r="I9840" s="1" t="s">
        <v>38</v>
      </c>
    </row>
    <row r="9841" spans="2:9">
      <c r="B9841" s="1">
        <v>9839</v>
      </c>
      <c r="C9841" s="41" t="s">
        <v>27055</v>
      </c>
      <c r="D9841" s="4" t="s">
        <v>27056</v>
      </c>
      <c r="E9841" s="41" t="s">
        <v>23</v>
      </c>
      <c r="G9841" s="1" t="s">
        <v>24</v>
      </c>
      <c r="H9841" s="4" t="s">
        <v>244</v>
      </c>
      <c r="I9841" s="1" t="s">
        <v>38</v>
      </c>
    </row>
    <row r="9842" spans="2:9">
      <c r="B9842" s="1">
        <v>9840</v>
      </c>
      <c r="C9842" s="41" t="s">
        <v>27057</v>
      </c>
      <c r="D9842" s="4" t="s">
        <v>27058</v>
      </c>
      <c r="E9842" s="41" t="s">
        <v>23</v>
      </c>
      <c r="G9842" s="1" t="s">
        <v>24</v>
      </c>
      <c r="H9842" s="4" t="s">
        <v>678</v>
      </c>
      <c r="I9842" s="1" t="s">
        <v>38</v>
      </c>
    </row>
    <row r="9843" spans="2:9">
      <c r="B9843" s="1">
        <v>9841</v>
      </c>
      <c r="C9843" s="41" t="s">
        <v>27059</v>
      </c>
      <c r="D9843" s="4" t="s">
        <v>27060</v>
      </c>
      <c r="E9843" s="41" t="s">
        <v>23</v>
      </c>
      <c r="G9843" s="1" t="s">
        <v>24</v>
      </c>
      <c r="H9843" s="4" t="s">
        <v>244</v>
      </c>
      <c r="I9843" s="1" t="s">
        <v>38</v>
      </c>
    </row>
    <row r="9844" spans="2:9">
      <c r="B9844" s="1">
        <v>9842</v>
      </c>
      <c r="C9844" s="41" t="s">
        <v>27061</v>
      </c>
      <c r="D9844" s="4" t="s">
        <v>27062</v>
      </c>
      <c r="E9844" s="41" t="s">
        <v>23</v>
      </c>
      <c r="G9844" s="1" t="s">
        <v>24</v>
      </c>
      <c r="H9844" s="4" t="s">
        <v>436</v>
      </c>
      <c r="I9844" s="1" t="s">
        <v>38</v>
      </c>
    </row>
    <row r="9845" spans="2:9">
      <c r="B9845" s="1">
        <v>9843</v>
      </c>
      <c r="C9845" s="41" t="s">
        <v>27063</v>
      </c>
      <c r="D9845" s="4" t="s">
        <v>27064</v>
      </c>
      <c r="E9845" s="41" t="s">
        <v>23</v>
      </c>
      <c r="G9845" s="1" t="s">
        <v>24</v>
      </c>
      <c r="H9845" s="4" t="s">
        <v>678</v>
      </c>
      <c r="I9845" s="1" t="s">
        <v>38</v>
      </c>
    </row>
    <row r="9846" spans="2:9">
      <c r="B9846" s="1">
        <v>9844</v>
      </c>
      <c r="C9846" s="41" t="s">
        <v>27065</v>
      </c>
      <c r="D9846" s="4" t="s">
        <v>27066</v>
      </c>
      <c r="E9846" s="41" t="s">
        <v>23</v>
      </c>
      <c r="G9846" s="1" t="s">
        <v>24</v>
      </c>
      <c r="H9846" s="4" t="s">
        <v>174</v>
      </c>
      <c r="I9846" s="1" t="s">
        <v>38</v>
      </c>
    </row>
    <row r="9847" spans="2:9">
      <c r="B9847" s="1">
        <v>9845</v>
      </c>
      <c r="C9847" s="41" t="s">
        <v>27067</v>
      </c>
      <c r="D9847" s="4" t="s">
        <v>27068</v>
      </c>
      <c r="E9847" s="41" t="s">
        <v>23</v>
      </c>
      <c r="G9847" s="1" t="s">
        <v>24</v>
      </c>
      <c r="H9847" s="4" t="s">
        <v>436</v>
      </c>
      <c r="I9847" s="1" t="s">
        <v>38</v>
      </c>
    </row>
    <row r="9848" spans="2:9">
      <c r="B9848" s="1">
        <v>9846</v>
      </c>
      <c r="C9848" s="41" t="s">
        <v>27069</v>
      </c>
      <c r="D9848" s="4" t="s">
        <v>3827</v>
      </c>
      <c r="E9848" s="41" t="s">
        <v>23</v>
      </c>
      <c r="G9848" s="1" t="s">
        <v>24</v>
      </c>
      <c r="H9848" s="4" t="s">
        <v>29551</v>
      </c>
      <c r="I9848" s="1" t="s">
        <v>38</v>
      </c>
    </row>
    <row r="9849" spans="2:9">
      <c r="B9849" s="1">
        <v>9847</v>
      </c>
      <c r="C9849" s="41" t="s">
        <v>27070</v>
      </c>
      <c r="D9849" s="4" t="s">
        <v>27071</v>
      </c>
      <c r="E9849" s="41" t="s">
        <v>23</v>
      </c>
      <c r="G9849" s="1" t="s">
        <v>24</v>
      </c>
      <c r="H9849" s="4" t="s">
        <v>478</v>
      </c>
      <c r="I9849" s="1" t="s">
        <v>38</v>
      </c>
    </row>
    <row r="9850" spans="2:9">
      <c r="B9850" s="1">
        <v>9848</v>
      </c>
      <c r="C9850" s="41" t="s">
        <v>27072</v>
      </c>
      <c r="D9850" s="4" t="s">
        <v>27073</v>
      </c>
      <c r="E9850" s="41" t="s">
        <v>23</v>
      </c>
      <c r="G9850" s="1" t="s">
        <v>24</v>
      </c>
      <c r="H9850" s="4" t="s">
        <v>29551</v>
      </c>
      <c r="I9850" s="1" t="s">
        <v>38</v>
      </c>
    </row>
    <row r="9851" spans="2:9">
      <c r="B9851" s="1">
        <v>9849</v>
      </c>
      <c r="C9851" s="41" t="s">
        <v>27074</v>
      </c>
      <c r="D9851" s="4" t="s">
        <v>27075</v>
      </c>
      <c r="E9851" s="41" t="s">
        <v>23</v>
      </c>
      <c r="G9851" s="1" t="s">
        <v>24</v>
      </c>
      <c r="H9851" s="4" t="s">
        <v>29551</v>
      </c>
      <c r="I9851" s="1" t="s">
        <v>38</v>
      </c>
    </row>
    <row r="9852" spans="2:9">
      <c r="B9852" s="1">
        <v>9850</v>
      </c>
      <c r="C9852" s="41" t="s">
        <v>27076</v>
      </c>
      <c r="D9852" s="4" t="s">
        <v>27077</v>
      </c>
      <c r="E9852" s="41" t="s">
        <v>23</v>
      </c>
      <c r="G9852" s="1" t="s">
        <v>24</v>
      </c>
      <c r="H9852" s="4" t="s">
        <v>296</v>
      </c>
      <c r="I9852" s="1" t="s">
        <v>38</v>
      </c>
    </row>
    <row r="9853" spans="2:9">
      <c r="B9853" s="1">
        <v>9851</v>
      </c>
      <c r="C9853" s="41" t="s">
        <v>27078</v>
      </c>
      <c r="D9853" s="4" t="s">
        <v>27079</v>
      </c>
      <c r="E9853" s="41" t="s">
        <v>23</v>
      </c>
      <c r="G9853" s="1" t="s">
        <v>24</v>
      </c>
      <c r="H9853" s="4" t="s">
        <v>252</v>
      </c>
      <c r="I9853" s="1" t="s">
        <v>38</v>
      </c>
    </row>
    <row r="9854" spans="2:9">
      <c r="B9854" s="1">
        <v>9852</v>
      </c>
      <c r="C9854" s="41" t="s">
        <v>27080</v>
      </c>
      <c r="D9854" s="4" t="s">
        <v>27081</v>
      </c>
      <c r="E9854" s="41" t="s">
        <v>23</v>
      </c>
      <c r="G9854" s="1" t="s">
        <v>24</v>
      </c>
      <c r="H9854" s="4" t="s">
        <v>296</v>
      </c>
      <c r="I9854" s="1" t="s">
        <v>38</v>
      </c>
    </row>
    <row r="9855" spans="2:9">
      <c r="B9855" s="1">
        <v>9853</v>
      </c>
      <c r="C9855" s="41" t="s">
        <v>27082</v>
      </c>
      <c r="D9855" s="4" t="s">
        <v>27083</v>
      </c>
      <c r="E9855" s="41" t="s">
        <v>23</v>
      </c>
      <c r="G9855" s="1" t="s">
        <v>24</v>
      </c>
      <c r="H9855" s="4" t="s">
        <v>436</v>
      </c>
      <c r="I9855" s="1" t="s">
        <v>38</v>
      </c>
    </row>
    <row r="9856" spans="2:9">
      <c r="B9856" s="1">
        <v>9854</v>
      </c>
      <c r="C9856" s="41" t="s">
        <v>27084</v>
      </c>
      <c r="D9856" s="4" t="s">
        <v>27085</v>
      </c>
      <c r="E9856" s="41" t="s">
        <v>23</v>
      </c>
      <c r="G9856" s="1" t="s">
        <v>24</v>
      </c>
      <c r="H9856" s="4" t="s">
        <v>310</v>
      </c>
      <c r="I9856" s="1" t="s">
        <v>38</v>
      </c>
    </row>
    <row r="9857" spans="2:9">
      <c r="B9857" s="1">
        <v>9855</v>
      </c>
      <c r="C9857" s="41" t="s">
        <v>27086</v>
      </c>
      <c r="D9857" s="4" t="s">
        <v>27087</v>
      </c>
      <c r="E9857" s="41" t="s">
        <v>23</v>
      </c>
      <c r="G9857" s="1" t="s">
        <v>24</v>
      </c>
      <c r="H9857" s="4" t="s">
        <v>29551</v>
      </c>
      <c r="I9857" s="1" t="s">
        <v>38</v>
      </c>
    </row>
    <row r="9858" spans="2:9">
      <c r="B9858" s="1">
        <v>9856</v>
      </c>
      <c r="C9858" s="41" t="s">
        <v>27088</v>
      </c>
      <c r="D9858" s="4" t="s">
        <v>27089</v>
      </c>
      <c r="E9858" s="41" t="s">
        <v>23</v>
      </c>
      <c r="G9858" s="1" t="s">
        <v>24</v>
      </c>
      <c r="H9858" s="4" t="s">
        <v>29551</v>
      </c>
      <c r="I9858" s="1" t="s">
        <v>38</v>
      </c>
    </row>
    <row r="9859" spans="2:9">
      <c r="B9859" s="1">
        <v>9857</v>
      </c>
      <c r="C9859" s="41" t="s">
        <v>27090</v>
      </c>
      <c r="D9859" s="4" t="s">
        <v>27091</v>
      </c>
      <c r="E9859" s="41" t="s">
        <v>23</v>
      </c>
      <c r="G9859" s="1" t="s">
        <v>24</v>
      </c>
      <c r="H9859" s="4" t="s">
        <v>29551</v>
      </c>
      <c r="I9859" s="1" t="s">
        <v>38</v>
      </c>
    </row>
    <row r="9860" spans="2:9">
      <c r="B9860" s="1">
        <v>9858</v>
      </c>
      <c r="C9860" s="41" t="s">
        <v>79</v>
      </c>
      <c r="D9860" s="4" t="s">
        <v>457</v>
      </c>
      <c r="E9860" s="41" t="s">
        <v>23</v>
      </c>
      <c r="F9860" s="3" t="s">
        <v>30266</v>
      </c>
      <c r="G9860" s="1" t="s">
        <v>24</v>
      </c>
      <c r="H9860" s="4" t="s">
        <v>4</v>
      </c>
      <c r="I9860" s="1" t="s">
        <v>38</v>
      </c>
    </row>
    <row r="9861" spans="2:9">
      <c r="B9861" s="1">
        <v>9859</v>
      </c>
      <c r="C9861" s="41" t="s">
        <v>27092</v>
      </c>
      <c r="D9861" s="4" t="s">
        <v>27093</v>
      </c>
      <c r="E9861" s="41" t="s">
        <v>23</v>
      </c>
      <c r="G9861" s="1" t="s">
        <v>24</v>
      </c>
      <c r="H9861" s="4" t="s">
        <v>679</v>
      </c>
      <c r="I9861" s="1" t="s">
        <v>38</v>
      </c>
    </row>
    <row r="9862" spans="2:9">
      <c r="B9862" s="1">
        <v>9860</v>
      </c>
      <c r="C9862" s="41" t="s">
        <v>27094</v>
      </c>
      <c r="D9862" s="4" t="s">
        <v>27095</v>
      </c>
      <c r="E9862" s="41" t="s">
        <v>23</v>
      </c>
      <c r="G9862" s="1" t="s">
        <v>24</v>
      </c>
      <c r="H9862" s="4" t="s">
        <v>244</v>
      </c>
      <c r="I9862" s="1" t="s">
        <v>38</v>
      </c>
    </row>
    <row r="9863" spans="2:9">
      <c r="B9863" s="1">
        <v>9861</v>
      </c>
      <c r="C9863" s="41" t="s">
        <v>27096</v>
      </c>
      <c r="D9863" s="4" t="s">
        <v>27097</v>
      </c>
      <c r="E9863" s="41" t="s">
        <v>23</v>
      </c>
      <c r="G9863" s="1" t="s">
        <v>24</v>
      </c>
      <c r="H9863" s="4" t="s">
        <v>679</v>
      </c>
      <c r="I9863" s="1" t="s">
        <v>38</v>
      </c>
    </row>
    <row r="9864" spans="2:9">
      <c r="B9864" s="1">
        <v>9862</v>
      </c>
      <c r="C9864" s="41" t="s">
        <v>27098</v>
      </c>
      <c r="D9864" s="4" t="s">
        <v>27099</v>
      </c>
      <c r="E9864" s="41" t="s">
        <v>23</v>
      </c>
      <c r="G9864" s="1" t="s">
        <v>24</v>
      </c>
      <c r="H9864" s="4" t="s">
        <v>174</v>
      </c>
      <c r="I9864" s="1" t="s">
        <v>38</v>
      </c>
    </row>
    <row r="9865" spans="2:9">
      <c r="B9865" s="1">
        <v>9863</v>
      </c>
      <c r="C9865" s="41" t="s">
        <v>27100</v>
      </c>
      <c r="D9865" s="4" t="s">
        <v>27101</v>
      </c>
      <c r="E9865" s="41" t="s">
        <v>23</v>
      </c>
      <c r="G9865" s="1" t="s">
        <v>24</v>
      </c>
      <c r="H9865" s="4" t="s">
        <v>310</v>
      </c>
      <c r="I9865" s="1" t="s">
        <v>38</v>
      </c>
    </row>
    <row r="9866" spans="2:9">
      <c r="B9866" s="1">
        <v>9864</v>
      </c>
      <c r="C9866" s="41" t="s">
        <v>27102</v>
      </c>
      <c r="D9866" s="4" t="s">
        <v>27103</v>
      </c>
      <c r="E9866" s="41" t="s">
        <v>23</v>
      </c>
      <c r="G9866" s="1" t="s">
        <v>24</v>
      </c>
      <c r="H9866" s="4" t="s">
        <v>678</v>
      </c>
      <c r="I9866" s="1" t="s">
        <v>38</v>
      </c>
    </row>
    <row r="9867" spans="2:9">
      <c r="B9867" s="1">
        <v>9865</v>
      </c>
      <c r="C9867" s="41" t="s">
        <v>498</v>
      </c>
      <c r="D9867" s="4" t="s">
        <v>497</v>
      </c>
      <c r="E9867" s="41" t="s">
        <v>23</v>
      </c>
      <c r="F9867" s="3" t="s">
        <v>30284</v>
      </c>
      <c r="G9867" s="1" t="s">
        <v>24</v>
      </c>
      <c r="H9867" s="4" t="s">
        <v>4</v>
      </c>
      <c r="I9867" s="1" t="s">
        <v>38</v>
      </c>
    </row>
    <row r="9868" spans="2:9">
      <c r="B9868" s="1">
        <v>9866</v>
      </c>
      <c r="C9868" s="41" t="s">
        <v>27104</v>
      </c>
      <c r="D9868" s="4" t="s">
        <v>27105</v>
      </c>
      <c r="E9868" s="41" t="s">
        <v>23</v>
      </c>
      <c r="G9868" s="1" t="s">
        <v>24</v>
      </c>
      <c r="H9868" s="4" t="s">
        <v>29551</v>
      </c>
      <c r="I9868" s="1" t="s">
        <v>38</v>
      </c>
    </row>
    <row r="9869" spans="2:9">
      <c r="B9869" s="1">
        <v>9867</v>
      </c>
      <c r="C9869" s="41" t="s">
        <v>27106</v>
      </c>
      <c r="D9869" s="4" t="s">
        <v>27107</v>
      </c>
      <c r="E9869" s="41" t="s">
        <v>23</v>
      </c>
      <c r="G9869" s="1" t="s">
        <v>24</v>
      </c>
      <c r="H9869" s="4" t="s">
        <v>296</v>
      </c>
      <c r="I9869" s="1" t="s">
        <v>38</v>
      </c>
    </row>
    <row r="9870" spans="2:9">
      <c r="B9870" s="1">
        <v>9868</v>
      </c>
      <c r="C9870" s="41" t="s">
        <v>27108</v>
      </c>
      <c r="D9870" s="4" t="s">
        <v>27109</v>
      </c>
      <c r="E9870" s="41" t="s">
        <v>23</v>
      </c>
      <c r="G9870" s="1" t="s">
        <v>24</v>
      </c>
      <c r="H9870" s="4" t="s">
        <v>436</v>
      </c>
      <c r="I9870" s="1" t="s">
        <v>38</v>
      </c>
    </row>
    <row r="9871" spans="2:9">
      <c r="B9871" s="1">
        <v>9869</v>
      </c>
      <c r="C9871" s="41" t="s">
        <v>27110</v>
      </c>
      <c r="D9871" s="4" t="s">
        <v>27111</v>
      </c>
      <c r="E9871" s="41" t="s">
        <v>23</v>
      </c>
      <c r="G9871" s="1" t="s">
        <v>24</v>
      </c>
      <c r="H9871" s="4" t="s">
        <v>174</v>
      </c>
      <c r="I9871" s="1" t="s">
        <v>38</v>
      </c>
    </row>
    <row r="9872" spans="2:9">
      <c r="B9872" s="1">
        <v>9870</v>
      </c>
      <c r="C9872" s="41" t="s">
        <v>27112</v>
      </c>
      <c r="D9872" s="4" t="s">
        <v>27113</v>
      </c>
      <c r="E9872" s="41" t="s">
        <v>23</v>
      </c>
      <c r="G9872" s="1" t="s">
        <v>24</v>
      </c>
      <c r="H9872" s="4" t="s">
        <v>29551</v>
      </c>
      <c r="I9872" s="1" t="s">
        <v>38</v>
      </c>
    </row>
    <row r="9873" spans="2:9">
      <c r="B9873" s="1">
        <v>9871</v>
      </c>
      <c r="C9873" s="41" t="s">
        <v>27114</v>
      </c>
      <c r="D9873" s="4" t="s">
        <v>27115</v>
      </c>
      <c r="E9873" s="41" t="s">
        <v>23</v>
      </c>
      <c r="G9873" s="1" t="s">
        <v>24</v>
      </c>
      <c r="H9873" s="4" t="s">
        <v>29551</v>
      </c>
      <c r="I9873" s="1" t="s">
        <v>38</v>
      </c>
    </row>
    <row r="9874" spans="2:9">
      <c r="B9874" s="1">
        <v>9872</v>
      </c>
      <c r="C9874" s="41" t="s">
        <v>27116</v>
      </c>
      <c r="D9874" s="4" t="s">
        <v>27117</v>
      </c>
      <c r="E9874" s="41" t="s">
        <v>23</v>
      </c>
      <c r="G9874" s="1" t="s">
        <v>24</v>
      </c>
      <c r="H9874" s="4" t="s">
        <v>174</v>
      </c>
      <c r="I9874" s="1" t="s">
        <v>38</v>
      </c>
    </row>
    <row r="9875" spans="2:9">
      <c r="B9875" s="1">
        <v>9873</v>
      </c>
      <c r="C9875" s="41" t="s">
        <v>27118</v>
      </c>
      <c r="D9875" s="4" t="s">
        <v>27119</v>
      </c>
      <c r="E9875" s="41" t="s">
        <v>23</v>
      </c>
      <c r="G9875" s="1" t="s">
        <v>24</v>
      </c>
      <c r="H9875" s="4" t="s">
        <v>679</v>
      </c>
      <c r="I9875" s="1" t="s">
        <v>38</v>
      </c>
    </row>
    <row r="9876" spans="2:9">
      <c r="B9876" s="1">
        <v>9874</v>
      </c>
      <c r="C9876" s="41" t="s">
        <v>27120</v>
      </c>
      <c r="D9876" s="4" t="s">
        <v>27121</v>
      </c>
      <c r="E9876" s="41" t="s">
        <v>23</v>
      </c>
      <c r="G9876" s="1" t="s">
        <v>24</v>
      </c>
      <c r="H9876" s="4" t="s">
        <v>29551</v>
      </c>
      <c r="I9876" s="1" t="s">
        <v>38</v>
      </c>
    </row>
    <row r="9877" spans="2:9">
      <c r="B9877" s="1">
        <v>9875</v>
      </c>
      <c r="C9877" s="41" t="s">
        <v>27122</v>
      </c>
      <c r="D9877" s="4" t="s">
        <v>27123</v>
      </c>
      <c r="E9877" s="41" t="s">
        <v>23</v>
      </c>
      <c r="G9877" s="1" t="s">
        <v>24</v>
      </c>
      <c r="H9877" s="4" t="s">
        <v>29551</v>
      </c>
      <c r="I9877" s="1" t="s">
        <v>38</v>
      </c>
    </row>
    <row r="9878" spans="2:9">
      <c r="B9878" s="1">
        <v>9876</v>
      </c>
      <c r="C9878" s="41" t="s">
        <v>80</v>
      </c>
      <c r="D9878" s="4" t="s">
        <v>27124</v>
      </c>
      <c r="E9878" s="41" t="s">
        <v>23</v>
      </c>
      <c r="G9878" s="1" t="s">
        <v>24</v>
      </c>
      <c r="H9878" s="4" t="s">
        <v>436</v>
      </c>
      <c r="I9878" s="1" t="s">
        <v>38</v>
      </c>
    </row>
    <row r="9879" spans="2:9">
      <c r="B9879" s="1">
        <v>9877</v>
      </c>
      <c r="C9879" s="41" t="s">
        <v>27125</v>
      </c>
      <c r="D9879" s="4" t="s">
        <v>27126</v>
      </c>
      <c r="E9879" s="41" t="s">
        <v>23</v>
      </c>
      <c r="G9879" s="1" t="s">
        <v>24</v>
      </c>
      <c r="H9879" s="4" t="s">
        <v>387</v>
      </c>
      <c r="I9879" s="1" t="s">
        <v>38</v>
      </c>
    </row>
    <row r="9880" spans="2:9">
      <c r="B9880" s="1">
        <v>9878</v>
      </c>
      <c r="C9880" s="41" t="s">
        <v>27127</v>
      </c>
      <c r="D9880" s="4" t="s">
        <v>27128</v>
      </c>
      <c r="E9880" s="41" t="s">
        <v>23</v>
      </c>
      <c r="G9880" s="1" t="s">
        <v>24</v>
      </c>
      <c r="H9880" s="4" t="s">
        <v>29551</v>
      </c>
      <c r="I9880" s="1" t="s">
        <v>38</v>
      </c>
    </row>
    <row r="9881" spans="2:9">
      <c r="B9881" s="1">
        <v>9879</v>
      </c>
      <c r="C9881" s="41" t="s">
        <v>27129</v>
      </c>
      <c r="D9881" s="4" t="s">
        <v>27130</v>
      </c>
      <c r="E9881" s="41" t="s">
        <v>23</v>
      </c>
      <c r="G9881" s="1" t="s">
        <v>24</v>
      </c>
      <c r="H9881" s="4" t="s">
        <v>675</v>
      </c>
      <c r="I9881" s="1" t="s">
        <v>38</v>
      </c>
    </row>
    <row r="9882" spans="2:9">
      <c r="B9882" s="1">
        <v>9880</v>
      </c>
      <c r="C9882" s="41" t="s">
        <v>27131</v>
      </c>
      <c r="D9882" s="4" t="s">
        <v>27132</v>
      </c>
      <c r="E9882" s="41" t="s">
        <v>23</v>
      </c>
      <c r="G9882" s="1" t="s">
        <v>24</v>
      </c>
      <c r="H9882" s="4" t="s">
        <v>29551</v>
      </c>
      <c r="I9882" s="1" t="s">
        <v>38</v>
      </c>
    </row>
    <row r="9883" spans="2:9">
      <c r="B9883" s="1">
        <v>9881</v>
      </c>
      <c r="C9883" s="41" t="s">
        <v>27133</v>
      </c>
      <c r="D9883" s="4" t="s">
        <v>27134</v>
      </c>
      <c r="E9883" s="41" t="s">
        <v>23</v>
      </c>
      <c r="G9883" s="1" t="s">
        <v>24</v>
      </c>
      <c r="H9883" s="4" t="s">
        <v>29551</v>
      </c>
      <c r="I9883" s="1" t="s">
        <v>38</v>
      </c>
    </row>
    <row r="9884" spans="2:9">
      <c r="B9884" s="1">
        <v>9882</v>
      </c>
      <c r="C9884" s="41" t="s">
        <v>27135</v>
      </c>
      <c r="D9884" s="4" t="s">
        <v>27136</v>
      </c>
      <c r="E9884" s="41" t="s">
        <v>23</v>
      </c>
      <c r="G9884" s="1" t="s">
        <v>24</v>
      </c>
      <c r="H9884" s="4" t="s">
        <v>679</v>
      </c>
      <c r="I9884" s="1" t="s">
        <v>38</v>
      </c>
    </row>
    <row r="9885" spans="2:9">
      <c r="B9885" s="1">
        <v>9883</v>
      </c>
      <c r="C9885" s="41" t="s">
        <v>27137</v>
      </c>
      <c r="D9885" s="4" t="s">
        <v>27138</v>
      </c>
      <c r="E9885" s="41" t="s">
        <v>23</v>
      </c>
      <c r="G9885" s="1" t="s">
        <v>24</v>
      </c>
      <c r="H9885" s="4" t="s">
        <v>679</v>
      </c>
      <c r="I9885" s="1" t="s">
        <v>38</v>
      </c>
    </row>
    <row r="9886" spans="2:9">
      <c r="B9886" s="1">
        <v>9884</v>
      </c>
      <c r="C9886" s="41" t="s">
        <v>27139</v>
      </c>
      <c r="D9886" s="4" t="s">
        <v>27140</v>
      </c>
      <c r="E9886" s="41" t="s">
        <v>23</v>
      </c>
      <c r="G9886" s="1" t="s">
        <v>24</v>
      </c>
      <c r="H9886" s="4" t="s">
        <v>322</v>
      </c>
      <c r="I9886" s="1" t="s">
        <v>38</v>
      </c>
    </row>
    <row r="9887" spans="2:9">
      <c r="B9887" s="1">
        <v>9885</v>
      </c>
      <c r="C9887" s="41" t="s">
        <v>27141</v>
      </c>
      <c r="D9887" s="4" t="s">
        <v>27142</v>
      </c>
      <c r="E9887" s="41" t="s">
        <v>23</v>
      </c>
      <c r="G9887" s="1" t="s">
        <v>24</v>
      </c>
      <c r="H9887" s="4" t="s">
        <v>436</v>
      </c>
      <c r="I9887" s="1" t="s">
        <v>38</v>
      </c>
    </row>
    <row r="9888" spans="2:9">
      <c r="B9888" s="1">
        <v>9886</v>
      </c>
      <c r="C9888" s="41" t="s">
        <v>27143</v>
      </c>
      <c r="D9888" s="4" t="s">
        <v>27144</v>
      </c>
      <c r="E9888" s="41" t="s">
        <v>23</v>
      </c>
      <c r="G9888" s="1" t="s">
        <v>24</v>
      </c>
      <c r="H9888" s="4" t="s">
        <v>29551</v>
      </c>
      <c r="I9888" s="1" t="s">
        <v>38</v>
      </c>
    </row>
    <row r="9889" spans="2:9">
      <c r="B9889" s="1">
        <v>9887</v>
      </c>
      <c r="C9889" s="41" t="s">
        <v>27145</v>
      </c>
      <c r="D9889" s="4" t="s">
        <v>27146</v>
      </c>
      <c r="E9889" s="41" t="s">
        <v>23</v>
      </c>
      <c r="G9889" s="1" t="s">
        <v>24</v>
      </c>
      <c r="H9889" s="4" t="s">
        <v>29551</v>
      </c>
      <c r="I9889" s="1" t="s">
        <v>38</v>
      </c>
    </row>
    <row r="9890" spans="2:9">
      <c r="B9890" s="1">
        <v>9888</v>
      </c>
      <c r="C9890" s="41" t="s">
        <v>27147</v>
      </c>
      <c r="D9890" s="4" t="s">
        <v>27148</v>
      </c>
      <c r="E9890" s="41" t="s">
        <v>23</v>
      </c>
      <c r="G9890" s="1" t="s">
        <v>24</v>
      </c>
      <c r="H9890" s="4" t="s">
        <v>678</v>
      </c>
      <c r="I9890" s="1" t="s">
        <v>38</v>
      </c>
    </row>
    <row r="9891" spans="2:9">
      <c r="B9891" s="1">
        <v>9889</v>
      </c>
      <c r="C9891" s="41" t="s">
        <v>27149</v>
      </c>
      <c r="D9891" s="4" t="s">
        <v>27150</v>
      </c>
      <c r="E9891" s="41" t="s">
        <v>23</v>
      </c>
      <c r="G9891" s="1" t="s">
        <v>24</v>
      </c>
      <c r="H9891" s="4" t="s">
        <v>29551</v>
      </c>
      <c r="I9891" s="1" t="s">
        <v>38</v>
      </c>
    </row>
    <row r="9892" spans="2:9">
      <c r="B9892" s="1">
        <v>9890</v>
      </c>
      <c r="C9892" s="41">
        <v>97010247</v>
      </c>
      <c r="D9892" s="4" t="s">
        <v>452</v>
      </c>
      <c r="E9892" s="41" t="s">
        <v>21</v>
      </c>
      <c r="F9892" s="3" t="s">
        <v>29977</v>
      </c>
      <c r="G9892" s="1" t="s">
        <v>22</v>
      </c>
      <c r="H9892" s="4" t="s">
        <v>4</v>
      </c>
      <c r="I9892" s="1" t="s">
        <v>38</v>
      </c>
    </row>
    <row r="9893" spans="2:9">
      <c r="B9893" s="1">
        <v>9891</v>
      </c>
      <c r="C9893" s="41" t="s">
        <v>27151</v>
      </c>
      <c r="D9893" s="4" t="s">
        <v>27152</v>
      </c>
      <c r="E9893" s="41" t="s">
        <v>23</v>
      </c>
      <c r="G9893" s="1" t="s">
        <v>24</v>
      </c>
      <c r="H9893" s="4" t="s">
        <v>678</v>
      </c>
      <c r="I9893" s="1" t="s">
        <v>38</v>
      </c>
    </row>
    <row r="9894" spans="2:9">
      <c r="B9894" s="1">
        <v>9892</v>
      </c>
      <c r="C9894" s="41" t="s">
        <v>27153</v>
      </c>
      <c r="D9894" s="4" t="s">
        <v>27154</v>
      </c>
      <c r="E9894" s="41" t="s">
        <v>23</v>
      </c>
      <c r="G9894" s="1" t="s">
        <v>24</v>
      </c>
      <c r="H9894" s="4" t="s">
        <v>484</v>
      </c>
      <c r="I9894" s="1" t="s">
        <v>38</v>
      </c>
    </row>
    <row r="9895" spans="2:9">
      <c r="B9895" s="1">
        <v>9893</v>
      </c>
      <c r="C9895" s="41" t="s">
        <v>27155</v>
      </c>
      <c r="D9895" s="4" t="s">
        <v>27156</v>
      </c>
      <c r="E9895" s="41" t="s">
        <v>23</v>
      </c>
      <c r="G9895" s="1" t="s">
        <v>24</v>
      </c>
      <c r="H9895" s="4" t="s">
        <v>174</v>
      </c>
      <c r="I9895" s="1" t="s">
        <v>38</v>
      </c>
    </row>
    <row r="9896" spans="2:9">
      <c r="B9896" s="1">
        <v>9894</v>
      </c>
      <c r="C9896" s="41" t="s">
        <v>27157</v>
      </c>
      <c r="D9896" s="4" t="s">
        <v>27158</v>
      </c>
      <c r="E9896" s="41" t="s">
        <v>21</v>
      </c>
      <c r="F9896" s="3" t="s">
        <v>30358</v>
      </c>
      <c r="G9896" s="1" t="s">
        <v>22</v>
      </c>
      <c r="H9896" s="4" t="s">
        <v>244</v>
      </c>
      <c r="I9896" s="1" t="s">
        <v>38</v>
      </c>
    </row>
    <row r="9897" spans="2:9">
      <c r="B9897" s="1">
        <v>9895</v>
      </c>
      <c r="C9897" s="41" t="s">
        <v>548</v>
      </c>
      <c r="D9897" s="4" t="s">
        <v>547</v>
      </c>
      <c r="E9897" s="41" t="s">
        <v>21</v>
      </c>
      <c r="G9897" s="1" t="s">
        <v>22</v>
      </c>
      <c r="H9897" s="4" t="s">
        <v>658</v>
      </c>
      <c r="I9897" s="1" t="s">
        <v>38</v>
      </c>
    </row>
    <row r="9898" spans="2:9">
      <c r="B9898" s="1">
        <v>9896</v>
      </c>
      <c r="C9898" s="41" t="s">
        <v>27159</v>
      </c>
      <c r="D9898" s="4" t="s">
        <v>27160</v>
      </c>
      <c r="E9898" s="41" t="s">
        <v>23</v>
      </c>
      <c r="G9898" s="1" t="s">
        <v>24</v>
      </c>
      <c r="H9898" s="4" t="s">
        <v>29551</v>
      </c>
      <c r="I9898" s="1" t="s">
        <v>38</v>
      </c>
    </row>
    <row r="9899" spans="2:9">
      <c r="B9899" s="1">
        <v>9897</v>
      </c>
      <c r="C9899" s="41" t="s">
        <v>27161</v>
      </c>
      <c r="D9899" s="4" t="s">
        <v>27162</v>
      </c>
      <c r="E9899" s="41" t="s">
        <v>23</v>
      </c>
      <c r="G9899" s="1" t="s">
        <v>24</v>
      </c>
      <c r="H9899" s="4" t="s">
        <v>675</v>
      </c>
      <c r="I9899" s="1" t="s">
        <v>38</v>
      </c>
    </row>
    <row r="9900" spans="2:9">
      <c r="B9900" s="1">
        <v>9898</v>
      </c>
      <c r="C9900" s="41" t="s">
        <v>27163</v>
      </c>
      <c r="D9900" s="4" t="s">
        <v>27164</v>
      </c>
      <c r="E9900" s="41" t="s">
        <v>23</v>
      </c>
      <c r="G9900" s="1" t="s">
        <v>24</v>
      </c>
      <c r="H9900" s="4" t="s">
        <v>174</v>
      </c>
      <c r="I9900" s="1" t="s">
        <v>38</v>
      </c>
    </row>
    <row r="9901" spans="2:9">
      <c r="B9901" s="1">
        <v>9899</v>
      </c>
      <c r="C9901" s="41" t="s">
        <v>27165</v>
      </c>
      <c r="D9901" s="4" t="s">
        <v>27166</v>
      </c>
      <c r="E9901" s="41" t="s">
        <v>23</v>
      </c>
      <c r="G9901" s="1" t="s">
        <v>24</v>
      </c>
      <c r="H9901" s="4" t="s">
        <v>29551</v>
      </c>
      <c r="I9901" s="1" t="s">
        <v>38</v>
      </c>
    </row>
    <row r="9902" spans="2:9">
      <c r="B9902" s="1">
        <v>9900</v>
      </c>
      <c r="C9902" s="41" t="s">
        <v>27167</v>
      </c>
      <c r="D9902" s="4" t="s">
        <v>27168</v>
      </c>
      <c r="E9902" s="41" t="s">
        <v>23</v>
      </c>
      <c r="G9902" s="1" t="s">
        <v>24</v>
      </c>
      <c r="H9902" s="4" t="s">
        <v>436</v>
      </c>
      <c r="I9902" s="1" t="s">
        <v>38</v>
      </c>
    </row>
    <row r="9903" spans="2:9">
      <c r="B9903" s="1">
        <v>9901</v>
      </c>
      <c r="C9903" s="41" t="s">
        <v>27169</v>
      </c>
      <c r="D9903" s="4" t="s">
        <v>27170</v>
      </c>
      <c r="E9903" s="41" t="s">
        <v>23</v>
      </c>
      <c r="G9903" s="1" t="s">
        <v>24</v>
      </c>
      <c r="H9903" s="4" t="s">
        <v>29551</v>
      </c>
      <c r="I9903" s="1" t="s">
        <v>38</v>
      </c>
    </row>
    <row r="9904" spans="2:9">
      <c r="B9904" s="1">
        <v>9902</v>
      </c>
      <c r="C9904" s="41" t="s">
        <v>27171</v>
      </c>
      <c r="D9904" s="4" t="s">
        <v>27172</v>
      </c>
      <c r="E9904" s="41" t="s">
        <v>23</v>
      </c>
      <c r="G9904" s="1" t="s">
        <v>24</v>
      </c>
      <c r="H9904" s="4" t="s">
        <v>671</v>
      </c>
      <c r="I9904" s="1" t="s">
        <v>38</v>
      </c>
    </row>
    <row r="9905" spans="2:9">
      <c r="B9905" s="1">
        <v>9903</v>
      </c>
      <c r="C9905" s="41" t="s">
        <v>27173</v>
      </c>
      <c r="D9905" s="4" t="s">
        <v>27174</v>
      </c>
      <c r="E9905" s="41" t="s">
        <v>23</v>
      </c>
      <c r="G9905" s="1" t="s">
        <v>24</v>
      </c>
      <c r="H9905" s="4" t="s">
        <v>252</v>
      </c>
      <c r="I9905" s="1" t="s">
        <v>38</v>
      </c>
    </row>
    <row r="9906" spans="2:9">
      <c r="B9906" s="1">
        <v>9904</v>
      </c>
      <c r="C9906" s="41" t="s">
        <v>27175</v>
      </c>
      <c r="D9906" s="4" t="s">
        <v>27176</v>
      </c>
      <c r="E9906" s="41" t="s">
        <v>23</v>
      </c>
      <c r="G9906" s="1" t="s">
        <v>24</v>
      </c>
      <c r="H9906" s="4" t="s">
        <v>29551</v>
      </c>
      <c r="I9906" s="1" t="s">
        <v>38</v>
      </c>
    </row>
    <row r="9907" spans="2:9">
      <c r="B9907" s="1">
        <v>9905</v>
      </c>
      <c r="C9907" s="41" t="s">
        <v>27177</v>
      </c>
      <c r="D9907" s="4" t="s">
        <v>27178</v>
      </c>
      <c r="E9907" s="41" t="s">
        <v>23</v>
      </c>
      <c r="G9907" s="1" t="s">
        <v>24</v>
      </c>
      <c r="H9907" s="4" t="s">
        <v>244</v>
      </c>
      <c r="I9907" s="1" t="s">
        <v>38</v>
      </c>
    </row>
    <row r="9908" spans="2:9">
      <c r="B9908" s="1">
        <v>9906</v>
      </c>
      <c r="C9908" s="41" t="s">
        <v>27179</v>
      </c>
      <c r="D9908" s="4" t="s">
        <v>27180</v>
      </c>
      <c r="E9908" s="41" t="s">
        <v>23</v>
      </c>
      <c r="G9908" s="1" t="s">
        <v>24</v>
      </c>
      <c r="H9908" s="4" t="s">
        <v>29551</v>
      </c>
      <c r="I9908" s="1" t="s">
        <v>38</v>
      </c>
    </row>
    <row r="9909" spans="2:9">
      <c r="B9909" s="1">
        <v>9907</v>
      </c>
      <c r="C9909" s="41" t="s">
        <v>27181</v>
      </c>
      <c r="D9909" s="4" t="s">
        <v>27182</v>
      </c>
      <c r="E9909" s="41" t="s">
        <v>23</v>
      </c>
      <c r="G9909" s="1" t="s">
        <v>24</v>
      </c>
      <c r="H9909" s="4" t="s">
        <v>678</v>
      </c>
      <c r="I9909" s="1" t="s">
        <v>38</v>
      </c>
    </row>
    <row r="9910" spans="2:9">
      <c r="B9910" s="1">
        <v>9908</v>
      </c>
      <c r="C9910" s="41" t="s">
        <v>27183</v>
      </c>
      <c r="D9910" s="4" t="s">
        <v>27184</v>
      </c>
      <c r="E9910" s="41" t="s">
        <v>23</v>
      </c>
      <c r="G9910" s="1" t="s">
        <v>24</v>
      </c>
      <c r="H9910" s="4" t="s">
        <v>484</v>
      </c>
      <c r="I9910" s="1" t="s">
        <v>38</v>
      </c>
    </row>
    <row r="9911" spans="2:9">
      <c r="B9911" s="1">
        <v>9909</v>
      </c>
      <c r="C9911" s="41" t="s">
        <v>27185</v>
      </c>
      <c r="D9911" s="4" t="s">
        <v>14778</v>
      </c>
      <c r="E9911" s="41" t="s">
        <v>23</v>
      </c>
      <c r="G9911" s="1" t="s">
        <v>24</v>
      </c>
      <c r="H9911" s="4" t="s">
        <v>29551</v>
      </c>
      <c r="I9911" s="1" t="s">
        <v>38</v>
      </c>
    </row>
    <row r="9912" spans="2:9">
      <c r="B9912" s="1">
        <v>9910</v>
      </c>
      <c r="C9912" s="41" t="s">
        <v>27186</v>
      </c>
      <c r="D9912" s="4" t="s">
        <v>27187</v>
      </c>
      <c r="E9912" s="41" t="s">
        <v>23</v>
      </c>
      <c r="G9912" s="1" t="s">
        <v>24</v>
      </c>
      <c r="H9912" s="4" t="s">
        <v>29551</v>
      </c>
      <c r="I9912" s="1" t="s">
        <v>38</v>
      </c>
    </row>
    <row r="9913" spans="2:9">
      <c r="B9913" s="1">
        <v>9911</v>
      </c>
      <c r="C9913" s="41" t="s">
        <v>27188</v>
      </c>
      <c r="D9913" s="4" t="s">
        <v>27189</v>
      </c>
      <c r="E9913" s="41" t="s">
        <v>23</v>
      </c>
      <c r="G9913" s="1" t="s">
        <v>24</v>
      </c>
      <c r="H9913" s="4" t="s">
        <v>296</v>
      </c>
      <c r="I9913" s="1" t="s">
        <v>38</v>
      </c>
    </row>
    <row r="9914" spans="2:9">
      <c r="B9914" s="1">
        <v>9912</v>
      </c>
      <c r="C9914" s="41" t="s">
        <v>27190</v>
      </c>
      <c r="D9914" s="4" t="s">
        <v>27191</v>
      </c>
      <c r="E9914" s="41" t="s">
        <v>23</v>
      </c>
      <c r="G9914" s="1" t="s">
        <v>24</v>
      </c>
      <c r="H9914" s="4" t="s">
        <v>296</v>
      </c>
      <c r="I9914" s="1" t="s">
        <v>38</v>
      </c>
    </row>
    <row r="9915" spans="2:9">
      <c r="B9915" s="1">
        <v>9913</v>
      </c>
      <c r="C9915" s="41" t="s">
        <v>27192</v>
      </c>
      <c r="D9915" s="4" t="s">
        <v>27193</v>
      </c>
      <c r="E9915" s="41" t="s">
        <v>23</v>
      </c>
      <c r="G9915" s="1" t="s">
        <v>24</v>
      </c>
      <c r="H9915" s="4" t="s">
        <v>678</v>
      </c>
      <c r="I9915" s="1" t="s">
        <v>38</v>
      </c>
    </row>
    <row r="9916" spans="2:9">
      <c r="B9916" s="1">
        <v>9914</v>
      </c>
      <c r="C9916" s="41" t="s">
        <v>27194</v>
      </c>
      <c r="D9916" s="4" t="s">
        <v>27195</v>
      </c>
      <c r="E9916" s="41" t="s">
        <v>23</v>
      </c>
      <c r="G9916" s="1" t="s">
        <v>24</v>
      </c>
      <c r="H9916" s="4" t="s">
        <v>29551</v>
      </c>
      <c r="I9916" s="1" t="s">
        <v>38</v>
      </c>
    </row>
    <row r="9917" spans="2:9">
      <c r="B9917" s="1">
        <v>9915</v>
      </c>
      <c r="C9917" s="41" t="s">
        <v>27196</v>
      </c>
      <c r="D9917" s="4" t="s">
        <v>27197</v>
      </c>
      <c r="E9917" s="41" t="s">
        <v>23</v>
      </c>
      <c r="G9917" s="1" t="s">
        <v>24</v>
      </c>
      <c r="H9917" s="4" t="s">
        <v>244</v>
      </c>
      <c r="I9917" s="1" t="s">
        <v>38</v>
      </c>
    </row>
    <row r="9918" spans="2:9">
      <c r="B9918" s="1">
        <v>9916</v>
      </c>
      <c r="C9918" s="41" t="s">
        <v>27198</v>
      </c>
      <c r="D9918" s="4" t="s">
        <v>27199</v>
      </c>
      <c r="E9918" s="41" t="s">
        <v>23</v>
      </c>
      <c r="G9918" s="1" t="s">
        <v>24</v>
      </c>
      <c r="H9918" s="4" t="s">
        <v>29551</v>
      </c>
      <c r="I9918" s="1" t="s">
        <v>38</v>
      </c>
    </row>
    <row r="9919" spans="2:9">
      <c r="B9919" s="1">
        <v>9917</v>
      </c>
      <c r="C9919" s="41" t="s">
        <v>27200</v>
      </c>
      <c r="D9919" s="4" t="s">
        <v>27201</v>
      </c>
      <c r="E9919" s="41" t="s">
        <v>23</v>
      </c>
      <c r="G9919" s="1" t="s">
        <v>24</v>
      </c>
      <c r="H9919" s="4" t="s">
        <v>678</v>
      </c>
      <c r="I9919" s="1" t="s">
        <v>38</v>
      </c>
    </row>
    <row r="9920" spans="2:9">
      <c r="B9920" s="1">
        <v>9918</v>
      </c>
      <c r="C9920" s="41" t="s">
        <v>27202</v>
      </c>
      <c r="D9920" s="4" t="s">
        <v>27203</v>
      </c>
      <c r="E9920" s="41" t="s">
        <v>23</v>
      </c>
      <c r="G9920" s="1" t="s">
        <v>24</v>
      </c>
      <c r="H9920" s="4" t="s">
        <v>29551</v>
      </c>
      <c r="I9920" s="1" t="s">
        <v>38</v>
      </c>
    </row>
    <row r="9921" spans="2:9">
      <c r="B9921" s="1">
        <v>9919</v>
      </c>
      <c r="C9921" s="41" t="s">
        <v>27204</v>
      </c>
      <c r="D9921" s="4" t="s">
        <v>27205</v>
      </c>
      <c r="E9921" s="41" t="s">
        <v>23</v>
      </c>
      <c r="G9921" s="1" t="s">
        <v>24</v>
      </c>
      <c r="H9921" s="4" t="s">
        <v>194</v>
      </c>
      <c r="I9921" s="1" t="s">
        <v>38</v>
      </c>
    </row>
    <row r="9922" spans="2:9">
      <c r="B9922" s="1">
        <v>9920</v>
      </c>
      <c r="C9922" s="41" t="s">
        <v>27206</v>
      </c>
      <c r="D9922" s="4" t="s">
        <v>27207</v>
      </c>
      <c r="E9922" s="41" t="s">
        <v>23</v>
      </c>
      <c r="G9922" s="1" t="s">
        <v>24</v>
      </c>
      <c r="H9922" s="4" t="s">
        <v>478</v>
      </c>
      <c r="I9922" s="1" t="s">
        <v>38</v>
      </c>
    </row>
    <row r="9923" spans="2:9">
      <c r="B9923" s="1">
        <v>9921</v>
      </c>
      <c r="C9923" s="41" t="s">
        <v>27208</v>
      </c>
      <c r="D9923" s="4" t="s">
        <v>27209</v>
      </c>
      <c r="E9923" s="41" t="s">
        <v>23</v>
      </c>
      <c r="F9923" s="3" t="s">
        <v>30063</v>
      </c>
      <c r="G9923" s="1" t="s">
        <v>24</v>
      </c>
      <c r="H9923" s="4" t="s">
        <v>387</v>
      </c>
      <c r="I9923" s="1" t="s">
        <v>38</v>
      </c>
    </row>
    <row r="9924" spans="2:9">
      <c r="B9924" s="1">
        <v>9922</v>
      </c>
      <c r="C9924" s="41" t="s">
        <v>27210</v>
      </c>
      <c r="D9924" s="4" t="s">
        <v>27211</v>
      </c>
      <c r="E9924" s="41" t="s">
        <v>23</v>
      </c>
      <c r="G9924" s="1" t="s">
        <v>24</v>
      </c>
      <c r="H9924" s="4" t="s">
        <v>675</v>
      </c>
      <c r="I9924" s="1" t="s">
        <v>38</v>
      </c>
    </row>
    <row r="9925" spans="2:9">
      <c r="B9925" s="1">
        <v>9923</v>
      </c>
      <c r="C9925" s="41" t="s">
        <v>27212</v>
      </c>
      <c r="D9925" s="4" t="s">
        <v>27213</v>
      </c>
      <c r="E9925" s="41" t="s">
        <v>23</v>
      </c>
      <c r="G9925" s="1" t="s">
        <v>24</v>
      </c>
      <c r="H9925" s="4" t="s">
        <v>29551</v>
      </c>
      <c r="I9925" s="1" t="s">
        <v>38</v>
      </c>
    </row>
    <row r="9926" spans="2:9">
      <c r="B9926" s="1">
        <v>9924</v>
      </c>
      <c r="C9926" s="41" t="s">
        <v>27214</v>
      </c>
      <c r="D9926" s="4" t="s">
        <v>27215</v>
      </c>
      <c r="E9926" s="41" t="s">
        <v>23</v>
      </c>
      <c r="G9926" s="1" t="s">
        <v>24</v>
      </c>
      <c r="H9926" s="4" t="s">
        <v>675</v>
      </c>
      <c r="I9926" s="1" t="s">
        <v>38</v>
      </c>
    </row>
    <row r="9927" spans="2:9">
      <c r="B9927" s="1">
        <v>9925</v>
      </c>
      <c r="C9927" s="41" t="s">
        <v>27216</v>
      </c>
      <c r="D9927" s="4" t="s">
        <v>27217</v>
      </c>
      <c r="E9927" s="41" t="s">
        <v>23</v>
      </c>
      <c r="G9927" s="1" t="s">
        <v>24</v>
      </c>
      <c r="H9927" s="4" t="s">
        <v>679</v>
      </c>
      <c r="I9927" s="1" t="s">
        <v>38</v>
      </c>
    </row>
    <row r="9928" spans="2:9">
      <c r="B9928" s="1">
        <v>9926</v>
      </c>
      <c r="C9928" s="41" t="s">
        <v>27218</v>
      </c>
      <c r="D9928" s="4" t="s">
        <v>27219</v>
      </c>
      <c r="E9928" s="41" t="s">
        <v>23</v>
      </c>
      <c r="G9928" s="1" t="s">
        <v>24</v>
      </c>
      <c r="H9928" s="4" t="s">
        <v>29551</v>
      </c>
      <c r="I9928" s="1" t="s">
        <v>38</v>
      </c>
    </row>
    <row r="9929" spans="2:9">
      <c r="B9929" s="1">
        <v>9927</v>
      </c>
      <c r="C9929" s="41" t="s">
        <v>27220</v>
      </c>
      <c r="D9929" s="4" t="s">
        <v>27221</v>
      </c>
      <c r="E9929" s="41" t="s">
        <v>23</v>
      </c>
      <c r="G9929" s="1" t="s">
        <v>24</v>
      </c>
      <c r="H9929" s="4" t="s">
        <v>29551</v>
      </c>
      <c r="I9929" s="1" t="s">
        <v>38</v>
      </c>
    </row>
    <row r="9930" spans="2:9">
      <c r="B9930" s="1">
        <v>9928</v>
      </c>
      <c r="C9930" s="41" t="s">
        <v>27222</v>
      </c>
      <c r="D9930" s="4" t="s">
        <v>27223</v>
      </c>
      <c r="E9930" s="41" t="s">
        <v>23</v>
      </c>
      <c r="G9930" s="1" t="s">
        <v>24</v>
      </c>
      <c r="H9930" s="4" t="s">
        <v>478</v>
      </c>
      <c r="I9930" s="1" t="s">
        <v>38</v>
      </c>
    </row>
    <row r="9931" spans="2:9">
      <c r="B9931" s="1">
        <v>9929</v>
      </c>
      <c r="C9931" s="41" t="s">
        <v>27224</v>
      </c>
      <c r="D9931" s="4" t="s">
        <v>27225</v>
      </c>
      <c r="E9931" s="41" t="s">
        <v>23</v>
      </c>
      <c r="G9931" s="1" t="s">
        <v>24</v>
      </c>
      <c r="H9931" s="4" t="s">
        <v>310</v>
      </c>
      <c r="I9931" s="1" t="s">
        <v>38</v>
      </c>
    </row>
    <row r="9932" spans="2:9">
      <c r="B9932" s="1">
        <v>9930</v>
      </c>
      <c r="C9932" s="41" t="s">
        <v>27226</v>
      </c>
      <c r="D9932" s="4" t="s">
        <v>27227</v>
      </c>
      <c r="E9932" s="41" t="s">
        <v>23</v>
      </c>
      <c r="G9932" s="1" t="s">
        <v>24</v>
      </c>
      <c r="H9932" s="4" t="s">
        <v>675</v>
      </c>
      <c r="I9932" s="1" t="s">
        <v>38</v>
      </c>
    </row>
    <row r="9933" spans="2:9">
      <c r="B9933" s="1">
        <v>9931</v>
      </c>
      <c r="C9933" s="41" t="s">
        <v>27228</v>
      </c>
      <c r="D9933" s="4" t="s">
        <v>27229</v>
      </c>
      <c r="E9933" s="41" t="s">
        <v>23</v>
      </c>
      <c r="G9933" s="1" t="s">
        <v>24</v>
      </c>
      <c r="H9933" s="4" t="s">
        <v>502</v>
      </c>
      <c r="I9933" s="1" t="s">
        <v>38</v>
      </c>
    </row>
    <row r="9934" spans="2:9">
      <c r="B9934" s="1">
        <v>9932</v>
      </c>
      <c r="C9934" s="41" t="s">
        <v>27230</v>
      </c>
      <c r="D9934" s="4" t="s">
        <v>27231</v>
      </c>
      <c r="E9934" s="41" t="s">
        <v>23</v>
      </c>
      <c r="G9934" s="1" t="s">
        <v>24</v>
      </c>
      <c r="H9934" s="4" t="s">
        <v>29551</v>
      </c>
      <c r="I9934" s="1" t="s">
        <v>38</v>
      </c>
    </row>
    <row r="9935" spans="2:9">
      <c r="B9935" s="1">
        <v>9933</v>
      </c>
      <c r="C9935" s="41" t="s">
        <v>27232</v>
      </c>
      <c r="D9935" s="4" t="s">
        <v>27233</v>
      </c>
      <c r="E9935" s="41" t="s">
        <v>23</v>
      </c>
      <c r="G9935" s="1" t="s">
        <v>24</v>
      </c>
      <c r="H9935" s="4" t="s">
        <v>29551</v>
      </c>
      <c r="I9935" s="1" t="s">
        <v>38</v>
      </c>
    </row>
    <row r="9936" spans="2:9">
      <c r="B9936" s="1">
        <v>9934</v>
      </c>
      <c r="C9936" s="41" t="s">
        <v>27234</v>
      </c>
      <c r="D9936" s="4" t="s">
        <v>27235</v>
      </c>
      <c r="E9936" s="41" t="s">
        <v>23</v>
      </c>
      <c r="G9936" s="1" t="s">
        <v>24</v>
      </c>
      <c r="H9936" s="4" t="s">
        <v>436</v>
      </c>
      <c r="I9936" s="1" t="s">
        <v>38</v>
      </c>
    </row>
    <row r="9937" spans="2:9">
      <c r="B9937" s="1">
        <v>9935</v>
      </c>
      <c r="C9937" s="41" t="s">
        <v>27236</v>
      </c>
      <c r="D9937" s="4" t="s">
        <v>27237</v>
      </c>
      <c r="E9937" s="41" t="s">
        <v>23</v>
      </c>
      <c r="G9937" s="1" t="s">
        <v>24</v>
      </c>
      <c r="H9937" s="4" t="s">
        <v>29551</v>
      </c>
      <c r="I9937" s="1" t="s">
        <v>38</v>
      </c>
    </row>
    <row r="9938" spans="2:9">
      <c r="B9938" s="1">
        <v>9936</v>
      </c>
      <c r="C9938" s="41" t="s">
        <v>562</v>
      </c>
      <c r="D9938" s="4" t="s">
        <v>561</v>
      </c>
      <c r="E9938" s="41" t="s">
        <v>23</v>
      </c>
      <c r="G9938" s="1" t="s">
        <v>24</v>
      </c>
      <c r="H9938" s="4" t="s">
        <v>484</v>
      </c>
      <c r="I9938" s="1" t="s">
        <v>38</v>
      </c>
    </row>
    <row r="9939" spans="2:9">
      <c r="B9939" s="1">
        <v>9937</v>
      </c>
      <c r="C9939" s="41" t="s">
        <v>27238</v>
      </c>
      <c r="D9939" s="4" t="s">
        <v>27239</v>
      </c>
      <c r="E9939" s="41" t="s">
        <v>23</v>
      </c>
      <c r="G9939" s="1" t="s">
        <v>24</v>
      </c>
      <c r="H9939" s="4" t="s">
        <v>436</v>
      </c>
      <c r="I9939" s="1" t="s">
        <v>38</v>
      </c>
    </row>
    <row r="9940" spans="2:9">
      <c r="B9940" s="1">
        <v>9938</v>
      </c>
      <c r="C9940" s="41" t="s">
        <v>27240</v>
      </c>
      <c r="D9940" s="4" t="s">
        <v>27241</v>
      </c>
      <c r="E9940" s="41" t="s">
        <v>23</v>
      </c>
      <c r="G9940" s="1" t="s">
        <v>24</v>
      </c>
      <c r="H9940" s="4" t="s">
        <v>369</v>
      </c>
      <c r="I9940" s="1" t="s">
        <v>38</v>
      </c>
    </row>
    <row r="9941" spans="2:9">
      <c r="B9941" s="1">
        <v>9939</v>
      </c>
      <c r="C9941" s="41" t="s">
        <v>27242</v>
      </c>
      <c r="D9941" s="4" t="s">
        <v>27243</v>
      </c>
      <c r="E9941" s="41" t="s">
        <v>23</v>
      </c>
      <c r="G9941" s="1" t="s">
        <v>24</v>
      </c>
      <c r="H9941" s="4" t="s">
        <v>29551</v>
      </c>
      <c r="I9941" s="1" t="s">
        <v>38</v>
      </c>
    </row>
    <row r="9942" spans="2:9">
      <c r="B9942" s="1">
        <v>9940</v>
      </c>
      <c r="C9942" s="41" t="s">
        <v>27244</v>
      </c>
      <c r="D9942" s="4" t="s">
        <v>27245</v>
      </c>
      <c r="E9942" s="41" t="s">
        <v>23</v>
      </c>
      <c r="G9942" s="1" t="s">
        <v>24</v>
      </c>
      <c r="H9942" s="4" t="s">
        <v>478</v>
      </c>
      <c r="I9942" s="1" t="s">
        <v>38</v>
      </c>
    </row>
    <row r="9943" spans="2:9">
      <c r="B9943" s="1">
        <v>9941</v>
      </c>
      <c r="C9943" s="41" t="s">
        <v>27246</v>
      </c>
      <c r="D9943" s="4" t="s">
        <v>27247</v>
      </c>
      <c r="E9943" s="41" t="s">
        <v>23</v>
      </c>
      <c r="G9943" s="1" t="s">
        <v>24</v>
      </c>
      <c r="H9943" s="4" t="s">
        <v>675</v>
      </c>
      <c r="I9943" s="1" t="s">
        <v>38</v>
      </c>
    </row>
    <row r="9944" spans="2:9">
      <c r="B9944" s="1">
        <v>9942</v>
      </c>
      <c r="C9944" s="41" t="s">
        <v>27248</v>
      </c>
      <c r="D9944" s="4" t="s">
        <v>27249</v>
      </c>
      <c r="E9944" s="41" t="s">
        <v>23</v>
      </c>
      <c r="G9944" s="1" t="s">
        <v>24</v>
      </c>
      <c r="H9944" s="4" t="s">
        <v>478</v>
      </c>
      <c r="I9944" s="1" t="s">
        <v>38</v>
      </c>
    </row>
    <row r="9945" spans="2:9">
      <c r="B9945" s="1">
        <v>9943</v>
      </c>
      <c r="C9945" s="41" t="s">
        <v>27250</v>
      </c>
      <c r="D9945" s="4" t="s">
        <v>27251</v>
      </c>
      <c r="E9945" s="41" t="s">
        <v>23</v>
      </c>
      <c r="G9945" s="1" t="s">
        <v>24</v>
      </c>
      <c r="H9945" s="4" t="s">
        <v>244</v>
      </c>
      <c r="I9945" s="1" t="s">
        <v>38</v>
      </c>
    </row>
    <row r="9946" spans="2:9">
      <c r="B9946" s="1">
        <v>9944</v>
      </c>
      <c r="C9946" s="41" t="s">
        <v>27252</v>
      </c>
      <c r="D9946" s="4" t="s">
        <v>27253</v>
      </c>
      <c r="E9946" s="41" t="s">
        <v>23</v>
      </c>
      <c r="G9946" s="1" t="s">
        <v>24</v>
      </c>
      <c r="H9946" s="4" t="s">
        <v>310</v>
      </c>
      <c r="I9946" s="1" t="s">
        <v>38</v>
      </c>
    </row>
    <row r="9947" spans="2:9">
      <c r="B9947" s="1">
        <v>9945</v>
      </c>
      <c r="C9947" s="41" t="s">
        <v>27254</v>
      </c>
      <c r="D9947" s="4" t="s">
        <v>27255</v>
      </c>
      <c r="E9947" s="41" t="s">
        <v>23</v>
      </c>
      <c r="G9947" s="1" t="s">
        <v>24</v>
      </c>
      <c r="H9947" s="4" t="s">
        <v>310</v>
      </c>
      <c r="I9947" s="1" t="s">
        <v>38</v>
      </c>
    </row>
    <row r="9948" spans="2:9">
      <c r="B9948" s="1">
        <v>9946</v>
      </c>
      <c r="C9948" s="41" t="s">
        <v>27256</v>
      </c>
      <c r="D9948" s="4" t="s">
        <v>27257</v>
      </c>
      <c r="E9948" s="41" t="s">
        <v>23</v>
      </c>
      <c r="G9948" s="1" t="s">
        <v>24</v>
      </c>
      <c r="H9948" s="4" t="s">
        <v>296</v>
      </c>
      <c r="I9948" s="1" t="s">
        <v>38</v>
      </c>
    </row>
    <row r="9949" spans="2:9">
      <c r="B9949" s="1">
        <v>9947</v>
      </c>
      <c r="C9949" s="41" t="s">
        <v>27258</v>
      </c>
      <c r="D9949" s="4" t="s">
        <v>27259</v>
      </c>
      <c r="E9949" s="41" t="s">
        <v>23</v>
      </c>
      <c r="G9949" s="1" t="s">
        <v>24</v>
      </c>
      <c r="H9949" s="4" t="s">
        <v>174</v>
      </c>
      <c r="I9949" s="1" t="s">
        <v>38</v>
      </c>
    </row>
    <row r="9950" spans="2:9">
      <c r="B9950" s="1">
        <v>9948</v>
      </c>
      <c r="C9950" s="41" t="s">
        <v>27260</v>
      </c>
      <c r="D9950" s="4" t="s">
        <v>27261</v>
      </c>
      <c r="E9950" s="41" t="s">
        <v>23</v>
      </c>
      <c r="G9950" s="1" t="s">
        <v>24</v>
      </c>
      <c r="H9950" s="4" t="s">
        <v>478</v>
      </c>
      <c r="I9950" s="1" t="s">
        <v>38</v>
      </c>
    </row>
    <row r="9951" spans="2:9">
      <c r="B9951" s="1">
        <v>9949</v>
      </c>
      <c r="C9951" s="41" t="s">
        <v>27262</v>
      </c>
      <c r="D9951" s="4" t="s">
        <v>27263</v>
      </c>
      <c r="E9951" s="41" t="s">
        <v>23</v>
      </c>
      <c r="G9951" s="1" t="s">
        <v>24</v>
      </c>
      <c r="H9951" s="4" t="s">
        <v>174</v>
      </c>
      <c r="I9951" s="1" t="s">
        <v>38</v>
      </c>
    </row>
    <row r="9952" spans="2:9">
      <c r="B9952" s="1">
        <v>9950</v>
      </c>
      <c r="C9952" s="41" t="s">
        <v>27264</v>
      </c>
      <c r="D9952" s="4" t="s">
        <v>27265</v>
      </c>
      <c r="E9952" s="41" t="s">
        <v>23</v>
      </c>
      <c r="G9952" s="1" t="s">
        <v>24</v>
      </c>
      <c r="H9952" s="4" t="s">
        <v>678</v>
      </c>
      <c r="I9952" s="1" t="s">
        <v>38</v>
      </c>
    </row>
    <row r="9953" spans="2:9">
      <c r="B9953" s="1">
        <v>9951</v>
      </c>
      <c r="C9953" s="41" t="s">
        <v>27266</v>
      </c>
      <c r="D9953" s="4" t="s">
        <v>27267</v>
      </c>
      <c r="E9953" s="41" t="s">
        <v>23</v>
      </c>
      <c r="G9953" s="1" t="s">
        <v>24</v>
      </c>
      <c r="H9953" s="4" t="s">
        <v>29551</v>
      </c>
      <c r="I9953" s="1" t="s">
        <v>38</v>
      </c>
    </row>
    <row r="9954" spans="2:9">
      <c r="B9954" s="1">
        <v>9952</v>
      </c>
      <c r="C9954" s="41" t="s">
        <v>27268</v>
      </c>
      <c r="D9954" s="4" t="s">
        <v>27269</v>
      </c>
      <c r="E9954" s="41" t="s">
        <v>23</v>
      </c>
      <c r="G9954" s="1" t="s">
        <v>24</v>
      </c>
      <c r="H9954" s="4" t="s">
        <v>29551</v>
      </c>
      <c r="I9954" s="1" t="s">
        <v>38</v>
      </c>
    </row>
    <row r="9955" spans="2:9">
      <c r="B9955" s="1">
        <v>9953</v>
      </c>
      <c r="C9955" s="41" t="s">
        <v>27270</v>
      </c>
      <c r="D9955" s="4" t="s">
        <v>27271</v>
      </c>
      <c r="E9955" s="41" t="s">
        <v>23</v>
      </c>
      <c r="G9955" s="1" t="s">
        <v>24</v>
      </c>
      <c r="H9955" s="4" t="s">
        <v>174</v>
      </c>
      <c r="I9955" s="1" t="s">
        <v>38</v>
      </c>
    </row>
    <row r="9956" spans="2:9">
      <c r="B9956" s="1">
        <v>9954</v>
      </c>
      <c r="C9956" s="41" t="s">
        <v>27272</v>
      </c>
      <c r="D9956" s="4" t="s">
        <v>27273</v>
      </c>
      <c r="E9956" s="41" t="s">
        <v>23</v>
      </c>
      <c r="G9956" s="1" t="s">
        <v>24</v>
      </c>
      <c r="H9956" s="4" t="s">
        <v>484</v>
      </c>
      <c r="I9956" s="1" t="s">
        <v>38</v>
      </c>
    </row>
    <row r="9957" spans="2:9">
      <c r="B9957" s="1">
        <v>9955</v>
      </c>
      <c r="C9957" s="41" t="s">
        <v>27274</v>
      </c>
      <c r="D9957" s="4" t="s">
        <v>27275</v>
      </c>
      <c r="E9957" s="41" t="s">
        <v>23</v>
      </c>
      <c r="G9957" s="1" t="s">
        <v>24</v>
      </c>
      <c r="H9957" s="4" t="s">
        <v>29551</v>
      </c>
      <c r="I9957" s="1" t="s">
        <v>38</v>
      </c>
    </row>
    <row r="9958" spans="2:9">
      <c r="B9958" s="1">
        <v>9956</v>
      </c>
      <c r="C9958" s="41" t="s">
        <v>27276</v>
      </c>
      <c r="D9958" s="4" t="s">
        <v>27277</v>
      </c>
      <c r="E9958" s="41" t="s">
        <v>23</v>
      </c>
      <c r="G9958" s="1" t="s">
        <v>24</v>
      </c>
      <c r="H9958" s="4" t="s">
        <v>29551</v>
      </c>
      <c r="I9958" s="1" t="s">
        <v>38</v>
      </c>
    </row>
    <row r="9959" spans="2:9">
      <c r="B9959" s="1">
        <v>9957</v>
      </c>
      <c r="C9959" s="41" t="s">
        <v>27278</v>
      </c>
      <c r="D9959" s="4" t="s">
        <v>27279</v>
      </c>
      <c r="E9959" s="41" t="s">
        <v>23</v>
      </c>
      <c r="G9959" s="1" t="s">
        <v>24</v>
      </c>
      <c r="H9959" s="4" t="s">
        <v>194</v>
      </c>
      <c r="I9959" s="1" t="s">
        <v>38</v>
      </c>
    </row>
    <row r="9960" spans="2:9">
      <c r="B9960" s="1">
        <v>9958</v>
      </c>
      <c r="C9960" s="41" t="s">
        <v>27280</v>
      </c>
      <c r="D9960" s="4" t="s">
        <v>27281</v>
      </c>
      <c r="E9960" s="41" t="s">
        <v>23</v>
      </c>
      <c r="G9960" s="1" t="s">
        <v>24</v>
      </c>
      <c r="H9960" s="4" t="s">
        <v>194</v>
      </c>
      <c r="I9960" s="1" t="s">
        <v>38</v>
      </c>
    </row>
    <row r="9961" spans="2:9">
      <c r="B9961" s="1">
        <v>9959</v>
      </c>
      <c r="C9961" s="41" t="s">
        <v>27282</v>
      </c>
      <c r="D9961" s="4" t="s">
        <v>27283</v>
      </c>
      <c r="E9961" s="41" t="s">
        <v>23</v>
      </c>
      <c r="G9961" s="1" t="s">
        <v>24</v>
      </c>
      <c r="H9961" s="4" t="s">
        <v>678</v>
      </c>
      <c r="I9961" s="1" t="s">
        <v>38</v>
      </c>
    </row>
    <row r="9962" spans="2:9">
      <c r="B9962" s="1">
        <v>9960</v>
      </c>
      <c r="C9962" s="41" t="s">
        <v>27284</v>
      </c>
      <c r="D9962" s="4" t="s">
        <v>27285</v>
      </c>
      <c r="E9962" s="41" t="s">
        <v>23</v>
      </c>
      <c r="G9962" s="1" t="s">
        <v>24</v>
      </c>
      <c r="H9962" s="4" t="s">
        <v>387</v>
      </c>
      <c r="I9962" s="1" t="s">
        <v>38</v>
      </c>
    </row>
    <row r="9963" spans="2:9">
      <c r="B9963" s="1">
        <v>9961</v>
      </c>
      <c r="C9963" s="41" t="s">
        <v>27286</v>
      </c>
      <c r="D9963" s="4" t="s">
        <v>27287</v>
      </c>
      <c r="E9963" s="41" t="s">
        <v>23</v>
      </c>
      <c r="G9963" s="1" t="s">
        <v>24</v>
      </c>
      <c r="H9963" s="4" t="s">
        <v>678</v>
      </c>
      <c r="I9963" s="1" t="s">
        <v>38</v>
      </c>
    </row>
    <row r="9964" spans="2:9">
      <c r="B9964" s="1">
        <v>9962</v>
      </c>
      <c r="C9964" s="41" t="s">
        <v>27288</v>
      </c>
      <c r="D9964" s="4" t="s">
        <v>27289</v>
      </c>
      <c r="E9964" s="41" t="s">
        <v>23</v>
      </c>
      <c r="G9964" s="1" t="s">
        <v>24</v>
      </c>
      <c r="H9964" s="4" t="s">
        <v>174</v>
      </c>
      <c r="I9964" s="1" t="s">
        <v>38</v>
      </c>
    </row>
    <row r="9965" spans="2:9">
      <c r="B9965" s="1">
        <v>9963</v>
      </c>
      <c r="C9965" s="41" t="s">
        <v>27290</v>
      </c>
      <c r="D9965" s="4" t="s">
        <v>27291</v>
      </c>
      <c r="E9965" s="41" t="s">
        <v>23</v>
      </c>
      <c r="G9965" s="1" t="s">
        <v>24</v>
      </c>
      <c r="H9965" s="4" t="s">
        <v>29551</v>
      </c>
      <c r="I9965" s="1" t="s">
        <v>38</v>
      </c>
    </row>
    <row r="9966" spans="2:9">
      <c r="B9966" s="1">
        <v>9964</v>
      </c>
      <c r="C9966" s="41" t="s">
        <v>27292</v>
      </c>
      <c r="D9966" s="4" t="s">
        <v>27293</v>
      </c>
      <c r="E9966" s="41" t="s">
        <v>23</v>
      </c>
      <c r="G9966" s="1" t="s">
        <v>24</v>
      </c>
      <c r="H9966" s="4" t="s">
        <v>310</v>
      </c>
      <c r="I9966" s="1" t="s">
        <v>38</v>
      </c>
    </row>
    <row r="9967" spans="2:9">
      <c r="B9967" s="1">
        <v>9965</v>
      </c>
      <c r="C9967" s="41" t="s">
        <v>27294</v>
      </c>
      <c r="D9967" s="4" t="s">
        <v>27295</v>
      </c>
      <c r="E9967" s="41" t="s">
        <v>23</v>
      </c>
      <c r="G9967" s="1" t="s">
        <v>24</v>
      </c>
      <c r="H9967" s="4" t="s">
        <v>174</v>
      </c>
      <c r="I9967" s="1" t="s">
        <v>38</v>
      </c>
    </row>
    <row r="9968" spans="2:9">
      <c r="B9968" s="1">
        <v>9966</v>
      </c>
      <c r="C9968" s="41" t="s">
        <v>27296</v>
      </c>
      <c r="D9968" s="4" t="s">
        <v>27297</v>
      </c>
      <c r="E9968" s="41" t="s">
        <v>23</v>
      </c>
      <c r="G9968" s="1" t="s">
        <v>24</v>
      </c>
      <c r="H9968" s="4" t="s">
        <v>478</v>
      </c>
      <c r="I9968" s="1" t="s">
        <v>38</v>
      </c>
    </row>
    <row r="9969" spans="2:9">
      <c r="B9969" s="1">
        <v>9967</v>
      </c>
      <c r="C9969" s="41" t="s">
        <v>27298</v>
      </c>
      <c r="D9969" s="4" t="s">
        <v>27299</v>
      </c>
      <c r="E9969" s="41" t="s">
        <v>23</v>
      </c>
      <c r="G9969" s="1" t="s">
        <v>24</v>
      </c>
      <c r="H9969" s="4" t="s">
        <v>29551</v>
      </c>
      <c r="I9969" s="1" t="s">
        <v>38</v>
      </c>
    </row>
    <row r="9970" spans="2:9">
      <c r="B9970" s="1">
        <v>9968</v>
      </c>
      <c r="C9970" s="41" t="s">
        <v>27300</v>
      </c>
      <c r="D9970" s="4" t="s">
        <v>27301</v>
      </c>
      <c r="E9970" s="41" t="s">
        <v>23</v>
      </c>
      <c r="G9970" s="1" t="s">
        <v>24</v>
      </c>
      <c r="H9970" s="4" t="s">
        <v>678</v>
      </c>
      <c r="I9970" s="1" t="s">
        <v>38</v>
      </c>
    </row>
    <row r="9971" spans="2:9">
      <c r="B9971" s="1">
        <v>9969</v>
      </c>
      <c r="C9971" s="41" t="s">
        <v>27302</v>
      </c>
      <c r="D9971" s="4" t="s">
        <v>27303</v>
      </c>
      <c r="E9971" s="41" t="s">
        <v>23</v>
      </c>
      <c r="G9971" s="1" t="s">
        <v>24</v>
      </c>
      <c r="H9971" s="4" t="s">
        <v>296</v>
      </c>
      <c r="I9971" s="1" t="s">
        <v>38</v>
      </c>
    </row>
    <row r="9972" spans="2:9">
      <c r="B9972" s="1">
        <v>9970</v>
      </c>
      <c r="C9972" s="41" t="s">
        <v>27304</v>
      </c>
      <c r="D9972" s="4" t="s">
        <v>27305</v>
      </c>
      <c r="E9972" s="41" t="s">
        <v>23</v>
      </c>
      <c r="G9972" s="1" t="s">
        <v>24</v>
      </c>
      <c r="H9972" s="4" t="s">
        <v>29551</v>
      </c>
      <c r="I9972" s="1" t="s">
        <v>38</v>
      </c>
    </row>
    <row r="9973" spans="2:9">
      <c r="B9973" s="1">
        <v>9971</v>
      </c>
      <c r="C9973" s="41" t="s">
        <v>27306</v>
      </c>
      <c r="D9973" s="4" t="s">
        <v>27307</v>
      </c>
      <c r="E9973" s="41" t="s">
        <v>23</v>
      </c>
      <c r="G9973" s="1" t="s">
        <v>24</v>
      </c>
      <c r="H9973" s="4" t="s">
        <v>174</v>
      </c>
      <c r="I9973" s="1" t="s">
        <v>38</v>
      </c>
    </row>
    <row r="9974" spans="2:9">
      <c r="B9974" s="1">
        <v>9972</v>
      </c>
      <c r="C9974" s="41" t="s">
        <v>27308</v>
      </c>
      <c r="D9974" s="4" t="s">
        <v>27309</v>
      </c>
      <c r="E9974" s="41" t="s">
        <v>23</v>
      </c>
      <c r="G9974" s="1" t="s">
        <v>24</v>
      </c>
      <c r="H9974" s="4" t="s">
        <v>29551</v>
      </c>
      <c r="I9974" s="1" t="s">
        <v>38</v>
      </c>
    </row>
    <row r="9975" spans="2:9">
      <c r="B9975" s="1">
        <v>9973</v>
      </c>
      <c r="C9975" s="41" t="s">
        <v>27310</v>
      </c>
      <c r="D9975" s="4" t="s">
        <v>27311</v>
      </c>
      <c r="E9975" s="41" t="s">
        <v>23</v>
      </c>
      <c r="G9975" s="1" t="s">
        <v>24</v>
      </c>
      <c r="H9975" s="4" t="s">
        <v>29551</v>
      </c>
      <c r="I9975" s="1" t="s">
        <v>38</v>
      </c>
    </row>
    <row r="9976" spans="2:9">
      <c r="B9976" s="1">
        <v>9974</v>
      </c>
      <c r="C9976" s="41" t="s">
        <v>27312</v>
      </c>
      <c r="D9976" s="4" t="s">
        <v>27313</v>
      </c>
      <c r="E9976" s="41" t="s">
        <v>23</v>
      </c>
      <c r="G9976" s="1" t="s">
        <v>24</v>
      </c>
      <c r="H9976" s="4" t="s">
        <v>29551</v>
      </c>
      <c r="I9976" s="1" t="s">
        <v>38</v>
      </c>
    </row>
    <row r="9977" spans="2:9">
      <c r="B9977" s="1">
        <v>9975</v>
      </c>
      <c r="C9977" s="41" t="s">
        <v>27314</v>
      </c>
      <c r="D9977" s="4" t="s">
        <v>27315</v>
      </c>
      <c r="E9977" s="41" t="s">
        <v>23</v>
      </c>
      <c r="G9977" s="1" t="s">
        <v>24</v>
      </c>
      <c r="H9977" s="4" t="s">
        <v>29551</v>
      </c>
      <c r="I9977" s="1" t="s">
        <v>38</v>
      </c>
    </row>
    <row r="9978" spans="2:9">
      <c r="B9978" s="1">
        <v>9976</v>
      </c>
      <c r="C9978" s="41" t="s">
        <v>27316</v>
      </c>
      <c r="D9978" s="4" t="s">
        <v>27317</v>
      </c>
      <c r="E9978" s="41" t="s">
        <v>23</v>
      </c>
      <c r="G9978" s="1" t="s">
        <v>24</v>
      </c>
      <c r="H9978" s="4" t="s">
        <v>484</v>
      </c>
      <c r="I9978" s="1" t="s">
        <v>38</v>
      </c>
    </row>
    <row r="9979" spans="2:9">
      <c r="B9979" s="1">
        <v>9977</v>
      </c>
      <c r="C9979" s="41" t="s">
        <v>27318</v>
      </c>
      <c r="D9979" s="4" t="s">
        <v>27319</v>
      </c>
      <c r="E9979" s="41" t="s">
        <v>23</v>
      </c>
      <c r="G9979" s="1" t="s">
        <v>24</v>
      </c>
      <c r="H9979" s="4" t="s">
        <v>174</v>
      </c>
      <c r="I9979" s="1" t="s">
        <v>38</v>
      </c>
    </row>
    <row r="9980" spans="2:9">
      <c r="B9980" s="1">
        <v>9978</v>
      </c>
      <c r="C9980" s="41" t="s">
        <v>27320</v>
      </c>
      <c r="D9980" s="4" t="s">
        <v>27321</v>
      </c>
      <c r="E9980" s="41" t="s">
        <v>23</v>
      </c>
      <c r="G9980" s="1" t="s">
        <v>24</v>
      </c>
      <c r="H9980" s="4" t="s">
        <v>436</v>
      </c>
      <c r="I9980" s="1" t="s">
        <v>38</v>
      </c>
    </row>
    <row r="9981" spans="2:9">
      <c r="B9981" s="1">
        <v>9979</v>
      </c>
      <c r="C9981" s="41" t="s">
        <v>27322</v>
      </c>
      <c r="D9981" s="4" t="s">
        <v>27323</v>
      </c>
      <c r="E9981" s="41" t="s">
        <v>23</v>
      </c>
      <c r="G9981" s="1" t="s">
        <v>24</v>
      </c>
      <c r="H9981" s="4" t="s">
        <v>4</v>
      </c>
      <c r="I9981" s="1" t="s">
        <v>38</v>
      </c>
    </row>
    <row r="9982" spans="2:9">
      <c r="B9982" s="1">
        <v>9980</v>
      </c>
      <c r="C9982" s="41" t="s">
        <v>27324</v>
      </c>
      <c r="D9982" s="4" t="s">
        <v>27325</v>
      </c>
      <c r="E9982" s="41" t="s">
        <v>23</v>
      </c>
      <c r="G9982" s="1" t="s">
        <v>24</v>
      </c>
      <c r="H9982" s="4" t="s">
        <v>296</v>
      </c>
      <c r="I9982" s="1" t="s">
        <v>38</v>
      </c>
    </row>
    <row r="9983" spans="2:9">
      <c r="B9983" s="1">
        <v>9981</v>
      </c>
      <c r="C9983" s="41" t="s">
        <v>27326</v>
      </c>
      <c r="D9983" s="4" t="s">
        <v>27327</v>
      </c>
      <c r="E9983" s="41" t="s">
        <v>23</v>
      </c>
      <c r="G9983" s="1" t="s">
        <v>24</v>
      </c>
      <c r="H9983" s="4" t="s">
        <v>678</v>
      </c>
      <c r="I9983" s="1" t="s">
        <v>38</v>
      </c>
    </row>
    <row r="9984" spans="2:9">
      <c r="B9984" s="1">
        <v>9982</v>
      </c>
      <c r="C9984" s="41" t="s">
        <v>27328</v>
      </c>
      <c r="D9984" s="4" t="s">
        <v>27329</v>
      </c>
      <c r="E9984" s="41" t="s">
        <v>23</v>
      </c>
      <c r="G9984" s="1" t="s">
        <v>24</v>
      </c>
      <c r="H9984" s="4" t="s">
        <v>29551</v>
      </c>
      <c r="I9984" s="1" t="s">
        <v>38</v>
      </c>
    </row>
    <row r="9985" spans="2:9">
      <c r="B9985" s="1">
        <v>9983</v>
      </c>
      <c r="C9985" s="41" t="s">
        <v>81</v>
      </c>
      <c r="D9985" s="4" t="s">
        <v>27330</v>
      </c>
      <c r="E9985" s="41" t="s">
        <v>23</v>
      </c>
      <c r="G9985" s="1" t="s">
        <v>24</v>
      </c>
      <c r="H9985" s="4" t="s">
        <v>174</v>
      </c>
      <c r="I9985" s="1" t="s">
        <v>38</v>
      </c>
    </row>
    <row r="9986" spans="2:9">
      <c r="B9986" s="1">
        <v>9984</v>
      </c>
      <c r="C9986" s="41" t="s">
        <v>27331</v>
      </c>
      <c r="D9986" s="4" t="s">
        <v>27332</v>
      </c>
      <c r="E9986" s="41" t="s">
        <v>23</v>
      </c>
      <c r="G9986" s="1" t="s">
        <v>24</v>
      </c>
      <c r="H9986" s="4" t="s">
        <v>174</v>
      </c>
      <c r="I9986" s="1" t="s">
        <v>38</v>
      </c>
    </row>
    <row r="9987" spans="2:9">
      <c r="B9987" s="1">
        <v>9985</v>
      </c>
      <c r="C9987" s="41" t="s">
        <v>27333</v>
      </c>
      <c r="D9987" s="4" t="s">
        <v>27334</v>
      </c>
      <c r="E9987" s="41" t="s">
        <v>23</v>
      </c>
      <c r="G9987" s="1" t="s">
        <v>24</v>
      </c>
      <c r="H9987" s="4" t="s">
        <v>484</v>
      </c>
      <c r="I9987" s="1" t="s">
        <v>38</v>
      </c>
    </row>
    <row r="9988" spans="2:9">
      <c r="B9988" s="1">
        <v>9986</v>
      </c>
      <c r="C9988" s="41" t="s">
        <v>27335</v>
      </c>
      <c r="D9988" s="4" t="s">
        <v>27336</v>
      </c>
      <c r="E9988" s="41" t="s">
        <v>23</v>
      </c>
      <c r="G9988" s="1" t="s">
        <v>24</v>
      </c>
      <c r="H9988" s="4" t="s">
        <v>29551</v>
      </c>
      <c r="I9988" s="1" t="s">
        <v>38</v>
      </c>
    </row>
    <row r="9989" spans="2:9">
      <c r="B9989" s="1">
        <v>9987</v>
      </c>
      <c r="C9989" s="41" t="s">
        <v>27337</v>
      </c>
      <c r="D9989" s="4" t="s">
        <v>27338</v>
      </c>
      <c r="E9989" s="41" t="s">
        <v>23</v>
      </c>
      <c r="G9989" s="1" t="s">
        <v>24</v>
      </c>
      <c r="H9989" s="4" t="s">
        <v>678</v>
      </c>
      <c r="I9989" s="1" t="s">
        <v>38</v>
      </c>
    </row>
    <row r="9990" spans="2:9">
      <c r="B9990" s="1">
        <v>9988</v>
      </c>
      <c r="C9990" s="41" t="s">
        <v>27339</v>
      </c>
      <c r="D9990" s="4" t="s">
        <v>27340</v>
      </c>
      <c r="E9990" s="41" t="s">
        <v>23</v>
      </c>
      <c r="G9990" s="1" t="s">
        <v>24</v>
      </c>
      <c r="H9990" s="4" t="s">
        <v>29551</v>
      </c>
      <c r="I9990" s="1" t="s">
        <v>38</v>
      </c>
    </row>
    <row r="9991" spans="2:9">
      <c r="B9991" s="1">
        <v>9989</v>
      </c>
      <c r="C9991" s="41" t="s">
        <v>27341</v>
      </c>
      <c r="D9991" s="4" t="s">
        <v>27342</v>
      </c>
      <c r="E9991" s="41" t="s">
        <v>23</v>
      </c>
      <c r="G9991" s="1" t="s">
        <v>24</v>
      </c>
      <c r="H9991" s="4" t="s">
        <v>310</v>
      </c>
      <c r="I9991" s="1" t="s">
        <v>38</v>
      </c>
    </row>
    <row r="9992" spans="2:9">
      <c r="B9992" s="1">
        <v>9990</v>
      </c>
      <c r="C9992" s="41" t="s">
        <v>27343</v>
      </c>
      <c r="D9992" s="4" t="s">
        <v>27344</v>
      </c>
      <c r="E9992" s="41" t="s">
        <v>23</v>
      </c>
      <c r="G9992" s="1" t="s">
        <v>24</v>
      </c>
      <c r="H9992" s="4" t="s">
        <v>436</v>
      </c>
      <c r="I9992" s="1" t="s">
        <v>38</v>
      </c>
    </row>
    <row r="9993" spans="2:9">
      <c r="B9993" s="1">
        <v>9991</v>
      </c>
      <c r="C9993" s="41" t="s">
        <v>27345</v>
      </c>
      <c r="D9993" s="4" t="s">
        <v>27346</v>
      </c>
      <c r="E9993" s="41" t="s">
        <v>23</v>
      </c>
      <c r="G9993" s="1" t="s">
        <v>24</v>
      </c>
      <c r="H9993" s="4" t="s">
        <v>29551</v>
      </c>
      <c r="I9993" s="1" t="s">
        <v>38</v>
      </c>
    </row>
    <row r="9994" spans="2:9">
      <c r="B9994" s="1">
        <v>9992</v>
      </c>
      <c r="C9994" s="41" t="s">
        <v>27347</v>
      </c>
      <c r="D9994" s="4" t="s">
        <v>27348</v>
      </c>
      <c r="E9994" s="41" t="s">
        <v>23</v>
      </c>
      <c r="G9994" s="1" t="s">
        <v>24</v>
      </c>
      <c r="H9994" s="4" t="s">
        <v>680</v>
      </c>
      <c r="I9994" s="1" t="s">
        <v>38</v>
      </c>
    </row>
    <row r="9995" spans="2:9">
      <c r="B9995" s="1">
        <v>9993</v>
      </c>
      <c r="C9995" s="41" t="s">
        <v>27349</v>
      </c>
      <c r="D9995" s="4" t="s">
        <v>27350</v>
      </c>
      <c r="E9995" s="41" t="s">
        <v>23</v>
      </c>
      <c r="G9995" s="1" t="s">
        <v>24</v>
      </c>
      <c r="H9995" s="4" t="s">
        <v>29551</v>
      </c>
      <c r="I9995" s="1" t="s">
        <v>38</v>
      </c>
    </row>
    <row r="9996" spans="2:9">
      <c r="B9996" s="1">
        <v>9994</v>
      </c>
      <c r="C9996" s="41" t="s">
        <v>27351</v>
      </c>
      <c r="D9996" s="4" t="s">
        <v>27352</v>
      </c>
      <c r="E9996" s="41" t="s">
        <v>23</v>
      </c>
      <c r="G9996" s="1" t="s">
        <v>24</v>
      </c>
      <c r="H9996" s="4" t="s">
        <v>310</v>
      </c>
      <c r="I9996" s="1" t="s">
        <v>38</v>
      </c>
    </row>
    <row r="9997" spans="2:9">
      <c r="B9997" s="1">
        <v>9995</v>
      </c>
      <c r="C9997" s="41" t="s">
        <v>27353</v>
      </c>
      <c r="D9997" s="4" t="s">
        <v>27354</v>
      </c>
      <c r="E9997" s="41" t="s">
        <v>23</v>
      </c>
      <c r="G9997" s="1" t="s">
        <v>24</v>
      </c>
      <c r="H9997" s="4" t="s">
        <v>244</v>
      </c>
      <c r="I9997" s="1" t="s">
        <v>38</v>
      </c>
    </row>
    <row r="9998" spans="2:9">
      <c r="B9998" s="1">
        <v>9996</v>
      </c>
      <c r="C9998" s="41" t="s">
        <v>27355</v>
      </c>
      <c r="D9998" s="4" t="s">
        <v>27356</v>
      </c>
      <c r="E9998" s="41" t="s">
        <v>23</v>
      </c>
      <c r="G9998" s="1" t="s">
        <v>24</v>
      </c>
      <c r="H9998" s="4" t="s">
        <v>296</v>
      </c>
      <c r="I9998" s="1" t="s">
        <v>38</v>
      </c>
    </row>
    <row r="9999" spans="2:9">
      <c r="B9999" s="1">
        <v>9997</v>
      </c>
      <c r="C9999" s="41" t="s">
        <v>27357</v>
      </c>
      <c r="D9999" s="4" t="s">
        <v>27358</v>
      </c>
      <c r="E9999" s="41" t="s">
        <v>23</v>
      </c>
      <c r="G9999" s="1" t="s">
        <v>24</v>
      </c>
      <c r="H9999" s="4" t="s">
        <v>4</v>
      </c>
      <c r="I9999" s="1" t="s">
        <v>38</v>
      </c>
    </row>
    <row r="10000" spans="2:9">
      <c r="B10000" s="1">
        <v>9998</v>
      </c>
      <c r="C10000" s="41" t="s">
        <v>27359</v>
      </c>
      <c r="D10000" s="4" t="s">
        <v>27360</v>
      </c>
      <c r="E10000" s="41" t="s">
        <v>23</v>
      </c>
      <c r="G10000" s="1" t="s">
        <v>24</v>
      </c>
      <c r="H10000" s="4" t="s">
        <v>436</v>
      </c>
      <c r="I10000" s="1" t="s">
        <v>38</v>
      </c>
    </row>
    <row r="10001" spans="2:9">
      <c r="B10001" s="1">
        <v>9999</v>
      </c>
      <c r="C10001" s="41" t="s">
        <v>27361</v>
      </c>
      <c r="D10001" s="4" t="s">
        <v>27362</v>
      </c>
      <c r="E10001" s="41" t="s">
        <v>23</v>
      </c>
      <c r="G10001" s="1" t="s">
        <v>24</v>
      </c>
      <c r="H10001" s="4" t="s">
        <v>29551</v>
      </c>
      <c r="I10001" s="1" t="s">
        <v>38</v>
      </c>
    </row>
    <row r="10002" spans="2:9">
      <c r="B10002" s="1">
        <v>10000</v>
      </c>
      <c r="C10002" s="41" t="s">
        <v>27363</v>
      </c>
      <c r="D10002" s="4" t="s">
        <v>27364</v>
      </c>
      <c r="E10002" s="41" t="s">
        <v>23</v>
      </c>
      <c r="G10002" s="1" t="s">
        <v>24</v>
      </c>
      <c r="H10002" s="4" t="s">
        <v>29551</v>
      </c>
      <c r="I10002" s="1" t="s">
        <v>38</v>
      </c>
    </row>
    <row r="10003" spans="2:9">
      <c r="B10003" s="1">
        <v>10001</v>
      </c>
      <c r="C10003" s="41" t="s">
        <v>27365</v>
      </c>
      <c r="D10003" s="4" t="s">
        <v>27366</v>
      </c>
      <c r="E10003" s="41" t="s">
        <v>23</v>
      </c>
      <c r="G10003" s="1" t="s">
        <v>24</v>
      </c>
      <c r="H10003" s="4" t="s">
        <v>672</v>
      </c>
      <c r="I10003" s="1" t="s">
        <v>38</v>
      </c>
    </row>
    <row r="10004" spans="2:9">
      <c r="B10004" s="1">
        <v>10002</v>
      </c>
      <c r="C10004" s="41" t="s">
        <v>27367</v>
      </c>
      <c r="D10004" s="4" t="s">
        <v>27368</v>
      </c>
      <c r="E10004" s="41" t="s">
        <v>23</v>
      </c>
      <c r="G10004" s="1" t="s">
        <v>24</v>
      </c>
      <c r="H10004" s="4" t="s">
        <v>29551</v>
      </c>
      <c r="I10004" s="1" t="s">
        <v>38</v>
      </c>
    </row>
    <row r="10005" spans="2:9">
      <c r="B10005" s="1">
        <v>10003</v>
      </c>
      <c r="C10005" s="41" t="s">
        <v>27369</v>
      </c>
      <c r="D10005" s="4" t="s">
        <v>27370</v>
      </c>
      <c r="E10005" s="41" t="s">
        <v>23</v>
      </c>
      <c r="G10005" s="1" t="s">
        <v>24</v>
      </c>
      <c r="H10005" s="4" t="s">
        <v>29551</v>
      </c>
      <c r="I10005" s="1" t="s">
        <v>38</v>
      </c>
    </row>
    <row r="10006" spans="2:9">
      <c r="B10006" s="1">
        <v>10004</v>
      </c>
      <c r="C10006" s="41" t="s">
        <v>27371</v>
      </c>
      <c r="D10006" s="4" t="s">
        <v>27372</v>
      </c>
      <c r="E10006" s="41" t="s">
        <v>23</v>
      </c>
      <c r="G10006" s="1" t="s">
        <v>24</v>
      </c>
      <c r="H10006" s="4" t="s">
        <v>29551</v>
      </c>
      <c r="I10006" s="1" t="s">
        <v>38</v>
      </c>
    </row>
    <row r="10007" spans="2:9">
      <c r="B10007" s="1">
        <v>10005</v>
      </c>
      <c r="C10007" s="41" t="s">
        <v>27373</v>
      </c>
      <c r="D10007" s="4" t="s">
        <v>27374</v>
      </c>
      <c r="E10007" s="41" t="s">
        <v>23</v>
      </c>
      <c r="G10007" s="1" t="s">
        <v>24</v>
      </c>
      <c r="H10007" s="4" t="s">
        <v>182</v>
      </c>
      <c r="I10007" s="1" t="s">
        <v>38</v>
      </c>
    </row>
    <row r="10008" spans="2:9">
      <c r="B10008" s="1">
        <v>10006</v>
      </c>
      <c r="C10008" s="41" t="s">
        <v>27375</v>
      </c>
      <c r="D10008" s="4" t="s">
        <v>27376</v>
      </c>
      <c r="E10008" s="41" t="s">
        <v>23</v>
      </c>
      <c r="G10008" s="1" t="s">
        <v>24</v>
      </c>
      <c r="H10008" s="4" t="s">
        <v>678</v>
      </c>
      <c r="I10008" s="1" t="s">
        <v>38</v>
      </c>
    </row>
    <row r="10009" spans="2:9">
      <c r="B10009" s="1">
        <v>10007</v>
      </c>
      <c r="C10009" s="41" t="s">
        <v>27377</v>
      </c>
      <c r="D10009" s="4" t="s">
        <v>27378</v>
      </c>
      <c r="E10009" s="41" t="s">
        <v>23</v>
      </c>
      <c r="G10009" s="1" t="s">
        <v>24</v>
      </c>
      <c r="H10009" s="4" t="s">
        <v>322</v>
      </c>
      <c r="I10009" s="1" t="s">
        <v>38</v>
      </c>
    </row>
    <row r="10010" spans="2:9">
      <c r="B10010" s="1">
        <v>10008</v>
      </c>
      <c r="C10010" s="41" t="s">
        <v>27379</v>
      </c>
      <c r="D10010" s="4" t="s">
        <v>27380</v>
      </c>
      <c r="E10010" s="41" t="s">
        <v>23</v>
      </c>
      <c r="G10010" s="1" t="s">
        <v>24</v>
      </c>
      <c r="H10010" s="4" t="s">
        <v>478</v>
      </c>
      <c r="I10010" s="1" t="s">
        <v>38</v>
      </c>
    </row>
    <row r="10011" spans="2:9">
      <c r="B10011" s="1">
        <v>10009</v>
      </c>
      <c r="C10011" s="41" t="s">
        <v>27381</v>
      </c>
      <c r="D10011" s="4" t="s">
        <v>27382</v>
      </c>
      <c r="E10011" s="41" t="s">
        <v>23</v>
      </c>
      <c r="G10011" s="1" t="s">
        <v>24</v>
      </c>
      <c r="H10011" s="4" t="s">
        <v>678</v>
      </c>
      <c r="I10011" s="1" t="s">
        <v>38</v>
      </c>
    </row>
    <row r="10012" spans="2:9">
      <c r="B10012" s="1">
        <v>10010</v>
      </c>
      <c r="C10012" s="41" t="s">
        <v>27383</v>
      </c>
      <c r="D10012" s="4" t="s">
        <v>27384</v>
      </c>
      <c r="E10012" s="41" t="s">
        <v>23</v>
      </c>
      <c r="G10012" s="1" t="s">
        <v>24</v>
      </c>
      <c r="H10012" s="4" t="s">
        <v>679</v>
      </c>
      <c r="I10012" s="1" t="s">
        <v>38</v>
      </c>
    </row>
    <row r="10013" spans="2:9">
      <c r="B10013" s="1">
        <v>10011</v>
      </c>
      <c r="C10013" s="41" t="s">
        <v>27385</v>
      </c>
      <c r="D10013" s="4" t="s">
        <v>27386</v>
      </c>
      <c r="E10013" s="41" t="s">
        <v>23</v>
      </c>
      <c r="G10013" s="1" t="s">
        <v>24</v>
      </c>
      <c r="H10013" s="4" t="s">
        <v>29551</v>
      </c>
      <c r="I10013" s="1" t="s">
        <v>38</v>
      </c>
    </row>
    <row r="10014" spans="2:9">
      <c r="B10014" s="1">
        <v>10012</v>
      </c>
      <c r="C10014" s="41" t="s">
        <v>27387</v>
      </c>
      <c r="D10014" s="4" t="s">
        <v>27388</v>
      </c>
      <c r="E10014" s="41" t="s">
        <v>23</v>
      </c>
      <c r="G10014" s="1" t="s">
        <v>24</v>
      </c>
      <c r="H10014" s="4" t="s">
        <v>675</v>
      </c>
      <c r="I10014" s="1" t="s">
        <v>38</v>
      </c>
    </row>
    <row r="10015" spans="2:9">
      <c r="B10015" s="1">
        <v>10013</v>
      </c>
      <c r="C10015" s="41" t="s">
        <v>27389</v>
      </c>
      <c r="D10015" s="4" t="s">
        <v>27390</v>
      </c>
      <c r="E10015" s="41" t="s">
        <v>23</v>
      </c>
      <c r="G10015" s="1" t="s">
        <v>24</v>
      </c>
      <c r="H10015" s="4" t="s">
        <v>678</v>
      </c>
      <c r="I10015" s="1" t="s">
        <v>38</v>
      </c>
    </row>
    <row r="10016" spans="2:9">
      <c r="B10016" s="1">
        <v>10014</v>
      </c>
      <c r="C10016" s="41" t="s">
        <v>27391</v>
      </c>
      <c r="D10016" s="4" t="s">
        <v>27392</v>
      </c>
      <c r="E10016" s="41" t="s">
        <v>23</v>
      </c>
      <c r="G10016" s="1" t="s">
        <v>24</v>
      </c>
      <c r="H10016" s="4" t="s">
        <v>675</v>
      </c>
      <c r="I10016" s="1" t="s">
        <v>38</v>
      </c>
    </row>
    <row r="10017" spans="2:9">
      <c r="B10017" s="1">
        <v>10015</v>
      </c>
      <c r="C10017" s="41" t="s">
        <v>27393</v>
      </c>
      <c r="D10017" s="4" t="s">
        <v>27394</v>
      </c>
      <c r="E10017" s="41" t="s">
        <v>23</v>
      </c>
      <c r="G10017" s="1" t="s">
        <v>24</v>
      </c>
      <c r="H10017" s="4" t="s">
        <v>29551</v>
      </c>
      <c r="I10017" s="1" t="s">
        <v>38</v>
      </c>
    </row>
    <row r="10018" spans="2:9">
      <c r="B10018" s="1">
        <v>10016</v>
      </c>
      <c r="C10018" s="41" t="s">
        <v>27395</v>
      </c>
      <c r="D10018" s="4" t="s">
        <v>27396</v>
      </c>
      <c r="E10018" s="41" t="s">
        <v>23</v>
      </c>
      <c r="G10018" s="1" t="s">
        <v>24</v>
      </c>
      <c r="H10018" s="4" t="s">
        <v>29551</v>
      </c>
      <c r="I10018" s="1" t="s">
        <v>38</v>
      </c>
    </row>
    <row r="10019" spans="2:9">
      <c r="B10019" s="1">
        <v>10017</v>
      </c>
      <c r="C10019" s="41" t="s">
        <v>27397</v>
      </c>
      <c r="D10019" s="4" t="s">
        <v>27398</v>
      </c>
      <c r="E10019" s="41" t="s">
        <v>23</v>
      </c>
      <c r="G10019" s="1" t="s">
        <v>24</v>
      </c>
      <c r="H10019" s="4" t="s">
        <v>594</v>
      </c>
      <c r="I10019" s="1" t="s">
        <v>38</v>
      </c>
    </row>
    <row r="10020" spans="2:9">
      <c r="B10020" s="1">
        <v>10018</v>
      </c>
      <c r="C10020" s="41" t="s">
        <v>27399</v>
      </c>
      <c r="D10020" s="4" t="s">
        <v>27400</v>
      </c>
      <c r="E10020" s="41" t="s">
        <v>23</v>
      </c>
      <c r="G10020" s="1" t="s">
        <v>24</v>
      </c>
      <c r="H10020" s="4" t="s">
        <v>502</v>
      </c>
      <c r="I10020" s="1" t="s">
        <v>38</v>
      </c>
    </row>
    <row r="10021" spans="2:9">
      <c r="B10021" s="1">
        <v>10019</v>
      </c>
      <c r="C10021" s="41" t="s">
        <v>27401</v>
      </c>
      <c r="D10021" s="4" t="s">
        <v>27402</v>
      </c>
      <c r="E10021" s="41" t="s">
        <v>23</v>
      </c>
      <c r="G10021" s="1" t="s">
        <v>24</v>
      </c>
      <c r="H10021" s="4" t="s">
        <v>310</v>
      </c>
      <c r="I10021" s="1" t="s">
        <v>38</v>
      </c>
    </row>
    <row r="10022" spans="2:9">
      <c r="B10022" s="1">
        <v>10020</v>
      </c>
      <c r="C10022" s="41" t="s">
        <v>27403</v>
      </c>
      <c r="D10022" s="4" t="s">
        <v>27404</v>
      </c>
      <c r="E10022" s="41" t="s">
        <v>23</v>
      </c>
      <c r="G10022" s="1" t="s">
        <v>24</v>
      </c>
      <c r="H10022" s="4" t="s">
        <v>675</v>
      </c>
      <c r="I10022" s="1" t="s">
        <v>38</v>
      </c>
    </row>
    <row r="10023" spans="2:9">
      <c r="B10023" s="1">
        <v>10021</v>
      </c>
      <c r="C10023" s="41" t="s">
        <v>27405</v>
      </c>
      <c r="D10023" s="4" t="s">
        <v>27406</v>
      </c>
      <c r="E10023" s="41" t="s">
        <v>23</v>
      </c>
      <c r="G10023" s="1" t="s">
        <v>24</v>
      </c>
      <c r="H10023" s="4" t="s">
        <v>296</v>
      </c>
      <c r="I10023" s="1" t="s">
        <v>38</v>
      </c>
    </row>
    <row r="10024" spans="2:9">
      <c r="B10024" s="1">
        <v>10022</v>
      </c>
      <c r="C10024" s="41" t="s">
        <v>27407</v>
      </c>
      <c r="D10024" s="4" t="s">
        <v>27408</v>
      </c>
      <c r="E10024" s="41" t="s">
        <v>23</v>
      </c>
      <c r="G10024" s="1" t="s">
        <v>24</v>
      </c>
      <c r="H10024" s="4" t="s">
        <v>29551</v>
      </c>
      <c r="I10024" s="1" t="s">
        <v>38</v>
      </c>
    </row>
    <row r="10025" spans="2:9">
      <c r="B10025" s="1">
        <v>10023</v>
      </c>
      <c r="C10025" s="41" t="s">
        <v>27409</v>
      </c>
      <c r="D10025" s="4" t="s">
        <v>27410</v>
      </c>
      <c r="E10025" s="41" t="s">
        <v>23</v>
      </c>
      <c r="G10025" s="1" t="s">
        <v>24</v>
      </c>
      <c r="H10025" s="4" t="s">
        <v>182</v>
      </c>
      <c r="I10025" s="1" t="s">
        <v>38</v>
      </c>
    </row>
    <row r="10026" spans="2:9">
      <c r="B10026" s="1">
        <v>10024</v>
      </c>
      <c r="C10026" s="41" t="s">
        <v>27411</v>
      </c>
      <c r="D10026" s="4" t="s">
        <v>27412</v>
      </c>
      <c r="E10026" s="41" t="s">
        <v>23</v>
      </c>
      <c r="G10026" s="1" t="s">
        <v>24</v>
      </c>
      <c r="H10026" s="4" t="s">
        <v>182</v>
      </c>
      <c r="I10026" s="1" t="s">
        <v>38</v>
      </c>
    </row>
    <row r="10027" spans="2:9">
      <c r="B10027" s="1">
        <v>10025</v>
      </c>
      <c r="C10027" s="41" t="s">
        <v>27413</v>
      </c>
      <c r="D10027" s="4" t="s">
        <v>27414</v>
      </c>
      <c r="E10027" s="41" t="s">
        <v>23</v>
      </c>
      <c r="G10027" s="1" t="s">
        <v>24</v>
      </c>
      <c r="H10027" s="4" t="s">
        <v>671</v>
      </c>
      <c r="I10027" s="1" t="s">
        <v>38</v>
      </c>
    </row>
    <row r="10028" spans="2:9">
      <c r="B10028" s="1">
        <v>10026</v>
      </c>
      <c r="C10028" s="41" t="s">
        <v>27415</v>
      </c>
      <c r="D10028" s="4" t="s">
        <v>27416</v>
      </c>
      <c r="E10028" s="41" t="s">
        <v>23</v>
      </c>
      <c r="G10028" s="1" t="s">
        <v>24</v>
      </c>
      <c r="H10028" s="4" t="s">
        <v>478</v>
      </c>
      <c r="I10028" s="1" t="s">
        <v>38</v>
      </c>
    </row>
    <row r="10029" spans="2:9">
      <c r="B10029" s="1">
        <v>10027</v>
      </c>
      <c r="C10029" s="41" t="s">
        <v>27417</v>
      </c>
      <c r="D10029" s="4" t="s">
        <v>27418</v>
      </c>
      <c r="E10029" s="41" t="s">
        <v>23</v>
      </c>
      <c r="G10029" s="1" t="s">
        <v>24</v>
      </c>
      <c r="H10029" s="4" t="s">
        <v>322</v>
      </c>
      <c r="I10029" s="1" t="s">
        <v>38</v>
      </c>
    </row>
    <row r="10030" spans="2:9">
      <c r="B10030" s="1">
        <v>10028</v>
      </c>
      <c r="C10030" s="41" t="s">
        <v>451</v>
      </c>
      <c r="D10030" s="4" t="s">
        <v>450</v>
      </c>
      <c r="E10030" s="41" t="s">
        <v>21</v>
      </c>
      <c r="G10030" s="1" t="s">
        <v>22</v>
      </c>
      <c r="H10030" s="4" t="s">
        <v>244</v>
      </c>
      <c r="I10030" s="1" t="s">
        <v>38</v>
      </c>
    </row>
    <row r="10031" spans="2:9">
      <c r="B10031" s="1">
        <v>10029</v>
      </c>
      <c r="C10031" s="41" t="s">
        <v>27419</v>
      </c>
      <c r="D10031" s="4" t="s">
        <v>27420</v>
      </c>
      <c r="E10031" s="41" t="s">
        <v>23</v>
      </c>
      <c r="G10031" s="1" t="s">
        <v>24</v>
      </c>
      <c r="H10031" s="4" t="s">
        <v>438</v>
      </c>
      <c r="I10031" s="1" t="s">
        <v>38</v>
      </c>
    </row>
    <row r="10032" spans="2:9">
      <c r="B10032" s="1">
        <v>10030</v>
      </c>
      <c r="C10032" s="41" t="s">
        <v>27421</v>
      </c>
      <c r="D10032" s="4" t="s">
        <v>27422</v>
      </c>
      <c r="E10032" s="41" t="s">
        <v>23</v>
      </c>
      <c r="G10032" s="1" t="s">
        <v>24</v>
      </c>
      <c r="H10032" s="4" t="s">
        <v>296</v>
      </c>
      <c r="I10032" s="1" t="s">
        <v>38</v>
      </c>
    </row>
    <row r="10033" spans="2:9">
      <c r="B10033" s="1">
        <v>10031</v>
      </c>
      <c r="C10033" s="41" t="s">
        <v>27423</v>
      </c>
      <c r="D10033" s="4" t="s">
        <v>27424</v>
      </c>
      <c r="E10033" s="41" t="s">
        <v>23</v>
      </c>
      <c r="G10033" s="1" t="s">
        <v>24</v>
      </c>
      <c r="H10033" s="4" t="s">
        <v>675</v>
      </c>
      <c r="I10033" s="1" t="s">
        <v>38</v>
      </c>
    </row>
    <row r="10034" spans="2:9">
      <c r="B10034" s="1">
        <v>10032</v>
      </c>
      <c r="C10034" s="41" t="s">
        <v>27425</v>
      </c>
      <c r="D10034" s="4" t="s">
        <v>27426</v>
      </c>
      <c r="E10034" s="41" t="s">
        <v>23</v>
      </c>
      <c r="G10034" s="1" t="s">
        <v>24</v>
      </c>
      <c r="H10034" s="4" t="s">
        <v>29551</v>
      </c>
      <c r="I10034" s="1" t="s">
        <v>38</v>
      </c>
    </row>
    <row r="10035" spans="2:9">
      <c r="B10035" s="1">
        <v>10033</v>
      </c>
      <c r="C10035" s="41" t="s">
        <v>27427</v>
      </c>
      <c r="D10035" s="4" t="s">
        <v>27428</v>
      </c>
      <c r="E10035" s="41" t="s">
        <v>23</v>
      </c>
      <c r="G10035" s="1" t="s">
        <v>24</v>
      </c>
      <c r="H10035" s="4" t="s">
        <v>244</v>
      </c>
      <c r="I10035" s="1" t="s">
        <v>38</v>
      </c>
    </row>
    <row r="10036" spans="2:9">
      <c r="B10036" s="1">
        <v>10034</v>
      </c>
      <c r="C10036" s="41" t="s">
        <v>27429</v>
      </c>
      <c r="D10036" s="4" t="s">
        <v>27430</v>
      </c>
      <c r="E10036" s="41" t="s">
        <v>23</v>
      </c>
      <c r="G10036" s="1" t="s">
        <v>24</v>
      </c>
      <c r="H10036" s="4" t="s">
        <v>436</v>
      </c>
      <c r="I10036" s="1" t="s">
        <v>38</v>
      </c>
    </row>
    <row r="10037" spans="2:9">
      <c r="B10037" s="1">
        <v>10035</v>
      </c>
      <c r="C10037" s="41" t="s">
        <v>27431</v>
      </c>
      <c r="D10037" s="4" t="s">
        <v>27432</v>
      </c>
      <c r="E10037" s="41" t="s">
        <v>23</v>
      </c>
      <c r="G10037" s="1" t="s">
        <v>24</v>
      </c>
      <c r="H10037" s="4" t="s">
        <v>678</v>
      </c>
      <c r="I10037" s="1" t="s">
        <v>38</v>
      </c>
    </row>
    <row r="10038" spans="2:9">
      <c r="B10038" s="1">
        <v>10036</v>
      </c>
      <c r="C10038" s="41" t="s">
        <v>27433</v>
      </c>
      <c r="D10038" s="4" t="s">
        <v>27434</v>
      </c>
      <c r="E10038" s="41" t="s">
        <v>23</v>
      </c>
      <c r="G10038" s="1" t="s">
        <v>24</v>
      </c>
      <c r="H10038" s="4" t="s">
        <v>244</v>
      </c>
      <c r="I10038" s="1" t="s">
        <v>38</v>
      </c>
    </row>
    <row r="10039" spans="2:9">
      <c r="B10039" s="1">
        <v>10037</v>
      </c>
      <c r="C10039" s="41" t="s">
        <v>27435</v>
      </c>
      <c r="D10039" s="4" t="s">
        <v>27436</v>
      </c>
      <c r="E10039" s="41" t="s">
        <v>23</v>
      </c>
      <c r="G10039" s="1" t="s">
        <v>24</v>
      </c>
      <c r="H10039" s="4" t="s">
        <v>244</v>
      </c>
      <c r="I10039" s="1" t="s">
        <v>38</v>
      </c>
    </row>
    <row r="10040" spans="2:9">
      <c r="B10040" s="1">
        <v>10038</v>
      </c>
      <c r="C10040" s="41" t="s">
        <v>27437</v>
      </c>
      <c r="D10040" s="4" t="s">
        <v>27438</v>
      </c>
      <c r="E10040" s="41" t="s">
        <v>23</v>
      </c>
      <c r="G10040" s="1" t="s">
        <v>24</v>
      </c>
      <c r="H10040" s="4" t="s">
        <v>678</v>
      </c>
      <c r="I10040" s="1" t="s">
        <v>38</v>
      </c>
    </row>
    <row r="10041" spans="2:9">
      <c r="B10041" s="1">
        <v>10039</v>
      </c>
      <c r="C10041" s="41" t="s">
        <v>27439</v>
      </c>
      <c r="D10041" s="4" t="s">
        <v>27440</v>
      </c>
      <c r="E10041" s="41" t="s">
        <v>23</v>
      </c>
      <c r="G10041" s="1" t="s">
        <v>24</v>
      </c>
      <c r="H10041" s="4" t="s">
        <v>678</v>
      </c>
      <c r="I10041" s="1" t="s">
        <v>38</v>
      </c>
    </row>
    <row r="10042" spans="2:9">
      <c r="B10042" s="1">
        <v>10040</v>
      </c>
      <c r="C10042" s="41" t="s">
        <v>27441</v>
      </c>
      <c r="D10042" s="4" t="s">
        <v>27442</v>
      </c>
      <c r="E10042" s="41" t="s">
        <v>23</v>
      </c>
      <c r="G10042" s="1" t="s">
        <v>24</v>
      </c>
      <c r="H10042" s="4" t="s">
        <v>678</v>
      </c>
      <c r="I10042" s="1" t="s">
        <v>38</v>
      </c>
    </row>
    <row r="10043" spans="2:9">
      <c r="B10043" s="1">
        <v>10041</v>
      </c>
      <c r="C10043" s="41" t="s">
        <v>27443</v>
      </c>
      <c r="D10043" s="4" t="s">
        <v>27444</v>
      </c>
      <c r="E10043" s="41" t="s">
        <v>23</v>
      </c>
      <c r="G10043" s="1" t="s">
        <v>24</v>
      </c>
      <c r="H10043" s="4" t="s">
        <v>678</v>
      </c>
      <c r="I10043" s="1" t="s">
        <v>38</v>
      </c>
    </row>
    <row r="10044" spans="2:9">
      <c r="B10044" s="1">
        <v>10042</v>
      </c>
      <c r="C10044" s="41" t="s">
        <v>27445</v>
      </c>
      <c r="D10044" s="4" t="s">
        <v>27446</v>
      </c>
      <c r="E10044" s="41" t="s">
        <v>23</v>
      </c>
      <c r="G10044" s="1" t="s">
        <v>24</v>
      </c>
      <c r="H10044" s="4" t="s">
        <v>502</v>
      </c>
      <c r="I10044" s="1" t="s">
        <v>38</v>
      </c>
    </row>
    <row r="10045" spans="2:9">
      <c r="B10045" s="1">
        <v>10043</v>
      </c>
      <c r="C10045" s="41" t="s">
        <v>27447</v>
      </c>
      <c r="D10045" s="4" t="s">
        <v>27448</v>
      </c>
      <c r="E10045" s="41" t="s">
        <v>23</v>
      </c>
      <c r="G10045" s="1" t="s">
        <v>24</v>
      </c>
      <c r="H10045" s="4" t="s">
        <v>675</v>
      </c>
      <c r="I10045" s="1" t="s">
        <v>38</v>
      </c>
    </row>
    <row r="10046" spans="2:9">
      <c r="B10046" s="1">
        <v>10044</v>
      </c>
      <c r="C10046" s="41" t="s">
        <v>27449</v>
      </c>
      <c r="D10046" s="4" t="s">
        <v>27450</v>
      </c>
      <c r="E10046" s="41" t="s">
        <v>23</v>
      </c>
      <c r="G10046" s="1" t="s">
        <v>24</v>
      </c>
      <c r="H10046" s="4" t="s">
        <v>174</v>
      </c>
      <c r="I10046" s="1" t="s">
        <v>38</v>
      </c>
    </row>
    <row r="10047" spans="2:9">
      <c r="B10047" s="1">
        <v>10045</v>
      </c>
      <c r="C10047" s="41" t="s">
        <v>27451</v>
      </c>
      <c r="D10047" s="4" t="s">
        <v>27452</v>
      </c>
      <c r="E10047" s="41" t="s">
        <v>23</v>
      </c>
      <c r="G10047" s="1" t="s">
        <v>24</v>
      </c>
      <c r="H10047" s="4" t="s">
        <v>671</v>
      </c>
      <c r="I10047" s="1" t="s">
        <v>38</v>
      </c>
    </row>
    <row r="10048" spans="2:9">
      <c r="B10048" s="1">
        <v>10046</v>
      </c>
      <c r="C10048" s="41" t="s">
        <v>27453</v>
      </c>
      <c r="D10048" s="4" t="s">
        <v>27454</v>
      </c>
      <c r="E10048" s="41" t="s">
        <v>23</v>
      </c>
      <c r="G10048" s="1" t="s">
        <v>24</v>
      </c>
      <c r="H10048" s="4" t="s">
        <v>174</v>
      </c>
      <c r="I10048" s="1" t="s">
        <v>38</v>
      </c>
    </row>
    <row r="10049" spans="2:9">
      <c r="B10049" s="1">
        <v>10047</v>
      </c>
      <c r="C10049" s="41" t="s">
        <v>27455</v>
      </c>
      <c r="D10049" s="4" t="s">
        <v>27456</v>
      </c>
      <c r="E10049" s="41" t="s">
        <v>23</v>
      </c>
      <c r="G10049" s="1" t="s">
        <v>24</v>
      </c>
      <c r="H10049" s="4" t="s">
        <v>29551</v>
      </c>
      <c r="I10049" s="1" t="s">
        <v>38</v>
      </c>
    </row>
    <row r="10050" spans="2:9">
      <c r="B10050" s="1">
        <v>10048</v>
      </c>
      <c r="C10050" s="41" t="s">
        <v>27457</v>
      </c>
      <c r="D10050" s="4" t="s">
        <v>27458</v>
      </c>
      <c r="E10050" s="41" t="s">
        <v>23</v>
      </c>
      <c r="G10050" s="1" t="s">
        <v>24</v>
      </c>
      <c r="H10050" s="4" t="s">
        <v>29551</v>
      </c>
      <c r="I10050" s="1" t="s">
        <v>38</v>
      </c>
    </row>
    <row r="10051" spans="2:9">
      <c r="B10051" s="1">
        <v>10049</v>
      </c>
      <c r="C10051" s="41" t="s">
        <v>27459</v>
      </c>
      <c r="D10051" s="4" t="s">
        <v>27460</v>
      </c>
      <c r="E10051" s="41" t="s">
        <v>23</v>
      </c>
      <c r="G10051" s="1" t="s">
        <v>24</v>
      </c>
      <c r="H10051" s="4" t="s">
        <v>675</v>
      </c>
      <c r="I10051" s="1" t="s">
        <v>38</v>
      </c>
    </row>
    <row r="10052" spans="2:9">
      <c r="B10052" s="1">
        <v>10050</v>
      </c>
      <c r="C10052" s="41" t="s">
        <v>27461</v>
      </c>
      <c r="D10052" s="4" t="s">
        <v>27462</v>
      </c>
      <c r="E10052" s="41" t="s">
        <v>23</v>
      </c>
      <c r="G10052" s="1" t="s">
        <v>24</v>
      </c>
      <c r="H10052" s="4" t="s">
        <v>296</v>
      </c>
      <c r="I10052" s="1" t="s">
        <v>38</v>
      </c>
    </row>
    <row r="10053" spans="2:9">
      <c r="B10053" s="1">
        <v>10051</v>
      </c>
      <c r="C10053" s="41" t="s">
        <v>27463</v>
      </c>
      <c r="D10053" s="4" t="s">
        <v>27464</v>
      </c>
      <c r="E10053" s="41" t="s">
        <v>23</v>
      </c>
      <c r="G10053" s="1" t="s">
        <v>24</v>
      </c>
      <c r="H10053" s="4" t="s">
        <v>675</v>
      </c>
      <c r="I10053" s="1" t="s">
        <v>38</v>
      </c>
    </row>
    <row r="10054" spans="2:9">
      <c r="B10054" s="1">
        <v>10052</v>
      </c>
      <c r="C10054" s="41" t="s">
        <v>27465</v>
      </c>
      <c r="D10054" s="4" t="s">
        <v>27466</v>
      </c>
      <c r="E10054" s="41" t="s">
        <v>23</v>
      </c>
      <c r="G10054" s="1" t="s">
        <v>24</v>
      </c>
      <c r="H10054" s="4" t="s">
        <v>174</v>
      </c>
      <c r="I10054" s="1" t="s">
        <v>38</v>
      </c>
    </row>
    <row r="10055" spans="2:9">
      <c r="B10055" s="1">
        <v>10053</v>
      </c>
      <c r="C10055" s="41" t="s">
        <v>27467</v>
      </c>
      <c r="D10055" s="4" t="s">
        <v>27468</v>
      </c>
      <c r="E10055" s="41" t="s">
        <v>23</v>
      </c>
      <c r="G10055" s="1" t="s">
        <v>24</v>
      </c>
      <c r="H10055" s="4" t="s">
        <v>436</v>
      </c>
      <c r="I10055" s="1" t="s">
        <v>38</v>
      </c>
    </row>
    <row r="10056" spans="2:9">
      <c r="B10056" s="1">
        <v>10054</v>
      </c>
      <c r="C10056" s="41" t="s">
        <v>27469</v>
      </c>
      <c r="D10056" s="4" t="s">
        <v>27470</v>
      </c>
      <c r="E10056" s="41" t="s">
        <v>23</v>
      </c>
      <c r="G10056" s="1" t="s">
        <v>24</v>
      </c>
      <c r="H10056" s="4" t="s">
        <v>310</v>
      </c>
      <c r="I10056" s="1" t="s">
        <v>38</v>
      </c>
    </row>
    <row r="10057" spans="2:9">
      <c r="B10057" s="1">
        <v>10055</v>
      </c>
      <c r="C10057" s="41" t="s">
        <v>27471</v>
      </c>
      <c r="D10057" s="4" t="s">
        <v>27472</v>
      </c>
      <c r="E10057" s="41" t="s">
        <v>23</v>
      </c>
      <c r="G10057" s="1" t="s">
        <v>24</v>
      </c>
      <c r="H10057" s="4" t="s">
        <v>478</v>
      </c>
      <c r="I10057" s="1" t="s">
        <v>38</v>
      </c>
    </row>
    <row r="10058" spans="2:9">
      <c r="B10058" s="1">
        <v>10056</v>
      </c>
      <c r="C10058" s="41" t="s">
        <v>27473</v>
      </c>
      <c r="D10058" s="4" t="s">
        <v>27474</v>
      </c>
      <c r="E10058" s="41" t="s">
        <v>23</v>
      </c>
      <c r="G10058" s="1" t="s">
        <v>24</v>
      </c>
      <c r="H10058" s="4" t="s">
        <v>310</v>
      </c>
      <c r="I10058" s="1" t="s">
        <v>38</v>
      </c>
    </row>
    <row r="10059" spans="2:9">
      <c r="B10059" s="1">
        <v>10057</v>
      </c>
      <c r="C10059" s="41" t="s">
        <v>27475</v>
      </c>
      <c r="D10059" s="4" t="s">
        <v>27476</v>
      </c>
      <c r="E10059" s="41" t="s">
        <v>23</v>
      </c>
      <c r="G10059" s="1" t="s">
        <v>24</v>
      </c>
      <c r="H10059" s="4" t="s">
        <v>678</v>
      </c>
      <c r="I10059" s="1" t="s">
        <v>38</v>
      </c>
    </row>
    <row r="10060" spans="2:9">
      <c r="B10060" s="1">
        <v>10058</v>
      </c>
      <c r="C10060" s="41" t="s">
        <v>27477</v>
      </c>
      <c r="D10060" s="4" t="s">
        <v>27438</v>
      </c>
      <c r="E10060" s="41" t="s">
        <v>23</v>
      </c>
      <c r="G10060" s="1" t="s">
        <v>24</v>
      </c>
      <c r="H10060" s="4" t="s">
        <v>436</v>
      </c>
      <c r="I10060" s="1" t="s">
        <v>38</v>
      </c>
    </row>
    <row r="10061" spans="2:9">
      <c r="B10061" s="1">
        <v>10059</v>
      </c>
      <c r="C10061" s="41" t="s">
        <v>27478</v>
      </c>
      <c r="D10061" s="4" t="s">
        <v>27479</v>
      </c>
      <c r="E10061" s="41" t="s">
        <v>21</v>
      </c>
      <c r="F10061" s="3" t="s">
        <v>30302</v>
      </c>
      <c r="G10061" s="1" t="s">
        <v>22</v>
      </c>
      <c r="H10061" s="4" t="s">
        <v>484</v>
      </c>
      <c r="I10061" s="1" t="s">
        <v>38</v>
      </c>
    </row>
    <row r="10062" spans="2:9">
      <c r="B10062" s="1">
        <v>10060</v>
      </c>
      <c r="C10062" s="41" t="s">
        <v>27480</v>
      </c>
      <c r="D10062" s="4" t="s">
        <v>27481</v>
      </c>
      <c r="E10062" s="41" t="s">
        <v>23</v>
      </c>
      <c r="G10062" s="1" t="s">
        <v>24</v>
      </c>
      <c r="H10062" s="4" t="s">
        <v>436</v>
      </c>
      <c r="I10062" s="1" t="s">
        <v>38</v>
      </c>
    </row>
    <row r="10063" spans="2:9">
      <c r="B10063" s="1">
        <v>10061</v>
      </c>
      <c r="C10063" s="41" t="s">
        <v>27482</v>
      </c>
      <c r="D10063" s="4" t="s">
        <v>27483</v>
      </c>
      <c r="E10063" s="41" t="s">
        <v>23</v>
      </c>
      <c r="G10063" s="1" t="s">
        <v>24</v>
      </c>
      <c r="H10063" s="4" t="s">
        <v>29551</v>
      </c>
      <c r="I10063" s="1" t="s">
        <v>38</v>
      </c>
    </row>
    <row r="10064" spans="2:9">
      <c r="B10064" s="1">
        <v>10062</v>
      </c>
      <c r="C10064" s="41" t="s">
        <v>27484</v>
      </c>
      <c r="D10064" s="4" t="s">
        <v>27485</v>
      </c>
      <c r="E10064" s="41" t="s">
        <v>23</v>
      </c>
      <c r="G10064" s="1" t="s">
        <v>24</v>
      </c>
      <c r="H10064" s="4" t="s">
        <v>671</v>
      </c>
      <c r="I10064" s="1" t="s">
        <v>38</v>
      </c>
    </row>
    <row r="10065" spans="2:9">
      <c r="B10065" s="1">
        <v>10063</v>
      </c>
      <c r="C10065" s="41" t="s">
        <v>27486</v>
      </c>
      <c r="D10065" s="4" t="s">
        <v>27487</v>
      </c>
      <c r="E10065" s="41" t="s">
        <v>23</v>
      </c>
      <c r="G10065" s="1" t="s">
        <v>24</v>
      </c>
      <c r="H10065" s="4" t="s">
        <v>680</v>
      </c>
      <c r="I10065" s="1" t="s">
        <v>38</v>
      </c>
    </row>
    <row r="10066" spans="2:9">
      <c r="B10066" s="1">
        <v>10064</v>
      </c>
      <c r="C10066" s="41" t="s">
        <v>27488</v>
      </c>
      <c r="D10066" s="4" t="s">
        <v>27489</v>
      </c>
      <c r="E10066" s="41" t="s">
        <v>23</v>
      </c>
      <c r="G10066" s="1" t="s">
        <v>24</v>
      </c>
      <c r="H10066" s="4" t="s">
        <v>29551</v>
      </c>
      <c r="I10066" s="1" t="s">
        <v>38</v>
      </c>
    </row>
    <row r="10067" spans="2:9">
      <c r="B10067" s="1">
        <v>10065</v>
      </c>
      <c r="C10067" s="41" t="s">
        <v>27490</v>
      </c>
      <c r="D10067" s="4" t="s">
        <v>27491</v>
      </c>
      <c r="E10067" s="41" t="s">
        <v>23</v>
      </c>
      <c r="G10067" s="1" t="s">
        <v>24</v>
      </c>
      <c r="H10067" s="4" t="s">
        <v>679</v>
      </c>
      <c r="I10067" s="1" t="s">
        <v>38</v>
      </c>
    </row>
    <row r="10068" spans="2:9">
      <c r="B10068" s="1">
        <v>10066</v>
      </c>
      <c r="C10068" s="41" t="s">
        <v>27492</v>
      </c>
      <c r="D10068" s="4" t="s">
        <v>27493</v>
      </c>
      <c r="E10068" s="41" t="s">
        <v>23</v>
      </c>
      <c r="G10068" s="1" t="s">
        <v>24</v>
      </c>
      <c r="H10068" s="4" t="s">
        <v>29551</v>
      </c>
      <c r="I10068" s="1" t="s">
        <v>38</v>
      </c>
    </row>
    <row r="10069" spans="2:9">
      <c r="B10069" s="1">
        <v>10067</v>
      </c>
      <c r="C10069" s="41" t="s">
        <v>27494</v>
      </c>
      <c r="D10069" s="4" t="s">
        <v>27495</v>
      </c>
      <c r="E10069" s="41" t="s">
        <v>23</v>
      </c>
      <c r="G10069" s="1" t="s">
        <v>24</v>
      </c>
      <c r="H10069" s="4" t="s">
        <v>436</v>
      </c>
      <c r="I10069" s="1" t="s">
        <v>38</v>
      </c>
    </row>
    <row r="10070" spans="2:9">
      <c r="B10070" s="1">
        <v>10068</v>
      </c>
      <c r="C10070" s="41" t="s">
        <v>27496</v>
      </c>
      <c r="D10070" s="4" t="s">
        <v>27497</v>
      </c>
      <c r="E10070" s="41" t="s">
        <v>23</v>
      </c>
      <c r="G10070" s="1" t="s">
        <v>24</v>
      </c>
      <c r="H10070" s="4" t="s">
        <v>436</v>
      </c>
      <c r="I10070" s="1" t="s">
        <v>38</v>
      </c>
    </row>
    <row r="10071" spans="2:9">
      <c r="B10071" s="1">
        <v>10069</v>
      </c>
      <c r="C10071" s="41" t="s">
        <v>27498</v>
      </c>
      <c r="D10071" s="4" t="s">
        <v>13367</v>
      </c>
      <c r="E10071" s="41" t="s">
        <v>23</v>
      </c>
      <c r="G10071" s="1" t="s">
        <v>24</v>
      </c>
      <c r="H10071" s="4" t="s">
        <v>436</v>
      </c>
      <c r="I10071" s="1" t="s">
        <v>38</v>
      </c>
    </row>
    <row r="10072" spans="2:9">
      <c r="B10072" s="1">
        <v>10070</v>
      </c>
      <c r="C10072" s="41" t="s">
        <v>27499</v>
      </c>
      <c r="D10072" s="4" t="s">
        <v>27500</v>
      </c>
      <c r="E10072" s="41" t="s">
        <v>23</v>
      </c>
      <c r="G10072" s="1" t="s">
        <v>24</v>
      </c>
      <c r="H10072" s="4" t="s">
        <v>478</v>
      </c>
      <c r="I10072" s="1" t="s">
        <v>38</v>
      </c>
    </row>
    <row r="10073" spans="2:9">
      <c r="B10073" s="1">
        <v>10071</v>
      </c>
      <c r="C10073" s="41" t="s">
        <v>27501</v>
      </c>
      <c r="D10073" s="4" t="s">
        <v>27502</v>
      </c>
      <c r="E10073" s="41" t="s">
        <v>23</v>
      </c>
      <c r="G10073" s="1" t="s">
        <v>24</v>
      </c>
      <c r="H10073" s="4" t="s">
        <v>678</v>
      </c>
      <c r="I10073" s="1" t="s">
        <v>38</v>
      </c>
    </row>
    <row r="10074" spans="2:9">
      <c r="B10074" s="1">
        <v>10072</v>
      </c>
      <c r="C10074" s="41" t="s">
        <v>27503</v>
      </c>
      <c r="D10074" s="4" t="s">
        <v>27504</v>
      </c>
      <c r="E10074" s="41" t="s">
        <v>23</v>
      </c>
      <c r="G10074" s="1" t="s">
        <v>24</v>
      </c>
      <c r="H10074" s="4" t="s">
        <v>174</v>
      </c>
      <c r="I10074" s="1" t="s">
        <v>38</v>
      </c>
    </row>
    <row r="10075" spans="2:9">
      <c r="B10075" s="1">
        <v>10073</v>
      </c>
      <c r="C10075" s="41" t="s">
        <v>27505</v>
      </c>
      <c r="D10075" s="4" t="s">
        <v>27506</v>
      </c>
      <c r="E10075" s="41" t="s">
        <v>23</v>
      </c>
      <c r="G10075" s="1" t="s">
        <v>24</v>
      </c>
      <c r="H10075" s="4" t="s">
        <v>29551</v>
      </c>
      <c r="I10075" s="1" t="s">
        <v>38</v>
      </c>
    </row>
    <row r="10076" spans="2:9">
      <c r="B10076" s="1">
        <v>10074</v>
      </c>
      <c r="C10076" s="41" t="s">
        <v>576</v>
      </c>
      <c r="D10076" s="4" t="s">
        <v>575</v>
      </c>
      <c r="E10076" s="41" t="s">
        <v>23</v>
      </c>
      <c r="G10076" s="1" t="s">
        <v>24</v>
      </c>
      <c r="H10076" s="4" t="s">
        <v>557</v>
      </c>
      <c r="I10076" s="1" t="s">
        <v>38</v>
      </c>
    </row>
    <row r="10077" spans="2:9">
      <c r="B10077" s="1">
        <v>10075</v>
      </c>
      <c r="C10077" s="41" t="s">
        <v>27507</v>
      </c>
      <c r="D10077" s="4" t="s">
        <v>27508</v>
      </c>
      <c r="E10077" s="41" t="s">
        <v>23</v>
      </c>
      <c r="G10077" s="1" t="s">
        <v>24</v>
      </c>
      <c r="H10077" s="4" t="s">
        <v>675</v>
      </c>
      <c r="I10077" s="1" t="s">
        <v>38</v>
      </c>
    </row>
    <row r="10078" spans="2:9">
      <c r="B10078" s="1">
        <v>10076</v>
      </c>
      <c r="C10078" s="41" t="s">
        <v>27509</v>
      </c>
      <c r="D10078" s="4" t="s">
        <v>27510</v>
      </c>
      <c r="E10078" s="41" t="s">
        <v>23</v>
      </c>
      <c r="G10078" s="1" t="s">
        <v>24</v>
      </c>
      <c r="H10078" s="4" t="s">
        <v>436</v>
      </c>
      <c r="I10078" s="1" t="s">
        <v>38</v>
      </c>
    </row>
    <row r="10079" spans="2:9">
      <c r="B10079" s="1">
        <v>10077</v>
      </c>
      <c r="C10079" s="41" t="s">
        <v>27511</v>
      </c>
      <c r="D10079" s="4" t="s">
        <v>27512</v>
      </c>
      <c r="E10079" s="41" t="s">
        <v>23</v>
      </c>
      <c r="G10079" s="1" t="s">
        <v>24</v>
      </c>
      <c r="H10079" s="4" t="s">
        <v>436</v>
      </c>
      <c r="I10079" s="1" t="s">
        <v>38</v>
      </c>
    </row>
    <row r="10080" spans="2:9">
      <c r="B10080" s="1">
        <v>10078</v>
      </c>
      <c r="C10080" s="41" t="s">
        <v>27513</v>
      </c>
      <c r="D10080" s="4" t="s">
        <v>27514</v>
      </c>
      <c r="E10080" s="41" t="s">
        <v>23</v>
      </c>
      <c r="G10080" s="1" t="s">
        <v>24</v>
      </c>
      <c r="H10080" s="4" t="s">
        <v>29551</v>
      </c>
      <c r="I10080" s="1" t="s">
        <v>38</v>
      </c>
    </row>
    <row r="10081" spans="2:9">
      <c r="B10081" s="1">
        <v>10079</v>
      </c>
      <c r="C10081" s="41" t="s">
        <v>27515</v>
      </c>
      <c r="D10081" s="4" t="s">
        <v>27516</v>
      </c>
      <c r="E10081" s="41" t="s">
        <v>23</v>
      </c>
      <c r="G10081" s="1" t="s">
        <v>24</v>
      </c>
      <c r="H10081" s="4" t="s">
        <v>4</v>
      </c>
      <c r="I10081" s="1" t="s">
        <v>38</v>
      </c>
    </row>
    <row r="10082" spans="2:9">
      <c r="B10082" s="1">
        <v>10080</v>
      </c>
      <c r="C10082" s="41" t="s">
        <v>27517</v>
      </c>
      <c r="D10082" s="4" t="s">
        <v>27518</v>
      </c>
      <c r="E10082" s="41" t="s">
        <v>23</v>
      </c>
      <c r="G10082" s="1" t="s">
        <v>24</v>
      </c>
      <c r="H10082" s="4" t="s">
        <v>244</v>
      </c>
      <c r="I10082" s="1" t="s">
        <v>38</v>
      </c>
    </row>
    <row r="10083" spans="2:9">
      <c r="B10083" s="1">
        <v>10081</v>
      </c>
      <c r="C10083" s="41" t="s">
        <v>27519</v>
      </c>
      <c r="D10083" s="4" t="s">
        <v>27520</v>
      </c>
      <c r="E10083" s="41" t="s">
        <v>23</v>
      </c>
      <c r="G10083" s="1" t="s">
        <v>24</v>
      </c>
      <c r="H10083" s="4" t="s">
        <v>29551</v>
      </c>
      <c r="I10083" s="1" t="s">
        <v>38</v>
      </c>
    </row>
    <row r="10084" spans="2:9">
      <c r="B10084" s="1">
        <v>10082</v>
      </c>
      <c r="C10084" s="41" t="s">
        <v>27521</v>
      </c>
      <c r="D10084" s="4" t="s">
        <v>27522</v>
      </c>
      <c r="E10084" s="41" t="s">
        <v>23</v>
      </c>
      <c r="G10084" s="1" t="s">
        <v>24</v>
      </c>
      <c r="H10084" s="4" t="s">
        <v>182</v>
      </c>
      <c r="I10084" s="1" t="s">
        <v>38</v>
      </c>
    </row>
    <row r="10085" spans="2:9">
      <c r="B10085" s="1">
        <v>10083</v>
      </c>
      <c r="C10085" s="41" t="s">
        <v>27523</v>
      </c>
      <c r="D10085" s="4" t="s">
        <v>27524</v>
      </c>
      <c r="E10085" s="41" t="s">
        <v>23</v>
      </c>
      <c r="G10085" s="1" t="s">
        <v>24</v>
      </c>
      <c r="H10085" s="4" t="s">
        <v>478</v>
      </c>
      <c r="I10085" s="1" t="s">
        <v>38</v>
      </c>
    </row>
    <row r="10086" spans="2:9">
      <c r="B10086" s="1">
        <v>10084</v>
      </c>
      <c r="C10086" s="41" t="s">
        <v>27525</v>
      </c>
      <c r="D10086" s="4" t="s">
        <v>27526</v>
      </c>
      <c r="E10086" s="41" t="s">
        <v>23</v>
      </c>
      <c r="G10086" s="1" t="s">
        <v>24</v>
      </c>
      <c r="H10086" s="4" t="s">
        <v>29551</v>
      </c>
      <c r="I10086" s="1" t="s">
        <v>38</v>
      </c>
    </row>
    <row r="10087" spans="2:9">
      <c r="B10087" s="1">
        <v>10085</v>
      </c>
      <c r="C10087" s="41" t="s">
        <v>27527</v>
      </c>
      <c r="D10087" s="4" t="s">
        <v>27528</v>
      </c>
      <c r="E10087" s="41" t="s">
        <v>23</v>
      </c>
      <c r="G10087" s="1" t="s">
        <v>24</v>
      </c>
      <c r="H10087" s="4" t="s">
        <v>484</v>
      </c>
      <c r="I10087" s="1" t="s">
        <v>38</v>
      </c>
    </row>
    <row r="10088" spans="2:9">
      <c r="B10088" s="1">
        <v>10086</v>
      </c>
      <c r="C10088" s="41" t="s">
        <v>27529</v>
      </c>
      <c r="D10088" s="4" t="s">
        <v>27530</v>
      </c>
      <c r="E10088" s="41" t="s">
        <v>23</v>
      </c>
      <c r="G10088" s="1" t="s">
        <v>24</v>
      </c>
      <c r="H10088" s="4" t="s">
        <v>244</v>
      </c>
      <c r="I10088" s="1" t="s">
        <v>38</v>
      </c>
    </row>
    <row r="10089" spans="2:9">
      <c r="B10089" s="1">
        <v>10087</v>
      </c>
      <c r="C10089" s="41" t="s">
        <v>27531</v>
      </c>
      <c r="D10089" s="4" t="s">
        <v>20565</v>
      </c>
      <c r="E10089" s="41" t="s">
        <v>23</v>
      </c>
      <c r="G10089" s="1" t="s">
        <v>24</v>
      </c>
      <c r="H10089" s="4" t="s">
        <v>194</v>
      </c>
      <c r="I10089" s="1" t="s">
        <v>38</v>
      </c>
    </row>
    <row r="10090" spans="2:9">
      <c r="B10090" s="1">
        <v>10088</v>
      </c>
      <c r="C10090" s="41" t="s">
        <v>27532</v>
      </c>
      <c r="D10090" s="4" t="s">
        <v>27533</v>
      </c>
      <c r="E10090" s="41" t="s">
        <v>23</v>
      </c>
      <c r="G10090" s="1" t="s">
        <v>24</v>
      </c>
      <c r="H10090" s="4" t="s">
        <v>484</v>
      </c>
      <c r="I10090" s="1" t="s">
        <v>38</v>
      </c>
    </row>
    <row r="10091" spans="2:9">
      <c r="B10091" s="1">
        <v>10089</v>
      </c>
      <c r="C10091" s="41" t="s">
        <v>27534</v>
      </c>
      <c r="D10091" s="4" t="s">
        <v>27535</v>
      </c>
      <c r="E10091" s="41" t="s">
        <v>23</v>
      </c>
      <c r="G10091" s="1" t="s">
        <v>24</v>
      </c>
      <c r="H10091" s="4" t="s">
        <v>675</v>
      </c>
      <c r="I10091" s="1" t="s">
        <v>38</v>
      </c>
    </row>
    <row r="10092" spans="2:9">
      <c r="B10092" s="1">
        <v>10090</v>
      </c>
      <c r="C10092" s="41" t="s">
        <v>27536</v>
      </c>
      <c r="D10092" s="4" t="s">
        <v>27537</v>
      </c>
      <c r="E10092" s="41" t="s">
        <v>23</v>
      </c>
      <c r="G10092" s="1" t="s">
        <v>24</v>
      </c>
      <c r="H10092" s="4" t="s">
        <v>29551</v>
      </c>
      <c r="I10092" s="1" t="s">
        <v>38</v>
      </c>
    </row>
    <row r="10093" spans="2:9">
      <c r="B10093" s="1">
        <v>10091</v>
      </c>
      <c r="C10093" s="41" t="s">
        <v>27538</v>
      </c>
      <c r="D10093" s="4" t="s">
        <v>27539</v>
      </c>
      <c r="E10093" s="41" t="s">
        <v>23</v>
      </c>
      <c r="G10093" s="1" t="s">
        <v>24</v>
      </c>
      <c r="H10093" s="4" t="s">
        <v>678</v>
      </c>
      <c r="I10093" s="1" t="s">
        <v>38</v>
      </c>
    </row>
    <row r="10094" spans="2:9">
      <c r="B10094" s="1">
        <v>10092</v>
      </c>
      <c r="C10094" s="41" t="s">
        <v>27540</v>
      </c>
      <c r="D10094" s="4" t="s">
        <v>27541</v>
      </c>
      <c r="E10094" s="41" t="s">
        <v>23</v>
      </c>
      <c r="G10094" s="1" t="s">
        <v>24</v>
      </c>
      <c r="H10094" s="4" t="s">
        <v>296</v>
      </c>
      <c r="I10094" s="1" t="s">
        <v>38</v>
      </c>
    </row>
    <row r="10095" spans="2:9">
      <c r="B10095" s="1">
        <v>10093</v>
      </c>
      <c r="C10095" s="41" t="s">
        <v>27542</v>
      </c>
      <c r="D10095" s="4" t="s">
        <v>27543</v>
      </c>
      <c r="E10095" s="41" t="s">
        <v>23</v>
      </c>
      <c r="G10095" s="1" t="s">
        <v>24</v>
      </c>
      <c r="H10095" s="4" t="s">
        <v>675</v>
      </c>
      <c r="I10095" s="1" t="s">
        <v>38</v>
      </c>
    </row>
    <row r="10096" spans="2:9">
      <c r="B10096" s="1">
        <v>10094</v>
      </c>
      <c r="C10096" s="41" t="s">
        <v>27544</v>
      </c>
      <c r="D10096" s="4" t="s">
        <v>27545</v>
      </c>
      <c r="E10096" s="41" t="s">
        <v>23</v>
      </c>
      <c r="G10096" s="1" t="s">
        <v>24</v>
      </c>
      <c r="H10096" s="4" t="s">
        <v>244</v>
      </c>
      <c r="I10096" s="1" t="s">
        <v>38</v>
      </c>
    </row>
    <row r="10097" spans="2:9">
      <c r="B10097" s="1">
        <v>10095</v>
      </c>
      <c r="C10097" s="41" t="s">
        <v>27546</v>
      </c>
      <c r="D10097" s="4" t="s">
        <v>27547</v>
      </c>
      <c r="E10097" s="41" t="s">
        <v>23</v>
      </c>
      <c r="G10097" s="1" t="s">
        <v>24</v>
      </c>
      <c r="H10097" s="4" t="s">
        <v>296</v>
      </c>
      <c r="I10097" s="1" t="s">
        <v>38</v>
      </c>
    </row>
    <row r="10098" spans="2:9">
      <c r="B10098" s="1">
        <v>10096</v>
      </c>
      <c r="C10098" s="41">
        <v>97110490</v>
      </c>
      <c r="D10098" s="4" t="s">
        <v>58</v>
      </c>
      <c r="E10098" s="41" t="s">
        <v>21</v>
      </c>
      <c r="F10098" s="3" t="s">
        <v>29978</v>
      </c>
      <c r="G10098" s="1" t="s">
        <v>22</v>
      </c>
      <c r="H10098" s="4" t="s">
        <v>4</v>
      </c>
      <c r="I10098" s="1" t="s">
        <v>38</v>
      </c>
    </row>
    <row r="10099" spans="2:9">
      <c r="B10099" s="1">
        <v>10097</v>
      </c>
      <c r="C10099" s="41" t="s">
        <v>27548</v>
      </c>
      <c r="D10099" s="4" t="s">
        <v>27549</v>
      </c>
      <c r="E10099" s="41" t="s">
        <v>23</v>
      </c>
      <c r="G10099" s="1" t="s">
        <v>24</v>
      </c>
      <c r="H10099" s="4" t="s">
        <v>557</v>
      </c>
      <c r="I10099" s="1" t="s">
        <v>38</v>
      </c>
    </row>
    <row r="10100" spans="2:9">
      <c r="B10100" s="1">
        <v>10098</v>
      </c>
      <c r="C10100" s="41" t="s">
        <v>27550</v>
      </c>
      <c r="D10100" s="4" t="s">
        <v>27551</v>
      </c>
      <c r="E10100" s="41" t="s">
        <v>23</v>
      </c>
      <c r="G10100" s="1" t="s">
        <v>24</v>
      </c>
      <c r="H10100" s="4" t="s">
        <v>4</v>
      </c>
      <c r="I10100" s="1" t="s">
        <v>38</v>
      </c>
    </row>
    <row r="10101" spans="2:9">
      <c r="B10101" s="1">
        <v>10099</v>
      </c>
      <c r="C10101" s="41" t="s">
        <v>27552</v>
      </c>
      <c r="D10101" s="4" t="s">
        <v>27553</v>
      </c>
      <c r="E10101" s="41" t="s">
        <v>23</v>
      </c>
      <c r="G10101" s="1" t="s">
        <v>24</v>
      </c>
      <c r="H10101" s="4" t="s">
        <v>557</v>
      </c>
      <c r="I10101" s="1" t="s">
        <v>38</v>
      </c>
    </row>
    <row r="10102" spans="2:9">
      <c r="B10102" s="1">
        <v>10100</v>
      </c>
      <c r="C10102" s="41" t="s">
        <v>27554</v>
      </c>
      <c r="D10102" s="4" t="s">
        <v>2949</v>
      </c>
      <c r="E10102" s="41" t="s">
        <v>23</v>
      </c>
      <c r="G10102" s="1" t="s">
        <v>24</v>
      </c>
      <c r="H10102" s="4" t="s">
        <v>436</v>
      </c>
      <c r="I10102" s="1" t="s">
        <v>38</v>
      </c>
    </row>
    <row r="10103" spans="2:9">
      <c r="B10103" s="1">
        <v>10101</v>
      </c>
      <c r="C10103" s="41" t="s">
        <v>27555</v>
      </c>
      <c r="D10103" s="4" t="s">
        <v>27556</v>
      </c>
      <c r="E10103" s="41" t="s">
        <v>23</v>
      </c>
      <c r="G10103" s="1" t="s">
        <v>24</v>
      </c>
      <c r="H10103" s="4" t="s">
        <v>478</v>
      </c>
      <c r="I10103" s="1" t="s">
        <v>38</v>
      </c>
    </row>
    <row r="10104" spans="2:9">
      <c r="B10104" s="1">
        <v>10102</v>
      </c>
      <c r="C10104" s="41" t="s">
        <v>27557</v>
      </c>
      <c r="D10104" s="4" t="s">
        <v>27558</v>
      </c>
      <c r="E10104" s="41" t="s">
        <v>23</v>
      </c>
      <c r="G10104" s="1" t="s">
        <v>24</v>
      </c>
      <c r="H10104" s="4" t="s">
        <v>557</v>
      </c>
      <c r="I10104" s="1" t="s">
        <v>38</v>
      </c>
    </row>
    <row r="10105" spans="2:9">
      <c r="B10105" s="1">
        <v>10103</v>
      </c>
      <c r="C10105" s="41" t="s">
        <v>82</v>
      </c>
      <c r="D10105" s="4" t="s">
        <v>27559</v>
      </c>
      <c r="E10105" s="41" t="s">
        <v>21</v>
      </c>
      <c r="F10105" s="3" t="s">
        <v>30285</v>
      </c>
      <c r="G10105" s="1" t="s">
        <v>22</v>
      </c>
      <c r="H10105" s="4" t="s">
        <v>4</v>
      </c>
      <c r="I10105" s="1" t="s">
        <v>38</v>
      </c>
    </row>
    <row r="10106" spans="2:9">
      <c r="B10106" s="1">
        <v>10104</v>
      </c>
      <c r="C10106" s="41" t="s">
        <v>27560</v>
      </c>
      <c r="D10106" s="4" t="s">
        <v>27561</v>
      </c>
      <c r="E10106" s="41" t="s">
        <v>23</v>
      </c>
      <c r="G10106" s="1" t="s">
        <v>24</v>
      </c>
      <c r="H10106" s="4" t="s">
        <v>29551</v>
      </c>
      <c r="I10106" s="1" t="s">
        <v>38</v>
      </c>
    </row>
    <row r="10107" spans="2:9">
      <c r="B10107" s="1">
        <v>10105</v>
      </c>
      <c r="C10107" s="41" t="s">
        <v>27562</v>
      </c>
      <c r="D10107" s="4" t="s">
        <v>27563</v>
      </c>
      <c r="E10107" s="41" t="s">
        <v>23</v>
      </c>
      <c r="G10107" s="1" t="s">
        <v>24</v>
      </c>
      <c r="H10107" s="4" t="s">
        <v>436</v>
      </c>
      <c r="I10107" s="1" t="s">
        <v>38</v>
      </c>
    </row>
    <row r="10108" spans="2:9">
      <c r="B10108" s="1">
        <v>10106</v>
      </c>
      <c r="C10108" s="41" t="s">
        <v>27564</v>
      </c>
      <c r="D10108" s="4" t="s">
        <v>27565</v>
      </c>
      <c r="E10108" s="41" t="s">
        <v>23</v>
      </c>
      <c r="G10108" s="1" t="s">
        <v>24</v>
      </c>
      <c r="H10108" s="4" t="s">
        <v>29551</v>
      </c>
      <c r="I10108" s="1" t="s">
        <v>38</v>
      </c>
    </row>
    <row r="10109" spans="2:9">
      <c r="B10109" s="1">
        <v>10107</v>
      </c>
      <c r="C10109" s="41" t="s">
        <v>27566</v>
      </c>
      <c r="D10109" s="4" t="s">
        <v>27567</v>
      </c>
      <c r="E10109" s="41" t="s">
        <v>23</v>
      </c>
      <c r="G10109" s="1" t="s">
        <v>24</v>
      </c>
      <c r="H10109" s="4" t="s">
        <v>436</v>
      </c>
      <c r="I10109" s="1" t="s">
        <v>38</v>
      </c>
    </row>
    <row r="10110" spans="2:9">
      <c r="B10110" s="1">
        <v>10108</v>
      </c>
      <c r="C10110" s="41" t="s">
        <v>27568</v>
      </c>
      <c r="D10110" s="4" t="s">
        <v>27569</v>
      </c>
      <c r="E10110" s="41" t="s">
        <v>23</v>
      </c>
      <c r="G10110" s="1" t="s">
        <v>24</v>
      </c>
      <c r="H10110" s="4" t="s">
        <v>436</v>
      </c>
      <c r="I10110" s="1" t="s">
        <v>38</v>
      </c>
    </row>
    <row r="10111" spans="2:9">
      <c r="B10111" s="1">
        <v>10109</v>
      </c>
      <c r="C10111" s="41" t="s">
        <v>27570</v>
      </c>
      <c r="D10111" s="4" t="s">
        <v>27571</v>
      </c>
      <c r="E10111" s="41" t="s">
        <v>23</v>
      </c>
      <c r="G10111" s="1" t="s">
        <v>24</v>
      </c>
      <c r="H10111" s="4" t="s">
        <v>174</v>
      </c>
      <c r="I10111" s="1" t="s">
        <v>38</v>
      </c>
    </row>
    <row r="10112" spans="2:9">
      <c r="B10112" s="1">
        <v>10110</v>
      </c>
      <c r="C10112" s="41" t="s">
        <v>27572</v>
      </c>
      <c r="D10112" s="4" t="s">
        <v>27573</v>
      </c>
      <c r="E10112" s="41" t="s">
        <v>23</v>
      </c>
      <c r="G10112" s="1" t="s">
        <v>24</v>
      </c>
      <c r="H10112" s="4" t="s">
        <v>502</v>
      </c>
      <c r="I10112" s="1" t="s">
        <v>38</v>
      </c>
    </row>
    <row r="10113" spans="2:9">
      <c r="B10113" s="1">
        <v>10111</v>
      </c>
      <c r="C10113" s="41" t="s">
        <v>27574</v>
      </c>
      <c r="D10113" s="4" t="s">
        <v>27575</v>
      </c>
      <c r="E10113" s="41" t="s">
        <v>23</v>
      </c>
      <c r="G10113" s="1" t="s">
        <v>24</v>
      </c>
      <c r="H10113" s="4" t="s">
        <v>174</v>
      </c>
      <c r="I10113" s="1" t="s">
        <v>38</v>
      </c>
    </row>
    <row r="10114" spans="2:9">
      <c r="B10114" s="1">
        <v>10112</v>
      </c>
      <c r="C10114" s="41" t="s">
        <v>27576</v>
      </c>
      <c r="D10114" s="4" t="s">
        <v>27577</v>
      </c>
      <c r="E10114" s="41" t="s">
        <v>23</v>
      </c>
      <c r="G10114" s="1" t="s">
        <v>24</v>
      </c>
      <c r="H10114" s="4" t="s">
        <v>29551</v>
      </c>
      <c r="I10114" s="1" t="s">
        <v>38</v>
      </c>
    </row>
    <row r="10115" spans="2:9">
      <c r="B10115" s="1">
        <v>10113</v>
      </c>
      <c r="C10115" s="41" t="s">
        <v>27578</v>
      </c>
      <c r="D10115" s="4" t="s">
        <v>27579</v>
      </c>
      <c r="E10115" s="41" t="s">
        <v>23</v>
      </c>
      <c r="G10115" s="1" t="s">
        <v>24</v>
      </c>
      <c r="H10115" s="4" t="s">
        <v>296</v>
      </c>
      <c r="I10115" s="1" t="s">
        <v>38</v>
      </c>
    </row>
    <row r="10116" spans="2:9">
      <c r="B10116" s="1">
        <v>10114</v>
      </c>
      <c r="C10116" s="41" t="s">
        <v>27580</v>
      </c>
      <c r="D10116" s="4" t="s">
        <v>27581</v>
      </c>
      <c r="E10116" s="41" t="s">
        <v>23</v>
      </c>
      <c r="G10116" s="1" t="s">
        <v>24</v>
      </c>
      <c r="H10116" s="4" t="s">
        <v>29551</v>
      </c>
      <c r="I10116" s="1" t="s">
        <v>38</v>
      </c>
    </row>
    <row r="10117" spans="2:9">
      <c r="B10117" s="1">
        <v>10115</v>
      </c>
      <c r="C10117" s="41" t="s">
        <v>27582</v>
      </c>
      <c r="D10117" s="4" t="s">
        <v>27583</v>
      </c>
      <c r="E10117" s="41" t="s">
        <v>23</v>
      </c>
      <c r="G10117" s="1" t="s">
        <v>24</v>
      </c>
      <c r="H10117" s="4" t="s">
        <v>194</v>
      </c>
      <c r="I10117" s="1" t="s">
        <v>38</v>
      </c>
    </row>
    <row r="10118" spans="2:9">
      <c r="B10118" s="1">
        <v>10116</v>
      </c>
      <c r="C10118" s="41" t="s">
        <v>27584</v>
      </c>
      <c r="D10118" s="4" t="s">
        <v>27585</v>
      </c>
      <c r="E10118" s="41" t="s">
        <v>23</v>
      </c>
      <c r="G10118" s="1" t="s">
        <v>24</v>
      </c>
      <c r="H10118" s="4" t="s">
        <v>29551</v>
      </c>
      <c r="I10118" s="1" t="s">
        <v>38</v>
      </c>
    </row>
    <row r="10119" spans="2:9">
      <c r="B10119" s="1">
        <v>10117</v>
      </c>
      <c r="C10119" s="41" t="s">
        <v>27586</v>
      </c>
      <c r="D10119" s="4" t="s">
        <v>27587</v>
      </c>
      <c r="E10119" s="41" t="s">
        <v>23</v>
      </c>
      <c r="G10119" s="1" t="s">
        <v>24</v>
      </c>
      <c r="H10119" s="4" t="s">
        <v>29551</v>
      </c>
      <c r="I10119" s="1" t="s">
        <v>38</v>
      </c>
    </row>
    <row r="10120" spans="2:9">
      <c r="B10120" s="1">
        <v>10118</v>
      </c>
      <c r="C10120" s="41" t="s">
        <v>27588</v>
      </c>
      <c r="D10120" s="4" t="s">
        <v>27589</v>
      </c>
      <c r="E10120" s="41" t="s">
        <v>23</v>
      </c>
      <c r="G10120" s="1" t="s">
        <v>24</v>
      </c>
      <c r="H10120" s="4" t="s">
        <v>252</v>
      </c>
      <c r="I10120" s="1" t="s">
        <v>38</v>
      </c>
    </row>
    <row r="10121" spans="2:9">
      <c r="B10121" s="1">
        <v>10119</v>
      </c>
      <c r="C10121" s="41" t="s">
        <v>27590</v>
      </c>
      <c r="D10121" s="4" t="s">
        <v>27591</v>
      </c>
      <c r="E10121" s="41" t="s">
        <v>23</v>
      </c>
      <c r="G10121" s="1" t="s">
        <v>24</v>
      </c>
      <c r="H10121" s="4" t="s">
        <v>194</v>
      </c>
      <c r="I10121" s="1" t="s">
        <v>38</v>
      </c>
    </row>
    <row r="10122" spans="2:9">
      <c r="B10122" s="1">
        <v>10120</v>
      </c>
      <c r="C10122" s="41" t="s">
        <v>27592</v>
      </c>
      <c r="D10122" s="4" t="s">
        <v>27593</v>
      </c>
      <c r="E10122" s="41" t="s">
        <v>23</v>
      </c>
      <c r="G10122" s="1" t="s">
        <v>24</v>
      </c>
      <c r="H10122" s="4" t="s">
        <v>29551</v>
      </c>
      <c r="I10122" s="1" t="s">
        <v>38</v>
      </c>
    </row>
    <row r="10123" spans="2:9">
      <c r="B10123" s="1">
        <v>10121</v>
      </c>
      <c r="C10123" s="41" t="s">
        <v>27594</v>
      </c>
      <c r="D10123" s="4" t="s">
        <v>27595</v>
      </c>
      <c r="E10123" s="41" t="s">
        <v>23</v>
      </c>
      <c r="G10123" s="1" t="s">
        <v>24</v>
      </c>
      <c r="H10123" s="4" t="s">
        <v>29551</v>
      </c>
      <c r="I10123" s="1" t="s">
        <v>38</v>
      </c>
    </row>
    <row r="10124" spans="2:9">
      <c r="B10124" s="1">
        <v>10122</v>
      </c>
      <c r="C10124" s="41" t="s">
        <v>27596</v>
      </c>
      <c r="D10124" s="4" t="s">
        <v>27597</v>
      </c>
      <c r="E10124" s="41" t="s">
        <v>23</v>
      </c>
      <c r="G10124" s="1" t="s">
        <v>24</v>
      </c>
      <c r="H10124" s="4" t="s">
        <v>29551</v>
      </c>
      <c r="I10124" s="1" t="s">
        <v>38</v>
      </c>
    </row>
    <row r="10125" spans="2:9">
      <c r="B10125" s="1">
        <v>10123</v>
      </c>
      <c r="C10125" s="41" t="s">
        <v>27598</v>
      </c>
      <c r="D10125" s="4" t="s">
        <v>27599</v>
      </c>
      <c r="E10125" s="41" t="s">
        <v>23</v>
      </c>
      <c r="G10125" s="1" t="s">
        <v>24</v>
      </c>
      <c r="H10125" s="4" t="s">
        <v>296</v>
      </c>
      <c r="I10125" s="1" t="s">
        <v>38</v>
      </c>
    </row>
    <row r="10126" spans="2:9">
      <c r="B10126" s="1">
        <v>10124</v>
      </c>
      <c r="C10126" s="41" t="s">
        <v>27600</v>
      </c>
      <c r="D10126" s="4" t="s">
        <v>27601</v>
      </c>
      <c r="E10126" s="41" t="s">
        <v>23</v>
      </c>
      <c r="G10126" s="1" t="s">
        <v>24</v>
      </c>
      <c r="H10126" s="4" t="s">
        <v>29551</v>
      </c>
      <c r="I10126" s="1" t="s">
        <v>38</v>
      </c>
    </row>
    <row r="10127" spans="2:9">
      <c r="B10127" s="1">
        <v>10125</v>
      </c>
      <c r="C10127" s="41" t="s">
        <v>27602</v>
      </c>
      <c r="D10127" s="4" t="s">
        <v>27603</v>
      </c>
      <c r="E10127" s="41" t="s">
        <v>23</v>
      </c>
      <c r="G10127" s="1" t="s">
        <v>24</v>
      </c>
      <c r="H10127" s="4" t="s">
        <v>310</v>
      </c>
      <c r="I10127" s="1" t="s">
        <v>38</v>
      </c>
    </row>
    <row r="10128" spans="2:9">
      <c r="B10128" s="1">
        <v>10126</v>
      </c>
      <c r="C10128" s="41" t="s">
        <v>27604</v>
      </c>
      <c r="D10128" s="4" t="s">
        <v>27605</v>
      </c>
      <c r="E10128" s="41" t="s">
        <v>23</v>
      </c>
      <c r="F10128" s="3" t="s">
        <v>30228</v>
      </c>
      <c r="G10128" s="1" t="s">
        <v>24</v>
      </c>
      <c r="H10128" s="4" t="s">
        <v>198</v>
      </c>
      <c r="I10128" s="1" t="s">
        <v>38</v>
      </c>
    </row>
    <row r="10129" spans="2:9">
      <c r="B10129" s="1">
        <v>10127</v>
      </c>
      <c r="C10129" s="41" t="s">
        <v>27606</v>
      </c>
      <c r="D10129" s="4" t="s">
        <v>27607</v>
      </c>
      <c r="E10129" s="41" t="s">
        <v>23</v>
      </c>
      <c r="G10129" s="1" t="s">
        <v>24</v>
      </c>
      <c r="H10129" s="4" t="s">
        <v>252</v>
      </c>
      <c r="I10129" s="1" t="s">
        <v>38</v>
      </c>
    </row>
    <row r="10130" spans="2:9">
      <c r="B10130" s="1">
        <v>10128</v>
      </c>
      <c r="C10130" s="41" t="s">
        <v>27608</v>
      </c>
      <c r="D10130" s="4" t="s">
        <v>27609</v>
      </c>
      <c r="E10130" s="41" t="s">
        <v>23</v>
      </c>
      <c r="G10130" s="1" t="s">
        <v>24</v>
      </c>
      <c r="H10130" s="4" t="s">
        <v>310</v>
      </c>
      <c r="I10130" s="1" t="s">
        <v>38</v>
      </c>
    </row>
    <row r="10131" spans="2:9">
      <c r="B10131" s="1">
        <v>10129</v>
      </c>
      <c r="C10131" s="41" t="s">
        <v>27610</v>
      </c>
      <c r="D10131" s="4" t="s">
        <v>27611</v>
      </c>
      <c r="E10131" s="41" t="s">
        <v>23</v>
      </c>
      <c r="G10131" s="1" t="s">
        <v>24</v>
      </c>
      <c r="H10131" s="4" t="s">
        <v>678</v>
      </c>
      <c r="I10131" s="1" t="s">
        <v>38</v>
      </c>
    </row>
    <row r="10132" spans="2:9">
      <c r="B10132" s="1">
        <v>10130</v>
      </c>
      <c r="C10132" s="41" t="s">
        <v>27612</v>
      </c>
      <c r="D10132" s="4" t="s">
        <v>27613</v>
      </c>
      <c r="E10132" s="41" t="s">
        <v>23</v>
      </c>
      <c r="G10132" s="1" t="s">
        <v>24</v>
      </c>
      <c r="H10132" s="4" t="s">
        <v>436</v>
      </c>
      <c r="I10132" s="1" t="s">
        <v>38</v>
      </c>
    </row>
    <row r="10133" spans="2:9">
      <c r="B10133" s="1">
        <v>10131</v>
      </c>
      <c r="C10133" s="41" t="s">
        <v>27614</v>
      </c>
      <c r="D10133" s="4" t="s">
        <v>27615</v>
      </c>
      <c r="E10133" s="41" t="s">
        <v>23</v>
      </c>
      <c r="G10133" s="1" t="s">
        <v>24</v>
      </c>
      <c r="H10133" s="4" t="s">
        <v>678</v>
      </c>
      <c r="I10133" s="1" t="s">
        <v>38</v>
      </c>
    </row>
    <row r="10134" spans="2:9">
      <c r="B10134" s="1">
        <v>10132</v>
      </c>
      <c r="C10134" s="41" t="s">
        <v>27616</v>
      </c>
      <c r="D10134" s="4" t="s">
        <v>27617</v>
      </c>
      <c r="E10134" s="41" t="s">
        <v>23</v>
      </c>
      <c r="G10134" s="1" t="s">
        <v>24</v>
      </c>
      <c r="H10134" s="4" t="s">
        <v>29551</v>
      </c>
      <c r="I10134" s="1" t="s">
        <v>38</v>
      </c>
    </row>
    <row r="10135" spans="2:9">
      <c r="B10135" s="1">
        <v>10133</v>
      </c>
      <c r="C10135" s="41" t="s">
        <v>27618</v>
      </c>
      <c r="D10135" s="4" t="s">
        <v>27619</v>
      </c>
      <c r="E10135" s="41" t="s">
        <v>23</v>
      </c>
      <c r="G10135" s="1" t="s">
        <v>24</v>
      </c>
      <c r="H10135" s="4" t="s">
        <v>174</v>
      </c>
      <c r="I10135" s="1" t="s">
        <v>38</v>
      </c>
    </row>
    <row r="10136" spans="2:9">
      <c r="B10136" s="1">
        <v>10134</v>
      </c>
      <c r="C10136" s="41" t="s">
        <v>27620</v>
      </c>
      <c r="D10136" s="4" t="s">
        <v>27621</v>
      </c>
      <c r="E10136" s="41" t="s">
        <v>23</v>
      </c>
      <c r="G10136" s="1" t="s">
        <v>24</v>
      </c>
      <c r="H10136" s="4" t="s">
        <v>174</v>
      </c>
      <c r="I10136" s="1" t="s">
        <v>38</v>
      </c>
    </row>
    <row r="10137" spans="2:9">
      <c r="B10137" s="1">
        <v>10135</v>
      </c>
      <c r="C10137" s="41" t="s">
        <v>27622</v>
      </c>
      <c r="D10137" s="4" t="s">
        <v>27623</v>
      </c>
      <c r="E10137" s="41" t="s">
        <v>23</v>
      </c>
      <c r="G10137" s="1" t="s">
        <v>24</v>
      </c>
      <c r="H10137" s="4" t="s">
        <v>671</v>
      </c>
      <c r="I10137" s="1" t="s">
        <v>38</v>
      </c>
    </row>
    <row r="10138" spans="2:9">
      <c r="B10138" s="1">
        <v>10136</v>
      </c>
      <c r="C10138" s="41" t="s">
        <v>27624</v>
      </c>
      <c r="D10138" s="4" t="s">
        <v>27625</v>
      </c>
      <c r="E10138" s="41" t="s">
        <v>23</v>
      </c>
      <c r="G10138" s="1" t="s">
        <v>24</v>
      </c>
      <c r="H10138" s="4" t="s">
        <v>29551</v>
      </c>
      <c r="I10138" s="1" t="s">
        <v>38</v>
      </c>
    </row>
    <row r="10139" spans="2:9">
      <c r="B10139" s="1">
        <v>10137</v>
      </c>
      <c r="C10139" s="41" t="s">
        <v>27626</v>
      </c>
      <c r="D10139" s="4" t="s">
        <v>27627</v>
      </c>
      <c r="E10139" s="41" t="s">
        <v>23</v>
      </c>
      <c r="G10139" s="1" t="s">
        <v>24</v>
      </c>
      <c r="H10139" s="4" t="s">
        <v>29551</v>
      </c>
      <c r="I10139" s="1" t="s">
        <v>38</v>
      </c>
    </row>
    <row r="10140" spans="2:9">
      <c r="B10140" s="1">
        <v>10138</v>
      </c>
      <c r="C10140" s="41" t="s">
        <v>27628</v>
      </c>
      <c r="D10140" s="4" t="s">
        <v>27629</v>
      </c>
      <c r="E10140" s="41" t="s">
        <v>23</v>
      </c>
      <c r="G10140" s="1" t="s">
        <v>24</v>
      </c>
      <c r="H10140" s="4" t="s">
        <v>29551</v>
      </c>
      <c r="I10140" s="1" t="s">
        <v>38</v>
      </c>
    </row>
    <row r="10141" spans="2:9">
      <c r="B10141" s="1">
        <v>10139</v>
      </c>
      <c r="C10141" s="41" t="s">
        <v>27630</v>
      </c>
      <c r="D10141" s="4" t="s">
        <v>27631</v>
      </c>
      <c r="E10141" s="41" t="s">
        <v>23</v>
      </c>
      <c r="G10141" s="1" t="s">
        <v>24</v>
      </c>
      <c r="H10141" s="4" t="s">
        <v>29551</v>
      </c>
      <c r="I10141" s="1" t="s">
        <v>38</v>
      </c>
    </row>
    <row r="10142" spans="2:9">
      <c r="B10142" s="1">
        <v>10140</v>
      </c>
      <c r="C10142" s="41" t="s">
        <v>27632</v>
      </c>
      <c r="D10142" s="4" t="s">
        <v>27633</v>
      </c>
      <c r="E10142" s="41" t="s">
        <v>23</v>
      </c>
      <c r="G10142" s="1" t="s">
        <v>24</v>
      </c>
      <c r="H10142" s="4" t="s">
        <v>29551</v>
      </c>
      <c r="I10142" s="1" t="s">
        <v>38</v>
      </c>
    </row>
    <row r="10143" spans="2:9">
      <c r="B10143" s="1">
        <v>10141</v>
      </c>
      <c r="C10143" s="41" t="s">
        <v>407</v>
      </c>
      <c r="D10143" s="4" t="s">
        <v>406</v>
      </c>
      <c r="E10143" s="41" t="s">
        <v>23</v>
      </c>
      <c r="F10143" s="3" t="s">
        <v>402</v>
      </c>
      <c r="G10143" s="1" t="s">
        <v>24</v>
      </c>
      <c r="H10143" s="4" t="s">
        <v>4</v>
      </c>
      <c r="I10143" s="1" t="s">
        <v>38</v>
      </c>
    </row>
    <row r="10144" spans="2:9">
      <c r="B10144" s="1">
        <v>10142</v>
      </c>
      <c r="C10144" s="41" t="s">
        <v>27634</v>
      </c>
      <c r="D10144" s="4" t="s">
        <v>27635</v>
      </c>
      <c r="E10144" s="41" t="s">
        <v>23</v>
      </c>
      <c r="G10144" s="1" t="s">
        <v>24</v>
      </c>
      <c r="H10144" s="4" t="s">
        <v>182</v>
      </c>
      <c r="I10144" s="1" t="s">
        <v>38</v>
      </c>
    </row>
    <row r="10145" spans="2:9">
      <c r="B10145" s="1">
        <v>10143</v>
      </c>
      <c r="C10145" s="41" t="s">
        <v>27636</v>
      </c>
      <c r="D10145" s="4" t="s">
        <v>27637</v>
      </c>
      <c r="E10145" s="41" t="s">
        <v>23</v>
      </c>
      <c r="G10145" s="1" t="s">
        <v>24</v>
      </c>
      <c r="H10145" s="4" t="s">
        <v>673</v>
      </c>
      <c r="I10145" s="1" t="s">
        <v>38</v>
      </c>
    </row>
    <row r="10146" spans="2:9">
      <c r="B10146" s="1">
        <v>10144</v>
      </c>
      <c r="C10146" s="41" t="s">
        <v>27638</v>
      </c>
      <c r="D10146" s="4" t="s">
        <v>27639</v>
      </c>
      <c r="E10146" s="41" t="s">
        <v>23</v>
      </c>
      <c r="G10146" s="1" t="s">
        <v>24</v>
      </c>
      <c r="H10146" s="4" t="s">
        <v>29551</v>
      </c>
      <c r="I10146" s="1" t="s">
        <v>38</v>
      </c>
    </row>
    <row r="10147" spans="2:9">
      <c r="B10147" s="1">
        <v>10145</v>
      </c>
      <c r="C10147" s="41" t="s">
        <v>27640</v>
      </c>
      <c r="D10147" s="4" t="s">
        <v>27641</v>
      </c>
      <c r="E10147" s="41" t="s">
        <v>23</v>
      </c>
      <c r="G10147" s="1" t="s">
        <v>24</v>
      </c>
      <c r="H10147" s="4" t="s">
        <v>174</v>
      </c>
      <c r="I10147" s="1" t="s">
        <v>38</v>
      </c>
    </row>
    <row r="10148" spans="2:9">
      <c r="B10148" s="1">
        <v>10146</v>
      </c>
      <c r="C10148" s="41" t="s">
        <v>27642</v>
      </c>
      <c r="D10148" s="4" t="s">
        <v>27643</v>
      </c>
      <c r="E10148" s="41" t="s">
        <v>23</v>
      </c>
      <c r="G10148" s="1" t="s">
        <v>24</v>
      </c>
      <c r="H10148" s="4" t="s">
        <v>29551</v>
      </c>
      <c r="I10148" s="1" t="s">
        <v>38</v>
      </c>
    </row>
    <row r="10149" spans="2:9">
      <c r="B10149" s="1">
        <v>10147</v>
      </c>
      <c r="C10149" s="41" t="s">
        <v>27644</v>
      </c>
      <c r="D10149" s="4" t="s">
        <v>27645</v>
      </c>
      <c r="E10149" s="41" t="s">
        <v>23</v>
      </c>
      <c r="G10149" s="1" t="s">
        <v>24</v>
      </c>
      <c r="H10149" s="4" t="s">
        <v>678</v>
      </c>
      <c r="I10149" s="1" t="s">
        <v>38</v>
      </c>
    </row>
    <row r="10150" spans="2:9">
      <c r="B10150" s="1">
        <v>10148</v>
      </c>
      <c r="C10150" s="41" t="s">
        <v>27646</v>
      </c>
      <c r="D10150" s="4" t="s">
        <v>27647</v>
      </c>
      <c r="E10150" s="41" t="s">
        <v>23</v>
      </c>
      <c r="G10150" s="1" t="s">
        <v>24</v>
      </c>
      <c r="H10150" s="4" t="s">
        <v>478</v>
      </c>
      <c r="I10150" s="1" t="s">
        <v>38</v>
      </c>
    </row>
    <row r="10151" spans="2:9">
      <c r="B10151" s="1">
        <v>10149</v>
      </c>
      <c r="C10151" s="41" t="s">
        <v>27648</v>
      </c>
      <c r="D10151" s="4" t="s">
        <v>27649</v>
      </c>
      <c r="E10151" s="41" t="s">
        <v>23</v>
      </c>
      <c r="G10151" s="1" t="s">
        <v>24</v>
      </c>
      <c r="H10151" s="4" t="s">
        <v>174</v>
      </c>
      <c r="I10151" s="1" t="s">
        <v>38</v>
      </c>
    </row>
    <row r="10152" spans="2:9">
      <c r="B10152" s="1">
        <v>10150</v>
      </c>
      <c r="C10152" s="41" t="s">
        <v>27650</v>
      </c>
      <c r="D10152" s="4" t="s">
        <v>27651</v>
      </c>
      <c r="E10152" s="41" t="s">
        <v>23</v>
      </c>
      <c r="G10152" s="1" t="s">
        <v>24</v>
      </c>
      <c r="H10152" s="4" t="s">
        <v>675</v>
      </c>
      <c r="I10152" s="1" t="s">
        <v>38</v>
      </c>
    </row>
    <row r="10153" spans="2:9">
      <c r="B10153" s="1">
        <v>10151</v>
      </c>
      <c r="C10153" s="41" t="s">
        <v>27652</v>
      </c>
      <c r="D10153" s="4" t="s">
        <v>27653</v>
      </c>
      <c r="E10153" s="41" t="s">
        <v>23</v>
      </c>
      <c r="G10153" s="1" t="s">
        <v>24</v>
      </c>
      <c r="H10153" s="4" t="s">
        <v>29551</v>
      </c>
      <c r="I10153" s="1" t="s">
        <v>38</v>
      </c>
    </row>
    <row r="10154" spans="2:9">
      <c r="B10154" s="1">
        <v>10152</v>
      </c>
      <c r="C10154" s="41" t="s">
        <v>27654</v>
      </c>
      <c r="D10154" s="4" t="s">
        <v>27655</v>
      </c>
      <c r="E10154" s="41" t="s">
        <v>23</v>
      </c>
      <c r="G10154" s="1" t="s">
        <v>24</v>
      </c>
      <c r="H10154" s="4" t="s">
        <v>29551</v>
      </c>
      <c r="I10154" s="1" t="s">
        <v>38</v>
      </c>
    </row>
    <row r="10155" spans="2:9">
      <c r="B10155" s="1">
        <v>10153</v>
      </c>
      <c r="C10155" s="41" t="s">
        <v>27656</v>
      </c>
      <c r="D10155" s="4" t="s">
        <v>27657</v>
      </c>
      <c r="E10155" s="41" t="s">
        <v>23</v>
      </c>
      <c r="G10155" s="1" t="s">
        <v>24</v>
      </c>
      <c r="H10155" s="4" t="s">
        <v>29551</v>
      </c>
      <c r="I10155" s="1" t="s">
        <v>38</v>
      </c>
    </row>
    <row r="10156" spans="2:9">
      <c r="B10156" s="1">
        <v>10154</v>
      </c>
      <c r="C10156" s="41" t="s">
        <v>27658</v>
      </c>
      <c r="D10156" s="4" t="s">
        <v>27659</v>
      </c>
      <c r="E10156" s="41" t="s">
        <v>23</v>
      </c>
      <c r="G10156" s="1" t="s">
        <v>24</v>
      </c>
      <c r="H10156" s="4" t="s">
        <v>678</v>
      </c>
      <c r="I10156" s="1" t="s">
        <v>38</v>
      </c>
    </row>
    <row r="10157" spans="2:9">
      <c r="B10157" s="1">
        <v>10155</v>
      </c>
      <c r="C10157" s="41" t="s">
        <v>27660</v>
      </c>
      <c r="D10157" s="4" t="s">
        <v>27661</v>
      </c>
      <c r="E10157" s="41" t="s">
        <v>23</v>
      </c>
      <c r="G10157" s="1" t="s">
        <v>24</v>
      </c>
      <c r="H10157" s="4" t="s">
        <v>29551</v>
      </c>
      <c r="I10157" s="1" t="s">
        <v>38</v>
      </c>
    </row>
    <row r="10158" spans="2:9">
      <c r="B10158" s="1">
        <v>10156</v>
      </c>
      <c r="C10158" s="41" t="s">
        <v>27662</v>
      </c>
      <c r="D10158" s="4" t="s">
        <v>27663</v>
      </c>
      <c r="E10158" s="41" t="s">
        <v>23</v>
      </c>
      <c r="G10158" s="1" t="s">
        <v>24</v>
      </c>
      <c r="H10158" s="4" t="s">
        <v>678</v>
      </c>
      <c r="I10158" s="1" t="s">
        <v>38</v>
      </c>
    </row>
    <row r="10159" spans="2:9">
      <c r="B10159" s="1">
        <v>10157</v>
      </c>
      <c r="C10159" s="41" t="s">
        <v>27664</v>
      </c>
      <c r="D10159" s="4" t="s">
        <v>27665</v>
      </c>
      <c r="E10159" s="41" t="s">
        <v>23</v>
      </c>
      <c r="G10159" s="1" t="s">
        <v>24</v>
      </c>
      <c r="H10159" s="4" t="s">
        <v>29551</v>
      </c>
      <c r="I10159" s="1" t="s">
        <v>38</v>
      </c>
    </row>
    <row r="10160" spans="2:9">
      <c r="B10160" s="1">
        <v>10158</v>
      </c>
      <c r="C10160" s="41" t="s">
        <v>27666</v>
      </c>
      <c r="D10160" s="4" t="s">
        <v>27667</v>
      </c>
      <c r="E10160" s="41" t="s">
        <v>23</v>
      </c>
      <c r="G10160" s="1" t="s">
        <v>24</v>
      </c>
      <c r="H10160" s="4" t="s">
        <v>174</v>
      </c>
      <c r="I10160" s="1" t="s">
        <v>38</v>
      </c>
    </row>
    <row r="10161" spans="2:9">
      <c r="B10161" s="1">
        <v>10159</v>
      </c>
      <c r="C10161" s="41" t="s">
        <v>27668</v>
      </c>
      <c r="D10161" s="4" t="s">
        <v>27669</v>
      </c>
      <c r="E10161" s="41" t="s">
        <v>23</v>
      </c>
      <c r="G10161" s="1" t="s">
        <v>24</v>
      </c>
      <c r="H10161" s="4" t="s">
        <v>678</v>
      </c>
      <c r="I10161" s="1" t="s">
        <v>38</v>
      </c>
    </row>
    <row r="10162" spans="2:9">
      <c r="B10162" s="1">
        <v>10160</v>
      </c>
      <c r="C10162" s="41" t="s">
        <v>27670</v>
      </c>
      <c r="D10162" s="4" t="s">
        <v>27671</v>
      </c>
      <c r="E10162" s="41" t="s">
        <v>23</v>
      </c>
      <c r="G10162" s="1" t="s">
        <v>24</v>
      </c>
      <c r="H10162" s="4" t="s">
        <v>675</v>
      </c>
      <c r="I10162" s="1" t="s">
        <v>38</v>
      </c>
    </row>
    <row r="10163" spans="2:9">
      <c r="B10163" s="1">
        <v>10161</v>
      </c>
      <c r="C10163" s="41" t="s">
        <v>27672</v>
      </c>
      <c r="D10163" s="4" t="s">
        <v>27673</v>
      </c>
      <c r="E10163" s="41" t="s">
        <v>23</v>
      </c>
      <c r="G10163" s="1" t="s">
        <v>24</v>
      </c>
      <c r="H10163" s="4" t="s">
        <v>678</v>
      </c>
      <c r="I10163" s="1" t="s">
        <v>38</v>
      </c>
    </row>
    <row r="10164" spans="2:9">
      <c r="B10164" s="1">
        <v>10162</v>
      </c>
      <c r="C10164" s="41" t="s">
        <v>27674</v>
      </c>
      <c r="D10164" s="4" t="s">
        <v>27675</v>
      </c>
      <c r="E10164" s="41" t="s">
        <v>23</v>
      </c>
      <c r="G10164" s="1" t="s">
        <v>24</v>
      </c>
      <c r="H10164" s="4" t="s">
        <v>671</v>
      </c>
      <c r="I10164" s="1" t="s">
        <v>38</v>
      </c>
    </row>
    <row r="10165" spans="2:9">
      <c r="B10165" s="1">
        <v>10163</v>
      </c>
      <c r="C10165" s="41" t="s">
        <v>27676</v>
      </c>
      <c r="D10165" s="4" t="s">
        <v>27677</v>
      </c>
      <c r="E10165" s="41" t="s">
        <v>23</v>
      </c>
      <c r="G10165" s="1" t="s">
        <v>24</v>
      </c>
      <c r="H10165" s="4" t="s">
        <v>29551</v>
      </c>
      <c r="I10165" s="1" t="s">
        <v>38</v>
      </c>
    </row>
    <row r="10166" spans="2:9">
      <c r="B10166" s="1">
        <v>10164</v>
      </c>
      <c r="C10166" s="41" t="s">
        <v>27678</v>
      </c>
      <c r="D10166" s="4" t="s">
        <v>27679</v>
      </c>
      <c r="E10166" s="41" t="s">
        <v>23</v>
      </c>
      <c r="G10166" s="1" t="s">
        <v>24</v>
      </c>
      <c r="H10166" s="4" t="s">
        <v>29551</v>
      </c>
      <c r="I10166" s="1" t="s">
        <v>38</v>
      </c>
    </row>
    <row r="10167" spans="2:9">
      <c r="B10167" s="1">
        <v>10165</v>
      </c>
      <c r="C10167" s="41" t="s">
        <v>27680</v>
      </c>
      <c r="D10167" s="4" t="s">
        <v>27681</v>
      </c>
      <c r="E10167" s="41" t="s">
        <v>23</v>
      </c>
      <c r="G10167" s="1" t="s">
        <v>24</v>
      </c>
      <c r="H10167" s="4" t="s">
        <v>29551</v>
      </c>
      <c r="I10167" s="1" t="s">
        <v>38</v>
      </c>
    </row>
    <row r="10168" spans="2:9">
      <c r="B10168" s="1">
        <v>10166</v>
      </c>
      <c r="C10168" s="41" t="s">
        <v>27682</v>
      </c>
      <c r="D10168" s="4" t="s">
        <v>27683</v>
      </c>
      <c r="E10168" s="41" t="s">
        <v>23</v>
      </c>
      <c r="G10168" s="1" t="s">
        <v>24</v>
      </c>
      <c r="H10168" s="4" t="s">
        <v>29551</v>
      </c>
      <c r="I10168" s="1" t="s">
        <v>38</v>
      </c>
    </row>
    <row r="10169" spans="2:9">
      <c r="B10169" s="1">
        <v>10167</v>
      </c>
      <c r="C10169" s="41" t="s">
        <v>27684</v>
      </c>
      <c r="D10169" s="4" t="s">
        <v>27685</v>
      </c>
      <c r="E10169" s="41" t="s">
        <v>23</v>
      </c>
      <c r="G10169" s="1" t="s">
        <v>24</v>
      </c>
      <c r="H10169" s="4" t="s">
        <v>174</v>
      </c>
      <c r="I10169" s="1" t="s">
        <v>38</v>
      </c>
    </row>
    <row r="10170" spans="2:9">
      <c r="B10170" s="1">
        <v>10168</v>
      </c>
      <c r="C10170" s="41" t="s">
        <v>27686</v>
      </c>
      <c r="D10170" s="4" t="s">
        <v>27687</v>
      </c>
      <c r="E10170" s="41" t="s">
        <v>23</v>
      </c>
      <c r="G10170" s="1" t="s">
        <v>24</v>
      </c>
      <c r="H10170" s="4" t="s">
        <v>29551</v>
      </c>
      <c r="I10170" s="1" t="s">
        <v>38</v>
      </c>
    </row>
    <row r="10171" spans="2:9">
      <c r="B10171" s="1">
        <v>10169</v>
      </c>
      <c r="C10171" s="41" t="s">
        <v>27688</v>
      </c>
      <c r="D10171" s="4" t="s">
        <v>27689</v>
      </c>
      <c r="E10171" s="41" t="s">
        <v>23</v>
      </c>
      <c r="G10171" s="1" t="s">
        <v>24</v>
      </c>
      <c r="H10171" s="4" t="s">
        <v>29551</v>
      </c>
      <c r="I10171" s="1" t="s">
        <v>38</v>
      </c>
    </row>
    <row r="10172" spans="2:9">
      <c r="B10172" s="1">
        <v>10170</v>
      </c>
      <c r="C10172" s="41" t="s">
        <v>27690</v>
      </c>
      <c r="D10172" s="4" t="s">
        <v>27691</v>
      </c>
      <c r="E10172" s="41" t="s">
        <v>23</v>
      </c>
      <c r="G10172" s="1" t="s">
        <v>24</v>
      </c>
      <c r="H10172" s="4" t="s">
        <v>174</v>
      </c>
      <c r="I10172" s="1" t="s">
        <v>38</v>
      </c>
    </row>
    <row r="10173" spans="2:9">
      <c r="B10173" s="1">
        <v>10171</v>
      </c>
      <c r="C10173" s="41" t="s">
        <v>27692</v>
      </c>
      <c r="D10173" s="4" t="s">
        <v>30168</v>
      </c>
      <c r="E10173" s="41" t="s">
        <v>23</v>
      </c>
      <c r="F10173" s="3" t="s">
        <v>22787</v>
      </c>
      <c r="G10173" s="1" t="s">
        <v>24</v>
      </c>
      <c r="H10173" s="4" t="s">
        <v>680</v>
      </c>
      <c r="I10173" s="1" t="s">
        <v>38</v>
      </c>
    </row>
    <row r="10174" spans="2:9">
      <c r="B10174" s="1">
        <v>10172</v>
      </c>
      <c r="C10174" s="41" t="s">
        <v>27693</v>
      </c>
      <c r="D10174" s="4" t="s">
        <v>27694</v>
      </c>
      <c r="E10174" s="41" t="s">
        <v>23</v>
      </c>
      <c r="G10174" s="1" t="s">
        <v>24</v>
      </c>
      <c r="H10174" s="4" t="s">
        <v>29551</v>
      </c>
      <c r="I10174" s="1" t="s">
        <v>38</v>
      </c>
    </row>
    <row r="10175" spans="2:9">
      <c r="B10175" s="1">
        <v>10173</v>
      </c>
      <c r="C10175" s="41" t="s">
        <v>27695</v>
      </c>
      <c r="D10175" s="4" t="s">
        <v>27696</v>
      </c>
      <c r="E10175" s="41" t="s">
        <v>23</v>
      </c>
      <c r="G10175" s="1" t="s">
        <v>24</v>
      </c>
      <c r="H10175" s="4" t="s">
        <v>256</v>
      </c>
      <c r="I10175" s="1" t="s">
        <v>38</v>
      </c>
    </row>
    <row r="10176" spans="2:9">
      <c r="B10176" s="1">
        <v>10174</v>
      </c>
      <c r="C10176" s="41" t="s">
        <v>27697</v>
      </c>
      <c r="D10176" s="4" t="s">
        <v>27698</v>
      </c>
      <c r="E10176" s="41" t="s">
        <v>23</v>
      </c>
      <c r="G10176" s="1" t="s">
        <v>24</v>
      </c>
      <c r="H10176" s="4" t="s">
        <v>29551</v>
      </c>
      <c r="I10176" s="1" t="s">
        <v>38</v>
      </c>
    </row>
    <row r="10177" spans="2:9">
      <c r="B10177" s="1">
        <v>10175</v>
      </c>
      <c r="C10177" s="41" t="s">
        <v>27699</v>
      </c>
      <c r="D10177" s="4" t="s">
        <v>27700</v>
      </c>
      <c r="E10177" s="41" t="s">
        <v>23</v>
      </c>
      <c r="G10177" s="1" t="s">
        <v>24</v>
      </c>
      <c r="H10177" s="4" t="s">
        <v>502</v>
      </c>
      <c r="I10177" s="1" t="s">
        <v>38</v>
      </c>
    </row>
    <row r="10178" spans="2:9">
      <c r="B10178" s="1">
        <v>10176</v>
      </c>
      <c r="C10178" s="41" t="s">
        <v>27701</v>
      </c>
      <c r="D10178" s="4" t="s">
        <v>27702</v>
      </c>
      <c r="E10178" s="41" t="s">
        <v>23</v>
      </c>
      <c r="G10178" s="1" t="s">
        <v>24</v>
      </c>
      <c r="H10178" s="4" t="s">
        <v>29551</v>
      </c>
      <c r="I10178" s="1" t="s">
        <v>38</v>
      </c>
    </row>
    <row r="10179" spans="2:9">
      <c r="B10179" s="1">
        <v>10177</v>
      </c>
      <c r="C10179" s="41" t="s">
        <v>27703</v>
      </c>
      <c r="D10179" s="4" t="s">
        <v>27704</v>
      </c>
      <c r="E10179" s="41" t="s">
        <v>23</v>
      </c>
      <c r="G10179" s="1" t="s">
        <v>24</v>
      </c>
      <c r="H10179" s="4" t="s">
        <v>182</v>
      </c>
      <c r="I10179" s="1" t="s">
        <v>38</v>
      </c>
    </row>
    <row r="10180" spans="2:9">
      <c r="B10180" s="1">
        <v>10178</v>
      </c>
      <c r="C10180" s="41" t="s">
        <v>27705</v>
      </c>
      <c r="D10180" s="4" t="s">
        <v>27706</v>
      </c>
      <c r="E10180" s="41" t="s">
        <v>23</v>
      </c>
      <c r="G10180" s="1" t="s">
        <v>24</v>
      </c>
      <c r="H10180" s="4" t="s">
        <v>29551</v>
      </c>
      <c r="I10180" s="1" t="s">
        <v>38</v>
      </c>
    </row>
    <row r="10181" spans="2:9">
      <c r="B10181" s="1">
        <v>10179</v>
      </c>
      <c r="C10181" s="41" t="s">
        <v>27707</v>
      </c>
      <c r="D10181" s="4" t="s">
        <v>27708</v>
      </c>
      <c r="E10181" s="41" t="s">
        <v>23</v>
      </c>
      <c r="F10181" s="3" t="s">
        <v>30358</v>
      </c>
      <c r="G10181" s="1" t="s">
        <v>24</v>
      </c>
      <c r="H10181" s="4" t="s">
        <v>244</v>
      </c>
      <c r="I10181" s="1" t="s">
        <v>38</v>
      </c>
    </row>
    <row r="10182" spans="2:9">
      <c r="B10182" s="1">
        <v>10180</v>
      </c>
      <c r="C10182" s="41" t="s">
        <v>27709</v>
      </c>
      <c r="D10182" s="4" t="s">
        <v>27710</v>
      </c>
      <c r="E10182" s="41" t="s">
        <v>23</v>
      </c>
      <c r="G10182" s="1" t="s">
        <v>24</v>
      </c>
      <c r="H10182" s="4" t="s">
        <v>194</v>
      </c>
      <c r="I10182" s="1" t="s">
        <v>38</v>
      </c>
    </row>
    <row r="10183" spans="2:9">
      <c r="B10183" s="1">
        <v>10181</v>
      </c>
      <c r="C10183" s="41" t="s">
        <v>27711</v>
      </c>
      <c r="D10183" s="4" t="s">
        <v>27712</v>
      </c>
      <c r="E10183" s="41" t="s">
        <v>23</v>
      </c>
      <c r="G10183" s="1" t="s">
        <v>24</v>
      </c>
      <c r="H10183" s="4" t="s">
        <v>29551</v>
      </c>
      <c r="I10183" s="1" t="s">
        <v>38</v>
      </c>
    </row>
    <row r="10184" spans="2:9">
      <c r="B10184" s="1">
        <v>10182</v>
      </c>
      <c r="C10184" s="41" t="s">
        <v>27713</v>
      </c>
      <c r="D10184" s="4" t="s">
        <v>27714</v>
      </c>
      <c r="E10184" s="41" t="s">
        <v>23</v>
      </c>
      <c r="G10184" s="1" t="s">
        <v>24</v>
      </c>
      <c r="H10184" s="4" t="s">
        <v>296</v>
      </c>
      <c r="I10184" s="1" t="s">
        <v>38</v>
      </c>
    </row>
    <row r="10185" spans="2:9">
      <c r="B10185" s="1">
        <v>10183</v>
      </c>
      <c r="C10185" s="41" t="s">
        <v>27715</v>
      </c>
      <c r="D10185" s="4" t="s">
        <v>27716</v>
      </c>
      <c r="E10185" s="41" t="s">
        <v>23</v>
      </c>
      <c r="G10185" s="1" t="s">
        <v>24</v>
      </c>
      <c r="H10185" s="4" t="s">
        <v>174</v>
      </c>
      <c r="I10185" s="1" t="s">
        <v>38</v>
      </c>
    </row>
    <row r="10186" spans="2:9">
      <c r="B10186" s="1">
        <v>10184</v>
      </c>
      <c r="C10186" s="41" t="s">
        <v>27717</v>
      </c>
      <c r="D10186" s="4" t="s">
        <v>27718</v>
      </c>
      <c r="E10186" s="41" t="s">
        <v>23</v>
      </c>
      <c r="G10186" s="1" t="s">
        <v>24</v>
      </c>
      <c r="H10186" s="4" t="s">
        <v>29551</v>
      </c>
      <c r="I10186" s="1" t="s">
        <v>38</v>
      </c>
    </row>
    <row r="10187" spans="2:9">
      <c r="B10187" s="1">
        <v>10185</v>
      </c>
      <c r="C10187" s="41" t="s">
        <v>27719</v>
      </c>
      <c r="D10187" s="4" t="s">
        <v>27720</v>
      </c>
      <c r="E10187" s="41" t="s">
        <v>23</v>
      </c>
      <c r="G10187" s="1" t="s">
        <v>24</v>
      </c>
      <c r="H10187" s="4" t="s">
        <v>680</v>
      </c>
      <c r="I10187" s="1" t="s">
        <v>38</v>
      </c>
    </row>
    <row r="10188" spans="2:9">
      <c r="B10188" s="1">
        <v>10186</v>
      </c>
      <c r="C10188" s="41" t="s">
        <v>27721</v>
      </c>
      <c r="D10188" s="4" t="s">
        <v>27722</v>
      </c>
      <c r="E10188" s="41" t="s">
        <v>23</v>
      </c>
      <c r="G10188" s="1" t="s">
        <v>24</v>
      </c>
      <c r="H10188" s="4" t="s">
        <v>675</v>
      </c>
      <c r="I10188" s="1" t="s">
        <v>38</v>
      </c>
    </row>
    <row r="10189" spans="2:9">
      <c r="B10189" s="1">
        <v>10187</v>
      </c>
      <c r="C10189" s="41" t="s">
        <v>27723</v>
      </c>
      <c r="D10189" s="4" t="s">
        <v>27724</v>
      </c>
      <c r="E10189" s="41" t="s">
        <v>23</v>
      </c>
      <c r="G10189" s="1" t="s">
        <v>24</v>
      </c>
      <c r="H10189" s="4" t="s">
        <v>296</v>
      </c>
      <c r="I10189" s="1" t="s">
        <v>38</v>
      </c>
    </row>
    <row r="10190" spans="2:9">
      <c r="B10190" s="1">
        <v>10188</v>
      </c>
      <c r="C10190" s="41" t="s">
        <v>27725</v>
      </c>
      <c r="D10190" s="4" t="s">
        <v>27726</v>
      </c>
      <c r="E10190" s="41" t="s">
        <v>23</v>
      </c>
      <c r="G10190" s="1" t="s">
        <v>24</v>
      </c>
      <c r="H10190" s="4" t="s">
        <v>29551</v>
      </c>
      <c r="I10190" s="1" t="s">
        <v>38</v>
      </c>
    </row>
    <row r="10191" spans="2:9">
      <c r="B10191" s="1">
        <v>10189</v>
      </c>
      <c r="C10191" s="41" t="s">
        <v>27727</v>
      </c>
      <c r="D10191" s="4" t="s">
        <v>27728</v>
      </c>
      <c r="E10191" s="41" t="s">
        <v>23</v>
      </c>
      <c r="G10191" s="1" t="s">
        <v>24</v>
      </c>
      <c r="H10191" s="4" t="s">
        <v>29551</v>
      </c>
      <c r="I10191" s="1" t="s">
        <v>38</v>
      </c>
    </row>
    <row r="10192" spans="2:9">
      <c r="B10192" s="1">
        <v>10190</v>
      </c>
      <c r="C10192" s="41" t="s">
        <v>27729</v>
      </c>
      <c r="D10192" s="4" t="s">
        <v>27730</v>
      </c>
      <c r="E10192" s="41" t="s">
        <v>23</v>
      </c>
      <c r="G10192" s="1" t="s">
        <v>24</v>
      </c>
      <c r="H10192" s="4" t="s">
        <v>29551</v>
      </c>
      <c r="I10192" s="1" t="s">
        <v>38</v>
      </c>
    </row>
    <row r="10193" spans="2:9">
      <c r="B10193" s="1">
        <v>10191</v>
      </c>
      <c r="C10193" s="41" t="s">
        <v>27731</v>
      </c>
      <c r="D10193" s="4" t="s">
        <v>27732</v>
      </c>
      <c r="E10193" s="41" t="s">
        <v>23</v>
      </c>
      <c r="G10193" s="1" t="s">
        <v>24</v>
      </c>
      <c r="H10193" s="4" t="s">
        <v>174</v>
      </c>
      <c r="I10193" s="1" t="s">
        <v>38</v>
      </c>
    </row>
    <row r="10194" spans="2:9">
      <c r="B10194" s="1">
        <v>10192</v>
      </c>
      <c r="C10194" s="41" t="s">
        <v>27733</v>
      </c>
      <c r="D10194" s="4" t="s">
        <v>27734</v>
      </c>
      <c r="E10194" s="41" t="s">
        <v>23</v>
      </c>
      <c r="G10194" s="1" t="s">
        <v>24</v>
      </c>
      <c r="H10194" s="4" t="s">
        <v>29551</v>
      </c>
      <c r="I10194" s="1" t="s">
        <v>38</v>
      </c>
    </row>
    <row r="10195" spans="2:9">
      <c r="B10195" s="1">
        <v>10193</v>
      </c>
      <c r="C10195" s="41" t="s">
        <v>27735</v>
      </c>
      <c r="D10195" s="4" t="s">
        <v>27736</v>
      </c>
      <c r="E10195" s="41" t="s">
        <v>23</v>
      </c>
      <c r="G10195" s="1" t="s">
        <v>24</v>
      </c>
      <c r="H10195" s="4" t="s">
        <v>502</v>
      </c>
      <c r="I10195" s="1" t="s">
        <v>38</v>
      </c>
    </row>
    <row r="10196" spans="2:9">
      <c r="B10196" s="1">
        <v>10194</v>
      </c>
      <c r="C10196" s="41" t="s">
        <v>27737</v>
      </c>
      <c r="D10196" s="4" t="s">
        <v>27738</v>
      </c>
      <c r="E10196" s="41" t="s">
        <v>23</v>
      </c>
      <c r="G10196" s="1" t="s">
        <v>24</v>
      </c>
      <c r="H10196" s="4" t="s">
        <v>182</v>
      </c>
      <c r="I10196" s="1" t="s">
        <v>38</v>
      </c>
    </row>
    <row r="10197" spans="2:9">
      <c r="B10197" s="1">
        <v>10195</v>
      </c>
      <c r="C10197" s="41" t="s">
        <v>27739</v>
      </c>
      <c r="D10197" s="4" t="s">
        <v>27740</v>
      </c>
      <c r="E10197" s="41" t="s">
        <v>23</v>
      </c>
      <c r="G10197" s="1" t="s">
        <v>24</v>
      </c>
      <c r="H10197" s="4" t="s">
        <v>29551</v>
      </c>
      <c r="I10197" s="1" t="s">
        <v>38</v>
      </c>
    </row>
    <row r="10198" spans="2:9">
      <c r="B10198" s="1">
        <v>10196</v>
      </c>
      <c r="C10198" s="41" t="s">
        <v>27741</v>
      </c>
      <c r="D10198" s="4" t="s">
        <v>27742</v>
      </c>
      <c r="E10198" s="41" t="s">
        <v>23</v>
      </c>
      <c r="F10198" s="3" t="s">
        <v>24078</v>
      </c>
      <c r="G10198" s="1" t="s">
        <v>24</v>
      </c>
      <c r="H10198" s="4" t="s">
        <v>182</v>
      </c>
      <c r="I10198" s="1" t="s">
        <v>38</v>
      </c>
    </row>
    <row r="10199" spans="2:9">
      <c r="B10199" s="1">
        <v>10197</v>
      </c>
      <c r="C10199" s="41" t="s">
        <v>27743</v>
      </c>
      <c r="D10199" s="4" t="s">
        <v>27744</v>
      </c>
      <c r="E10199" s="41" t="s">
        <v>23</v>
      </c>
      <c r="G10199" s="1" t="s">
        <v>24</v>
      </c>
      <c r="H10199" s="4" t="s">
        <v>29551</v>
      </c>
      <c r="I10199" s="1" t="s">
        <v>38</v>
      </c>
    </row>
    <row r="10200" spans="2:9">
      <c r="B10200" s="1">
        <v>10198</v>
      </c>
      <c r="C10200" s="41" t="s">
        <v>27745</v>
      </c>
      <c r="D10200" s="4" t="s">
        <v>27746</v>
      </c>
      <c r="E10200" s="41" t="s">
        <v>23</v>
      </c>
      <c r="F10200" s="3" t="s">
        <v>6567</v>
      </c>
      <c r="G10200" s="1" t="s">
        <v>24</v>
      </c>
      <c r="H10200" s="4" t="s">
        <v>658</v>
      </c>
      <c r="I10200" s="1" t="s">
        <v>38</v>
      </c>
    </row>
    <row r="10201" spans="2:9">
      <c r="B10201" s="1">
        <v>10199</v>
      </c>
      <c r="C10201" s="41" t="s">
        <v>27747</v>
      </c>
      <c r="D10201" s="4" t="s">
        <v>27748</v>
      </c>
      <c r="E10201" s="41" t="s">
        <v>23</v>
      </c>
      <c r="G10201" s="1" t="s">
        <v>24</v>
      </c>
      <c r="H10201" s="4" t="s">
        <v>29551</v>
      </c>
      <c r="I10201" s="1" t="s">
        <v>38</v>
      </c>
    </row>
    <row r="10202" spans="2:9">
      <c r="B10202" s="1">
        <v>10200</v>
      </c>
      <c r="C10202" s="41" t="s">
        <v>27749</v>
      </c>
      <c r="D10202" s="4" t="s">
        <v>27750</v>
      </c>
      <c r="E10202" s="41" t="s">
        <v>23</v>
      </c>
      <c r="G10202" s="1" t="s">
        <v>24</v>
      </c>
      <c r="H10202" s="4" t="s">
        <v>29551</v>
      </c>
      <c r="I10202" s="1" t="s">
        <v>38</v>
      </c>
    </row>
    <row r="10203" spans="2:9">
      <c r="B10203" s="1">
        <v>10201</v>
      </c>
      <c r="C10203" s="41" t="s">
        <v>27751</v>
      </c>
      <c r="D10203" s="4" t="s">
        <v>27752</v>
      </c>
      <c r="E10203" s="41" t="s">
        <v>23</v>
      </c>
      <c r="G10203" s="1" t="s">
        <v>24</v>
      </c>
      <c r="H10203" s="4" t="s">
        <v>29551</v>
      </c>
      <c r="I10203" s="1" t="s">
        <v>38</v>
      </c>
    </row>
    <row r="10204" spans="2:9">
      <c r="B10204" s="1">
        <v>10202</v>
      </c>
      <c r="C10204" s="41" t="s">
        <v>27753</v>
      </c>
      <c r="D10204" s="4" t="s">
        <v>27754</v>
      </c>
      <c r="E10204" s="41" t="s">
        <v>23</v>
      </c>
      <c r="G10204" s="1" t="s">
        <v>24</v>
      </c>
      <c r="H10204" s="4" t="s">
        <v>29551</v>
      </c>
      <c r="I10204" s="1" t="s">
        <v>38</v>
      </c>
    </row>
    <row r="10205" spans="2:9">
      <c r="B10205" s="1">
        <v>10203</v>
      </c>
      <c r="C10205" s="41" t="s">
        <v>27755</v>
      </c>
      <c r="D10205" s="4" t="s">
        <v>27756</v>
      </c>
      <c r="E10205" s="41" t="s">
        <v>23</v>
      </c>
      <c r="G10205" s="1" t="s">
        <v>24</v>
      </c>
      <c r="H10205" s="4" t="s">
        <v>29551</v>
      </c>
      <c r="I10205" s="1" t="s">
        <v>38</v>
      </c>
    </row>
    <row r="10206" spans="2:9">
      <c r="B10206" s="1">
        <v>10204</v>
      </c>
      <c r="C10206" s="41" t="s">
        <v>27757</v>
      </c>
      <c r="D10206" s="4" t="s">
        <v>27758</v>
      </c>
      <c r="E10206" s="41" t="s">
        <v>23</v>
      </c>
      <c r="G10206" s="1" t="s">
        <v>24</v>
      </c>
      <c r="H10206" s="4" t="s">
        <v>29551</v>
      </c>
      <c r="I10206" s="1" t="s">
        <v>38</v>
      </c>
    </row>
    <row r="10207" spans="2:9">
      <c r="B10207" s="1">
        <v>10205</v>
      </c>
      <c r="C10207" s="41" t="s">
        <v>27759</v>
      </c>
      <c r="D10207" s="4" t="s">
        <v>27760</v>
      </c>
      <c r="E10207" s="41" t="s">
        <v>23</v>
      </c>
      <c r="G10207" s="1" t="s">
        <v>24</v>
      </c>
      <c r="H10207" s="4" t="s">
        <v>182</v>
      </c>
      <c r="I10207" s="1" t="s">
        <v>38</v>
      </c>
    </row>
    <row r="10208" spans="2:9">
      <c r="B10208" s="1">
        <v>10206</v>
      </c>
      <c r="C10208" s="41" t="s">
        <v>27761</v>
      </c>
      <c r="D10208" s="4" t="s">
        <v>27762</v>
      </c>
      <c r="E10208" s="41" t="s">
        <v>23</v>
      </c>
      <c r="G10208" s="1" t="s">
        <v>24</v>
      </c>
      <c r="H10208" s="4" t="s">
        <v>594</v>
      </c>
      <c r="I10208" s="1" t="s">
        <v>38</v>
      </c>
    </row>
    <row r="10209" spans="2:9">
      <c r="B10209" s="1">
        <v>10207</v>
      </c>
      <c r="C10209" s="41" t="s">
        <v>27763</v>
      </c>
      <c r="D10209" s="4" t="s">
        <v>27764</v>
      </c>
      <c r="E10209" s="41" t="s">
        <v>23</v>
      </c>
      <c r="G10209" s="1" t="s">
        <v>24</v>
      </c>
      <c r="H10209" s="4" t="s">
        <v>29551</v>
      </c>
      <c r="I10209" s="1" t="s">
        <v>38</v>
      </c>
    </row>
    <row r="10210" spans="2:9">
      <c r="B10210" s="1">
        <v>10208</v>
      </c>
      <c r="C10210" s="41" t="s">
        <v>27765</v>
      </c>
      <c r="D10210" s="4" t="s">
        <v>27766</v>
      </c>
      <c r="E10210" s="41" t="s">
        <v>23</v>
      </c>
      <c r="G10210" s="1" t="s">
        <v>24</v>
      </c>
      <c r="H10210" s="4" t="s">
        <v>29551</v>
      </c>
      <c r="I10210" s="1" t="s">
        <v>38</v>
      </c>
    </row>
    <row r="10211" spans="2:9">
      <c r="B10211" s="1">
        <v>10209</v>
      </c>
      <c r="C10211" s="41" t="s">
        <v>27767</v>
      </c>
      <c r="D10211" s="4" t="s">
        <v>27768</v>
      </c>
      <c r="E10211" s="41" t="s">
        <v>23</v>
      </c>
      <c r="F10211" s="3" t="s">
        <v>30063</v>
      </c>
      <c r="G10211" s="1" t="s">
        <v>24</v>
      </c>
      <c r="H10211" s="4" t="s">
        <v>387</v>
      </c>
      <c r="I10211" s="1" t="s">
        <v>38</v>
      </c>
    </row>
    <row r="10212" spans="2:9">
      <c r="B10212" s="1">
        <v>10210</v>
      </c>
      <c r="C10212" s="41" t="s">
        <v>27769</v>
      </c>
      <c r="D10212" s="4" t="s">
        <v>27770</v>
      </c>
      <c r="E10212" s="41" t="s">
        <v>23</v>
      </c>
      <c r="G10212" s="1" t="s">
        <v>24</v>
      </c>
      <c r="H10212" s="4" t="s">
        <v>296</v>
      </c>
      <c r="I10212" s="1" t="s">
        <v>38</v>
      </c>
    </row>
    <row r="10213" spans="2:9">
      <c r="B10213" s="1">
        <v>10211</v>
      </c>
      <c r="C10213" s="41" t="s">
        <v>27771</v>
      </c>
      <c r="D10213" s="4" t="s">
        <v>27772</v>
      </c>
      <c r="E10213" s="41" t="s">
        <v>23</v>
      </c>
      <c r="G10213" s="1" t="s">
        <v>24</v>
      </c>
      <c r="H10213" s="4" t="s">
        <v>29551</v>
      </c>
      <c r="I10213" s="1" t="s">
        <v>38</v>
      </c>
    </row>
    <row r="10214" spans="2:9">
      <c r="B10214" s="1">
        <v>10212</v>
      </c>
      <c r="C10214" s="41" t="s">
        <v>27773</v>
      </c>
      <c r="D10214" s="4" t="s">
        <v>27774</v>
      </c>
      <c r="E10214" s="41" t="s">
        <v>23</v>
      </c>
      <c r="G10214" s="1" t="s">
        <v>24</v>
      </c>
      <c r="H10214" s="4" t="s">
        <v>29551</v>
      </c>
      <c r="I10214" s="1" t="s">
        <v>38</v>
      </c>
    </row>
    <row r="10215" spans="2:9">
      <c r="B10215" s="1">
        <v>10213</v>
      </c>
      <c r="C10215" s="41" t="s">
        <v>27775</v>
      </c>
      <c r="D10215" s="4" t="s">
        <v>27776</v>
      </c>
      <c r="E10215" s="41" t="s">
        <v>23</v>
      </c>
      <c r="G10215" s="1" t="s">
        <v>24</v>
      </c>
      <c r="H10215" s="4" t="s">
        <v>29551</v>
      </c>
      <c r="I10215" s="1" t="s">
        <v>38</v>
      </c>
    </row>
    <row r="10216" spans="2:9">
      <c r="B10216" s="1">
        <v>10214</v>
      </c>
      <c r="C10216" s="41" t="s">
        <v>27777</v>
      </c>
      <c r="D10216" s="4" t="s">
        <v>27778</v>
      </c>
      <c r="E10216" s="41" t="s">
        <v>23</v>
      </c>
      <c r="G10216" s="1" t="s">
        <v>24</v>
      </c>
      <c r="H10216" s="4" t="s">
        <v>194</v>
      </c>
      <c r="I10216" s="1" t="s">
        <v>38</v>
      </c>
    </row>
    <row r="10217" spans="2:9">
      <c r="B10217" s="1">
        <v>10215</v>
      </c>
      <c r="C10217" s="41" t="s">
        <v>27779</v>
      </c>
      <c r="D10217" s="4" t="s">
        <v>27780</v>
      </c>
      <c r="E10217" s="41" t="s">
        <v>23</v>
      </c>
      <c r="G10217" s="1" t="s">
        <v>24</v>
      </c>
      <c r="H10217" s="4" t="s">
        <v>29551</v>
      </c>
      <c r="I10217" s="1" t="s">
        <v>38</v>
      </c>
    </row>
    <row r="10218" spans="2:9">
      <c r="B10218" s="1">
        <v>10216</v>
      </c>
      <c r="C10218" s="41" t="s">
        <v>27781</v>
      </c>
      <c r="D10218" s="4" t="s">
        <v>27782</v>
      </c>
      <c r="E10218" s="41" t="s">
        <v>23</v>
      </c>
      <c r="G10218" s="1" t="s">
        <v>24</v>
      </c>
      <c r="H10218" s="4" t="s">
        <v>182</v>
      </c>
      <c r="I10218" s="1" t="s">
        <v>38</v>
      </c>
    </row>
    <row r="10219" spans="2:9">
      <c r="B10219" s="1">
        <v>10217</v>
      </c>
      <c r="C10219" s="41" t="s">
        <v>27783</v>
      </c>
      <c r="D10219" s="4" t="s">
        <v>27784</v>
      </c>
      <c r="E10219" s="41" t="s">
        <v>23</v>
      </c>
      <c r="G10219" s="1" t="s">
        <v>24</v>
      </c>
      <c r="H10219" s="4" t="s">
        <v>182</v>
      </c>
      <c r="I10219" s="1" t="s">
        <v>38</v>
      </c>
    </row>
    <row r="10220" spans="2:9">
      <c r="B10220" s="1">
        <v>10218</v>
      </c>
      <c r="C10220" s="41" t="s">
        <v>27785</v>
      </c>
      <c r="D10220" s="4" t="s">
        <v>27786</v>
      </c>
      <c r="E10220" s="41" t="s">
        <v>23</v>
      </c>
      <c r="G10220" s="1" t="s">
        <v>24</v>
      </c>
      <c r="H10220" s="4" t="s">
        <v>29551</v>
      </c>
      <c r="I10220" s="1" t="s">
        <v>38</v>
      </c>
    </row>
    <row r="10221" spans="2:9">
      <c r="B10221" s="1">
        <v>10219</v>
      </c>
      <c r="C10221" s="41" t="s">
        <v>27787</v>
      </c>
      <c r="D10221" s="4" t="s">
        <v>27788</v>
      </c>
      <c r="E10221" s="41" t="s">
        <v>23</v>
      </c>
      <c r="G10221" s="1" t="s">
        <v>24</v>
      </c>
      <c r="H10221" s="4" t="s">
        <v>29551</v>
      </c>
      <c r="I10221" s="1" t="s">
        <v>38</v>
      </c>
    </row>
    <row r="10222" spans="2:9">
      <c r="B10222" s="1">
        <v>10220</v>
      </c>
      <c r="C10222" s="41" t="s">
        <v>27789</v>
      </c>
      <c r="D10222" s="4" t="s">
        <v>27790</v>
      </c>
      <c r="E10222" s="41" t="s">
        <v>23</v>
      </c>
      <c r="G10222" s="1" t="s">
        <v>24</v>
      </c>
      <c r="H10222" s="4" t="s">
        <v>29551</v>
      </c>
      <c r="I10222" s="1" t="s">
        <v>38</v>
      </c>
    </row>
    <row r="10223" spans="2:9">
      <c r="B10223" s="1">
        <v>10221</v>
      </c>
      <c r="C10223" s="41" t="s">
        <v>27791</v>
      </c>
      <c r="D10223" s="4" t="s">
        <v>2343</v>
      </c>
      <c r="E10223" s="41" t="s">
        <v>23</v>
      </c>
      <c r="G10223" s="1" t="s">
        <v>24</v>
      </c>
      <c r="H10223" s="4" t="s">
        <v>29551</v>
      </c>
      <c r="I10223" s="1" t="s">
        <v>38</v>
      </c>
    </row>
    <row r="10224" spans="2:9">
      <c r="B10224" s="1">
        <v>10222</v>
      </c>
      <c r="C10224" s="41" t="s">
        <v>27792</v>
      </c>
      <c r="D10224" s="4" t="s">
        <v>27793</v>
      </c>
      <c r="E10224" s="41" t="s">
        <v>23</v>
      </c>
      <c r="G10224" s="1" t="s">
        <v>24</v>
      </c>
      <c r="H10224" s="4" t="s">
        <v>29551</v>
      </c>
      <c r="I10224" s="1" t="s">
        <v>38</v>
      </c>
    </row>
    <row r="10225" spans="2:9">
      <c r="B10225" s="1">
        <v>10223</v>
      </c>
      <c r="C10225" s="41" t="s">
        <v>27794</v>
      </c>
      <c r="D10225" s="4" t="s">
        <v>27795</v>
      </c>
      <c r="E10225" s="41" t="s">
        <v>23</v>
      </c>
      <c r="G10225" s="1" t="s">
        <v>24</v>
      </c>
      <c r="H10225" s="4" t="s">
        <v>244</v>
      </c>
      <c r="I10225" s="1" t="s">
        <v>38</v>
      </c>
    </row>
    <row r="10226" spans="2:9">
      <c r="B10226" s="1">
        <v>10224</v>
      </c>
      <c r="C10226" s="41" t="s">
        <v>27796</v>
      </c>
      <c r="D10226" s="4" t="s">
        <v>27797</v>
      </c>
      <c r="E10226" s="41" t="s">
        <v>23</v>
      </c>
      <c r="G10226" s="1" t="s">
        <v>24</v>
      </c>
      <c r="H10226" s="4" t="s">
        <v>29551</v>
      </c>
      <c r="I10226" s="1" t="s">
        <v>38</v>
      </c>
    </row>
    <row r="10227" spans="2:9">
      <c r="B10227" s="1">
        <v>10225</v>
      </c>
      <c r="C10227" s="41" t="s">
        <v>27798</v>
      </c>
      <c r="D10227" s="4" t="s">
        <v>27799</v>
      </c>
      <c r="E10227" s="41" t="s">
        <v>23</v>
      </c>
      <c r="G10227" s="1" t="s">
        <v>24</v>
      </c>
      <c r="H10227" s="4" t="s">
        <v>29551</v>
      </c>
      <c r="I10227" s="1" t="s">
        <v>38</v>
      </c>
    </row>
    <row r="10228" spans="2:9">
      <c r="B10228" s="1">
        <v>10226</v>
      </c>
      <c r="C10228" s="41" t="s">
        <v>27800</v>
      </c>
      <c r="D10228" s="4" t="s">
        <v>27801</v>
      </c>
      <c r="E10228" s="41" t="s">
        <v>23</v>
      </c>
      <c r="G10228" s="1" t="s">
        <v>24</v>
      </c>
      <c r="H10228" s="4" t="s">
        <v>29551</v>
      </c>
      <c r="I10228" s="1" t="s">
        <v>38</v>
      </c>
    </row>
    <row r="10229" spans="2:9">
      <c r="B10229" s="1">
        <v>10227</v>
      </c>
      <c r="C10229" s="41" t="s">
        <v>27802</v>
      </c>
      <c r="D10229" s="4" t="s">
        <v>27803</v>
      </c>
      <c r="E10229" s="41" t="s">
        <v>23</v>
      </c>
      <c r="G10229" s="1" t="s">
        <v>24</v>
      </c>
      <c r="H10229" s="4" t="s">
        <v>29551</v>
      </c>
      <c r="I10229" s="1" t="s">
        <v>38</v>
      </c>
    </row>
    <row r="10230" spans="2:9">
      <c r="B10230" s="1">
        <v>10228</v>
      </c>
      <c r="C10230" s="41" t="s">
        <v>27804</v>
      </c>
      <c r="D10230" s="4" t="s">
        <v>27805</v>
      </c>
      <c r="E10230" s="41" t="s">
        <v>23</v>
      </c>
      <c r="G10230" s="1" t="s">
        <v>24</v>
      </c>
      <c r="H10230" s="4" t="s">
        <v>594</v>
      </c>
      <c r="I10230" s="1" t="s">
        <v>38</v>
      </c>
    </row>
    <row r="10231" spans="2:9">
      <c r="B10231" s="1">
        <v>10229</v>
      </c>
      <c r="C10231" s="41" t="s">
        <v>27806</v>
      </c>
      <c r="D10231" s="4" t="s">
        <v>27807</v>
      </c>
      <c r="E10231" s="41" t="s">
        <v>23</v>
      </c>
      <c r="G10231" s="1" t="s">
        <v>24</v>
      </c>
      <c r="H10231" s="4" t="s">
        <v>29551</v>
      </c>
      <c r="I10231" s="1" t="s">
        <v>38</v>
      </c>
    </row>
    <row r="10232" spans="2:9">
      <c r="B10232" s="1">
        <v>10230</v>
      </c>
      <c r="C10232" s="41" t="s">
        <v>27808</v>
      </c>
      <c r="D10232" s="4" t="s">
        <v>27809</v>
      </c>
      <c r="E10232" s="41" t="s">
        <v>23</v>
      </c>
      <c r="G10232" s="1" t="s">
        <v>24</v>
      </c>
      <c r="H10232" s="4" t="s">
        <v>671</v>
      </c>
      <c r="I10232" s="1" t="s">
        <v>38</v>
      </c>
    </row>
    <row r="10233" spans="2:9">
      <c r="B10233" s="1">
        <v>10231</v>
      </c>
      <c r="C10233" s="41" t="s">
        <v>27810</v>
      </c>
      <c r="D10233" s="4" t="s">
        <v>27811</v>
      </c>
      <c r="E10233" s="41" t="s">
        <v>23</v>
      </c>
      <c r="G10233" s="1" t="s">
        <v>24</v>
      </c>
      <c r="H10233" s="4" t="s">
        <v>29551</v>
      </c>
      <c r="I10233" s="1" t="s">
        <v>38</v>
      </c>
    </row>
    <row r="10234" spans="2:9">
      <c r="B10234" s="1">
        <v>10232</v>
      </c>
      <c r="C10234" s="41" t="s">
        <v>27812</v>
      </c>
      <c r="D10234" s="4" t="s">
        <v>27813</v>
      </c>
      <c r="E10234" s="41" t="s">
        <v>23</v>
      </c>
      <c r="G10234" s="1" t="s">
        <v>24</v>
      </c>
      <c r="H10234" s="4" t="s">
        <v>29551</v>
      </c>
      <c r="I10234" s="1" t="s">
        <v>38</v>
      </c>
    </row>
    <row r="10235" spans="2:9">
      <c r="B10235" s="1">
        <v>10233</v>
      </c>
      <c r="C10235" s="41" t="s">
        <v>27814</v>
      </c>
      <c r="D10235" s="4" t="s">
        <v>27815</v>
      </c>
      <c r="E10235" s="41" t="s">
        <v>23</v>
      </c>
      <c r="G10235" s="1" t="s">
        <v>24</v>
      </c>
      <c r="H10235" s="4" t="s">
        <v>29551</v>
      </c>
      <c r="I10235" s="1" t="s">
        <v>38</v>
      </c>
    </row>
    <row r="10236" spans="2:9">
      <c r="B10236" s="1">
        <v>10234</v>
      </c>
      <c r="C10236" s="41" t="s">
        <v>27816</v>
      </c>
      <c r="D10236" s="4" t="s">
        <v>27817</v>
      </c>
      <c r="E10236" s="41" t="s">
        <v>23</v>
      </c>
      <c r="G10236" s="1" t="s">
        <v>24</v>
      </c>
      <c r="H10236" s="4" t="s">
        <v>29551</v>
      </c>
      <c r="I10236" s="1" t="s">
        <v>38</v>
      </c>
    </row>
    <row r="10237" spans="2:9">
      <c r="B10237" s="1">
        <v>10235</v>
      </c>
      <c r="C10237" s="41" t="s">
        <v>27818</v>
      </c>
      <c r="D10237" s="4" t="s">
        <v>27819</v>
      </c>
      <c r="E10237" s="41" t="s">
        <v>23</v>
      </c>
      <c r="G10237" s="1" t="s">
        <v>24</v>
      </c>
      <c r="H10237" s="4" t="s">
        <v>29551</v>
      </c>
      <c r="I10237" s="1" t="s">
        <v>38</v>
      </c>
    </row>
    <row r="10238" spans="2:9">
      <c r="B10238" s="1">
        <v>10236</v>
      </c>
      <c r="C10238" s="41" t="s">
        <v>27820</v>
      </c>
      <c r="D10238" s="4" t="s">
        <v>27821</v>
      </c>
      <c r="E10238" s="41" t="s">
        <v>23</v>
      </c>
      <c r="G10238" s="1" t="s">
        <v>24</v>
      </c>
      <c r="H10238" s="4" t="s">
        <v>29551</v>
      </c>
      <c r="I10238" s="1" t="s">
        <v>38</v>
      </c>
    </row>
    <row r="10239" spans="2:9">
      <c r="B10239" s="1">
        <v>10237</v>
      </c>
      <c r="C10239" s="41" t="s">
        <v>27822</v>
      </c>
      <c r="D10239" s="4" t="s">
        <v>27823</v>
      </c>
      <c r="E10239" s="41" t="s">
        <v>23</v>
      </c>
      <c r="G10239" s="1" t="s">
        <v>24</v>
      </c>
      <c r="H10239" s="4" t="s">
        <v>436</v>
      </c>
      <c r="I10239" s="1" t="s">
        <v>38</v>
      </c>
    </row>
    <row r="10240" spans="2:9">
      <c r="B10240" s="1">
        <v>10238</v>
      </c>
      <c r="C10240" s="41" t="s">
        <v>27824</v>
      </c>
      <c r="D10240" s="4" t="s">
        <v>27825</v>
      </c>
      <c r="E10240" s="41" t="s">
        <v>23</v>
      </c>
      <c r="F10240" s="3" t="s">
        <v>30016</v>
      </c>
      <c r="G10240" s="1" t="s">
        <v>24</v>
      </c>
      <c r="H10240" s="4" t="s">
        <v>301</v>
      </c>
      <c r="I10240" s="1" t="s">
        <v>38</v>
      </c>
    </row>
    <row r="10241" spans="2:9">
      <c r="B10241" s="1">
        <v>10239</v>
      </c>
      <c r="C10241" s="41" t="s">
        <v>27826</v>
      </c>
      <c r="D10241" s="4" t="s">
        <v>27827</v>
      </c>
      <c r="E10241" s="41" t="s">
        <v>23</v>
      </c>
      <c r="G10241" s="1" t="s">
        <v>24</v>
      </c>
      <c r="H10241" s="4" t="s">
        <v>29551</v>
      </c>
      <c r="I10241" s="1" t="s">
        <v>38</v>
      </c>
    </row>
    <row r="10242" spans="2:9">
      <c r="B10242" s="1">
        <v>10240</v>
      </c>
      <c r="C10242" s="41" t="s">
        <v>27828</v>
      </c>
      <c r="D10242" s="4" t="s">
        <v>27829</v>
      </c>
      <c r="E10242" s="41" t="s">
        <v>23</v>
      </c>
      <c r="G10242" s="1" t="s">
        <v>24</v>
      </c>
      <c r="H10242" s="4" t="s">
        <v>29551</v>
      </c>
      <c r="I10242" s="1" t="s">
        <v>38</v>
      </c>
    </row>
    <row r="10243" spans="2:9">
      <c r="B10243" s="1">
        <v>10241</v>
      </c>
      <c r="C10243" s="41" t="s">
        <v>27830</v>
      </c>
      <c r="D10243" s="4" t="s">
        <v>27831</v>
      </c>
      <c r="E10243" s="41" t="s">
        <v>23</v>
      </c>
      <c r="G10243" s="1" t="s">
        <v>24</v>
      </c>
      <c r="H10243" s="4" t="s">
        <v>29551</v>
      </c>
      <c r="I10243" s="1" t="s">
        <v>38</v>
      </c>
    </row>
    <row r="10244" spans="2:9">
      <c r="B10244" s="1">
        <v>10242</v>
      </c>
      <c r="C10244" s="41" t="s">
        <v>27832</v>
      </c>
      <c r="D10244" s="4" t="s">
        <v>27833</v>
      </c>
      <c r="E10244" s="41" t="s">
        <v>23</v>
      </c>
      <c r="G10244" s="1" t="s">
        <v>24</v>
      </c>
      <c r="H10244" s="4" t="s">
        <v>680</v>
      </c>
      <c r="I10244" s="1" t="s">
        <v>38</v>
      </c>
    </row>
    <row r="10245" spans="2:9">
      <c r="B10245" s="1">
        <v>10243</v>
      </c>
      <c r="C10245" s="41" t="s">
        <v>27834</v>
      </c>
      <c r="D10245" s="4" t="s">
        <v>27835</v>
      </c>
      <c r="E10245" s="41" t="s">
        <v>23</v>
      </c>
      <c r="G10245" s="1" t="s">
        <v>24</v>
      </c>
      <c r="H10245" s="4" t="s">
        <v>29551</v>
      </c>
      <c r="I10245" s="1" t="s">
        <v>38</v>
      </c>
    </row>
    <row r="10246" spans="2:9">
      <c r="B10246" s="1">
        <v>10244</v>
      </c>
      <c r="C10246" s="41" t="s">
        <v>27836</v>
      </c>
      <c r="D10246" s="4" t="s">
        <v>27837</v>
      </c>
      <c r="E10246" s="41" t="s">
        <v>23</v>
      </c>
      <c r="G10246" s="1" t="s">
        <v>24</v>
      </c>
      <c r="H10246" s="4" t="s">
        <v>675</v>
      </c>
      <c r="I10246" s="1" t="s">
        <v>38</v>
      </c>
    </row>
    <row r="10247" spans="2:9">
      <c r="B10247" s="1">
        <v>10245</v>
      </c>
      <c r="C10247" s="41" t="s">
        <v>27838</v>
      </c>
      <c r="D10247" s="4" t="s">
        <v>27839</v>
      </c>
      <c r="E10247" s="41" t="s">
        <v>23</v>
      </c>
      <c r="G10247" s="1" t="s">
        <v>24</v>
      </c>
      <c r="H10247" s="4" t="s">
        <v>478</v>
      </c>
      <c r="I10247" s="1" t="s">
        <v>38</v>
      </c>
    </row>
    <row r="10248" spans="2:9">
      <c r="B10248" s="1">
        <v>10246</v>
      </c>
      <c r="C10248" s="41" t="s">
        <v>27840</v>
      </c>
      <c r="D10248" s="4" t="s">
        <v>27841</v>
      </c>
      <c r="E10248" s="41" t="s">
        <v>23</v>
      </c>
      <c r="G10248" s="1" t="s">
        <v>24</v>
      </c>
      <c r="H10248" s="4" t="s">
        <v>296</v>
      </c>
      <c r="I10248" s="1" t="s">
        <v>38</v>
      </c>
    </row>
    <row r="10249" spans="2:9">
      <c r="B10249" s="1">
        <v>10247</v>
      </c>
      <c r="C10249" s="41" t="s">
        <v>27842</v>
      </c>
      <c r="D10249" s="4" t="s">
        <v>27843</v>
      </c>
      <c r="E10249" s="41" t="s">
        <v>23</v>
      </c>
      <c r="G10249" s="1" t="s">
        <v>24</v>
      </c>
      <c r="H10249" s="4" t="s">
        <v>174</v>
      </c>
      <c r="I10249" s="1" t="s">
        <v>38</v>
      </c>
    </row>
    <row r="10250" spans="2:9">
      <c r="B10250" s="1">
        <v>10248</v>
      </c>
      <c r="C10250" s="41" t="s">
        <v>27844</v>
      </c>
      <c r="D10250" s="4" t="s">
        <v>27845</v>
      </c>
      <c r="E10250" s="41" t="s">
        <v>23</v>
      </c>
      <c r="G10250" s="1" t="s">
        <v>24</v>
      </c>
      <c r="H10250" s="4" t="s">
        <v>594</v>
      </c>
      <c r="I10250" s="1" t="s">
        <v>38</v>
      </c>
    </row>
    <row r="10251" spans="2:9">
      <c r="B10251" s="1">
        <v>10249</v>
      </c>
      <c r="C10251" s="41" t="s">
        <v>27846</v>
      </c>
      <c r="D10251" s="4" t="s">
        <v>27847</v>
      </c>
      <c r="E10251" s="41" t="s">
        <v>23</v>
      </c>
      <c r="G10251" s="1" t="s">
        <v>24</v>
      </c>
      <c r="H10251" s="4" t="s">
        <v>436</v>
      </c>
      <c r="I10251" s="1" t="s">
        <v>38</v>
      </c>
    </row>
    <row r="10252" spans="2:9">
      <c r="B10252" s="1">
        <v>10250</v>
      </c>
      <c r="C10252" s="41" t="s">
        <v>27848</v>
      </c>
      <c r="D10252" s="4" t="s">
        <v>27849</v>
      </c>
      <c r="E10252" s="41" t="s">
        <v>23</v>
      </c>
      <c r="G10252" s="1" t="s">
        <v>24</v>
      </c>
      <c r="H10252" s="4" t="s">
        <v>174</v>
      </c>
      <c r="I10252" s="1" t="s">
        <v>38</v>
      </c>
    </row>
    <row r="10253" spans="2:9">
      <c r="B10253" s="1">
        <v>10251</v>
      </c>
      <c r="C10253" s="41" t="s">
        <v>27850</v>
      </c>
      <c r="D10253" s="4" t="s">
        <v>27851</v>
      </c>
      <c r="E10253" s="41" t="s">
        <v>23</v>
      </c>
      <c r="G10253" s="1" t="s">
        <v>24</v>
      </c>
      <c r="H10253" s="4" t="s">
        <v>296</v>
      </c>
      <c r="I10253" s="1" t="s">
        <v>38</v>
      </c>
    </row>
    <row r="10254" spans="2:9">
      <c r="B10254" s="1">
        <v>10252</v>
      </c>
      <c r="C10254" s="41" t="s">
        <v>27852</v>
      </c>
      <c r="D10254" s="4" t="s">
        <v>27853</v>
      </c>
      <c r="E10254" s="41" t="s">
        <v>23</v>
      </c>
      <c r="G10254" s="1" t="s">
        <v>24</v>
      </c>
      <c r="H10254" s="4" t="s">
        <v>296</v>
      </c>
      <c r="I10254" s="1" t="s">
        <v>38</v>
      </c>
    </row>
    <row r="10255" spans="2:9">
      <c r="B10255" s="1">
        <v>10253</v>
      </c>
      <c r="C10255" s="41" t="s">
        <v>27854</v>
      </c>
      <c r="D10255" s="4" t="s">
        <v>27855</v>
      </c>
      <c r="E10255" s="41" t="s">
        <v>23</v>
      </c>
      <c r="G10255" s="1" t="s">
        <v>24</v>
      </c>
      <c r="H10255" s="4" t="s">
        <v>29551</v>
      </c>
      <c r="I10255" s="1" t="s">
        <v>38</v>
      </c>
    </row>
    <row r="10256" spans="2:9">
      <c r="B10256" s="1">
        <v>10254</v>
      </c>
      <c r="C10256" s="41" t="s">
        <v>27856</v>
      </c>
      <c r="D10256" s="4" t="s">
        <v>27857</v>
      </c>
      <c r="E10256" s="41" t="s">
        <v>23</v>
      </c>
      <c r="G10256" s="1" t="s">
        <v>24</v>
      </c>
      <c r="H10256" s="4" t="s">
        <v>484</v>
      </c>
      <c r="I10256" s="1" t="s">
        <v>38</v>
      </c>
    </row>
    <row r="10257" spans="2:9">
      <c r="B10257" s="1">
        <v>10255</v>
      </c>
      <c r="C10257" s="41" t="s">
        <v>27858</v>
      </c>
      <c r="D10257" s="4" t="s">
        <v>27859</v>
      </c>
      <c r="E10257" s="41" t="s">
        <v>23</v>
      </c>
      <c r="G10257" s="1" t="s">
        <v>24</v>
      </c>
      <c r="H10257" s="4" t="s">
        <v>29551</v>
      </c>
      <c r="I10257" s="1" t="s">
        <v>38</v>
      </c>
    </row>
    <row r="10258" spans="2:9">
      <c r="B10258" s="1">
        <v>10256</v>
      </c>
      <c r="C10258" s="41" t="s">
        <v>27860</v>
      </c>
      <c r="D10258" s="4" t="s">
        <v>27861</v>
      </c>
      <c r="E10258" s="41" t="s">
        <v>23</v>
      </c>
      <c r="F10258" s="3" t="s">
        <v>30250</v>
      </c>
      <c r="G10258" s="1" t="s">
        <v>24</v>
      </c>
      <c r="H10258" s="4" t="s">
        <v>658</v>
      </c>
      <c r="I10258" s="1" t="s">
        <v>38</v>
      </c>
    </row>
    <row r="10259" spans="2:9">
      <c r="B10259" s="1">
        <v>10257</v>
      </c>
      <c r="C10259" s="41" t="s">
        <v>27862</v>
      </c>
      <c r="D10259" s="4" t="s">
        <v>27863</v>
      </c>
      <c r="E10259" s="41" t="s">
        <v>23</v>
      </c>
      <c r="G10259" s="1" t="s">
        <v>24</v>
      </c>
      <c r="H10259" s="4" t="s">
        <v>29551</v>
      </c>
      <c r="I10259" s="1" t="s">
        <v>38</v>
      </c>
    </row>
    <row r="10260" spans="2:9">
      <c r="B10260" s="1">
        <v>10258</v>
      </c>
      <c r="C10260" s="41" t="s">
        <v>27864</v>
      </c>
      <c r="D10260" s="4" t="s">
        <v>27865</v>
      </c>
      <c r="E10260" s="41" t="s">
        <v>23</v>
      </c>
      <c r="G10260" s="1" t="s">
        <v>24</v>
      </c>
      <c r="H10260" s="4" t="s">
        <v>29551</v>
      </c>
      <c r="I10260" s="1" t="s">
        <v>38</v>
      </c>
    </row>
    <row r="10261" spans="2:9">
      <c r="B10261" s="1">
        <v>10259</v>
      </c>
      <c r="C10261" s="41" t="s">
        <v>27866</v>
      </c>
      <c r="D10261" s="4" t="s">
        <v>27867</v>
      </c>
      <c r="E10261" s="41" t="s">
        <v>23</v>
      </c>
      <c r="G10261" s="1" t="s">
        <v>24</v>
      </c>
      <c r="H10261" s="4" t="s">
        <v>436</v>
      </c>
      <c r="I10261" s="1" t="s">
        <v>38</v>
      </c>
    </row>
    <row r="10262" spans="2:9">
      <c r="B10262" s="1">
        <v>10260</v>
      </c>
      <c r="C10262" s="41" t="s">
        <v>27868</v>
      </c>
      <c r="D10262" s="4" t="s">
        <v>27869</v>
      </c>
      <c r="E10262" s="41" t="s">
        <v>23</v>
      </c>
      <c r="G10262" s="1" t="s">
        <v>24</v>
      </c>
      <c r="H10262" s="4" t="s">
        <v>244</v>
      </c>
      <c r="I10262" s="1" t="s">
        <v>38</v>
      </c>
    </row>
    <row r="10263" spans="2:9">
      <c r="B10263" s="1">
        <v>10261</v>
      </c>
      <c r="C10263" s="41" t="s">
        <v>27870</v>
      </c>
      <c r="D10263" s="4" t="s">
        <v>27871</v>
      </c>
      <c r="E10263" s="41" t="s">
        <v>23</v>
      </c>
      <c r="G10263" s="1" t="s">
        <v>24</v>
      </c>
      <c r="H10263" s="4" t="s">
        <v>174</v>
      </c>
      <c r="I10263" s="1" t="s">
        <v>38</v>
      </c>
    </row>
    <row r="10264" spans="2:9">
      <c r="B10264" s="1">
        <v>10262</v>
      </c>
      <c r="C10264" s="41" t="s">
        <v>27872</v>
      </c>
      <c r="D10264" s="4" t="s">
        <v>27873</v>
      </c>
      <c r="E10264" s="41" t="s">
        <v>23</v>
      </c>
      <c r="G10264" s="1" t="s">
        <v>24</v>
      </c>
      <c r="H10264" s="4" t="s">
        <v>29551</v>
      </c>
      <c r="I10264" s="1" t="s">
        <v>38</v>
      </c>
    </row>
    <row r="10265" spans="2:9">
      <c r="B10265" s="1">
        <v>10263</v>
      </c>
      <c r="C10265" s="41" t="s">
        <v>27874</v>
      </c>
      <c r="D10265" s="4" t="s">
        <v>27875</v>
      </c>
      <c r="E10265" s="41" t="s">
        <v>23</v>
      </c>
      <c r="G10265" s="1" t="s">
        <v>24</v>
      </c>
      <c r="H10265" s="4" t="s">
        <v>182</v>
      </c>
      <c r="I10265" s="1" t="s">
        <v>38</v>
      </c>
    </row>
    <row r="10266" spans="2:9">
      <c r="B10266" s="1">
        <v>10264</v>
      </c>
      <c r="C10266" s="41" t="s">
        <v>27876</v>
      </c>
      <c r="D10266" s="4" t="s">
        <v>27877</v>
      </c>
      <c r="E10266" s="41" t="s">
        <v>23</v>
      </c>
      <c r="F10266" s="3" t="s">
        <v>30315</v>
      </c>
      <c r="G10266" s="1" t="s">
        <v>24</v>
      </c>
      <c r="H10266" s="4" t="s">
        <v>244</v>
      </c>
      <c r="I10266" s="1" t="s">
        <v>38</v>
      </c>
    </row>
    <row r="10267" spans="2:9">
      <c r="B10267" s="1">
        <v>10265</v>
      </c>
      <c r="C10267" s="41" t="s">
        <v>27878</v>
      </c>
      <c r="D10267" s="4" t="s">
        <v>27879</v>
      </c>
      <c r="E10267" s="41" t="s">
        <v>23</v>
      </c>
      <c r="G10267" s="1" t="s">
        <v>24</v>
      </c>
      <c r="H10267" s="4" t="s">
        <v>29551</v>
      </c>
      <c r="I10267" s="1" t="s">
        <v>38</v>
      </c>
    </row>
    <row r="10268" spans="2:9">
      <c r="B10268" s="1">
        <v>10266</v>
      </c>
      <c r="C10268" s="41" t="s">
        <v>27880</v>
      </c>
      <c r="D10268" s="4" t="s">
        <v>27881</v>
      </c>
      <c r="E10268" s="41" t="s">
        <v>23</v>
      </c>
      <c r="G10268" s="1" t="s">
        <v>24</v>
      </c>
      <c r="H10268" s="4" t="s">
        <v>484</v>
      </c>
      <c r="I10268" s="1" t="s">
        <v>38</v>
      </c>
    </row>
    <row r="10269" spans="2:9">
      <c r="B10269" s="1">
        <v>10267</v>
      </c>
      <c r="C10269" s="41" t="s">
        <v>27882</v>
      </c>
      <c r="D10269" s="4" t="s">
        <v>27883</v>
      </c>
      <c r="E10269" s="41" t="s">
        <v>23</v>
      </c>
      <c r="G10269" s="1" t="s">
        <v>24</v>
      </c>
      <c r="H10269" s="4" t="s">
        <v>29551</v>
      </c>
      <c r="I10269" s="1" t="s">
        <v>38</v>
      </c>
    </row>
    <row r="10270" spans="2:9">
      <c r="B10270" s="1">
        <v>10268</v>
      </c>
      <c r="C10270" s="41" t="s">
        <v>27884</v>
      </c>
      <c r="D10270" s="4" t="s">
        <v>27885</v>
      </c>
      <c r="E10270" s="41" t="s">
        <v>23</v>
      </c>
      <c r="G10270" s="1" t="s">
        <v>24</v>
      </c>
      <c r="H10270" s="4" t="s">
        <v>194</v>
      </c>
      <c r="I10270" s="1" t="s">
        <v>38</v>
      </c>
    </row>
    <row r="10271" spans="2:9">
      <c r="B10271" s="1">
        <v>10269</v>
      </c>
      <c r="C10271" s="41" t="s">
        <v>27886</v>
      </c>
      <c r="D10271" s="4" t="s">
        <v>27887</v>
      </c>
      <c r="E10271" s="41" t="s">
        <v>23</v>
      </c>
      <c r="G10271" s="1" t="s">
        <v>24</v>
      </c>
      <c r="H10271" s="4" t="s">
        <v>29551</v>
      </c>
      <c r="I10271" s="1" t="s">
        <v>38</v>
      </c>
    </row>
    <row r="10272" spans="2:9">
      <c r="B10272" s="1">
        <v>10270</v>
      </c>
      <c r="C10272" s="41" t="s">
        <v>27888</v>
      </c>
      <c r="D10272" s="4" t="s">
        <v>27889</v>
      </c>
      <c r="E10272" s="41" t="s">
        <v>23</v>
      </c>
      <c r="G10272" s="1" t="s">
        <v>24</v>
      </c>
      <c r="H10272" s="4" t="s">
        <v>29551</v>
      </c>
      <c r="I10272" s="1" t="s">
        <v>38</v>
      </c>
    </row>
    <row r="10273" spans="2:9">
      <c r="B10273" s="1">
        <v>10271</v>
      </c>
      <c r="C10273" s="41" t="s">
        <v>27890</v>
      </c>
      <c r="D10273" s="4" t="s">
        <v>27891</v>
      </c>
      <c r="E10273" s="41" t="s">
        <v>23</v>
      </c>
      <c r="G10273" s="1" t="s">
        <v>24</v>
      </c>
      <c r="H10273" s="4" t="s">
        <v>29551</v>
      </c>
      <c r="I10273" s="1" t="s">
        <v>38</v>
      </c>
    </row>
    <row r="10274" spans="2:9">
      <c r="B10274" s="1">
        <v>10272</v>
      </c>
      <c r="C10274" s="41" t="s">
        <v>27892</v>
      </c>
      <c r="D10274" s="4" t="s">
        <v>27893</v>
      </c>
      <c r="E10274" s="41" t="s">
        <v>23</v>
      </c>
      <c r="G10274" s="1" t="s">
        <v>24</v>
      </c>
      <c r="H10274" s="4" t="s">
        <v>436</v>
      </c>
      <c r="I10274" s="1" t="s">
        <v>38</v>
      </c>
    </row>
    <row r="10275" spans="2:9">
      <c r="B10275" s="1">
        <v>10273</v>
      </c>
      <c r="C10275" s="41" t="s">
        <v>27894</v>
      </c>
      <c r="D10275" s="4" t="s">
        <v>30064</v>
      </c>
      <c r="E10275" s="41" t="s">
        <v>21</v>
      </c>
      <c r="F10275" s="3" t="s">
        <v>30065</v>
      </c>
      <c r="G10275" s="1" t="s">
        <v>22</v>
      </c>
      <c r="H10275" s="4" t="s">
        <v>678</v>
      </c>
      <c r="I10275" s="1" t="s">
        <v>38</v>
      </c>
    </row>
    <row r="10276" spans="2:9">
      <c r="B10276" s="1">
        <v>10274</v>
      </c>
      <c r="C10276" s="41" t="s">
        <v>27895</v>
      </c>
      <c r="D10276" s="4" t="s">
        <v>27896</v>
      </c>
      <c r="E10276" s="41" t="s">
        <v>23</v>
      </c>
      <c r="G10276" s="1" t="s">
        <v>24</v>
      </c>
      <c r="H10276" s="4" t="s">
        <v>594</v>
      </c>
      <c r="I10276" s="1" t="s">
        <v>38</v>
      </c>
    </row>
    <row r="10277" spans="2:9">
      <c r="B10277" s="1">
        <v>10275</v>
      </c>
      <c r="C10277" s="41" t="s">
        <v>27897</v>
      </c>
      <c r="D10277" s="4" t="s">
        <v>27898</v>
      </c>
      <c r="E10277" s="41" t="s">
        <v>23</v>
      </c>
      <c r="G10277" s="1" t="s">
        <v>24</v>
      </c>
      <c r="H10277" s="4" t="s">
        <v>29551</v>
      </c>
      <c r="I10277" s="1" t="s">
        <v>38</v>
      </c>
    </row>
    <row r="10278" spans="2:9">
      <c r="B10278" s="1">
        <v>10276</v>
      </c>
      <c r="C10278" s="41" t="s">
        <v>414</v>
      </c>
      <c r="D10278" s="4" t="s">
        <v>413</v>
      </c>
      <c r="E10278" s="41" t="s">
        <v>23</v>
      </c>
      <c r="G10278" s="1" t="s">
        <v>24</v>
      </c>
      <c r="H10278" s="4" t="s">
        <v>198</v>
      </c>
      <c r="I10278" s="1" t="s">
        <v>38</v>
      </c>
    </row>
    <row r="10279" spans="2:9">
      <c r="B10279" s="1">
        <v>10277</v>
      </c>
      <c r="C10279" s="41" t="s">
        <v>27899</v>
      </c>
      <c r="D10279" s="4" t="s">
        <v>27900</v>
      </c>
      <c r="E10279" s="41" t="s">
        <v>23</v>
      </c>
      <c r="G10279" s="1" t="s">
        <v>24</v>
      </c>
      <c r="H10279" s="4" t="s">
        <v>244</v>
      </c>
      <c r="I10279" s="1" t="s">
        <v>38</v>
      </c>
    </row>
    <row r="10280" spans="2:9">
      <c r="B10280" s="1">
        <v>10278</v>
      </c>
      <c r="C10280" s="41" t="s">
        <v>27901</v>
      </c>
      <c r="D10280" s="4" t="s">
        <v>27902</v>
      </c>
      <c r="E10280" s="41" t="s">
        <v>23</v>
      </c>
      <c r="G10280" s="1" t="s">
        <v>24</v>
      </c>
      <c r="H10280" s="4" t="s">
        <v>244</v>
      </c>
      <c r="I10280" s="1" t="s">
        <v>38</v>
      </c>
    </row>
    <row r="10281" spans="2:9">
      <c r="B10281" s="1">
        <v>10279</v>
      </c>
      <c r="C10281" s="41" t="s">
        <v>27903</v>
      </c>
      <c r="D10281" s="4" t="s">
        <v>27904</v>
      </c>
      <c r="E10281" s="41" t="s">
        <v>23</v>
      </c>
      <c r="G10281" s="1" t="s">
        <v>24</v>
      </c>
      <c r="H10281" s="4" t="s">
        <v>244</v>
      </c>
      <c r="I10281" s="1" t="s">
        <v>38</v>
      </c>
    </row>
    <row r="10282" spans="2:9">
      <c r="B10282" s="1">
        <v>10280</v>
      </c>
      <c r="C10282" s="41" t="s">
        <v>27905</v>
      </c>
      <c r="D10282" s="4" t="s">
        <v>27906</v>
      </c>
      <c r="E10282" s="41" t="s">
        <v>23</v>
      </c>
      <c r="G10282" s="1" t="s">
        <v>24</v>
      </c>
      <c r="H10282" s="4" t="s">
        <v>29551</v>
      </c>
      <c r="I10282" s="1" t="s">
        <v>38</v>
      </c>
    </row>
    <row r="10283" spans="2:9">
      <c r="B10283" s="1">
        <v>10281</v>
      </c>
      <c r="C10283" s="41" t="s">
        <v>27907</v>
      </c>
      <c r="D10283" s="4" t="s">
        <v>27908</v>
      </c>
      <c r="E10283" s="41" t="s">
        <v>23</v>
      </c>
      <c r="G10283" s="1" t="s">
        <v>24</v>
      </c>
      <c r="H10283" s="4" t="s">
        <v>194</v>
      </c>
      <c r="I10283" s="1" t="s">
        <v>38</v>
      </c>
    </row>
    <row r="10284" spans="2:9">
      <c r="B10284" s="1">
        <v>10282</v>
      </c>
      <c r="C10284" s="41" t="s">
        <v>569</v>
      </c>
      <c r="D10284" s="4" t="s">
        <v>568</v>
      </c>
      <c r="E10284" s="41" t="s">
        <v>23</v>
      </c>
      <c r="G10284" s="1" t="s">
        <v>24</v>
      </c>
      <c r="H10284" s="4" t="s">
        <v>658</v>
      </c>
      <c r="I10284" s="1" t="s">
        <v>38</v>
      </c>
    </row>
    <row r="10285" spans="2:9">
      <c r="B10285" s="1">
        <v>10283</v>
      </c>
      <c r="C10285" s="41" t="s">
        <v>27909</v>
      </c>
      <c r="D10285" s="4" t="s">
        <v>27910</v>
      </c>
      <c r="E10285" s="41" t="s">
        <v>23</v>
      </c>
      <c r="G10285" s="1" t="s">
        <v>24</v>
      </c>
      <c r="H10285" s="4" t="s">
        <v>484</v>
      </c>
      <c r="I10285" s="1" t="s">
        <v>38</v>
      </c>
    </row>
    <row r="10286" spans="2:9">
      <c r="B10286" s="1">
        <v>10284</v>
      </c>
      <c r="C10286" s="41" t="s">
        <v>27911</v>
      </c>
      <c r="D10286" s="4" t="s">
        <v>27912</v>
      </c>
      <c r="E10286" s="41" t="s">
        <v>23</v>
      </c>
      <c r="G10286" s="1" t="s">
        <v>24</v>
      </c>
      <c r="H10286" s="4" t="s">
        <v>29551</v>
      </c>
      <c r="I10286" s="1" t="s">
        <v>38</v>
      </c>
    </row>
    <row r="10287" spans="2:9">
      <c r="B10287" s="1">
        <v>10285</v>
      </c>
      <c r="C10287" s="41" t="s">
        <v>27913</v>
      </c>
      <c r="D10287" s="4" t="s">
        <v>27914</v>
      </c>
      <c r="E10287" s="41" t="s">
        <v>23</v>
      </c>
      <c r="G10287" s="1" t="s">
        <v>24</v>
      </c>
      <c r="H10287" s="4" t="s">
        <v>29551</v>
      </c>
      <c r="I10287" s="1" t="s">
        <v>38</v>
      </c>
    </row>
    <row r="10288" spans="2:9">
      <c r="B10288" s="1">
        <v>10286</v>
      </c>
      <c r="C10288" s="41" t="s">
        <v>27915</v>
      </c>
      <c r="D10288" s="4" t="s">
        <v>27916</v>
      </c>
      <c r="E10288" s="41" t="s">
        <v>23</v>
      </c>
      <c r="G10288" s="1" t="s">
        <v>24</v>
      </c>
      <c r="H10288" s="4" t="s">
        <v>29551</v>
      </c>
      <c r="I10288" s="1" t="s">
        <v>38</v>
      </c>
    </row>
    <row r="10289" spans="2:9">
      <c r="B10289" s="1">
        <v>10287</v>
      </c>
      <c r="C10289" s="41" t="s">
        <v>27917</v>
      </c>
      <c r="D10289" s="4" t="s">
        <v>27918</v>
      </c>
      <c r="E10289" s="41" t="s">
        <v>23</v>
      </c>
      <c r="G10289" s="1" t="s">
        <v>24</v>
      </c>
      <c r="H10289" s="4" t="s">
        <v>29551</v>
      </c>
      <c r="I10289" s="1" t="s">
        <v>38</v>
      </c>
    </row>
    <row r="10290" spans="2:9">
      <c r="B10290" s="1">
        <v>10288</v>
      </c>
      <c r="C10290" s="41" t="s">
        <v>27919</v>
      </c>
      <c r="D10290" s="4" t="s">
        <v>27920</v>
      </c>
      <c r="E10290" s="41" t="s">
        <v>23</v>
      </c>
      <c r="G10290" s="1" t="s">
        <v>24</v>
      </c>
      <c r="H10290" s="4" t="s">
        <v>174</v>
      </c>
      <c r="I10290" s="1" t="s">
        <v>38</v>
      </c>
    </row>
    <row r="10291" spans="2:9">
      <c r="B10291" s="1">
        <v>10289</v>
      </c>
      <c r="C10291" s="41" t="s">
        <v>27921</v>
      </c>
      <c r="D10291" s="4" t="s">
        <v>27922</v>
      </c>
      <c r="E10291" s="41" t="s">
        <v>23</v>
      </c>
      <c r="G10291" s="1" t="s">
        <v>24</v>
      </c>
      <c r="H10291" s="4" t="s">
        <v>29551</v>
      </c>
      <c r="I10291" s="1" t="s">
        <v>38</v>
      </c>
    </row>
    <row r="10292" spans="2:9">
      <c r="B10292" s="1">
        <v>10290</v>
      </c>
      <c r="C10292" s="41" t="s">
        <v>27923</v>
      </c>
      <c r="D10292" s="4" t="s">
        <v>27924</v>
      </c>
      <c r="E10292" s="41" t="s">
        <v>23</v>
      </c>
      <c r="G10292" s="1" t="s">
        <v>24</v>
      </c>
      <c r="H10292" s="4" t="s">
        <v>484</v>
      </c>
      <c r="I10292" s="1" t="s">
        <v>38</v>
      </c>
    </row>
    <row r="10293" spans="2:9">
      <c r="B10293" s="1">
        <v>10291</v>
      </c>
      <c r="C10293" s="41" t="s">
        <v>27925</v>
      </c>
      <c r="D10293" s="4" t="s">
        <v>27926</v>
      </c>
      <c r="E10293" s="41" t="s">
        <v>23</v>
      </c>
      <c r="G10293" s="1" t="s">
        <v>24</v>
      </c>
      <c r="H10293" s="4" t="s">
        <v>678</v>
      </c>
      <c r="I10293" s="1" t="s">
        <v>38</v>
      </c>
    </row>
    <row r="10294" spans="2:9">
      <c r="B10294" s="1">
        <v>10292</v>
      </c>
      <c r="C10294" s="41" t="s">
        <v>27927</v>
      </c>
      <c r="D10294" s="4" t="s">
        <v>27928</v>
      </c>
      <c r="E10294" s="41" t="s">
        <v>23</v>
      </c>
      <c r="G10294" s="1" t="s">
        <v>24</v>
      </c>
      <c r="H10294" s="4" t="s">
        <v>675</v>
      </c>
      <c r="I10294" s="1" t="s">
        <v>38</v>
      </c>
    </row>
    <row r="10295" spans="2:9">
      <c r="B10295" s="1">
        <v>10293</v>
      </c>
      <c r="C10295" s="41" t="s">
        <v>27929</v>
      </c>
      <c r="D10295" s="4" t="s">
        <v>27930</v>
      </c>
      <c r="E10295" s="41" t="s">
        <v>23</v>
      </c>
      <c r="G10295" s="1" t="s">
        <v>24</v>
      </c>
      <c r="H10295" s="4" t="s">
        <v>436</v>
      </c>
      <c r="I10295" s="1" t="s">
        <v>38</v>
      </c>
    </row>
    <row r="10296" spans="2:9">
      <c r="B10296" s="1">
        <v>10294</v>
      </c>
      <c r="C10296" s="41" t="s">
        <v>27931</v>
      </c>
      <c r="D10296" s="4" t="s">
        <v>27932</v>
      </c>
      <c r="E10296" s="41" t="s">
        <v>23</v>
      </c>
      <c r="G10296" s="1" t="s">
        <v>24</v>
      </c>
      <c r="H10296" s="4" t="s">
        <v>174</v>
      </c>
      <c r="I10296" s="1" t="s">
        <v>38</v>
      </c>
    </row>
    <row r="10297" spans="2:9">
      <c r="B10297" s="1">
        <v>10295</v>
      </c>
      <c r="C10297" s="41" t="s">
        <v>27933</v>
      </c>
      <c r="D10297" s="4" t="s">
        <v>27934</v>
      </c>
      <c r="E10297" s="41" t="s">
        <v>23</v>
      </c>
      <c r="G10297" s="1" t="s">
        <v>24</v>
      </c>
      <c r="H10297" s="4" t="s">
        <v>436</v>
      </c>
      <c r="I10297" s="1" t="s">
        <v>38</v>
      </c>
    </row>
    <row r="10298" spans="2:9">
      <c r="B10298" s="1">
        <v>10296</v>
      </c>
      <c r="C10298" s="41" t="s">
        <v>27935</v>
      </c>
      <c r="D10298" s="4" t="s">
        <v>27936</v>
      </c>
      <c r="E10298" s="41" t="s">
        <v>23</v>
      </c>
      <c r="G10298" s="1" t="s">
        <v>24</v>
      </c>
      <c r="H10298" s="4" t="s">
        <v>478</v>
      </c>
      <c r="I10298" s="1" t="s">
        <v>38</v>
      </c>
    </row>
    <row r="10299" spans="2:9">
      <c r="B10299" s="1">
        <v>10297</v>
      </c>
      <c r="C10299" s="41" t="s">
        <v>27937</v>
      </c>
      <c r="D10299" s="4" t="s">
        <v>27938</v>
      </c>
      <c r="E10299" s="41" t="s">
        <v>23</v>
      </c>
      <c r="G10299" s="1" t="s">
        <v>24</v>
      </c>
      <c r="H10299" s="4" t="s">
        <v>29551</v>
      </c>
      <c r="I10299" s="1" t="s">
        <v>38</v>
      </c>
    </row>
    <row r="10300" spans="2:9">
      <c r="B10300" s="1">
        <v>10298</v>
      </c>
      <c r="C10300" s="41" t="s">
        <v>27939</v>
      </c>
      <c r="D10300" s="4" t="s">
        <v>27940</v>
      </c>
      <c r="E10300" s="41" t="s">
        <v>23</v>
      </c>
      <c r="G10300" s="1" t="s">
        <v>24</v>
      </c>
      <c r="H10300" s="4" t="s">
        <v>675</v>
      </c>
      <c r="I10300" s="1" t="s">
        <v>38</v>
      </c>
    </row>
    <row r="10301" spans="2:9">
      <c r="B10301" s="1">
        <v>10299</v>
      </c>
      <c r="C10301" s="41" t="s">
        <v>27941</v>
      </c>
      <c r="D10301" s="4" t="s">
        <v>27942</v>
      </c>
      <c r="E10301" s="41" t="s">
        <v>23</v>
      </c>
      <c r="G10301" s="1" t="s">
        <v>24</v>
      </c>
      <c r="H10301" s="4" t="s">
        <v>29551</v>
      </c>
      <c r="I10301" s="1" t="s">
        <v>38</v>
      </c>
    </row>
    <row r="10302" spans="2:9">
      <c r="B10302" s="1">
        <v>10300</v>
      </c>
      <c r="C10302" s="41" t="s">
        <v>27943</v>
      </c>
      <c r="D10302" s="4" t="s">
        <v>27944</v>
      </c>
      <c r="E10302" s="41" t="s">
        <v>23</v>
      </c>
      <c r="G10302" s="1" t="s">
        <v>24</v>
      </c>
      <c r="H10302" s="4" t="s">
        <v>29551</v>
      </c>
      <c r="I10302" s="1" t="s">
        <v>38</v>
      </c>
    </row>
    <row r="10303" spans="2:9">
      <c r="B10303" s="1">
        <v>10301</v>
      </c>
      <c r="C10303" s="41" t="s">
        <v>27945</v>
      </c>
      <c r="D10303" s="4" t="s">
        <v>27946</v>
      </c>
      <c r="E10303" s="41" t="s">
        <v>23</v>
      </c>
      <c r="G10303" s="1" t="s">
        <v>24</v>
      </c>
      <c r="H10303" s="4" t="s">
        <v>29551</v>
      </c>
      <c r="I10303" s="1" t="s">
        <v>38</v>
      </c>
    </row>
    <row r="10304" spans="2:9">
      <c r="B10304" s="1">
        <v>10302</v>
      </c>
      <c r="C10304" s="41" t="s">
        <v>27947</v>
      </c>
      <c r="D10304" s="4" t="s">
        <v>27948</v>
      </c>
      <c r="E10304" s="41" t="s">
        <v>23</v>
      </c>
      <c r="G10304" s="1" t="s">
        <v>24</v>
      </c>
      <c r="H10304" s="4" t="s">
        <v>557</v>
      </c>
      <c r="I10304" s="1" t="s">
        <v>38</v>
      </c>
    </row>
    <row r="10305" spans="2:9">
      <c r="B10305" s="1">
        <v>10303</v>
      </c>
      <c r="C10305" s="41" t="s">
        <v>27949</v>
      </c>
      <c r="D10305" s="4" t="s">
        <v>27950</v>
      </c>
      <c r="E10305" s="41" t="s">
        <v>23</v>
      </c>
      <c r="G10305" s="1" t="s">
        <v>24</v>
      </c>
      <c r="H10305" s="4" t="s">
        <v>29551</v>
      </c>
      <c r="I10305" s="1" t="s">
        <v>38</v>
      </c>
    </row>
    <row r="10306" spans="2:9">
      <c r="B10306" s="1">
        <v>10304</v>
      </c>
      <c r="C10306" s="41" t="s">
        <v>27951</v>
      </c>
      <c r="D10306" s="4" t="s">
        <v>27952</v>
      </c>
      <c r="E10306" s="41" t="s">
        <v>23</v>
      </c>
      <c r="G10306" s="1" t="s">
        <v>24</v>
      </c>
      <c r="H10306" s="4" t="s">
        <v>29551</v>
      </c>
      <c r="I10306" s="1" t="s">
        <v>38</v>
      </c>
    </row>
    <row r="10307" spans="2:9">
      <c r="B10307" s="1">
        <v>10305</v>
      </c>
      <c r="C10307" s="41" t="s">
        <v>83</v>
      </c>
      <c r="D10307" s="4" t="s">
        <v>27953</v>
      </c>
      <c r="E10307" s="41" t="s">
        <v>23</v>
      </c>
      <c r="G10307" s="1" t="s">
        <v>24</v>
      </c>
      <c r="H10307" s="4" t="s">
        <v>369</v>
      </c>
      <c r="I10307" s="1" t="s">
        <v>38</v>
      </c>
    </row>
    <row r="10308" spans="2:9">
      <c r="B10308" s="1">
        <v>10306</v>
      </c>
      <c r="C10308" s="41" t="s">
        <v>27954</v>
      </c>
      <c r="D10308" s="4" t="s">
        <v>27955</v>
      </c>
      <c r="E10308" s="41" t="s">
        <v>23</v>
      </c>
      <c r="G10308" s="1" t="s">
        <v>24</v>
      </c>
      <c r="H10308" s="4" t="s">
        <v>29551</v>
      </c>
      <c r="I10308" s="1" t="s">
        <v>38</v>
      </c>
    </row>
    <row r="10309" spans="2:9">
      <c r="B10309" s="1">
        <v>10307</v>
      </c>
      <c r="C10309" s="41" t="s">
        <v>27956</v>
      </c>
      <c r="D10309" s="4" t="s">
        <v>27957</v>
      </c>
      <c r="E10309" s="41" t="s">
        <v>23</v>
      </c>
      <c r="G10309" s="1" t="s">
        <v>24</v>
      </c>
      <c r="H10309" s="4" t="s">
        <v>29551</v>
      </c>
      <c r="I10309" s="1" t="s">
        <v>38</v>
      </c>
    </row>
    <row r="10310" spans="2:9">
      <c r="B10310" s="1">
        <v>10308</v>
      </c>
      <c r="C10310" s="41" t="s">
        <v>27958</v>
      </c>
      <c r="D10310" s="4" t="s">
        <v>17048</v>
      </c>
      <c r="E10310" s="41" t="s">
        <v>23</v>
      </c>
      <c r="G10310" s="1" t="s">
        <v>24</v>
      </c>
      <c r="H10310" s="4" t="s">
        <v>436</v>
      </c>
      <c r="I10310" s="1" t="s">
        <v>38</v>
      </c>
    </row>
    <row r="10311" spans="2:9">
      <c r="B10311" s="1">
        <v>10309</v>
      </c>
      <c r="C10311" s="41" t="s">
        <v>27959</v>
      </c>
      <c r="D10311" s="4" t="s">
        <v>27960</v>
      </c>
      <c r="E10311" s="41" t="s">
        <v>23</v>
      </c>
      <c r="G10311" s="1" t="s">
        <v>24</v>
      </c>
      <c r="H10311" s="4" t="s">
        <v>182</v>
      </c>
      <c r="I10311" s="1" t="s">
        <v>38</v>
      </c>
    </row>
    <row r="10312" spans="2:9">
      <c r="B10312" s="1">
        <v>10310</v>
      </c>
      <c r="C10312" s="41" t="s">
        <v>27961</v>
      </c>
      <c r="D10312" s="4" t="s">
        <v>27962</v>
      </c>
      <c r="E10312" s="41" t="s">
        <v>23</v>
      </c>
      <c r="G10312" s="1" t="s">
        <v>24</v>
      </c>
      <c r="H10312" s="4" t="s">
        <v>29551</v>
      </c>
      <c r="I10312" s="1" t="s">
        <v>38</v>
      </c>
    </row>
    <row r="10313" spans="2:9">
      <c r="B10313" s="1">
        <v>10311</v>
      </c>
      <c r="C10313" s="41" t="s">
        <v>27963</v>
      </c>
      <c r="D10313" s="4" t="s">
        <v>11650</v>
      </c>
      <c r="E10313" s="41" t="s">
        <v>23</v>
      </c>
      <c r="G10313" s="1" t="s">
        <v>24</v>
      </c>
      <c r="H10313" s="4" t="s">
        <v>29551</v>
      </c>
      <c r="I10313" s="1" t="s">
        <v>38</v>
      </c>
    </row>
    <row r="10314" spans="2:9">
      <c r="B10314" s="1">
        <v>10312</v>
      </c>
      <c r="C10314" s="41" t="s">
        <v>27964</v>
      </c>
      <c r="D10314" s="4" t="s">
        <v>27965</v>
      </c>
      <c r="E10314" s="41" t="s">
        <v>23</v>
      </c>
      <c r="G10314" s="1" t="s">
        <v>24</v>
      </c>
      <c r="H10314" s="4" t="s">
        <v>29551</v>
      </c>
      <c r="I10314" s="1" t="s">
        <v>38</v>
      </c>
    </row>
    <row r="10315" spans="2:9">
      <c r="B10315" s="1">
        <v>10313</v>
      </c>
      <c r="C10315" s="41" t="s">
        <v>27966</v>
      </c>
      <c r="D10315" s="4" t="s">
        <v>27967</v>
      </c>
      <c r="E10315" s="41" t="s">
        <v>23</v>
      </c>
      <c r="G10315" s="1" t="s">
        <v>24</v>
      </c>
      <c r="H10315" s="4" t="s">
        <v>182</v>
      </c>
      <c r="I10315" s="1" t="s">
        <v>38</v>
      </c>
    </row>
    <row r="10316" spans="2:9">
      <c r="B10316" s="1">
        <v>10314</v>
      </c>
      <c r="C10316" s="41" t="s">
        <v>579</v>
      </c>
      <c r="D10316" s="4" t="s">
        <v>578</v>
      </c>
      <c r="E10316" s="41" t="s">
        <v>23</v>
      </c>
      <c r="G10316" s="1" t="s">
        <v>24</v>
      </c>
      <c r="H10316" s="4" t="s">
        <v>244</v>
      </c>
      <c r="I10316" s="1" t="s">
        <v>38</v>
      </c>
    </row>
    <row r="10317" spans="2:9">
      <c r="B10317" s="1">
        <v>10315</v>
      </c>
      <c r="C10317" s="41" t="s">
        <v>27968</v>
      </c>
      <c r="D10317" s="4" t="s">
        <v>27969</v>
      </c>
      <c r="E10317" s="41" t="s">
        <v>23</v>
      </c>
      <c r="G10317" s="1" t="s">
        <v>24</v>
      </c>
      <c r="H10317" s="4" t="s">
        <v>244</v>
      </c>
      <c r="I10317" s="1" t="s">
        <v>38</v>
      </c>
    </row>
    <row r="10318" spans="2:9">
      <c r="B10318" s="1">
        <v>10316</v>
      </c>
      <c r="C10318" s="41" t="s">
        <v>27970</v>
      </c>
      <c r="D10318" s="4" t="s">
        <v>27971</v>
      </c>
      <c r="E10318" s="41" t="s">
        <v>23</v>
      </c>
      <c r="G10318" s="1" t="s">
        <v>24</v>
      </c>
      <c r="H10318" s="4" t="s">
        <v>29551</v>
      </c>
      <c r="I10318" s="1" t="s">
        <v>38</v>
      </c>
    </row>
    <row r="10319" spans="2:9">
      <c r="B10319" s="1">
        <v>10317</v>
      </c>
      <c r="C10319" s="41" t="s">
        <v>27972</v>
      </c>
      <c r="D10319" s="4" t="s">
        <v>27973</v>
      </c>
      <c r="E10319" s="41" t="s">
        <v>23</v>
      </c>
      <c r="G10319" s="1" t="s">
        <v>24</v>
      </c>
      <c r="H10319" s="4" t="s">
        <v>29551</v>
      </c>
      <c r="I10319" s="1" t="s">
        <v>38</v>
      </c>
    </row>
    <row r="10320" spans="2:9">
      <c r="B10320" s="1">
        <v>10318</v>
      </c>
      <c r="C10320" s="41" t="s">
        <v>27974</v>
      </c>
      <c r="D10320" s="4" t="s">
        <v>27975</v>
      </c>
      <c r="E10320" s="41" t="s">
        <v>23</v>
      </c>
      <c r="G10320" s="1" t="s">
        <v>24</v>
      </c>
      <c r="H10320" s="4" t="s">
        <v>369</v>
      </c>
      <c r="I10320" s="1" t="s">
        <v>38</v>
      </c>
    </row>
    <row r="10321" spans="2:9">
      <c r="B10321" s="1">
        <v>10319</v>
      </c>
      <c r="C10321" s="41" t="s">
        <v>84</v>
      </c>
      <c r="D10321" s="4" t="s">
        <v>85</v>
      </c>
      <c r="E10321" s="41" t="s">
        <v>23</v>
      </c>
      <c r="F10321" s="3" t="s">
        <v>30025</v>
      </c>
      <c r="G10321" s="1" t="s">
        <v>24</v>
      </c>
      <c r="H10321" s="4" t="s">
        <v>4</v>
      </c>
      <c r="I10321" s="1" t="s">
        <v>38</v>
      </c>
    </row>
    <row r="10322" spans="2:9">
      <c r="B10322" s="1">
        <v>10320</v>
      </c>
      <c r="C10322" s="41" t="s">
        <v>27976</v>
      </c>
      <c r="D10322" s="4" t="s">
        <v>27977</v>
      </c>
      <c r="E10322" s="41" t="s">
        <v>23</v>
      </c>
      <c r="G10322" s="1" t="s">
        <v>24</v>
      </c>
      <c r="H10322" s="4" t="s">
        <v>29551</v>
      </c>
      <c r="I10322" s="1" t="s">
        <v>38</v>
      </c>
    </row>
    <row r="10323" spans="2:9">
      <c r="B10323" s="1">
        <v>10321</v>
      </c>
      <c r="C10323" s="41" t="s">
        <v>243</v>
      </c>
      <c r="D10323" s="4" t="s">
        <v>242</v>
      </c>
      <c r="E10323" s="41" t="s">
        <v>23</v>
      </c>
      <c r="G10323" s="1" t="s">
        <v>24</v>
      </c>
      <c r="H10323" s="4" t="s">
        <v>244</v>
      </c>
      <c r="I10323" s="1" t="s">
        <v>38</v>
      </c>
    </row>
    <row r="10324" spans="2:9">
      <c r="B10324" s="1">
        <v>10322</v>
      </c>
      <c r="C10324" s="41" t="s">
        <v>27978</v>
      </c>
      <c r="D10324" s="4" t="s">
        <v>27979</v>
      </c>
      <c r="E10324" s="41" t="s">
        <v>23</v>
      </c>
      <c r="G10324" s="1" t="s">
        <v>24</v>
      </c>
      <c r="H10324" s="4" t="s">
        <v>194</v>
      </c>
      <c r="I10324" s="1" t="s">
        <v>38</v>
      </c>
    </row>
    <row r="10325" spans="2:9">
      <c r="B10325" s="1">
        <v>10323</v>
      </c>
      <c r="C10325" s="41" t="s">
        <v>27980</v>
      </c>
      <c r="D10325" s="4" t="s">
        <v>27981</v>
      </c>
      <c r="E10325" s="41" t="s">
        <v>23</v>
      </c>
      <c r="G10325" s="1" t="s">
        <v>24</v>
      </c>
      <c r="H10325" s="4" t="s">
        <v>29551</v>
      </c>
      <c r="I10325" s="1" t="s">
        <v>38</v>
      </c>
    </row>
    <row r="10326" spans="2:9">
      <c r="B10326" s="1">
        <v>10324</v>
      </c>
      <c r="C10326" s="41" t="s">
        <v>27982</v>
      </c>
      <c r="D10326" s="4" t="s">
        <v>27983</v>
      </c>
      <c r="E10326" s="41" t="s">
        <v>23</v>
      </c>
      <c r="G10326" s="1" t="s">
        <v>24</v>
      </c>
      <c r="H10326" s="4" t="s">
        <v>182</v>
      </c>
      <c r="I10326" s="1" t="s">
        <v>38</v>
      </c>
    </row>
    <row r="10327" spans="2:9">
      <c r="B10327" s="1">
        <v>10325</v>
      </c>
      <c r="C10327" s="41" t="s">
        <v>27984</v>
      </c>
      <c r="D10327" s="4" t="s">
        <v>27985</v>
      </c>
      <c r="E10327" s="41" t="s">
        <v>23</v>
      </c>
      <c r="G10327" s="1" t="s">
        <v>24</v>
      </c>
      <c r="H10327" s="4" t="s">
        <v>29551</v>
      </c>
      <c r="I10327" s="1" t="s">
        <v>38</v>
      </c>
    </row>
    <row r="10328" spans="2:9">
      <c r="B10328" s="1">
        <v>10326</v>
      </c>
      <c r="C10328" s="41" t="s">
        <v>27986</v>
      </c>
      <c r="D10328" s="4" t="s">
        <v>27987</v>
      </c>
      <c r="E10328" s="41" t="s">
        <v>23</v>
      </c>
      <c r="G10328" s="1" t="s">
        <v>24</v>
      </c>
      <c r="H10328" s="4" t="s">
        <v>29551</v>
      </c>
      <c r="I10328" s="1" t="s">
        <v>38</v>
      </c>
    </row>
    <row r="10329" spans="2:9">
      <c r="B10329" s="1">
        <v>10327</v>
      </c>
      <c r="C10329" s="41" t="s">
        <v>27988</v>
      </c>
      <c r="D10329" s="4" t="s">
        <v>27989</v>
      </c>
      <c r="E10329" s="41" t="s">
        <v>23</v>
      </c>
      <c r="G10329" s="1" t="s">
        <v>24</v>
      </c>
      <c r="H10329" s="4" t="s">
        <v>29551</v>
      </c>
      <c r="I10329" s="1" t="s">
        <v>38</v>
      </c>
    </row>
    <row r="10330" spans="2:9">
      <c r="B10330" s="1">
        <v>10328</v>
      </c>
      <c r="C10330" s="41" t="s">
        <v>27990</v>
      </c>
      <c r="D10330" s="4" t="s">
        <v>27991</v>
      </c>
      <c r="E10330" s="41" t="s">
        <v>23</v>
      </c>
      <c r="G10330" s="1" t="s">
        <v>24</v>
      </c>
      <c r="H10330" s="4" t="s">
        <v>29551</v>
      </c>
      <c r="I10330" s="1" t="s">
        <v>38</v>
      </c>
    </row>
    <row r="10331" spans="2:9">
      <c r="B10331" s="1">
        <v>10329</v>
      </c>
      <c r="C10331" s="41" t="s">
        <v>27992</v>
      </c>
      <c r="D10331" s="4" t="s">
        <v>27993</v>
      </c>
      <c r="E10331" s="41" t="s">
        <v>23</v>
      </c>
      <c r="G10331" s="1" t="s">
        <v>24</v>
      </c>
      <c r="H10331" s="4" t="s">
        <v>438</v>
      </c>
      <c r="I10331" s="1" t="s">
        <v>38</v>
      </c>
    </row>
    <row r="10332" spans="2:9">
      <c r="B10332" s="1">
        <v>10330</v>
      </c>
      <c r="C10332" s="41" t="s">
        <v>27994</v>
      </c>
      <c r="D10332" s="4" t="s">
        <v>27995</v>
      </c>
      <c r="E10332" s="41" t="s">
        <v>23</v>
      </c>
      <c r="G10332" s="1" t="s">
        <v>24</v>
      </c>
      <c r="H10332" s="4" t="s">
        <v>29551</v>
      </c>
      <c r="I10332" s="1" t="s">
        <v>38</v>
      </c>
    </row>
    <row r="10333" spans="2:9">
      <c r="B10333" s="1">
        <v>10331</v>
      </c>
      <c r="C10333" s="41" t="s">
        <v>27996</v>
      </c>
      <c r="D10333" s="4" t="s">
        <v>86</v>
      </c>
      <c r="E10333" s="41" t="s">
        <v>23</v>
      </c>
      <c r="G10333" s="1" t="s">
        <v>24</v>
      </c>
      <c r="H10333" s="4" t="s">
        <v>4</v>
      </c>
      <c r="I10333" s="1" t="s">
        <v>38</v>
      </c>
    </row>
    <row r="10334" spans="2:9">
      <c r="B10334" s="1">
        <v>10332</v>
      </c>
      <c r="C10334" s="41" t="s">
        <v>27997</v>
      </c>
      <c r="D10334" s="4" t="s">
        <v>27998</v>
      </c>
      <c r="E10334" s="41" t="s">
        <v>23</v>
      </c>
      <c r="G10334" s="1" t="s">
        <v>24</v>
      </c>
      <c r="H10334" s="4" t="s">
        <v>29551</v>
      </c>
      <c r="I10334" s="1" t="s">
        <v>38</v>
      </c>
    </row>
    <row r="10335" spans="2:9">
      <c r="B10335" s="1">
        <v>10333</v>
      </c>
      <c r="C10335" s="41" t="s">
        <v>27999</v>
      </c>
      <c r="D10335" s="4" t="s">
        <v>28000</v>
      </c>
      <c r="E10335" s="41" t="s">
        <v>23</v>
      </c>
      <c r="G10335" s="1" t="s">
        <v>24</v>
      </c>
      <c r="H10335" s="4" t="s">
        <v>29551</v>
      </c>
      <c r="I10335" s="1" t="s">
        <v>38</v>
      </c>
    </row>
    <row r="10336" spans="2:9">
      <c r="B10336" s="1">
        <v>10334</v>
      </c>
      <c r="C10336" s="41" t="s">
        <v>28001</v>
      </c>
      <c r="D10336" s="4" t="s">
        <v>28002</v>
      </c>
      <c r="E10336" s="41" t="s">
        <v>23</v>
      </c>
      <c r="F10336" s="3" t="s">
        <v>30026</v>
      </c>
      <c r="G10336" s="1" t="s">
        <v>24</v>
      </c>
      <c r="H10336" s="4" t="s">
        <v>4</v>
      </c>
      <c r="I10336" s="1" t="s">
        <v>38</v>
      </c>
    </row>
    <row r="10337" spans="2:9">
      <c r="B10337" s="1">
        <v>10335</v>
      </c>
      <c r="C10337" s="41" t="s">
        <v>28003</v>
      </c>
      <c r="D10337" s="4" t="s">
        <v>28004</v>
      </c>
      <c r="E10337" s="41" t="s">
        <v>23</v>
      </c>
      <c r="G10337" s="1" t="s">
        <v>24</v>
      </c>
      <c r="H10337" s="4" t="s">
        <v>182</v>
      </c>
      <c r="I10337" s="1" t="s">
        <v>38</v>
      </c>
    </row>
    <row r="10338" spans="2:9">
      <c r="B10338" s="1">
        <v>10336</v>
      </c>
      <c r="C10338" s="41" t="s">
        <v>28005</v>
      </c>
      <c r="D10338" s="4" t="s">
        <v>28006</v>
      </c>
      <c r="E10338" s="41" t="s">
        <v>23</v>
      </c>
      <c r="G10338" s="1" t="s">
        <v>24</v>
      </c>
      <c r="H10338" s="4" t="s">
        <v>29551</v>
      </c>
      <c r="I10338" s="1" t="s">
        <v>38</v>
      </c>
    </row>
    <row r="10339" spans="2:9">
      <c r="B10339" s="1">
        <v>10337</v>
      </c>
      <c r="C10339" s="41" t="s">
        <v>28007</v>
      </c>
      <c r="D10339" s="4" t="s">
        <v>28008</v>
      </c>
      <c r="E10339" s="41" t="s">
        <v>23</v>
      </c>
      <c r="G10339" s="1" t="s">
        <v>24</v>
      </c>
      <c r="H10339" s="4" t="s">
        <v>29551</v>
      </c>
      <c r="I10339" s="1" t="s">
        <v>38</v>
      </c>
    </row>
    <row r="10340" spans="2:9">
      <c r="B10340" s="1">
        <v>10338</v>
      </c>
      <c r="C10340" s="41" t="s">
        <v>28009</v>
      </c>
      <c r="D10340" s="4" t="s">
        <v>28010</v>
      </c>
      <c r="E10340" s="41" t="s">
        <v>23</v>
      </c>
      <c r="G10340" s="1" t="s">
        <v>24</v>
      </c>
      <c r="H10340" s="4" t="s">
        <v>29551</v>
      </c>
      <c r="I10340" s="1" t="s">
        <v>38</v>
      </c>
    </row>
    <row r="10341" spans="2:9">
      <c r="B10341" s="1">
        <v>10339</v>
      </c>
      <c r="C10341" s="41" t="s">
        <v>28011</v>
      </c>
      <c r="D10341" s="4" t="s">
        <v>28012</v>
      </c>
      <c r="E10341" s="41" t="s">
        <v>23</v>
      </c>
      <c r="F10341" s="3" t="s">
        <v>30156</v>
      </c>
      <c r="G10341" s="1" t="s">
        <v>24</v>
      </c>
      <c r="H10341" s="4" t="s">
        <v>182</v>
      </c>
      <c r="I10341" s="1" t="s">
        <v>38</v>
      </c>
    </row>
    <row r="10342" spans="2:9">
      <c r="B10342" s="1">
        <v>10340</v>
      </c>
      <c r="C10342" s="41" t="s">
        <v>28013</v>
      </c>
      <c r="D10342" s="4" t="s">
        <v>28014</v>
      </c>
      <c r="E10342" s="41" t="s">
        <v>23</v>
      </c>
      <c r="G10342" s="1" t="s">
        <v>24</v>
      </c>
      <c r="H10342" s="4" t="s">
        <v>671</v>
      </c>
      <c r="I10342" s="1" t="s">
        <v>38</v>
      </c>
    </row>
    <row r="10343" spans="2:9">
      <c r="B10343" s="1">
        <v>10341</v>
      </c>
      <c r="C10343" s="41" t="s">
        <v>28015</v>
      </c>
      <c r="D10343" s="4" t="s">
        <v>28016</v>
      </c>
      <c r="E10343" s="41" t="s">
        <v>23</v>
      </c>
      <c r="G10343" s="1" t="s">
        <v>24</v>
      </c>
      <c r="H10343" s="4" t="s">
        <v>29551</v>
      </c>
      <c r="I10343" s="1" t="s">
        <v>38</v>
      </c>
    </row>
    <row r="10344" spans="2:9">
      <c r="B10344" s="1">
        <v>10342</v>
      </c>
      <c r="C10344" s="41" t="s">
        <v>28017</v>
      </c>
      <c r="D10344" s="4" t="s">
        <v>18337</v>
      </c>
      <c r="E10344" s="41" t="s">
        <v>23</v>
      </c>
      <c r="G10344" s="1" t="s">
        <v>24</v>
      </c>
      <c r="H10344" s="4" t="s">
        <v>29551</v>
      </c>
      <c r="I10344" s="1" t="s">
        <v>38</v>
      </c>
    </row>
    <row r="10345" spans="2:9">
      <c r="B10345" s="1">
        <v>10343</v>
      </c>
      <c r="C10345" s="41" t="s">
        <v>28018</v>
      </c>
      <c r="D10345" s="4" t="s">
        <v>28019</v>
      </c>
      <c r="E10345" s="41" t="s">
        <v>23</v>
      </c>
      <c r="G10345" s="1" t="s">
        <v>24</v>
      </c>
      <c r="H10345" s="4" t="s">
        <v>478</v>
      </c>
      <c r="I10345" s="1" t="s">
        <v>38</v>
      </c>
    </row>
    <row r="10346" spans="2:9">
      <c r="B10346" s="1">
        <v>10344</v>
      </c>
      <c r="C10346" s="41" t="s">
        <v>28020</v>
      </c>
      <c r="D10346" s="4" t="s">
        <v>28021</v>
      </c>
      <c r="E10346" s="41" t="s">
        <v>23</v>
      </c>
      <c r="G10346" s="1" t="s">
        <v>24</v>
      </c>
      <c r="H10346" s="4" t="s">
        <v>29551</v>
      </c>
      <c r="I10346" s="1" t="s">
        <v>38</v>
      </c>
    </row>
    <row r="10347" spans="2:9">
      <c r="B10347" s="1">
        <v>10345</v>
      </c>
      <c r="C10347" s="41" t="s">
        <v>28022</v>
      </c>
      <c r="D10347" s="4" t="s">
        <v>28023</v>
      </c>
      <c r="E10347" s="41" t="s">
        <v>23</v>
      </c>
      <c r="G10347" s="1" t="s">
        <v>24</v>
      </c>
      <c r="H10347" s="4" t="s">
        <v>29551</v>
      </c>
      <c r="I10347" s="1" t="s">
        <v>38</v>
      </c>
    </row>
    <row r="10348" spans="2:9">
      <c r="B10348" s="1">
        <v>10346</v>
      </c>
      <c r="C10348" s="41" t="s">
        <v>28024</v>
      </c>
      <c r="D10348" s="4" t="s">
        <v>28025</v>
      </c>
      <c r="E10348" s="41" t="s">
        <v>23</v>
      </c>
      <c r="G10348" s="1" t="s">
        <v>24</v>
      </c>
      <c r="H10348" s="4" t="s">
        <v>29551</v>
      </c>
      <c r="I10348" s="1" t="s">
        <v>38</v>
      </c>
    </row>
    <row r="10349" spans="2:9">
      <c r="B10349" s="1">
        <v>10347</v>
      </c>
      <c r="C10349" s="41" t="s">
        <v>28026</v>
      </c>
      <c r="D10349" s="4" t="s">
        <v>28027</v>
      </c>
      <c r="E10349" s="41" t="s">
        <v>23</v>
      </c>
      <c r="G10349" s="1" t="s">
        <v>24</v>
      </c>
      <c r="H10349" s="4" t="s">
        <v>29551</v>
      </c>
      <c r="I10349" s="1" t="s">
        <v>38</v>
      </c>
    </row>
    <row r="10350" spans="2:9">
      <c r="B10350" s="1">
        <v>10348</v>
      </c>
      <c r="C10350" s="41" t="s">
        <v>28028</v>
      </c>
      <c r="D10350" s="4" t="s">
        <v>28029</v>
      </c>
      <c r="E10350" s="41" t="s">
        <v>23</v>
      </c>
      <c r="G10350" s="1" t="s">
        <v>24</v>
      </c>
      <c r="H10350" s="4" t="s">
        <v>29551</v>
      </c>
      <c r="I10350" s="1" t="s">
        <v>38</v>
      </c>
    </row>
    <row r="10351" spans="2:9">
      <c r="B10351" s="1">
        <v>10349</v>
      </c>
      <c r="C10351" s="41" t="s">
        <v>28030</v>
      </c>
      <c r="D10351" s="4" t="s">
        <v>28031</v>
      </c>
      <c r="E10351" s="41" t="s">
        <v>23</v>
      </c>
      <c r="G10351" s="1" t="s">
        <v>24</v>
      </c>
      <c r="H10351" s="4" t="s">
        <v>29551</v>
      </c>
      <c r="I10351" s="1" t="s">
        <v>38</v>
      </c>
    </row>
    <row r="10352" spans="2:9">
      <c r="B10352" s="1">
        <v>10350</v>
      </c>
      <c r="C10352" s="41" t="s">
        <v>28032</v>
      </c>
      <c r="D10352" s="4" t="s">
        <v>28033</v>
      </c>
      <c r="E10352" s="41" t="s">
        <v>23</v>
      </c>
      <c r="G10352" s="1" t="s">
        <v>24</v>
      </c>
      <c r="H10352" s="4" t="s">
        <v>29551</v>
      </c>
      <c r="I10352" s="1" t="s">
        <v>38</v>
      </c>
    </row>
    <row r="10353" spans="2:9">
      <c r="B10353" s="1">
        <v>10351</v>
      </c>
      <c r="C10353" s="41" t="s">
        <v>28034</v>
      </c>
      <c r="D10353" s="4" t="s">
        <v>28035</v>
      </c>
      <c r="E10353" s="41" t="s">
        <v>23</v>
      </c>
      <c r="G10353" s="1" t="s">
        <v>24</v>
      </c>
      <c r="H10353" s="4" t="s">
        <v>29551</v>
      </c>
      <c r="I10353" s="1" t="s">
        <v>38</v>
      </c>
    </row>
    <row r="10354" spans="2:9">
      <c r="B10354" s="1">
        <v>10352</v>
      </c>
      <c r="C10354" s="41" t="s">
        <v>28036</v>
      </c>
      <c r="D10354" s="4" t="s">
        <v>28037</v>
      </c>
      <c r="E10354" s="41" t="s">
        <v>23</v>
      </c>
      <c r="G10354" s="1" t="s">
        <v>24</v>
      </c>
      <c r="H10354" s="4" t="s">
        <v>296</v>
      </c>
      <c r="I10354" s="1" t="s">
        <v>38</v>
      </c>
    </row>
    <row r="10355" spans="2:9">
      <c r="B10355" s="1">
        <v>10353</v>
      </c>
      <c r="C10355" s="41" t="s">
        <v>28038</v>
      </c>
      <c r="D10355" s="4" t="s">
        <v>28039</v>
      </c>
      <c r="E10355" s="41" t="s">
        <v>23</v>
      </c>
      <c r="G10355" s="1" t="s">
        <v>24</v>
      </c>
      <c r="H10355" s="4" t="s">
        <v>29551</v>
      </c>
      <c r="I10355" s="1" t="s">
        <v>38</v>
      </c>
    </row>
    <row r="10356" spans="2:9">
      <c r="B10356" s="1">
        <v>10354</v>
      </c>
      <c r="C10356" s="41" t="s">
        <v>230</v>
      </c>
      <c r="D10356" s="4" t="s">
        <v>229</v>
      </c>
      <c r="E10356" s="41" t="s">
        <v>23</v>
      </c>
      <c r="G10356" s="1" t="s">
        <v>24</v>
      </c>
      <c r="H10356" s="4" t="s">
        <v>182</v>
      </c>
      <c r="I10356" s="1" t="s">
        <v>38</v>
      </c>
    </row>
    <row r="10357" spans="2:9">
      <c r="B10357" s="1">
        <v>10355</v>
      </c>
      <c r="C10357" s="41" t="s">
        <v>28040</v>
      </c>
      <c r="D10357" s="4" t="s">
        <v>28041</v>
      </c>
      <c r="E10357" s="41" t="s">
        <v>23</v>
      </c>
      <c r="G10357" s="1" t="s">
        <v>24</v>
      </c>
      <c r="H10357" s="4" t="s">
        <v>29551</v>
      </c>
      <c r="I10357" s="1" t="s">
        <v>38</v>
      </c>
    </row>
    <row r="10358" spans="2:9">
      <c r="B10358" s="1">
        <v>10356</v>
      </c>
      <c r="C10358" s="41" t="s">
        <v>28042</v>
      </c>
      <c r="D10358" s="4" t="s">
        <v>28043</v>
      </c>
      <c r="E10358" s="41" t="s">
        <v>23</v>
      </c>
      <c r="G10358" s="1" t="s">
        <v>24</v>
      </c>
      <c r="H10358" s="4" t="s">
        <v>310</v>
      </c>
      <c r="I10358" s="1" t="s">
        <v>38</v>
      </c>
    </row>
    <row r="10359" spans="2:9">
      <c r="B10359" s="1">
        <v>10357</v>
      </c>
      <c r="C10359" s="41" t="s">
        <v>28044</v>
      </c>
      <c r="D10359" s="4" t="s">
        <v>28045</v>
      </c>
      <c r="E10359" s="41" t="s">
        <v>23</v>
      </c>
      <c r="G10359" s="1" t="s">
        <v>24</v>
      </c>
      <c r="H10359" s="4" t="s">
        <v>29551</v>
      </c>
      <c r="I10359" s="1" t="s">
        <v>38</v>
      </c>
    </row>
    <row r="10360" spans="2:9">
      <c r="B10360" s="1">
        <v>10358</v>
      </c>
      <c r="C10360" s="41" t="s">
        <v>28046</v>
      </c>
      <c r="D10360" s="4" t="s">
        <v>28047</v>
      </c>
      <c r="E10360" s="41" t="s">
        <v>23</v>
      </c>
      <c r="G10360" s="1" t="s">
        <v>24</v>
      </c>
      <c r="H10360" s="4" t="s">
        <v>194</v>
      </c>
      <c r="I10360" s="1" t="s">
        <v>38</v>
      </c>
    </row>
    <row r="10361" spans="2:9">
      <c r="B10361" s="1">
        <v>10359</v>
      </c>
      <c r="C10361" s="41" t="s">
        <v>28048</v>
      </c>
      <c r="D10361" s="4" t="s">
        <v>28049</v>
      </c>
      <c r="E10361" s="41" t="s">
        <v>23</v>
      </c>
      <c r="G10361" s="1" t="s">
        <v>24</v>
      </c>
      <c r="H10361" s="4" t="s">
        <v>29551</v>
      </c>
      <c r="I10361" s="1" t="s">
        <v>38</v>
      </c>
    </row>
    <row r="10362" spans="2:9">
      <c r="B10362" s="1">
        <v>10360</v>
      </c>
      <c r="C10362" s="41" t="s">
        <v>28050</v>
      </c>
      <c r="D10362" s="4" t="s">
        <v>28051</v>
      </c>
      <c r="E10362" s="41" t="s">
        <v>23</v>
      </c>
      <c r="G10362" s="1" t="s">
        <v>24</v>
      </c>
      <c r="H10362" s="4" t="s">
        <v>679</v>
      </c>
      <c r="I10362" s="1" t="s">
        <v>38</v>
      </c>
    </row>
    <row r="10363" spans="2:9">
      <c r="B10363" s="1">
        <v>10361</v>
      </c>
      <c r="C10363" s="41" t="s">
        <v>28052</v>
      </c>
      <c r="D10363" s="4" t="s">
        <v>28053</v>
      </c>
      <c r="E10363" s="41" t="s">
        <v>23</v>
      </c>
      <c r="G10363" s="1" t="s">
        <v>24</v>
      </c>
      <c r="H10363" s="4" t="s">
        <v>182</v>
      </c>
      <c r="I10363" s="1" t="s">
        <v>38</v>
      </c>
    </row>
    <row r="10364" spans="2:9">
      <c r="B10364" s="1">
        <v>10362</v>
      </c>
      <c r="C10364" s="41" t="s">
        <v>28054</v>
      </c>
      <c r="D10364" s="4" t="s">
        <v>28055</v>
      </c>
      <c r="E10364" s="41" t="s">
        <v>23</v>
      </c>
      <c r="G10364" s="1" t="s">
        <v>24</v>
      </c>
      <c r="H10364" s="4" t="s">
        <v>29551</v>
      </c>
      <c r="I10364" s="1" t="s">
        <v>38</v>
      </c>
    </row>
    <row r="10365" spans="2:9">
      <c r="B10365" s="1">
        <v>10363</v>
      </c>
      <c r="C10365" s="41" t="s">
        <v>28056</v>
      </c>
      <c r="D10365" s="4" t="s">
        <v>28057</v>
      </c>
      <c r="E10365" s="41" t="s">
        <v>23</v>
      </c>
      <c r="G10365" s="1" t="s">
        <v>24</v>
      </c>
      <c r="H10365" s="4" t="s">
        <v>194</v>
      </c>
      <c r="I10365" s="1" t="s">
        <v>38</v>
      </c>
    </row>
    <row r="10366" spans="2:9">
      <c r="B10366" s="1">
        <v>10364</v>
      </c>
      <c r="C10366" s="41" t="s">
        <v>28058</v>
      </c>
      <c r="D10366" s="4" t="s">
        <v>28059</v>
      </c>
      <c r="E10366" s="41" t="s">
        <v>23</v>
      </c>
      <c r="G10366" s="1" t="s">
        <v>24</v>
      </c>
      <c r="H10366" s="4" t="s">
        <v>29551</v>
      </c>
      <c r="I10366" s="1" t="s">
        <v>38</v>
      </c>
    </row>
    <row r="10367" spans="2:9">
      <c r="B10367" s="1">
        <v>10365</v>
      </c>
      <c r="C10367" s="41" t="s">
        <v>28060</v>
      </c>
      <c r="D10367" s="4" t="s">
        <v>28061</v>
      </c>
      <c r="E10367" s="41" t="s">
        <v>23</v>
      </c>
      <c r="G10367" s="1" t="s">
        <v>24</v>
      </c>
      <c r="H10367" s="4" t="s">
        <v>29551</v>
      </c>
      <c r="I10367" s="1" t="s">
        <v>38</v>
      </c>
    </row>
    <row r="10368" spans="2:9">
      <c r="B10368" s="1">
        <v>10366</v>
      </c>
      <c r="C10368" s="41" t="s">
        <v>87</v>
      </c>
      <c r="D10368" s="4" t="s">
        <v>28062</v>
      </c>
      <c r="E10368" s="41" t="s">
        <v>23</v>
      </c>
      <c r="F10368" s="3" t="s">
        <v>30285</v>
      </c>
      <c r="G10368" s="1" t="s">
        <v>24</v>
      </c>
      <c r="H10368" s="4" t="s">
        <v>4</v>
      </c>
      <c r="I10368" s="1" t="s">
        <v>38</v>
      </c>
    </row>
    <row r="10369" spans="2:9">
      <c r="B10369" s="1">
        <v>10367</v>
      </c>
      <c r="C10369" s="41" t="s">
        <v>28063</v>
      </c>
      <c r="D10369" s="4" t="s">
        <v>28064</v>
      </c>
      <c r="E10369" s="41" t="s">
        <v>23</v>
      </c>
      <c r="G10369" s="1" t="s">
        <v>24</v>
      </c>
      <c r="H10369" s="4" t="s">
        <v>29551</v>
      </c>
      <c r="I10369" s="1" t="s">
        <v>38</v>
      </c>
    </row>
    <row r="10370" spans="2:9">
      <c r="B10370" s="1">
        <v>10368</v>
      </c>
      <c r="C10370" s="41" t="s">
        <v>28065</v>
      </c>
      <c r="D10370" s="4" t="s">
        <v>28066</v>
      </c>
      <c r="E10370" s="41" t="s">
        <v>23</v>
      </c>
      <c r="G10370" s="1" t="s">
        <v>24</v>
      </c>
      <c r="H10370" s="4" t="s">
        <v>29551</v>
      </c>
      <c r="I10370" s="1" t="s">
        <v>38</v>
      </c>
    </row>
    <row r="10371" spans="2:9">
      <c r="B10371" s="1">
        <v>10369</v>
      </c>
      <c r="C10371" s="41" t="s">
        <v>28067</v>
      </c>
      <c r="D10371" s="4" t="s">
        <v>28068</v>
      </c>
      <c r="E10371" s="41" t="s">
        <v>23</v>
      </c>
      <c r="G10371" s="1" t="s">
        <v>24</v>
      </c>
      <c r="H10371" s="4" t="s">
        <v>679</v>
      </c>
      <c r="I10371" s="1" t="s">
        <v>38</v>
      </c>
    </row>
    <row r="10372" spans="2:9">
      <c r="B10372" s="1">
        <v>10370</v>
      </c>
      <c r="C10372" s="41" t="s">
        <v>28069</v>
      </c>
      <c r="D10372" s="4" t="s">
        <v>28070</v>
      </c>
      <c r="E10372" s="41" t="s">
        <v>23</v>
      </c>
      <c r="G10372" s="1" t="s">
        <v>24</v>
      </c>
      <c r="H10372" s="4" t="s">
        <v>679</v>
      </c>
      <c r="I10372" s="1" t="s">
        <v>38</v>
      </c>
    </row>
    <row r="10373" spans="2:9">
      <c r="B10373" s="1">
        <v>10371</v>
      </c>
      <c r="C10373" s="41" t="s">
        <v>28071</v>
      </c>
      <c r="D10373" s="4" t="s">
        <v>28072</v>
      </c>
      <c r="E10373" s="41" t="s">
        <v>23</v>
      </c>
      <c r="G10373" s="1" t="s">
        <v>24</v>
      </c>
      <c r="H10373" s="4" t="s">
        <v>29551</v>
      </c>
      <c r="I10373" s="1" t="s">
        <v>38</v>
      </c>
    </row>
    <row r="10374" spans="2:9">
      <c r="B10374" s="1">
        <v>10372</v>
      </c>
      <c r="C10374" s="41" t="s">
        <v>28073</v>
      </c>
      <c r="D10374" s="4" t="s">
        <v>28074</v>
      </c>
      <c r="E10374" s="41" t="s">
        <v>23</v>
      </c>
      <c r="G10374" s="1" t="s">
        <v>24</v>
      </c>
      <c r="H10374" s="4" t="s">
        <v>29551</v>
      </c>
      <c r="I10374" s="1" t="s">
        <v>38</v>
      </c>
    </row>
    <row r="10375" spans="2:9">
      <c r="B10375" s="1">
        <v>10373</v>
      </c>
      <c r="C10375" s="41" t="s">
        <v>28075</v>
      </c>
      <c r="D10375" s="4" t="s">
        <v>28076</v>
      </c>
      <c r="E10375" s="41" t="s">
        <v>23</v>
      </c>
      <c r="G10375" s="1" t="s">
        <v>24</v>
      </c>
      <c r="H10375" s="4" t="s">
        <v>29551</v>
      </c>
      <c r="I10375" s="1" t="s">
        <v>38</v>
      </c>
    </row>
    <row r="10376" spans="2:9">
      <c r="B10376" s="1">
        <v>10374</v>
      </c>
      <c r="C10376" s="41" t="s">
        <v>28077</v>
      </c>
      <c r="D10376" s="4" t="s">
        <v>28078</v>
      </c>
      <c r="E10376" s="41" t="s">
        <v>23</v>
      </c>
      <c r="G10376" s="1" t="s">
        <v>24</v>
      </c>
      <c r="H10376" s="4" t="s">
        <v>29551</v>
      </c>
      <c r="I10376" s="1" t="s">
        <v>38</v>
      </c>
    </row>
    <row r="10377" spans="2:9">
      <c r="B10377" s="1">
        <v>10375</v>
      </c>
      <c r="C10377" s="41" t="s">
        <v>28079</v>
      </c>
      <c r="D10377" s="4" t="s">
        <v>28080</v>
      </c>
      <c r="E10377" s="41" t="s">
        <v>23</v>
      </c>
      <c r="G10377" s="1" t="s">
        <v>24</v>
      </c>
      <c r="H10377" s="4" t="s">
        <v>310</v>
      </c>
      <c r="I10377" s="1" t="s">
        <v>38</v>
      </c>
    </row>
    <row r="10378" spans="2:9">
      <c r="B10378" s="1">
        <v>10376</v>
      </c>
      <c r="C10378" s="41" t="s">
        <v>28081</v>
      </c>
      <c r="D10378" s="4" t="s">
        <v>28082</v>
      </c>
      <c r="E10378" s="41" t="s">
        <v>23</v>
      </c>
      <c r="G10378" s="1" t="s">
        <v>24</v>
      </c>
      <c r="H10378" s="4" t="s">
        <v>679</v>
      </c>
      <c r="I10378" s="1" t="s">
        <v>38</v>
      </c>
    </row>
    <row r="10379" spans="2:9">
      <c r="B10379" s="1">
        <v>10377</v>
      </c>
      <c r="C10379" s="41" t="s">
        <v>28083</v>
      </c>
      <c r="D10379" s="4" t="s">
        <v>28084</v>
      </c>
      <c r="E10379" s="41" t="s">
        <v>23</v>
      </c>
      <c r="G10379" s="1" t="s">
        <v>24</v>
      </c>
      <c r="H10379" s="4" t="s">
        <v>29551</v>
      </c>
      <c r="I10379" s="1" t="s">
        <v>38</v>
      </c>
    </row>
    <row r="10380" spans="2:9">
      <c r="B10380" s="1">
        <v>10378</v>
      </c>
      <c r="C10380" s="41" t="s">
        <v>28085</v>
      </c>
      <c r="D10380" s="4" t="s">
        <v>28086</v>
      </c>
      <c r="E10380" s="41" t="s">
        <v>23</v>
      </c>
      <c r="G10380" s="1" t="s">
        <v>24</v>
      </c>
      <c r="H10380" s="4" t="s">
        <v>29551</v>
      </c>
      <c r="I10380" s="1" t="s">
        <v>38</v>
      </c>
    </row>
    <row r="10381" spans="2:9">
      <c r="B10381" s="1">
        <v>10379</v>
      </c>
      <c r="C10381" s="41" t="s">
        <v>28087</v>
      </c>
      <c r="D10381" s="4" t="s">
        <v>28088</v>
      </c>
      <c r="E10381" s="41" t="s">
        <v>23</v>
      </c>
      <c r="G10381" s="1" t="s">
        <v>24</v>
      </c>
      <c r="H10381" s="4" t="s">
        <v>29551</v>
      </c>
      <c r="I10381" s="1" t="s">
        <v>38</v>
      </c>
    </row>
    <row r="10382" spans="2:9">
      <c r="B10382" s="1">
        <v>10380</v>
      </c>
      <c r="C10382" s="41" t="s">
        <v>28089</v>
      </c>
      <c r="D10382" s="4" t="s">
        <v>28090</v>
      </c>
      <c r="E10382" s="41" t="s">
        <v>23</v>
      </c>
      <c r="G10382" s="1" t="s">
        <v>24</v>
      </c>
      <c r="H10382" s="4" t="s">
        <v>29551</v>
      </c>
      <c r="I10382" s="1" t="s">
        <v>38</v>
      </c>
    </row>
    <row r="10383" spans="2:9">
      <c r="B10383" s="1">
        <v>10381</v>
      </c>
      <c r="C10383" s="41" t="s">
        <v>28091</v>
      </c>
      <c r="D10383" s="4" t="s">
        <v>28092</v>
      </c>
      <c r="E10383" s="41" t="s">
        <v>23</v>
      </c>
      <c r="G10383" s="1" t="s">
        <v>24</v>
      </c>
      <c r="H10383" s="4" t="s">
        <v>29551</v>
      </c>
      <c r="I10383" s="1" t="s">
        <v>38</v>
      </c>
    </row>
    <row r="10384" spans="2:9">
      <c r="B10384" s="1">
        <v>10382</v>
      </c>
      <c r="C10384" s="41" t="s">
        <v>28093</v>
      </c>
      <c r="D10384" s="4" t="s">
        <v>28094</v>
      </c>
      <c r="E10384" s="41" t="s">
        <v>23</v>
      </c>
      <c r="G10384" s="1" t="s">
        <v>24</v>
      </c>
      <c r="H10384" s="4" t="s">
        <v>29551</v>
      </c>
      <c r="I10384" s="1" t="s">
        <v>38</v>
      </c>
    </row>
    <row r="10385" spans="2:9">
      <c r="B10385" s="1">
        <v>10383</v>
      </c>
      <c r="C10385" s="41" t="s">
        <v>28095</v>
      </c>
      <c r="D10385" s="4" t="s">
        <v>28096</v>
      </c>
      <c r="E10385" s="41" t="s">
        <v>23</v>
      </c>
      <c r="G10385" s="1" t="s">
        <v>24</v>
      </c>
      <c r="H10385" s="4" t="s">
        <v>182</v>
      </c>
      <c r="I10385" s="1" t="s">
        <v>38</v>
      </c>
    </row>
    <row r="10386" spans="2:9">
      <c r="B10386" s="1">
        <v>10384</v>
      </c>
      <c r="C10386" s="41" t="s">
        <v>28097</v>
      </c>
      <c r="D10386" s="4" t="s">
        <v>28098</v>
      </c>
      <c r="E10386" s="41" t="s">
        <v>23</v>
      </c>
      <c r="G10386" s="1" t="s">
        <v>24</v>
      </c>
      <c r="H10386" s="4" t="s">
        <v>671</v>
      </c>
      <c r="I10386" s="1" t="s">
        <v>38</v>
      </c>
    </row>
    <row r="10387" spans="2:9">
      <c r="B10387" s="1">
        <v>10385</v>
      </c>
      <c r="C10387" s="41" t="s">
        <v>28099</v>
      </c>
      <c r="D10387" s="4" t="s">
        <v>28100</v>
      </c>
      <c r="E10387" s="41" t="s">
        <v>23</v>
      </c>
      <c r="G10387" s="1" t="s">
        <v>24</v>
      </c>
      <c r="H10387" s="4" t="s">
        <v>29551</v>
      </c>
      <c r="I10387" s="1" t="s">
        <v>38</v>
      </c>
    </row>
    <row r="10388" spans="2:9">
      <c r="B10388" s="1">
        <v>10386</v>
      </c>
      <c r="C10388" s="41" t="s">
        <v>28101</v>
      </c>
      <c r="D10388" s="4" t="s">
        <v>28102</v>
      </c>
      <c r="E10388" s="41" t="s">
        <v>23</v>
      </c>
      <c r="G10388" s="1" t="s">
        <v>24</v>
      </c>
      <c r="H10388" s="4" t="s">
        <v>29551</v>
      </c>
      <c r="I10388" s="1" t="s">
        <v>38</v>
      </c>
    </row>
    <row r="10389" spans="2:9">
      <c r="B10389" s="1">
        <v>10387</v>
      </c>
      <c r="C10389" s="41" t="s">
        <v>28103</v>
      </c>
      <c r="D10389" s="4" t="s">
        <v>28104</v>
      </c>
      <c r="E10389" s="41" t="s">
        <v>23</v>
      </c>
      <c r="G10389" s="1" t="s">
        <v>24</v>
      </c>
      <c r="H10389" s="4" t="s">
        <v>29551</v>
      </c>
      <c r="I10389" s="1" t="s">
        <v>38</v>
      </c>
    </row>
    <row r="10390" spans="2:9">
      <c r="B10390" s="1">
        <v>10388</v>
      </c>
      <c r="C10390" s="41" t="s">
        <v>28105</v>
      </c>
      <c r="D10390" s="4" t="s">
        <v>28106</v>
      </c>
      <c r="E10390" s="41" t="s">
        <v>23</v>
      </c>
      <c r="G10390" s="1" t="s">
        <v>24</v>
      </c>
      <c r="H10390" s="4" t="s">
        <v>29551</v>
      </c>
      <c r="I10390" s="1" t="s">
        <v>38</v>
      </c>
    </row>
    <row r="10391" spans="2:9">
      <c r="B10391" s="1">
        <v>10389</v>
      </c>
      <c r="C10391" s="41" t="s">
        <v>28107</v>
      </c>
      <c r="D10391" s="4" t="s">
        <v>28108</v>
      </c>
      <c r="E10391" s="41" t="s">
        <v>23</v>
      </c>
      <c r="G10391" s="1" t="s">
        <v>24</v>
      </c>
      <c r="H10391" s="4" t="s">
        <v>671</v>
      </c>
      <c r="I10391" s="1" t="s">
        <v>38</v>
      </c>
    </row>
    <row r="10392" spans="2:9">
      <c r="B10392" s="1">
        <v>10390</v>
      </c>
      <c r="C10392" s="41" t="s">
        <v>28109</v>
      </c>
      <c r="D10392" s="4" t="s">
        <v>28110</v>
      </c>
      <c r="E10392" s="41" t="s">
        <v>23</v>
      </c>
      <c r="G10392" s="1" t="s">
        <v>24</v>
      </c>
      <c r="H10392" s="4" t="s">
        <v>310</v>
      </c>
      <c r="I10392" s="1" t="s">
        <v>38</v>
      </c>
    </row>
    <row r="10393" spans="2:9">
      <c r="B10393" s="1">
        <v>10391</v>
      </c>
      <c r="C10393" s="41" t="s">
        <v>28111</v>
      </c>
      <c r="D10393" s="4" t="s">
        <v>28112</v>
      </c>
      <c r="E10393" s="41" t="s">
        <v>23</v>
      </c>
      <c r="G10393" s="1" t="s">
        <v>24</v>
      </c>
      <c r="H10393" s="4" t="s">
        <v>671</v>
      </c>
      <c r="I10393" s="1" t="s">
        <v>38</v>
      </c>
    </row>
    <row r="10394" spans="2:9">
      <c r="B10394" s="1">
        <v>10392</v>
      </c>
      <c r="C10394" s="41" t="s">
        <v>28113</v>
      </c>
      <c r="D10394" s="4" t="s">
        <v>28114</v>
      </c>
      <c r="E10394" s="41" t="s">
        <v>23</v>
      </c>
      <c r="G10394" s="1" t="s">
        <v>24</v>
      </c>
      <c r="H10394" s="4" t="s">
        <v>484</v>
      </c>
      <c r="I10394" s="1" t="s">
        <v>38</v>
      </c>
    </row>
    <row r="10395" spans="2:9">
      <c r="B10395" s="1">
        <v>10393</v>
      </c>
      <c r="C10395" s="41" t="s">
        <v>28115</v>
      </c>
      <c r="D10395" s="4" t="s">
        <v>28116</v>
      </c>
      <c r="E10395" s="41" t="s">
        <v>23</v>
      </c>
      <c r="G10395" s="1" t="s">
        <v>24</v>
      </c>
      <c r="H10395" s="4" t="s">
        <v>29551</v>
      </c>
      <c r="I10395" s="1" t="s">
        <v>38</v>
      </c>
    </row>
    <row r="10396" spans="2:9">
      <c r="B10396" s="1">
        <v>10394</v>
      </c>
      <c r="C10396" s="41" t="s">
        <v>28117</v>
      </c>
      <c r="D10396" s="4" t="s">
        <v>28118</v>
      </c>
      <c r="E10396" s="41" t="s">
        <v>23</v>
      </c>
      <c r="G10396" s="1" t="s">
        <v>24</v>
      </c>
      <c r="H10396" s="4" t="s">
        <v>29551</v>
      </c>
      <c r="I10396" s="1" t="s">
        <v>38</v>
      </c>
    </row>
    <row r="10397" spans="2:9">
      <c r="B10397" s="1">
        <v>10395</v>
      </c>
      <c r="C10397" s="41" t="s">
        <v>28119</v>
      </c>
      <c r="D10397" s="4" t="s">
        <v>28120</v>
      </c>
      <c r="E10397" s="41" t="s">
        <v>23</v>
      </c>
      <c r="G10397" s="1" t="s">
        <v>24</v>
      </c>
      <c r="H10397" s="4" t="s">
        <v>194</v>
      </c>
      <c r="I10397" s="1" t="s">
        <v>38</v>
      </c>
    </row>
    <row r="10398" spans="2:9">
      <c r="B10398" s="1">
        <v>10396</v>
      </c>
      <c r="C10398" s="41" t="s">
        <v>28121</v>
      </c>
      <c r="D10398" s="4" t="s">
        <v>28122</v>
      </c>
      <c r="E10398" s="41" t="s">
        <v>23</v>
      </c>
      <c r="G10398" s="1" t="s">
        <v>24</v>
      </c>
      <c r="H10398" s="4" t="s">
        <v>484</v>
      </c>
      <c r="I10398" s="1" t="s">
        <v>38</v>
      </c>
    </row>
    <row r="10399" spans="2:9">
      <c r="B10399" s="1">
        <v>10397</v>
      </c>
      <c r="C10399" s="41" t="s">
        <v>28123</v>
      </c>
      <c r="D10399" s="4" t="s">
        <v>28124</v>
      </c>
      <c r="E10399" s="41" t="s">
        <v>23</v>
      </c>
      <c r="G10399" s="1" t="s">
        <v>24</v>
      </c>
      <c r="H10399" s="4" t="s">
        <v>679</v>
      </c>
      <c r="I10399" s="1" t="s">
        <v>38</v>
      </c>
    </row>
    <row r="10400" spans="2:9">
      <c r="B10400" s="1">
        <v>10398</v>
      </c>
      <c r="C10400" s="41" t="s">
        <v>228</v>
      </c>
      <c r="D10400" s="4" t="s">
        <v>227</v>
      </c>
      <c r="E10400" s="41" t="s">
        <v>23</v>
      </c>
      <c r="G10400" s="1" t="s">
        <v>24</v>
      </c>
      <c r="H10400" s="4" t="s">
        <v>182</v>
      </c>
      <c r="I10400" s="1" t="s">
        <v>38</v>
      </c>
    </row>
    <row r="10401" spans="2:9">
      <c r="B10401" s="1">
        <v>10399</v>
      </c>
      <c r="C10401" s="41" t="s">
        <v>28125</v>
      </c>
      <c r="D10401" s="4" t="s">
        <v>28126</v>
      </c>
      <c r="E10401" s="41" t="s">
        <v>23</v>
      </c>
      <c r="G10401" s="1" t="s">
        <v>24</v>
      </c>
      <c r="H10401" s="4" t="s">
        <v>194</v>
      </c>
      <c r="I10401" s="1" t="s">
        <v>38</v>
      </c>
    </row>
    <row r="10402" spans="2:9">
      <c r="B10402" s="1">
        <v>10400</v>
      </c>
      <c r="C10402" s="41" t="s">
        <v>28127</v>
      </c>
      <c r="D10402" s="4" t="s">
        <v>28128</v>
      </c>
      <c r="E10402" s="41" t="s">
        <v>23</v>
      </c>
      <c r="G10402" s="1" t="s">
        <v>24</v>
      </c>
      <c r="H10402" s="4" t="s">
        <v>29551</v>
      </c>
      <c r="I10402" s="1" t="s">
        <v>38</v>
      </c>
    </row>
    <row r="10403" spans="2:9">
      <c r="B10403" s="1">
        <v>10401</v>
      </c>
      <c r="C10403" s="41" t="s">
        <v>28129</v>
      </c>
      <c r="D10403" s="4" t="s">
        <v>28130</v>
      </c>
      <c r="E10403" s="41" t="s">
        <v>23</v>
      </c>
      <c r="G10403" s="1" t="s">
        <v>24</v>
      </c>
      <c r="H10403" s="4" t="s">
        <v>194</v>
      </c>
      <c r="I10403" s="1" t="s">
        <v>38</v>
      </c>
    </row>
    <row r="10404" spans="2:9">
      <c r="B10404" s="1">
        <v>10402</v>
      </c>
      <c r="C10404" s="41" t="s">
        <v>28131</v>
      </c>
      <c r="D10404" s="4" t="s">
        <v>28132</v>
      </c>
      <c r="E10404" s="41" t="s">
        <v>23</v>
      </c>
      <c r="F10404" s="3" t="s">
        <v>30184</v>
      </c>
      <c r="G10404" s="1" t="s">
        <v>24</v>
      </c>
      <c r="H10404" s="4" t="s">
        <v>609</v>
      </c>
      <c r="I10404" s="1" t="s">
        <v>38</v>
      </c>
    </row>
    <row r="10405" spans="2:9">
      <c r="B10405" s="1">
        <v>10403</v>
      </c>
      <c r="C10405" s="41" t="s">
        <v>375</v>
      </c>
      <c r="D10405" s="4" t="s">
        <v>374</v>
      </c>
      <c r="E10405" s="41" t="s">
        <v>23</v>
      </c>
      <c r="F10405" s="3" t="s">
        <v>29978</v>
      </c>
      <c r="G10405" s="1" t="s">
        <v>24</v>
      </c>
      <c r="H10405" s="4" t="s">
        <v>4</v>
      </c>
      <c r="I10405" s="1" t="s">
        <v>38</v>
      </c>
    </row>
    <row r="10406" spans="2:9">
      <c r="B10406" s="1">
        <v>10404</v>
      </c>
      <c r="C10406" s="41" t="s">
        <v>28133</v>
      </c>
      <c r="D10406" s="4" t="s">
        <v>28134</v>
      </c>
      <c r="E10406" s="41" t="s">
        <v>23</v>
      </c>
      <c r="G10406" s="1" t="s">
        <v>24</v>
      </c>
      <c r="H10406" s="4" t="s">
        <v>29551</v>
      </c>
      <c r="I10406" s="1" t="s">
        <v>38</v>
      </c>
    </row>
    <row r="10407" spans="2:9">
      <c r="B10407" s="1">
        <v>10405</v>
      </c>
      <c r="C10407" s="41" t="s">
        <v>28135</v>
      </c>
      <c r="D10407" s="4" t="s">
        <v>28136</v>
      </c>
      <c r="E10407" s="41" t="s">
        <v>23</v>
      </c>
      <c r="G10407" s="1" t="s">
        <v>24</v>
      </c>
      <c r="H10407" s="4" t="s">
        <v>29551</v>
      </c>
      <c r="I10407" s="1" t="s">
        <v>38</v>
      </c>
    </row>
    <row r="10408" spans="2:9">
      <c r="B10408" s="1">
        <v>10406</v>
      </c>
      <c r="C10408" s="41" t="s">
        <v>28137</v>
      </c>
      <c r="D10408" s="4" t="s">
        <v>28138</v>
      </c>
      <c r="E10408" s="41" t="s">
        <v>23</v>
      </c>
      <c r="G10408" s="1" t="s">
        <v>24</v>
      </c>
      <c r="H10408" s="4" t="s">
        <v>436</v>
      </c>
      <c r="I10408" s="1" t="s">
        <v>38</v>
      </c>
    </row>
    <row r="10409" spans="2:9">
      <c r="B10409" s="1">
        <v>10407</v>
      </c>
      <c r="C10409" s="41" t="s">
        <v>28139</v>
      </c>
      <c r="D10409" s="4" t="s">
        <v>28140</v>
      </c>
      <c r="E10409" s="41" t="s">
        <v>23</v>
      </c>
      <c r="G10409" s="1" t="s">
        <v>24</v>
      </c>
      <c r="H10409" s="4" t="s">
        <v>681</v>
      </c>
      <c r="I10409" s="1" t="s">
        <v>38</v>
      </c>
    </row>
    <row r="10410" spans="2:9">
      <c r="B10410" s="1">
        <v>10408</v>
      </c>
      <c r="C10410" s="41" t="s">
        <v>28141</v>
      </c>
      <c r="D10410" s="4" t="s">
        <v>28142</v>
      </c>
      <c r="E10410" s="41" t="s">
        <v>23</v>
      </c>
      <c r="G10410" s="1" t="s">
        <v>24</v>
      </c>
      <c r="H10410" s="4" t="s">
        <v>194</v>
      </c>
      <c r="I10410" s="1" t="s">
        <v>38</v>
      </c>
    </row>
    <row r="10411" spans="2:9">
      <c r="B10411" s="1">
        <v>10409</v>
      </c>
      <c r="C10411" s="41" t="s">
        <v>88</v>
      </c>
      <c r="D10411" s="4" t="s">
        <v>89</v>
      </c>
      <c r="E10411" s="41" t="s">
        <v>23</v>
      </c>
      <c r="F10411" s="3" t="s">
        <v>30027</v>
      </c>
      <c r="G10411" s="1" t="s">
        <v>24</v>
      </c>
      <c r="H10411" s="4" t="s">
        <v>4</v>
      </c>
      <c r="I10411" s="1" t="s">
        <v>38</v>
      </c>
    </row>
    <row r="10412" spans="2:9">
      <c r="B10412" s="1">
        <v>10410</v>
      </c>
      <c r="C10412" s="41" t="s">
        <v>28143</v>
      </c>
      <c r="D10412" s="4" t="s">
        <v>28144</v>
      </c>
      <c r="E10412" s="41" t="s">
        <v>23</v>
      </c>
      <c r="G10412" s="1" t="s">
        <v>24</v>
      </c>
      <c r="H10412" s="4" t="s">
        <v>301</v>
      </c>
      <c r="I10412" s="1" t="s">
        <v>38</v>
      </c>
    </row>
    <row r="10413" spans="2:9">
      <c r="B10413" s="1">
        <v>10411</v>
      </c>
      <c r="C10413" s="41" t="s">
        <v>28145</v>
      </c>
      <c r="D10413" s="4" t="s">
        <v>28146</v>
      </c>
      <c r="E10413" s="41" t="s">
        <v>23</v>
      </c>
      <c r="G10413" s="1" t="s">
        <v>24</v>
      </c>
      <c r="H10413" s="4" t="s">
        <v>29551</v>
      </c>
      <c r="I10413" s="1" t="s">
        <v>38</v>
      </c>
    </row>
    <row r="10414" spans="2:9">
      <c r="B10414" s="1">
        <v>10412</v>
      </c>
      <c r="C10414" s="41" t="s">
        <v>28147</v>
      </c>
      <c r="D10414" s="4" t="s">
        <v>28148</v>
      </c>
      <c r="E10414" s="41" t="s">
        <v>23</v>
      </c>
      <c r="G10414" s="1" t="s">
        <v>24</v>
      </c>
      <c r="H10414" s="4" t="s">
        <v>182</v>
      </c>
      <c r="I10414" s="1" t="s">
        <v>38</v>
      </c>
    </row>
    <row r="10415" spans="2:9">
      <c r="B10415" s="1">
        <v>10413</v>
      </c>
      <c r="C10415" s="41" t="s">
        <v>28149</v>
      </c>
      <c r="D10415" s="4" t="s">
        <v>28150</v>
      </c>
      <c r="E10415" s="41" t="s">
        <v>23</v>
      </c>
      <c r="G10415" s="1" t="s">
        <v>24</v>
      </c>
      <c r="H10415" s="4" t="s">
        <v>4</v>
      </c>
      <c r="I10415" s="1" t="s">
        <v>38</v>
      </c>
    </row>
    <row r="10416" spans="2:9">
      <c r="B10416" s="1">
        <v>10414</v>
      </c>
      <c r="C10416" s="41" t="s">
        <v>28151</v>
      </c>
      <c r="D10416" s="4" t="s">
        <v>28152</v>
      </c>
      <c r="E10416" s="41" t="s">
        <v>23</v>
      </c>
      <c r="G10416" s="1" t="s">
        <v>24</v>
      </c>
      <c r="H10416" s="4" t="s">
        <v>29551</v>
      </c>
      <c r="I10416" s="1" t="s">
        <v>38</v>
      </c>
    </row>
    <row r="10417" spans="2:9">
      <c r="B10417" s="1">
        <v>10415</v>
      </c>
      <c r="C10417" s="41" t="s">
        <v>28153</v>
      </c>
      <c r="D10417" s="4" t="s">
        <v>28154</v>
      </c>
      <c r="E10417" s="41" t="s">
        <v>23</v>
      </c>
      <c r="G10417" s="1" t="s">
        <v>24</v>
      </c>
      <c r="H10417" s="4" t="s">
        <v>484</v>
      </c>
      <c r="I10417" s="1" t="s">
        <v>38</v>
      </c>
    </row>
    <row r="10418" spans="2:9">
      <c r="B10418" s="1">
        <v>10416</v>
      </c>
      <c r="C10418" s="41" t="s">
        <v>28155</v>
      </c>
      <c r="D10418" s="4" t="s">
        <v>28156</v>
      </c>
      <c r="E10418" s="41" t="s">
        <v>23</v>
      </c>
      <c r="F10418" s="3" t="s">
        <v>30185</v>
      </c>
      <c r="G10418" s="1" t="s">
        <v>24</v>
      </c>
      <c r="H10418" s="4" t="s">
        <v>609</v>
      </c>
      <c r="I10418" s="1" t="s">
        <v>38</v>
      </c>
    </row>
    <row r="10419" spans="2:9">
      <c r="B10419" s="1">
        <v>10417</v>
      </c>
      <c r="C10419" s="41" t="s">
        <v>28157</v>
      </c>
      <c r="D10419" s="4" t="s">
        <v>28158</v>
      </c>
      <c r="E10419" s="41" t="s">
        <v>23</v>
      </c>
      <c r="G10419" s="1" t="s">
        <v>24</v>
      </c>
      <c r="H10419" s="4" t="s">
        <v>594</v>
      </c>
      <c r="I10419" s="1" t="s">
        <v>38</v>
      </c>
    </row>
    <row r="10420" spans="2:9">
      <c r="B10420" s="1">
        <v>10418</v>
      </c>
      <c r="C10420" s="41" t="s">
        <v>28159</v>
      </c>
      <c r="D10420" s="4" t="s">
        <v>28160</v>
      </c>
      <c r="E10420" s="41" t="s">
        <v>23</v>
      </c>
      <c r="G10420" s="1" t="s">
        <v>24</v>
      </c>
      <c r="H10420" s="4" t="s">
        <v>29551</v>
      </c>
      <c r="I10420" s="1" t="s">
        <v>38</v>
      </c>
    </row>
    <row r="10421" spans="2:9">
      <c r="B10421" s="1">
        <v>10419</v>
      </c>
      <c r="C10421" s="41" t="s">
        <v>28161</v>
      </c>
      <c r="D10421" s="4" t="s">
        <v>28162</v>
      </c>
      <c r="E10421" s="41" t="s">
        <v>23</v>
      </c>
      <c r="F10421" s="3" t="s">
        <v>30339</v>
      </c>
      <c r="G10421" s="1" t="s">
        <v>24</v>
      </c>
      <c r="H10421" s="4" t="s">
        <v>609</v>
      </c>
      <c r="I10421" s="1" t="s">
        <v>38</v>
      </c>
    </row>
    <row r="10422" spans="2:9">
      <c r="B10422" s="1">
        <v>10420</v>
      </c>
      <c r="C10422" s="41" t="s">
        <v>28163</v>
      </c>
      <c r="D10422" s="4" t="s">
        <v>28164</v>
      </c>
      <c r="E10422" s="41" t="s">
        <v>23</v>
      </c>
      <c r="G10422" s="1" t="s">
        <v>24</v>
      </c>
      <c r="H10422" s="4" t="s">
        <v>681</v>
      </c>
      <c r="I10422" s="1" t="s">
        <v>38</v>
      </c>
    </row>
    <row r="10423" spans="2:9">
      <c r="B10423" s="1">
        <v>10421</v>
      </c>
      <c r="C10423" s="41" t="s">
        <v>28165</v>
      </c>
      <c r="D10423" s="4" t="s">
        <v>28166</v>
      </c>
      <c r="E10423" s="41" t="s">
        <v>23</v>
      </c>
      <c r="G10423" s="1" t="s">
        <v>24</v>
      </c>
      <c r="H10423" s="4" t="s">
        <v>679</v>
      </c>
      <c r="I10423" s="1" t="s">
        <v>38</v>
      </c>
    </row>
    <row r="10424" spans="2:9">
      <c r="B10424" s="1">
        <v>10422</v>
      </c>
      <c r="C10424" s="41" t="s">
        <v>28167</v>
      </c>
      <c r="D10424" s="4" t="s">
        <v>28168</v>
      </c>
      <c r="E10424" s="41" t="s">
        <v>23</v>
      </c>
      <c r="G10424" s="1" t="s">
        <v>24</v>
      </c>
      <c r="H10424" s="4" t="s">
        <v>29551</v>
      </c>
      <c r="I10424" s="1" t="s">
        <v>38</v>
      </c>
    </row>
    <row r="10425" spans="2:9">
      <c r="B10425" s="1">
        <v>10423</v>
      </c>
      <c r="C10425" s="41" t="s">
        <v>28169</v>
      </c>
      <c r="D10425" s="4" t="s">
        <v>28170</v>
      </c>
      <c r="E10425" s="41" t="s">
        <v>665</v>
      </c>
      <c r="G10425" s="1" t="s">
        <v>666</v>
      </c>
      <c r="H10425" s="4" t="s">
        <v>29551</v>
      </c>
      <c r="I10425" s="1" t="s">
        <v>38</v>
      </c>
    </row>
    <row r="10426" spans="2:9">
      <c r="B10426" s="1">
        <v>10424</v>
      </c>
      <c r="C10426" s="41" t="s">
        <v>28171</v>
      </c>
      <c r="D10426" s="4" t="s">
        <v>28172</v>
      </c>
      <c r="E10426" s="41" t="s">
        <v>665</v>
      </c>
      <c r="G10426" s="1" t="s">
        <v>666</v>
      </c>
      <c r="H10426" s="4" t="s">
        <v>29551</v>
      </c>
      <c r="I10426" s="1" t="s">
        <v>38</v>
      </c>
    </row>
    <row r="10427" spans="2:9">
      <c r="B10427" s="1">
        <v>10425</v>
      </c>
      <c r="C10427" s="41" t="s">
        <v>28173</v>
      </c>
      <c r="D10427" s="4" t="s">
        <v>28174</v>
      </c>
      <c r="E10427" s="41" t="s">
        <v>665</v>
      </c>
      <c r="G10427" s="1" t="s">
        <v>666</v>
      </c>
      <c r="H10427" s="4" t="s">
        <v>29551</v>
      </c>
      <c r="I10427" s="1" t="s">
        <v>38</v>
      </c>
    </row>
    <row r="10428" spans="2:9">
      <c r="B10428" s="1">
        <v>10426</v>
      </c>
      <c r="C10428" s="41" t="s">
        <v>28175</v>
      </c>
      <c r="D10428" s="4" t="s">
        <v>28176</v>
      </c>
      <c r="E10428" s="41" t="s">
        <v>665</v>
      </c>
      <c r="G10428" s="1" t="s">
        <v>666</v>
      </c>
      <c r="H10428" s="4" t="s">
        <v>29551</v>
      </c>
      <c r="I10428" s="1" t="s">
        <v>38</v>
      </c>
    </row>
    <row r="10429" spans="2:9">
      <c r="B10429" s="1">
        <v>10427</v>
      </c>
      <c r="C10429" s="41" t="s">
        <v>28177</v>
      </c>
      <c r="D10429" s="4" t="s">
        <v>28178</v>
      </c>
      <c r="E10429" s="41" t="s">
        <v>665</v>
      </c>
      <c r="G10429" s="1" t="s">
        <v>666</v>
      </c>
      <c r="H10429" s="4" t="s">
        <v>29551</v>
      </c>
      <c r="I10429" s="1" t="s">
        <v>38</v>
      </c>
    </row>
    <row r="10430" spans="2:9">
      <c r="B10430" s="1">
        <v>10428</v>
      </c>
      <c r="C10430" s="41" t="s">
        <v>28179</v>
      </c>
      <c r="D10430" s="4" t="s">
        <v>28180</v>
      </c>
      <c r="E10430" s="41" t="s">
        <v>665</v>
      </c>
      <c r="G10430" s="1" t="s">
        <v>666</v>
      </c>
      <c r="H10430" s="4" t="s">
        <v>29551</v>
      </c>
      <c r="I10430" s="1" t="s">
        <v>38</v>
      </c>
    </row>
    <row r="10431" spans="2:9">
      <c r="B10431" s="1">
        <v>10429</v>
      </c>
      <c r="C10431" s="41" t="s">
        <v>28181</v>
      </c>
      <c r="D10431" s="4" t="s">
        <v>28182</v>
      </c>
      <c r="E10431" s="41" t="s">
        <v>665</v>
      </c>
      <c r="G10431" s="1" t="s">
        <v>666</v>
      </c>
      <c r="H10431" s="4" t="s">
        <v>29551</v>
      </c>
      <c r="I10431" s="1" t="s">
        <v>38</v>
      </c>
    </row>
    <row r="10432" spans="2:9">
      <c r="B10432" s="1">
        <v>10430</v>
      </c>
      <c r="C10432" s="41" t="s">
        <v>28183</v>
      </c>
      <c r="D10432" s="4" t="s">
        <v>28184</v>
      </c>
      <c r="E10432" s="41" t="s">
        <v>665</v>
      </c>
      <c r="G10432" s="1" t="s">
        <v>666</v>
      </c>
      <c r="H10432" s="4" t="s">
        <v>29551</v>
      </c>
      <c r="I10432" s="1" t="s">
        <v>38</v>
      </c>
    </row>
    <row r="10433" spans="2:9">
      <c r="B10433" s="1">
        <v>10431</v>
      </c>
      <c r="C10433" s="41" t="s">
        <v>28185</v>
      </c>
      <c r="D10433" s="4" t="s">
        <v>28186</v>
      </c>
      <c r="E10433" s="41" t="s">
        <v>665</v>
      </c>
      <c r="G10433" s="1" t="s">
        <v>666</v>
      </c>
      <c r="H10433" s="4" t="s">
        <v>29551</v>
      </c>
      <c r="I10433" s="1" t="s">
        <v>38</v>
      </c>
    </row>
    <row r="10434" spans="2:9">
      <c r="B10434" s="1">
        <v>10432</v>
      </c>
      <c r="C10434" s="41" t="s">
        <v>28187</v>
      </c>
      <c r="D10434" s="4" t="s">
        <v>28188</v>
      </c>
      <c r="E10434" s="41" t="s">
        <v>665</v>
      </c>
      <c r="G10434" s="1" t="s">
        <v>666</v>
      </c>
      <c r="H10434" s="4" t="s">
        <v>29551</v>
      </c>
      <c r="I10434" s="1" t="s">
        <v>38</v>
      </c>
    </row>
    <row r="10435" spans="2:9">
      <c r="B10435" s="1">
        <v>10433</v>
      </c>
      <c r="C10435" s="41" t="s">
        <v>28189</v>
      </c>
      <c r="D10435" s="4" t="s">
        <v>28190</v>
      </c>
      <c r="E10435" s="41" t="s">
        <v>665</v>
      </c>
      <c r="G10435" s="1" t="s">
        <v>666</v>
      </c>
      <c r="H10435" s="4" t="s">
        <v>29551</v>
      </c>
      <c r="I10435" s="1" t="s">
        <v>38</v>
      </c>
    </row>
    <row r="10436" spans="2:9">
      <c r="B10436" s="1">
        <v>10434</v>
      </c>
      <c r="C10436" s="41" t="s">
        <v>28191</v>
      </c>
      <c r="D10436" s="4" t="s">
        <v>28192</v>
      </c>
      <c r="E10436" s="41" t="s">
        <v>665</v>
      </c>
      <c r="G10436" s="1" t="s">
        <v>666</v>
      </c>
      <c r="H10436" s="4" t="s">
        <v>29551</v>
      </c>
      <c r="I10436" s="1" t="s">
        <v>38</v>
      </c>
    </row>
    <row r="10437" spans="2:9">
      <c r="B10437" s="1">
        <v>10435</v>
      </c>
      <c r="C10437" s="41" t="s">
        <v>28193</v>
      </c>
      <c r="D10437" s="4" t="s">
        <v>28194</v>
      </c>
      <c r="E10437" s="41" t="s">
        <v>665</v>
      </c>
      <c r="G10437" s="1" t="s">
        <v>666</v>
      </c>
      <c r="H10437" s="4" t="s">
        <v>29551</v>
      </c>
      <c r="I10437" s="1" t="s">
        <v>38</v>
      </c>
    </row>
    <row r="10438" spans="2:9">
      <c r="B10438" s="1">
        <v>10436</v>
      </c>
      <c r="C10438" s="41" t="s">
        <v>28195</v>
      </c>
      <c r="D10438" s="4" t="s">
        <v>28196</v>
      </c>
      <c r="E10438" s="41" t="s">
        <v>665</v>
      </c>
      <c r="G10438" s="1" t="s">
        <v>666</v>
      </c>
      <c r="H10438" s="4" t="s">
        <v>29551</v>
      </c>
      <c r="I10438" s="1" t="s">
        <v>38</v>
      </c>
    </row>
    <row r="10439" spans="2:9">
      <c r="B10439" s="1">
        <v>10437</v>
      </c>
      <c r="C10439" s="41" t="s">
        <v>28197</v>
      </c>
      <c r="D10439" s="4" t="s">
        <v>28198</v>
      </c>
      <c r="E10439" s="41" t="s">
        <v>665</v>
      </c>
      <c r="G10439" s="1" t="s">
        <v>666</v>
      </c>
      <c r="H10439" s="4" t="s">
        <v>29551</v>
      </c>
      <c r="I10439" s="1" t="s">
        <v>38</v>
      </c>
    </row>
    <row r="10440" spans="2:9">
      <c r="B10440" s="1">
        <v>10438</v>
      </c>
      <c r="C10440" s="41" t="s">
        <v>28199</v>
      </c>
      <c r="D10440" s="4" t="s">
        <v>28200</v>
      </c>
      <c r="E10440" s="41" t="s">
        <v>232</v>
      </c>
      <c r="G10440" s="1" t="s">
        <v>667</v>
      </c>
      <c r="H10440" s="4" t="s">
        <v>182</v>
      </c>
      <c r="I10440" s="1" t="s">
        <v>38</v>
      </c>
    </row>
    <row r="10441" spans="2:9">
      <c r="B10441" s="1">
        <v>10439</v>
      </c>
      <c r="C10441" s="41" t="s">
        <v>28201</v>
      </c>
      <c r="D10441" s="4" t="s">
        <v>28202</v>
      </c>
      <c r="E10441" s="41" t="s">
        <v>232</v>
      </c>
      <c r="G10441" s="1" t="s">
        <v>667</v>
      </c>
      <c r="H10441" s="4" t="s">
        <v>182</v>
      </c>
      <c r="I10441" s="1" t="s">
        <v>38</v>
      </c>
    </row>
    <row r="10442" spans="2:9">
      <c r="B10442" s="1">
        <v>10440</v>
      </c>
      <c r="C10442" s="41" t="s">
        <v>28203</v>
      </c>
      <c r="D10442" s="4" t="s">
        <v>28204</v>
      </c>
      <c r="E10442" s="41" t="s">
        <v>232</v>
      </c>
      <c r="G10442" s="1" t="s">
        <v>667</v>
      </c>
      <c r="H10442" s="4" t="s">
        <v>182</v>
      </c>
      <c r="I10442" s="1" t="s">
        <v>38</v>
      </c>
    </row>
    <row r="10443" spans="2:9">
      <c r="B10443" s="1">
        <v>10441</v>
      </c>
      <c r="C10443" s="41" t="s">
        <v>28205</v>
      </c>
      <c r="D10443" s="4" t="s">
        <v>28206</v>
      </c>
      <c r="E10443" s="41" t="s">
        <v>232</v>
      </c>
      <c r="G10443" s="1" t="s">
        <v>667</v>
      </c>
      <c r="H10443" s="4" t="s">
        <v>182</v>
      </c>
      <c r="I10443" s="1" t="s">
        <v>38</v>
      </c>
    </row>
    <row r="10444" spans="2:9">
      <c r="B10444" s="1">
        <v>10442</v>
      </c>
      <c r="C10444" s="41" t="s">
        <v>28207</v>
      </c>
      <c r="D10444" s="4" t="s">
        <v>28208</v>
      </c>
      <c r="E10444" s="41" t="s">
        <v>232</v>
      </c>
      <c r="G10444" s="1" t="s">
        <v>667</v>
      </c>
      <c r="H10444" s="4" t="s">
        <v>182</v>
      </c>
      <c r="I10444" s="1" t="s">
        <v>38</v>
      </c>
    </row>
    <row r="10445" spans="2:9">
      <c r="B10445" s="1">
        <v>10443</v>
      </c>
      <c r="C10445" s="41" t="s">
        <v>28209</v>
      </c>
      <c r="D10445" s="4" t="s">
        <v>28210</v>
      </c>
      <c r="E10445" s="41" t="s">
        <v>232</v>
      </c>
      <c r="G10445" s="1" t="s">
        <v>667</v>
      </c>
      <c r="H10445" s="4" t="s">
        <v>182</v>
      </c>
      <c r="I10445" s="1" t="s">
        <v>38</v>
      </c>
    </row>
    <row r="10446" spans="2:9">
      <c r="B10446" s="1">
        <v>10444</v>
      </c>
      <c r="C10446" s="41" t="s">
        <v>28211</v>
      </c>
      <c r="D10446" s="4" t="s">
        <v>28212</v>
      </c>
      <c r="E10446" s="41" t="s">
        <v>232</v>
      </c>
      <c r="G10446" s="1" t="s">
        <v>667</v>
      </c>
      <c r="H10446" s="4" t="s">
        <v>29551</v>
      </c>
      <c r="I10446" s="1" t="s">
        <v>38</v>
      </c>
    </row>
    <row r="10447" spans="2:9">
      <c r="B10447" s="1">
        <v>10445</v>
      </c>
      <c r="C10447" s="41" t="s">
        <v>28213</v>
      </c>
      <c r="D10447" s="4" t="s">
        <v>28214</v>
      </c>
      <c r="E10447" s="41" t="s">
        <v>232</v>
      </c>
      <c r="G10447" s="1" t="s">
        <v>667</v>
      </c>
      <c r="H10447" s="4" t="s">
        <v>182</v>
      </c>
      <c r="I10447" s="1" t="s">
        <v>38</v>
      </c>
    </row>
    <row r="10448" spans="2:9">
      <c r="B10448" s="1">
        <v>10446</v>
      </c>
      <c r="C10448" s="41" t="s">
        <v>28215</v>
      </c>
      <c r="D10448" s="4" t="s">
        <v>28216</v>
      </c>
      <c r="E10448" s="41" t="s">
        <v>232</v>
      </c>
      <c r="G10448" s="1" t="s">
        <v>667</v>
      </c>
      <c r="H10448" s="4" t="s">
        <v>182</v>
      </c>
      <c r="I10448" s="1" t="s">
        <v>38</v>
      </c>
    </row>
    <row r="10449" spans="2:9">
      <c r="B10449" s="1">
        <v>10447</v>
      </c>
      <c r="C10449" s="41" t="s">
        <v>28217</v>
      </c>
      <c r="D10449" s="4" t="s">
        <v>28218</v>
      </c>
      <c r="E10449" s="41" t="s">
        <v>232</v>
      </c>
      <c r="G10449" s="1" t="s">
        <v>667</v>
      </c>
      <c r="H10449" s="4" t="s">
        <v>182</v>
      </c>
      <c r="I10449" s="1" t="s">
        <v>38</v>
      </c>
    </row>
    <row r="10450" spans="2:9">
      <c r="B10450" s="1">
        <v>10448</v>
      </c>
      <c r="C10450" s="41" t="s">
        <v>28219</v>
      </c>
      <c r="D10450" s="4" t="s">
        <v>28220</v>
      </c>
      <c r="E10450" s="41" t="s">
        <v>232</v>
      </c>
      <c r="G10450" s="1" t="s">
        <v>667</v>
      </c>
      <c r="H10450" s="4" t="s">
        <v>182</v>
      </c>
      <c r="I10450" s="1" t="s">
        <v>38</v>
      </c>
    </row>
    <row r="10451" spans="2:9">
      <c r="B10451" s="1">
        <v>10449</v>
      </c>
      <c r="C10451" s="41" t="s">
        <v>28221</v>
      </c>
      <c r="D10451" s="4" t="s">
        <v>28222</v>
      </c>
      <c r="E10451" s="41" t="s">
        <v>232</v>
      </c>
      <c r="G10451" s="1" t="s">
        <v>667</v>
      </c>
      <c r="H10451" s="4" t="s">
        <v>182</v>
      </c>
      <c r="I10451" s="1" t="s">
        <v>38</v>
      </c>
    </row>
    <row r="10452" spans="2:9">
      <c r="B10452" s="1">
        <v>10450</v>
      </c>
      <c r="C10452" s="41" t="s">
        <v>28223</v>
      </c>
      <c r="D10452" s="4" t="s">
        <v>28224</v>
      </c>
      <c r="E10452" s="41" t="s">
        <v>665</v>
      </c>
      <c r="F10452" s="3" t="s">
        <v>30336</v>
      </c>
      <c r="G10452" s="1" t="s">
        <v>666</v>
      </c>
      <c r="H10452" s="4" t="s">
        <v>182</v>
      </c>
      <c r="I10452" s="1" t="s">
        <v>38</v>
      </c>
    </row>
    <row r="10453" spans="2:9">
      <c r="B10453" s="1">
        <v>10451</v>
      </c>
      <c r="C10453" s="41" t="s">
        <v>28225</v>
      </c>
      <c r="D10453" s="4" t="s">
        <v>28226</v>
      </c>
      <c r="E10453" s="41" t="s">
        <v>232</v>
      </c>
      <c r="G10453" s="1" t="s">
        <v>667</v>
      </c>
      <c r="H10453" s="4" t="s">
        <v>29551</v>
      </c>
      <c r="I10453" s="1" t="s">
        <v>38</v>
      </c>
    </row>
    <row r="10454" spans="2:9">
      <c r="B10454" s="1">
        <v>10452</v>
      </c>
      <c r="C10454" s="41" t="s">
        <v>28227</v>
      </c>
      <c r="D10454" s="4" t="s">
        <v>28228</v>
      </c>
      <c r="E10454" s="41" t="s">
        <v>232</v>
      </c>
      <c r="G10454" s="1" t="s">
        <v>667</v>
      </c>
      <c r="H10454" s="4" t="s">
        <v>182</v>
      </c>
      <c r="I10454" s="1" t="s">
        <v>38</v>
      </c>
    </row>
    <row r="10455" spans="2:9">
      <c r="B10455" s="1">
        <v>10453</v>
      </c>
      <c r="C10455" s="41" t="s">
        <v>28229</v>
      </c>
      <c r="D10455" s="4" t="s">
        <v>28230</v>
      </c>
      <c r="E10455" s="41" t="s">
        <v>232</v>
      </c>
      <c r="G10455" s="1" t="s">
        <v>667</v>
      </c>
      <c r="H10455" s="4" t="s">
        <v>182</v>
      </c>
      <c r="I10455" s="1" t="s">
        <v>38</v>
      </c>
    </row>
    <row r="10456" spans="2:9">
      <c r="B10456" s="1">
        <v>10454</v>
      </c>
      <c r="C10456" s="41" t="s">
        <v>28231</v>
      </c>
      <c r="D10456" s="4" t="s">
        <v>28232</v>
      </c>
      <c r="E10456" s="41" t="s">
        <v>232</v>
      </c>
      <c r="G10456" s="1" t="s">
        <v>667</v>
      </c>
      <c r="H10456" s="4" t="s">
        <v>182</v>
      </c>
      <c r="I10456" s="1" t="s">
        <v>38</v>
      </c>
    </row>
    <row r="10457" spans="2:9">
      <c r="B10457" s="1">
        <v>10455</v>
      </c>
      <c r="C10457" s="41" t="s">
        <v>28233</v>
      </c>
      <c r="D10457" s="4" t="s">
        <v>28234</v>
      </c>
      <c r="E10457" s="41" t="s">
        <v>232</v>
      </c>
      <c r="G10457" s="1" t="s">
        <v>667</v>
      </c>
      <c r="H10457" s="4" t="s">
        <v>182</v>
      </c>
      <c r="I10457" s="1" t="s">
        <v>38</v>
      </c>
    </row>
    <row r="10458" spans="2:9">
      <c r="B10458" s="1">
        <v>10456</v>
      </c>
      <c r="C10458" s="41" t="s">
        <v>28235</v>
      </c>
      <c r="D10458" s="4" t="s">
        <v>28236</v>
      </c>
      <c r="E10458" s="41" t="s">
        <v>232</v>
      </c>
      <c r="G10458" s="1" t="s">
        <v>667</v>
      </c>
      <c r="H10458" s="4" t="s">
        <v>182</v>
      </c>
      <c r="I10458" s="1" t="s">
        <v>38</v>
      </c>
    </row>
    <row r="10459" spans="2:9">
      <c r="B10459" s="1">
        <v>10457</v>
      </c>
      <c r="C10459" s="41" t="s">
        <v>28237</v>
      </c>
      <c r="D10459" s="4" t="s">
        <v>28238</v>
      </c>
      <c r="E10459" s="41" t="s">
        <v>232</v>
      </c>
      <c r="G10459" s="1" t="s">
        <v>667</v>
      </c>
      <c r="H10459" s="4" t="s">
        <v>182</v>
      </c>
      <c r="I10459" s="1" t="s">
        <v>38</v>
      </c>
    </row>
    <row r="10460" spans="2:9">
      <c r="B10460" s="1">
        <v>10458</v>
      </c>
      <c r="C10460" s="41" t="s">
        <v>28239</v>
      </c>
      <c r="D10460" s="4" t="s">
        <v>28240</v>
      </c>
      <c r="E10460" s="41" t="s">
        <v>232</v>
      </c>
      <c r="G10460" s="1" t="s">
        <v>667</v>
      </c>
      <c r="H10460" s="4" t="s">
        <v>182</v>
      </c>
      <c r="I10460" s="1" t="s">
        <v>38</v>
      </c>
    </row>
    <row r="10461" spans="2:9">
      <c r="B10461" s="1">
        <v>10459</v>
      </c>
      <c r="C10461" s="41" t="s">
        <v>28241</v>
      </c>
      <c r="D10461" s="4" t="s">
        <v>28242</v>
      </c>
      <c r="E10461" s="41" t="s">
        <v>232</v>
      </c>
      <c r="G10461" s="1" t="s">
        <v>667</v>
      </c>
      <c r="H10461" s="4" t="s">
        <v>182</v>
      </c>
      <c r="I10461" s="1" t="s">
        <v>38</v>
      </c>
    </row>
    <row r="10462" spans="2:9">
      <c r="B10462" s="1">
        <v>10460</v>
      </c>
      <c r="C10462" s="41" t="s">
        <v>28243</v>
      </c>
      <c r="D10462" s="4" t="s">
        <v>28244</v>
      </c>
      <c r="E10462" s="41" t="s">
        <v>232</v>
      </c>
      <c r="G10462" s="1" t="s">
        <v>667</v>
      </c>
      <c r="H10462" s="4" t="s">
        <v>29551</v>
      </c>
      <c r="I10462" s="1" t="s">
        <v>38</v>
      </c>
    </row>
    <row r="10463" spans="2:9">
      <c r="B10463" s="1">
        <v>10461</v>
      </c>
      <c r="C10463" s="41" t="s">
        <v>28245</v>
      </c>
      <c r="D10463" s="4" t="s">
        <v>28246</v>
      </c>
      <c r="E10463" s="41" t="s">
        <v>232</v>
      </c>
      <c r="G10463" s="1" t="s">
        <v>667</v>
      </c>
      <c r="H10463" s="4" t="s">
        <v>182</v>
      </c>
      <c r="I10463" s="1" t="s">
        <v>38</v>
      </c>
    </row>
    <row r="10464" spans="2:9">
      <c r="B10464" s="1">
        <v>10462</v>
      </c>
      <c r="C10464" s="41" t="s">
        <v>28247</v>
      </c>
      <c r="D10464" s="4" t="s">
        <v>28248</v>
      </c>
      <c r="E10464" s="41" t="s">
        <v>232</v>
      </c>
      <c r="G10464" s="1" t="s">
        <v>667</v>
      </c>
      <c r="H10464" s="4" t="s">
        <v>182</v>
      </c>
      <c r="I10464" s="1" t="s">
        <v>38</v>
      </c>
    </row>
    <row r="10465" spans="2:9">
      <c r="B10465" s="1">
        <v>10463</v>
      </c>
      <c r="C10465" s="41" t="s">
        <v>28249</v>
      </c>
      <c r="D10465" s="4" t="s">
        <v>28250</v>
      </c>
      <c r="E10465" s="41" t="s">
        <v>232</v>
      </c>
      <c r="G10465" s="1" t="s">
        <v>667</v>
      </c>
      <c r="H10465" s="4" t="s">
        <v>182</v>
      </c>
      <c r="I10465" s="1" t="s">
        <v>38</v>
      </c>
    </row>
    <row r="10466" spans="2:9">
      <c r="B10466" s="1">
        <v>10464</v>
      </c>
      <c r="C10466" s="41" t="s">
        <v>28251</v>
      </c>
      <c r="D10466" s="4" t="s">
        <v>28252</v>
      </c>
      <c r="E10466" s="41" t="s">
        <v>232</v>
      </c>
      <c r="G10466" s="1" t="s">
        <v>667</v>
      </c>
      <c r="H10466" s="4" t="s">
        <v>182</v>
      </c>
      <c r="I10466" s="1" t="s">
        <v>38</v>
      </c>
    </row>
    <row r="10467" spans="2:9">
      <c r="B10467" s="1">
        <v>10465</v>
      </c>
      <c r="C10467" s="41" t="s">
        <v>28253</v>
      </c>
      <c r="D10467" s="4" t="s">
        <v>28254</v>
      </c>
      <c r="E10467" s="41" t="s">
        <v>232</v>
      </c>
      <c r="G10467" s="1" t="s">
        <v>667</v>
      </c>
      <c r="H10467" s="4" t="s">
        <v>182</v>
      </c>
      <c r="I10467" s="1" t="s">
        <v>38</v>
      </c>
    </row>
    <row r="10468" spans="2:9">
      <c r="B10468" s="1">
        <v>10466</v>
      </c>
      <c r="C10468" s="41" t="s">
        <v>28255</v>
      </c>
      <c r="D10468" s="4" t="s">
        <v>28256</v>
      </c>
      <c r="E10468" s="41" t="s">
        <v>232</v>
      </c>
      <c r="G10468" s="1" t="s">
        <v>667</v>
      </c>
      <c r="H10468" s="4" t="s">
        <v>182</v>
      </c>
      <c r="I10468" s="1" t="s">
        <v>38</v>
      </c>
    </row>
    <row r="10469" spans="2:9">
      <c r="B10469" s="1">
        <v>10467</v>
      </c>
      <c r="C10469" s="41" t="s">
        <v>28257</v>
      </c>
      <c r="D10469" s="4" t="s">
        <v>28258</v>
      </c>
      <c r="E10469" s="41" t="s">
        <v>232</v>
      </c>
      <c r="G10469" s="1" t="s">
        <v>667</v>
      </c>
      <c r="H10469" s="4" t="s">
        <v>182</v>
      </c>
      <c r="I10469" s="1" t="s">
        <v>38</v>
      </c>
    </row>
    <row r="10470" spans="2:9">
      <c r="B10470" s="1">
        <v>10468</v>
      </c>
      <c r="C10470" s="41" t="s">
        <v>28259</v>
      </c>
      <c r="D10470" s="4" t="s">
        <v>28260</v>
      </c>
      <c r="E10470" s="41" t="s">
        <v>232</v>
      </c>
      <c r="G10470" s="1" t="s">
        <v>667</v>
      </c>
      <c r="H10470" s="4" t="s">
        <v>182</v>
      </c>
      <c r="I10470" s="1" t="s">
        <v>38</v>
      </c>
    </row>
    <row r="10471" spans="2:9">
      <c r="B10471" s="1">
        <v>10469</v>
      </c>
      <c r="C10471" s="41" t="s">
        <v>28261</v>
      </c>
      <c r="D10471" s="4" t="s">
        <v>28262</v>
      </c>
      <c r="E10471" s="41" t="s">
        <v>232</v>
      </c>
      <c r="G10471" s="1" t="s">
        <v>667</v>
      </c>
      <c r="H10471" s="4" t="s">
        <v>29551</v>
      </c>
      <c r="I10471" s="1" t="s">
        <v>38</v>
      </c>
    </row>
    <row r="10472" spans="2:9">
      <c r="B10472" s="1">
        <v>10470</v>
      </c>
      <c r="C10472" s="41" t="s">
        <v>28263</v>
      </c>
      <c r="D10472" s="4" t="s">
        <v>28264</v>
      </c>
      <c r="E10472" s="41" t="s">
        <v>232</v>
      </c>
      <c r="G10472" s="1" t="s">
        <v>667</v>
      </c>
      <c r="H10472" s="4" t="s">
        <v>182</v>
      </c>
      <c r="I10472" s="1" t="s">
        <v>38</v>
      </c>
    </row>
    <row r="10473" spans="2:9">
      <c r="B10473" s="1">
        <v>10471</v>
      </c>
      <c r="C10473" s="41" t="s">
        <v>28265</v>
      </c>
      <c r="D10473" s="4" t="s">
        <v>28266</v>
      </c>
      <c r="E10473" s="41" t="s">
        <v>232</v>
      </c>
      <c r="G10473" s="1" t="s">
        <v>667</v>
      </c>
      <c r="H10473" s="4" t="s">
        <v>182</v>
      </c>
      <c r="I10473" s="1" t="s">
        <v>38</v>
      </c>
    </row>
    <row r="10474" spans="2:9">
      <c r="B10474" s="1">
        <v>10472</v>
      </c>
      <c r="C10474" s="41" t="s">
        <v>28267</v>
      </c>
      <c r="D10474" s="4" t="s">
        <v>28268</v>
      </c>
      <c r="E10474" s="41" t="s">
        <v>232</v>
      </c>
      <c r="G10474" s="1" t="s">
        <v>667</v>
      </c>
      <c r="H10474" s="4" t="s">
        <v>182</v>
      </c>
      <c r="I10474" s="1" t="s">
        <v>38</v>
      </c>
    </row>
    <row r="10475" spans="2:9">
      <c r="B10475" s="1">
        <v>10473</v>
      </c>
      <c r="C10475" s="41" t="s">
        <v>28269</v>
      </c>
      <c r="D10475" s="4" t="s">
        <v>28270</v>
      </c>
      <c r="E10475" s="41" t="s">
        <v>232</v>
      </c>
      <c r="G10475" s="1" t="s">
        <v>667</v>
      </c>
      <c r="H10475" s="4" t="s">
        <v>182</v>
      </c>
      <c r="I10475" s="1" t="s">
        <v>38</v>
      </c>
    </row>
    <row r="10476" spans="2:9">
      <c r="B10476" s="1">
        <v>10474</v>
      </c>
      <c r="C10476" s="41" t="s">
        <v>233</v>
      </c>
      <c r="D10476" s="4" t="s">
        <v>231</v>
      </c>
      <c r="E10476" s="41" t="s">
        <v>232</v>
      </c>
      <c r="G10476" s="1" t="s">
        <v>667</v>
      </c>
      <c r="H10476" s="4" t="s">
        <v>182</v>
      </c>
      <c r="I10476" s="1" t="s">
        <v>38</v>
      </c>
    </row>
    <row r="10477" spans="2:9">
      <c r="B10477" s="1">
        <v>10475</v>
      </c>
      <c r="C10477" s="41" t="s">
        <v>28271</v>
      </c>
      <c r="D10477" s="4" t="s">
        <v>28272</v>
      </c>
      <c r="E10477" s="41" t="s">
        <v>232</v>
      </c>
      <c r="G10477" s="1" t="s">
        <v>667</v>
      </c>
      <c r="H10477" s="4" t="s">
        <v>182</v>
      </c>
      <c r="I10477" s="1" t="s">
        <v>38</v>
      </c>
    </row>
    <row r="10478" spans="2:9">
      <c r="B10478" s="1">
        <v>10476</v>
      </c>
      <c r="C10478" s="41" t="s">
        <v>238</v>
      </c>
      <c r="D10478" s="4" t="s">
        <v>237</v>
      </c>
      <c r="E10478" s="41" t="s">
        <v>232</v>
      </c>
      <c r="G10478" s="1" t="s">
        <v>667</v>
      </c>
      <c r="H10478" s="4" t="s">
        <v>182</v>
      </c>
      <c r="I10478" s="1" t="s">
        <v>38</v>
      </c>
    </row>
    <row r="10479" spans="2:9">
      <c r="B10479" s="1">
        <v>10477</v>
      </c>
      <c r="C10479" s="41" t="s">
        <v>28273</v>
      </c>
      <c r="D10479" s="4" t="s">
        <v>28274</v>
      </c>
      <c r="E10479" s="41" t="s">
        <v>232</v>
      </c>
      <c r="G10479" s="1" t="s">
        <v>667</v>
      </c>
      <c r="H10479" s="4" t="s">
        <v>29551</v>
      </c>
      <c r="I10479" s="1" t="s">
        <v>38</v>
      </c>
    </row>
    <row r="10480" spans="2:9">
      <c r="B10480" s="1">
        <v>10478</v>
      </c>
      <c r="C10480" s="41" t="s">
        <v>28275</v>
      </c>
      <c r="D10480" s="4" t="s">
        <v>11052</v>
      </c>
      <c r="E10480" s="41" t="s">
        <v>232</v>
      </c>
      <c r="G10480" s="1" t="s">
        <v>667</v>
      </c>
      <c r="H10480" s="4" t="s">
        <v>182</v>
      </c>
      <c r="I10480" s="1" t="s">
        <v>38</v>
      </c>
    </row>
    <row r="10481" spans="2:9">
      <c r="B10481" s="1">
        <v>10479</v>
      </c>
      <c r="C10481" s="41" t="s">
        <v>28276</v>
      </c>
      <c r="D10481" s="4" t="s">
        <v>28277</v>
      </c>
      <c r="E10481" s="41" t="s">
        <v>232</v>
      </c>
      <c r="G10481" s="1" t="s">
        <v>667</v>
      </c>
      <c r="H10481" s="4" t="s">
        <v>182</v>
      </c>
      <c r="I10481" s="1" t="s">
        <v>38</v>
      </c>
    </row>
    <row r="10482" spans="2:9">
      <c r="B10482" s="1">
        <v>10480</v>
      </c>
      <c r="C10482" s="41" t="s">
        <v>28278</v>
      </c>
      <c r="D10482" s="4" t="s">
        <v>28279</v>
      </c>
      <c r="E10482" s="41" t="s">
        <v>232</v>
      </c>
      <c r="G10482" s="1" t="s">
        <v>667</v>
      </c>
      <c r="H10482" s="4" t="s">
        <v>29551</v>
      </c>
      <c r="I10482" s="1" t="s">
        <v>38</v>
      </c>
    </row>
    <row r="10483" spans="2:9">
      <c r="B10483" s="1">
        <v>10481</v>
      </c>
      <c r="C10483" s="41" t="s">
        <v>28280</v>
      </c>
      <c r="D10483" s="4" t="s">
        <v>28281</v>
      </c>
      <c r="E10483" s="41" t="s">
        <v>232</v>
      </c>
      <c r="G10483" s="1" t="s">
        <v>667</v>
      </c>
      <c r="H10483" s="4" t="s">
        <v>182</v>
      </c>
      <c r="I10483" s="1" t="s">
        <v>38</v>
      </c>
    </row>
    <row r="10484" spans="2:9">
      <c r="B10484" s="1">
        <v>10482</v>
      </c>
      <c r="C10484" s="41" t="s">
        <v>28282</v>
      </c>
      <c r="D10484" s="4" t="s">
        <v>28283</v>
      </c>
      <c r="E10484" s="41" t="s">
        <v>232</v>
      </c>
      <c r="G10484" s="1" t="s">
        <v>667</v>
      </c>
      <c r="H10484" s="4" t="s">
        <v>182</v>
      </c>
      <c r="I10484" s="1" t="s">
        <v>38</v>
      </c>
    </row>
    <row r="10485" spans="2:9">
      <c r="B10485" s="1">
        <v>10483</v>
      </c>
      <c r="C10485" s="41" t="s">
        <v>28284</v>
      </c>
      <c r="D10485" s="4" t="s">
        <v>28285</v>
      </c>
      <c r="E10485" s="41" t="s">
        <v>232</v>
      </c>
      <c r="G10485" s="1" t="s">
        <v>667</v>
      </c>
      <c r="H10485" s="4" t="s">
        <v>182</v>
      </c>
      <c r="I10485" s="1" t="s">
        <v>38</v>
      </c>
    </row>
    <row r="10486" spans="2:9">
      <c r="B10486" s="1">
        <v>10484</v>
      </c>
      <c r="C10486" s="41" t="s">
        <v>28286</v>
      </c>
      <c r="D10486" s="4" t="s">
        <v>28287</v>
      </c>
      <c r="E10486" s="41" t="s">
        <v>232</v>
      </c>
      <c r="G10486" s="1" t="s">
        <v>667</v>
      </c>
      <c r="H10486" s="4" t="s">
        <v>182</v>
      </c>
      <c r="I10486" s="1" t="s">
        <v>38</v>
      </c>
    </row>
    <row r="10487" spans="2:9">
      <c r="B10487" s="1">
        <v>10485</v>
      </c>
      <c r="C10487" s="41" t="s">
        <v>28288</v>
      </c>
      <c r="D10487" s="4" t="s">
        <v>28289</v>
      </c>
      <c r="E10487" s="41" t="s">
        <v>232</v>
      </c>
      <c r="G10487" s="1" t="s">
        <v>667</v>
      </c>
      <c r="H10487" s="4" t="s">
        <v>182</v>
      </c>
      <c r="I10487" s="1" t="s">
        <v>38</v>
      </c>
    </row>
    <row r="10488" spans="2:9">
      <c r="B10488" s="1">
        <v>10486</v>
      </c>
      <c r="C10488" s="41" t="s">
        <v>28290</v>
      </c>
      <c r="D10488" s="4" t="s">
        <v>28291</v>
      </c>
      <c r="E10488" s="41" t="s">
        <v>232</v>
      </c>
      <c r="G10488" s="1" t="s">
        <v>667</v>
      </c>
      <c r="H10488" s="4" t="s">
        <v>182</v>
      </c>
      <c r="I10488" s="1" t="s">
        <v>38</v>
      </c>
    </row>
    <row r="10489" spans="2:9">
      <c r="B10489" s="1">
        <v>10487</v>
      </c>
      <c r="C10489" s="41" t="s">
        <v>28292</v>
      </c>
      <c r="D10489" s="4" t="s">
        <v>28293</v>
      </c>
      <c r="E10489" s="41" t="s">
        <v>232</v>
      </c>
      <c r="G10489" s="1" t="s">
        <v>667</v>
      </c>
      <c r="H10489" s="4" t="s">
        <v>182</v>
      </c>
      <c r="I10489" s="1" t="s">
        <v>38</v>
      </c>
    </row>
    <row r="10490" spans="2:9">
      <c r="B10490" s="1">
        <v>10488</v>
      </c>
      <c r="C10490" s="41" t="s">
        <v>28294</v>
      </c>
      <c r="D10490" s="4" t="s">
        <v>28295</v>
      </c>
      <c r="E10490" s="41" t="s">
        <v>232</v>
      </c>
      <c r="G10490" s="1" t="s">
        <v>667</v>
      </c>
      <c r="H10490" s="4" t="s">
        <v>182</v>
      </c>
      <c r="I10490" s="1" t="s">
        <v>38</v>
      </c>
    </row>
    <row r="10491" spans="2:9">
      <c r="B10491" s="1">
        <v>10489</v>
      </c>
      <c r="C10491" s="41" t="s">
        <v>28296</v>
      </c>
      <c r="D10491" s="4" t="s">
        <v>28297</v>
      </c>
      <c r="E10491" s="41" t="s">
        <v>232</v>
      </c>
      <c r="G10491" s="1" t="s">
        <v>667</v>
      </c>
      <c r="H10491" s="4" t="s">
        <v>182</v>
      </c>
      <c r="I10491" s="1" t="s">
        <v>38</v>
      </c>
    </row>
    <row r="10492" spans="2:9">
      <c r="B10492" s="1">
        <v>10490</v>
      </c>
      <c r="C10492" s="41" t="s">
        <v>236</v>
      </c>
      <c r="D10492" s="4" t="s">
        <v>235</v>
      </c>
      <c r="E10492" s="41" t="s">
        <v>232</v>
      </c>
      <c r="G10492" s="1" t="s">
        <v>667</v>
      </c>
      <c r="H10492" s="4" t="s">
        <v>182</v>
      </c>
      <c r="I10492" s="1" t="s">
        <v>38</v>
      </c>
    </row>
    <row r="10493" spans="2:9">
      <c r="B10493" s="1">
        <v>10491</v>
      </c>
      <c r="C10493" s="41" t="s">
        <v>28298</v>
      </c>
      <c r="D10493" s="4" t="s">
        <v>28299</v>
      </c>
      <c r="E10493" s="41" t="s">
        <v>232</v>
      </c>
      <c r="G10493" s="1" t="s">
        <v>667</v>
      </c>
      <c r="H10493" s="4" t="s">
        <v>182</v>
      </c>
      <c r="I10493" s="1" t="s">
        <v>38</v>
      </c>
    </row>
    <row r="10494" spans="2:9">
      <c r="B10494" s="1">
        <v>10492</v>
      </c>
      <c r="C10494" s="41" t="s">
        <v>28300</v>
      </c>
      <c r="D10494" s="4" t="s">
        <v>28301</v>
      </c>
      <c r="E10494" s="41" t="s">
        <v>232</v>
      </c>
      <c r="G10494" s="1" t="s">
        <v>667</v>
      </c>
      <c r="H10494" s="4" t="s">
        <v>182</v>
      </c>
      <c r="I10494" s="1" t="s">
        <v>38</v>
      </c>
    </row>
    <row r="10495" spans="2:9">
      <c r="B10495" s="1">
        <v>10493</v>
      </c>
      <c r="C10495" s="41" t="s">
        <v>28302</v>
      </c>
      <c r="D10495" s="4" t="s">
        <v>28303</v>
      </c>
      <c r="E10495" s="41" t="s">
        <v>232</v>
      </c>
      <c r="G10495" s="1" t="s">
        <v>667</v>
      </c>
      <c r="H10495" s="4" t="s">
        <v>182</v>
      </c>
      <c r="I10495" s="1" t="s">
        <v>38</v>
      </c>
    </row>
    <row r="10496" spans="2:9">
      <c r="B10496" s="1">
        <v>10494</v>
      </c>
      <c r="C10496" s="41" t="s">
        <v>28304</v>
      </c>
      <c r="D10496" s="4" t="s">
        <v>28305</v>
      </c>
      <c r="E10496" s="41" t="s">
        <v>232</v>
      </c>
      <c r="G10496" s="1" t="s">
        <v>667</v>
      </c>
      <c r="H10496" s="4" t="s">
        <v>182</v>
      </c>
      <c r="I10496" s="1" t="s">
        <v>38</v>
      </c>
    </row>
    <row r="10497" spans="2:9">
      <c r="B10497" s="1">
        <v>10495</v>
      </c>
      <c r="C10497" s="41" t="s">
        <v>28306</v>
      </c>
      <c r="D10497" s="4" t="s">
        <v>28307</v>
      </c>
      <c r="E10497" s="41" t="s">
        <v>232</v>
      </c>
      <c r="G10497" s="1" t="s">
        <v>667</v>
      </c>
      <c r="H10497" s="4" t="s">
        <v>182</v>
      </c>
      <c r="I10497" s="1" t="s">
        <v>38</v>
      </c>
    </row>
    <row r="10498" spans="2:9">
      <c r="B10498" s="1">
        <v>10496</v>
      </c>
      <c r="C10498" s="41" t="s">
        <v>28308</v>
      </c>
      <c r="D10498" s="4" t="s">
        <v>28309</v>
      </c>
      <c r="E10498" s="41" t="s">
        <v>232</v>
      </c>
      <c r="G10498" s="1" t="s">
        <v>667</v>
      </c>
      <c r="H10498" s="4" t="s">
        <v>182</v>
      </c>
      <c r="I10498" s="1" t="s">
        <v>38</v>
      </c>
    </row>
    <row r="10499" spans="2:9">
      <c r="B10499" s="1">
        <v>10497</v>
      </c>
      <c r="C10499" s="41" t="s">
        <v>28310</v>
      </c>
      <c r="D10499" s="4" t="s">
        <v>28311</v>
      </c>
      <c r="E10499" s="41" t="s">
        <v>232</v>
      </c>
      <c r="G10499" s="1" t="s">
        <v>667</v>
      </c>
      <c r="H10499" s="4" t="s">
        <v>182</v>
      </c>
      <c r="I10499" s="1" t="s">
        <v>38</v>
      </c>
    </row>
    <row r="10500" spans="2:9">
      <c r="B10500" s="1">
        <v>10498</v>
      </c>
      <c r="C10500" s="41" t="s">
        <v>28312</v>
      </c>
      <c r="D10500" s="4" t="s">
        <v>28313</v>
      </c>
      <c r="E10500" s="41" t="s">
        <v>232</v>
      </c>
      <c r="G10500" s="1" t="s">
        <v>667</v>
      </c>
      <c r="H10500" s="4" t="s">
        <v>182</v>
      </c>
      <c r="I10500" s="1" t="s">
        <v>38</v>
      </c>
    </row>
    <row r="10501" spans="2:9">
      <c r="B10501" s="1">
        <v>10499</v>
      </c>
      <c r="C10501" s="41" t="s">
        <v>28314</v>
      </c>
      <c r="D10501" s="4" t="s">
        <v>28315</v>
      </c>
      <c r="E10501" s="41" t="s">
        <v>232</v>
      </c>
      <c r="G10501" s="1" t="s">
        <v>667</v>
      </c>
      <c r="H10501" s="4" t="s">
        <v>182</v>
      </c>
      <c r="I10501" s="1" t="s">
        <v>38</v>
      </c>
    </row>
    <row r="10502" spans="2:9">
      <c r="B10502" s="1">
        <v>10500</v>
      </c>
      <c r="C10502" s="41" t="s">
        <v>28316</v>
      </c>
      <c r="D10502" s="4" t="s">
        <v>28317</v>
      </c>
      <c r="E10502" s="41" t="s">
        <v>232</v>
      </c>
      <c r="G10502" s="1" t="s">
        <v>667</v>
      </c>
      <c r="H10502" s="4" t="s">
        <v>182</v>
      </c>
      <c r="I10502" s="1" t="s">
        <v>38</v>
      </c>
    </row>
    <row r="10503" spans="2:9">
      <c r="B10503" s="1">
        <v>10501</v>
      </c>
      <c r="C10503" s="41" t="s">
        <v>28318</v>
      </c>
      <c r="D10503" s="4" t="s">
        <v>28319</v>
      </c>
      <c r="E10503" s="41" t="s">
        <v>232</v>
      </c>
      <c r="G10503" s="1" t="s">
        <v>667</v>
      </c>
      <c r="H10503" s="4" t="s">
        <v>182</v>
      </c>
      <c r="I10503" s="1" t="s">
        <v>38</v>
      </c>
    </row>
    <row r="10504" spans="2:9">
      <c r="B10504" s="1">
        <v>10502</v>
      </c>
      <c r="C10504" s="41" t="s">
        <v>28320</v>
      </c>
      <c r="D10504" s="4" t="s">
        <v>28321</v>
      </c>
      <c r="E10504" s="41" t="s">
        <v>232</v>
      </c>
      <c r="G10504" s="1" t="s">
        <v>667</v>
      </c>
      <c r="H10504" s="4" t="s">
        <v>182</v>
      </c>
      <c r="I10504" s="1" t="s">
        <v>38</v>
      </c>
    </row>
    <row r="10505" spans="2:9">
      <c r="B10505" s="1">
        <v>10503</v>
      </c>
      <c r="C10505" s="41" t="s">
        <v>28322</v>
      </c>
      <c r="D10505" s="4" t="s">
        <v>28323</v>
      </c>
      <c r="E10505" s="41" t="s">
        <v>232</v>
      </c>
      <c r="G10505" s="1" t="s">
        <v>667</v>
      </c>
      <c r="H10505" s="4" t="s">
        <v>182</v>
      </c>
      <c r="I10505" s="1" t="s">
        <v>38</v>
      </c>
    </row>
    <row r="10506" spans="2:9">
      <c r="B10506" s="1">
        <v>10504</v>
      </c>
      <c r="C10506" s="41" t="s">
        <v>28324</v>
      </c>
      <c r="D10506" s="4" t="s">
        <v>28325</v>
      </c>
      <c r="E10506" s="41" t="s">
        <v>232</v>
      </c>
      <c r="G10506" s="1" t="s">
        <v>667</v>
      </c>
      <c r="H10506" s="4" t="s">
        <v>182</v>
      </c>
      <c r="I10506" s="1" t="s">
        <v>38</v>
      </c>
    </row>
    <row r="10507" spans="2:9">
      <c r="B10507" s="1">
        <v>10505</v>
      </c>
      <c r="C10507" s="41" t="s">
        <v>28326</v>
      </c>
      <c r="D10507" s="4" t="s">
        <v>28327</v>
      </c>
      <c r="E10507" s="41" t="s">
        <v>232</v>
      </c>
      <c r="G10507" s="1" t="s">
        <v>667</v>
      </c>
      <c r="H10507" s="4" t="s">
        <v>182</v>
      </c>
      <c r="I10507" s="1" t="s">
        <v>38</v>
      </c>
    </row>
    <row r="10508" spans="2:9">
      <c r="B10508" s="1">
        <v>10506</v>
      </c>
      <c r="C10508" s="41" t="s">
        <v>28328</v>
      </c>
      <c r="D10508" s="4" t="s">
        <v>28329</v>
      </c>
      <c r="E10508" s="41" t="s">
        <v>232</v>
      </c>
      <c r="G10508" s="1" t="s">
        <v>667</v>
      </c>
      <c r="H10508" s="4" t="s">
        <v>182</v>
      </c>
      <c r="I10508" s="1" t="s">
        <v>38</v>
      </c>
    </row>
    <row r="10509" spans="2:9">
      <c r="B10509" s="1">
        <v>10507</v>
      </c>
      <c r="C10509" s="41" t="s">
        <v>366</v>
      </c>
      <c r="D10509" s="4" t="s">
        <v>365</v>
      </c>
      <c r="E10509" s="41" t="s">
        <v>232</v>
      </c>
      <c r="G10509" s="1" t="s">
        <v>667</v>
      </c>
      <c r="H10509" s="4" t="s">
        <v>182</v>
      </c>
      <c r="I10509" s="1" t="s">
        <v>38</v>
      </c>
    </row>
    <row r="10510" spans="2:9">
      <c r="B10510" s="1">
        <v>10508</v>
      </c>
      <c r="C10510" s="41" t="s">
        <v>28330</v>
      </c>
      <c r="D10510" s="4" t="s">
        <v>28331</v>
      </c>
      <c r="E10510" s="41" t="s">
        <v>668</v>
      </c>
      <c r="G10510" s="1" t="s">
        <v>669</v>
      </c>
      <c r="H10510" s="4" t="s">
        <v>182</v>
      </c>
      <c r="I10510" s="1" t="s">
        <v>38</v>
      </c>
    </row>
    <row r="10511" spans="2:9">
      <c r="B10511" s="1">
        <v>10509</v>
      </c>
      <c r="C10511" s="41" t="s">
        <v>28332</v>
      </c>
      <c r="D10511" s="4" t="s">
        <v>28333</v>
      </c>
      <c r="E10511" s="41" t="s">
        <v>668</v>
      </c>
      <c r="G10511" s="1" t="s">
        <v>669</v>
      </c>
      <c r="H10511" s="4" t="s">
        <v>182</v>
      </c>
      <c r="I10511" s="1" t="s">
        <v>38</v>
      </c>
    </row>
    <row r="10512" spans="2:9">
      <c r="B10512" s="1">
        <v>10510</v>
      </c>
      <c r="C10512" s="41" t="s">
        <v>28334</v>
      </c>
      <c r="D10512" s="4" t="s">
        <v>28335</v>
      </c>
      <c r="E10512" s="41" t="s">
        <v>668</v>
      </c>
      <c r="G10512" s="1" t="s">
        <v>669</v>
      </c>
      <c r="H10512" s="4" t="s">
        <v>182</v>
      </c>
      <c r="I10512" s="1" t="s">
        <v>38</v>
      </c>
    </row>
    <row r="10513" spans="2:9">
      <c r="B10513" s="1">
        <v>10511</v>
      </c>
      <c r="C10513" s="41" t="s">
        <v>28336</v>
      </c>
      <c r="D10513" s="4" t="s">
        <v>28337</v>
      </c>
      <c r="E10513" s="41" t="s">
        <v>668</v>
      </c>
      <c r="G10513" s="1" t="s">
        <v>669</v>
      </c>
      <c r="H10513" s="4" t="s">
        <v>182</v>
      </c>
      <c r="I10513" s="1" t="s">
        <v>38</v>
      </c>
    </row>
    <row r="10514" spans="2:9">
      <c r="B10514" s="1">
        <v>10512</v>
      </c>
      <c r="C10514" s="41" t="s">
        <v>28338</v>
      </c>
      <c r="D10514" s="4" t="s">
        <v>28339</v>
      </c>
      <c r="E10514" s="41" t="s">
        <v>668</v>
      </c>
      <c r="G10514" s="1" t="s">
        <v>669</v>
      </c>
      <c r="H10514" s="4" t="s">
        <v>182</v>
      </c>
      <c r="I10514" s="1" t="s">
        <v>38</v>
      </c>
    </row>
    <row r="10515" spans="2:9">
      <c r="B10515" s="1">
        <v>10513</v>
      </c>
      <c r="C10515" s="41" t="s">
        <v>28340</v>
      </c>
      <c r="D10515" s="4" t="s">
        <v>28341</v>
      </c>
      <c r="E10515" s="41" t="s">
        <v>668</v>
      </c>
      <c r="G10515" s="1" t="s">
        <v>669</v>
      </c>
      <c r="H10515" s="4" t="s">
        <v>182</v>
      </c>
      <c r="I10515" s="1" t="s">
        <v>38</v>
      </c>
    </row>
    <row r="10516" spans="2:9">
      <c r="B10516" s="1">
        <v>10514</v>
      </c>
      <c r="C10516" s="41" t="s">
        <v>28342</v>
      </c>
      <c r="D10516" s="4" t="s">
        <v>28343</v>
      </c>
      <c r="E10516" s="41" t="s">
        <v>668</v>
      </c>
      <c r="G10516" s="1" t="s">
        <v>669</v>
      </c>
      <c r="H10516" s="4" t="s">
        <v>182</v>
      </c>
      <c r="I10516" s="1" t="s">
        <v>38</v>
      </c>
    </row>
    <row r="10517" spans="2:9">
      <c r="B10517" s="1">
        <v>10515</v>
      </c>
      <c r="C10517" s="41" t="s">
        <v>28344</v>
      </c>
      <c r="D10517" s="4" t="s">
        <v>28345</v>
      </c>
      <c r="E10517" s="41" t="s">
        <v>668</v>
      </c>
      <c r="G10517" s="1" t="s">
        <v>669</v>
      </c>
      <c r="H10517" s="4" t="s">
        <v>182</v>
      </c>
      <c r="I10517" s="1" t="s">
        <v>38</v>
      </c>
    </row>
    <row r="10518" spans="2:9">
      <c r="B10518" s="1">
        <v>10516</v>
      </c>
      <c r="C10518" s="41" t="s">
        <v>28346</v>
      </c>
      <c r="D10518" s="4" t="s">
        <v>28347</v>
      </c>
      <c r="E10518" s="41" t="s">
        <v>668</v>
      </c>
      <c r="G10518" s="1" t="s">
        <v>669</v>
      </c>
      <c r="H10518" s="4" t="s">
        <v>182</v>
      </c>
      <c r="I10518" s="1" t="s">
        <v>38</v>
      </c>
    </row>
    <row r="10519" spans="2:9">
      <c r="B10519" s="1">
        <v>10517</v>
      </c>
      <c r="C10519" s="41" t="s">
        <v>28348</v>
      </c>
      <c r="D10519" s="4" t="s">
        <v>28349</v>
      </c>
      <c r="E10519" s="41" t="s">
        <v>668</v>
      </c>
      <c r="G10519" s="1" t="s">
        <v>669</v>
      </c>
      <c r="H10519" s="4" t="s">
        <v>182</v>
      </c>
      <c r="I10519" s="1" t="s">
        <v>38</v>
      </c>
    </row>
    <row r="10520" spans="2:9">
      <c r="B10520" s="1">
        <v>10518</v>
      </c>
      <c r="C10520" s="41" t="s">
        <v>28350</v>
      </c>
      <c r="D10520" s="4" t="s">
        <v>28351</v>
      </c>
      <c r="E10520" s="41" t="s">
        <v>668</v>
      </c>
      <c r="G10520" s="1" t="s">
        <v>669</v>
      </c>
      <c r="H10520" s="4" t="s">
        <v>182</v>
      </c>
      <c r="I10520" s="1" t="s">
        <v>38</v>
      </c>
    </row>
    <row r="10521" spans="2:9">
      <c r="B10521" s="1">
        <v>10519</v>
      </c>
      <c r="C10521" s="41" t="s">
        <v>28352</v>
      </c>
      <c r="D10521" s="4" t="s">
        <v>28353</v>
      </c>
      <c r="E10521" s="41" t="s">
        <v>668</v>
      </c>
      <c r="G10521" s="1" t="s">
        <v>669</v>
      </c>
      <c r="H10521" s="4" t="s">
        <v>182</v>
      </c>
      <c r="I10521" s="1" t="s">
        <v>38</v>
      </c>
    </row>
    <row r="10522" spans="2:9">
      <c r="B10522" s="1">
        <v>10520</v>
      </c>
      <c r="C10522" s="41" t="s">
        <v>28354</v>
      </c>
      <c r="D10522" s="4" t="s">
        <v>28355</v>
      </c>
      <c r="E10522" s="41" t="s">
        <v>668</v>
      </c>
      <c r="G10522" s="1" t="s">
        <v>669</v>
      </c>
      <c r="H10522" s="4" t="s">
        <v>182</v>
      </c>
      <c r="I10522" s="1" t="s">
        <v>38</v>
      </c>
    </row>
    <row r="10523" spans="2:9">
      <c r="B10523" s="1">
        <v>10521</v>
      </c>
      <c r="C10523" s="41" t="s">
        <v>28356</v>
      </c>
      <c r="D10523" s="4" t="s">
        <v>28357</v>
      </c>
      <c r="E10523" s="41" t="s">
        <v>668</v>
      </c>
      <c r="G10523" s="1" t="s">
        <v>669</v>
      </c>
      <c r="H10523" s="4" t="s">
        <v>182</v>
      </c>
      <c r="I10523" s="1" t="s">
        <v>38</v>
      </c>
    </row>
    <row r="10524" spans="2:9">
      <c r="B10524" s="1">
        <v>10522</v>
      </c>
      <c r="C10524" s="41" t="s">
        <v>28358</v>
      </c>
      <c r="D10524" s="4" t="s">
        <v>28359</v>
      </c>
      <c r="E10524" s="41" t="s">
        <v>668</v>
      </c>
      <c r="G10524" s="1" t="s">
        <v>669</v>
      </c>
      <c r="H10524" s="4" t="s">
        <v>182</v>
      </c>
      <c r="I10524" s="1" t="s">
        <v>38</v>
      </c>
    </row>
    <row r="10525" spans="2:9">
      <c r="B10525" s="1">
        <v>10523</v>
      </c>
      <c r="C10525" s="41" t="s">
        <v>28360</v>
      </c>
      <c r="D10525" s="4" t="s">
        <v>28361</v>
      </c>
      <c r="E10525" s="41" t="s">
        <v>668</v>
      </c>
      <c r="G10525" s="1" t="s">
        <v>669</v>
      </c>
      <c r="H10525" s="4" t="s">
        <v>182</v>
      </c>
      <c r="I10525" s="1" t="s">
        <v>38</v>
      </c>
    </row>
    <row r="10526" spans="2:9">
      <c r="B10526" s="1">
        <v>10524</v>
      </c>
      <c r="C10526" s="41" t="s">
        <v>28362</v>
      </c>
      <c r="D10526" s="4" t="s">
        <v>28363</v>
      </c>
      <c r="E10526" s="41" t="s">
        <v>232</v>
      </c>
      <c r="F10526" s="3" t="s">
        <v>30156</v>
      </c>
      <c r="G10526" s="1" t="s">
        <v>667</v>
      </c>
      <c r="H10526" s="4" t="s">
        <v>182</v>
      </c>
      <c r="I10526" s="1" t="s">
        <v>38</v>
      </c>
    </row>
    <row r="10527" spans="2:9">
      <c r="B10527" s="1">
        <v>10525</v>
      </c>
      <c r="C10527" s="41" t="s">
        <v>28364</v>
      </c>
      <c r="D10527" s="4" t="s">
        <v>28365</v>
      </c>
      <c r="E10527" s="41" t="s">
        <v>668</v>
      </c>
      <c r="G10527" s="1" t="s">
        <v>669</v>
      </c>
      <c r="H10527" s="4" t="s">
        <v>182</v>
      </c>
      <c r="I10527" s="1" t="s">
        <v>38</v>
      </c>
    </row>
    <row r="10528" spans="2:9">
      <c r="B10528" s="1">
        <v>10526</v>
      </c>
      <c r="C10528" s="41" t="s">
        <v>28366</v>
      </c>
      <c r="D10528" s="4" t="s">
        <v>28367</v>
      </c>
      <c r="E10528" s="41" t="s">
        <v>668</v>
      </c>
      <c r="G10528" s="1" t="s">
        <v>669</v>
      </c>
      <c r="H10528" s="4" t="s">
        <v>182</v>
      </c>
      <c r="I10528" s="1" t="s">
        <v>38</v>
      </c>
    </row>
    <row r="10529" spans="2:9">
      <c r="B10529" s="1">
        <v>10527</v>
      </c>
      <c r="C10529" s="41" t="s">
        <v>28368</v>
      </c>
      <c r="D10529" s="4" t="s">
        <v>28369</v>
      </c>
      <c r="E10529" s="41" t="s">
        <v>668</v>
      </c>
      <c r="G10529" s="1" t="s">
        <v>669</v>
      </c>
      <c r="H10529" s="4" t="s">
        <v>29551</v>
      </c>
      <c r="I10529" s="1" t="s">
        <v>38</v>
      </c>
    </row>
    <row r="10530" spans="2:9">
      <c r="B10530" s="1">
        <v>10528</v>
      </c>
      <c r="C10530" s="41" t="s">
        <v>28370</v>
      </c>
      <c r="D10530" s="4" t="s">
        <v>28371</v>
      </c>
      <c r="E10530" s="41" t="s">
        <v>668</v>
      </c>
      <c r="G10530" s="1" t="s">
        <v>669</v>
      </c>
      <c r="H10530" s="4" t="s">
        <v>29551</v>
      </c>
      <c r="I10530" s="1" t="s">
        <v>38</v>
      </c>
    </row>
    <row r="10531" spans="2:9">
      <c r="B10531" s="1">
        <v>10529</v>
      </c>
      <c r="C10531" s="41" t="s">
        <v>28372</v>
      </c>
      <c r="D10531" s="4" t="s">
        <v>8182</v>
      </c>
      <c r="E10531" s="41" t="s">
        <v>668</v>
      </c>
      <c r="G10531" s="1" t="s">
        <v>669</v>
      </c>
      <c r="H10531" s="4" t="s">
        <v>182</v>
      </c>
      <c r="I10531" s="1" t="s">
        <v>38</v>
      </c>
    </row>
    <row r="10532" spans="2:9">
      <c r="B10532" s="1">
        <v>10530</v>
      </c>
      <c r="C10532" s="41" t="s">
        <v>28373</v>
      </c>
      <c r="D10532" s="4" t="s">
        <v>28374</v>
      </c>
      <c r="E10532" s="41" t="s">
        <v>668</v>
      </c>
      <c r="G10532" s="1" t="s">
        <v>669</v>
      </c>
      <c r="H10532" s="4" t="s">
        <v>182</v>
      </c>
      <c r="I10532" s="1" t="s">
        <v>38</v>
      </c>
    </row>
    <row r="10533" spans="2:9">
      <c r="B10533" s="1">
        <v>10531</v>
      </c>
      <c r="C10533" s="41" t="s">
        <v>28375</v>
      </c>
      <c r="D10533" s="4" t="s">
        <v>28376</v>
      </c>
      <c r="E10533" s="41" t="s">
        <v>668</v>
      </c>
      <c r="G10533" s="1" t="s">
        <v>669</v>
      </c>
      <c r="H10533" s="4" t="s">
        <v>182</v>
      </c>
      <c r="I10533" s="1" t="s">
        <v>38</v>
      </c>
    </row>
    <row r="10534" spans="2:9">
      <c r="B10534" s="1">
        <v>10532</v>
      </c>
      <c r="C10534" s="41" t="s">
        <v>28377</v>
      </c>
      <c r="D10534" s="4" t="s">
        <v>28378</v>
      </c>
      <c r="E10534" s="41" t="s">
        <v>668</v>
      </c>
      <c r="G10534" s="1" t="s">
        <v>669</v>
      </c>
      <c r="H10534" s="4" t="s">
        <v>182</v>
      </c>
      <c r="I10534" s="1" t="s">
        <v>38</v>
      </c>
    </row>
    <row r="10535" spans="2:9">
      <c r="B10535" s="1">
        <v>10533</v>
      </c>
      <c r="C10535" s="41" t="s">
        <v>28379</v>
      </c>
      <c r="D10535" s="4" t="s">
        <v>28380</v>
      </c>
      <c r="E10535" s="41" t="s">
        <v>668</v>
      </c>
      <c r="G10535" s="1" t="s">
        <v>669</v>
      </c>
      <c r="H10535" s="4" t="s">
        <v>182</v>
      </c>
      <c r="I10535" s="1" t="s">
        <v>38</v>
      </c>
    </row>
    <row r="10536" spans="2:9">
      <c r="B10536" s="1">
        <v>10534</v>
      </c>
      <c r="C10536" s="41" t="s">
        <v>28381</v>
      </c>
      <c r="D10536" s="4" t="s">
        <v>28382</v>
      </c>
      <c r="E10536" s="41" t="s">
        <v>668</v>
      </c>
      <c r="G10536" s="1" t="s">
        <v>669</v>
      </c>
      <c r="H10536" s="4" t="s">
        <v>182</v>
      </c>
      <c r="I10536" s="1" t="s">
        <v>38</v>
      </c>
    </row>
    <row r="10537" spans="2:9">
      <c r="B10537" s="1">
        <v>10535</v>
      </c>
      <c r="C10537" s="41" t="s">
        <v>28383</v>
      </c>
      <c r="D10537" s="4" t="s">
        <v>28384</v>
      </c>
      <c r="E10537" s="41" t="s">
        <v>668</v>
      </c>
      <c r="G10537" s="1" t="s">
        <v>669</v>
      </c>
      <c r="H10537" s="4" t="s">
        <v>182</v>
      </c>
      <c r="I10537" s="1" t="s">
        <v>38</v>
      </c>
    </row>
    <row r="10538" spans="2:9">
      <c r="B10538" s="1">
        <v>10536</v>
      </c>
      <c r="C10538" s="41" t="s">
        <v>28385</v>
      </c>
      <c r="D10538" s="4" t="s">
        <v>28386</v>
      </c>
      <c r="E10538" s="41" t="s">
        <v>668</v>
      </c>
      <c r="G10538" s="1" t="s">
        <v>669</v>
      </c>
      <c r="H10538" s="4" t="s">
        <v>182</v>
      </c>
      <c r="I10538" s="1" t="s">
        <v>38</v>
      </c>
    </row>
    <row r="10539" spans="2:9">
      <c r="B10539" s="1">
        <v>10537</v>
      </c>
      <c r="C10539" s="41" t="s">
        <v>28387</v>
      </c>
      <c r="D10539" s="4" t="s">
        <v>28388</v>
      </c>
      <c r="E10539" s="41" t="s">
        <v>668</v>
      </c>
      <c r="G10539" s="1" t="s">
        <v>669</v>
      </c>
      <c r="H10539" s="4" t="s">
        <v>182</v>
      </c>
      <c r="I10539" s="1" t="s">
        <v>38</v>
      </c>
    </row>
    <row r="10540" spans="2:9">
      <c r="B10540" s="1">
        <v>10538</v>
      </c>
      <c r="C10540" s="41" t="s">
        <v>28389</v>
      </c>
      <c r="D10540" s="4" t="s">
        <v>28390</v>
      </c>
      <c r="E10540" s="41" t="s">
        <v>668</v>
      </c>
      <c r="G10540" s="1" t="s">
        <v>669</v>
      </c>
      <c r="H10540" s="4" t="s">
        <v>182</v>
      </c>
      <c r="I10540" s="1" t="s">
        <v>38</v>
      </c>
    </row>
    <row r="10541" spans="2:9">
      <c r="B10541" s="1">
        <v>10539</v>
      </c>
      <c r="C10541" s="41" t="s">
        <v>28391</v>
      </c>
      <c r="D10541" s="4" t="s">
        <v>11005</v>
      </c>
      <c r="E10541" s="41" t="s">
        <v>668</v>
      </c>
      <c r="G10541" s="1" t="s">
        <v>669</v>
      </c>
      <c r="H10541" s="4" t="s">
        <v>182</v>
      </c>
      <c r="I10541" s="1" t="s">
        <v>38</v>
      </c>
    </row>
    <row r="10542" spans="2:9">
      <c r="B10542" s="1">
        <v>10540</v>
      </c>
      <c r="C10542" s="41" t="s">
        <v>28392</v>
      </c>
      <c r="D10542" s="4" t="s">
        <v>28393</v>
      </c>
      <c r="E10542" s="41" t="s">
        <v>668</v>
      </c>
      <c r="G10542" s="1" t="s">
        <v>669</v>
      </c>
      <c r="H10542" s="4" t="s">
        <v>182</v>
      </c>
      <c r="I10542" s="1" t="s">
        <v>38</v>
      </c>
    </row>
    <row r="10543" spans="2:9">
      <c r="B10543" s="1">
        <v>10541</v>
      </c>
      <c r="C10543" s="41" t="s">
        <v>28394</v>
      </c>
      <c r="D10543" s="4" t="s">
        <v>28395</v>
      </c>
      <c r="E10543" s="41" t="s">
        <v>668</v>
      </c>
      <c r="G10543" s="1" t="s">
        <v>669</v>
      </c>
      <c r="H10543" s="4" t="s">
        <v>182</v>
      </c>
      <c r="I10543" s="1" t="s">
        <v>38</v>
      </c>
    </row>
    <row r="10544" spans="2:9">
      <c r="B10544" s="1">
        <v>10542</v>
      </c>
      <c r="C10544" s="41" t="s">
        <v>28396</v>
      </c>
      <c r="D10544" s="4" t="s">
        <v>28397</v>
      </c>
      <c r="E10544" s="41" t="s">
        <v>668</v>
      </c>
      <c r="G10544" s="1" t="s">
        <v>669</v>
      </c>
      <c r="H10544" s="4" t="s">
        <v>182</v>
      </c>
      <c r="I10544" s="1" t="s">
        <v>38</v>
      </c>
    </row>
    <row r="10545" spans="2:9">
      <c r="B10545" s="1">
        <v>10543</v>
      </c>
      <c r="C10545" s="41" t="s">
        <v>28398</v>
      </c>
      <c r="D10545" s="4" t="s">
        <v>28399</v>
      </c>
      <c r="E10545" s="41" t="s">
        <v>668</v>
      </c>
      <c r="G10545" s="1" t="s">
        <v>669</v>
      </c>
      <c r="H10545" s="4" t="s">
        <v>182</v>
      </c>
      <c r="I10545" s="1" t="s">
        <v>38</v>
      </c>
    </row>
    <row r="10546" spans="2:9">
      <c r="B10546" s="1">
        <v>10544</v>
      </c>
      <c r="C10546" s="41" t="s">
        <v>28400</v>
      </c>
      <c r="D10546" s="4" t="s">
        <v>28401</v>
      </c>
      <c r="E10546" s="41" t="s">
        <v>668</v>
      </c>
      <c r="G10546" s="1" t="s">
        <v>669</v>
      </c>
      <c r="H10546" s="4" t="s">
        <v>182</v>
      </c>
      <c r="I10546" s="1" t="s">
        <v>38</v>
      </c>
    </row>
    <row r="10547" spans="2:9">
      <c r="B10547" s="1">
        <v>10545</v>
      </c>
      <c r="C10547" s="41" t="s">
        <v>28402</v>
      </c>
      <c r="D10547" s="4" t="s">
        <v>28403</v>
      </c>
      <c r="E10547" s="41" t="s">
        <v>670</v>
      </c>
      <c r="G10547" s="1" t="s">
        <v>653</v>
      </c>
      <c r="H10547" s="4" t="s">
        <v>252</v>
      </c>
      <c r="I10547" s="1" t="s">
        <v>45</v>
      </c>
    </row>
    <row r="10548" spans="2:9">
      <c r="B10548" s="1">
        <v>10546</v>
      </c>
      <c r="C10548" s="41" t="s">
        <v>28404</v>
      </c>
      <c r="D10548" s="4" t="s">
        <v>28405</v>
      </c>
      <c r="E10548" s="41" t="s">
        <v>670</v>
      </c>
      <c r="G10548" s="1" t="s">
        <v>653</v>
      </c>
      <c r="H10548" s="4" t="s">
        <v>438</v>
      </c>
      <c r="I10548" s="1" t="s">
        <v>45</v>
      </c>
    </row>
    <row r="10549" spans="2:9">
      <c r="B10549" s="1">
        <v>10547</v>
      </c>
      <c r="C10549" s="41" t="s">
        <v>28406</v>
      </c>
      <c r="D10549" s="4" t="s">
        <v>28407</v>
      </c>
      <c r="E10549" s="41" t="s">
        <v>25</v>
      </c>
      <c r="G10549" s="1" t="s">
        <v>8</v>
      </c>
      <c r="H10549" s="4" t="s">
        <v>357</v>
      </c>
      <c r="I10549" s="1" t="s">
        <v>45</v>
      </c>
    </row>
    <row r="10550" spans="2:9">
      <c r="B10550" s="1">
        <v>10548</v>
      </c>
      <c r="C10550" s="41" t="s">
        <v>28408</v>
      </c>
      <c r="D10550" s="4" t="s">
        <v>28409</v>
      </c>
      <c r="E10550" s="41" t="s">
        <v>25</v>
      </c>
      <c r="G10550" s="1" t="s">
        <v>8</v>
      </c>
      <c r="H10550" s="4" t="s">
        <v>438</v>
      </c>
      <c r="I10550" s="1" t="s">
        <v>45</v>
      </c>
    </row>
    <row r="10551" spans="2:9">
      <c r="B10551" s="1">
        <v>10549</v>
      </c>
      <c r="C10551" s="41" t="s">
        <v>28410</v>
      </c>
      <c r="D10551" s="4" t="s">
        <v>28411</v>
      </c>
      <c r="E10551" s="41" t="s">
        <v>25</v>
      </c>
      <c r="G10551" s="1" t="s">
        <v>8</v>
      </c>
      <c r="H10551" s="4" t="s">
        <v>671</v>
      </c>
      <c r="I10551" s="1" t="s">
        <v>45</v>
      </c>
    </row>
    <row r="10552" spans="2:9">
      <c r="B10552" s="1">
        <v>10550</v>
      </c>
      <c r="C10552" s="41" t="s">
        <v>28412</v>
      </c>
      <c r="D10552" s="4" t="s">
        <v>28413</v>
      </c>
      <c r="E10552" s="41" t="s">
        <v>25</v>
      </c>
      <c r="G10552" s="1" t="s">
        <v>8</v>
      </c>
      <c r="H10552" s="4" t="s">
        <v>252</v>
      </c>
      <c r="I10552" s="1" t="s">
        <v>45</v>
      </c>
    </row>
    <row r="10553" spans="2:9">
      <c r="B10553" s="1">
        <v>10551</v>
      </c>
      <c r="C10553" s="41" t="s">
        <v>28414</v>
      </c>
      <c r="D10553" s="4" t="s">
        <v>28415</v>
      </c>
      <c r="E10553" s="41" t="s">
        <v>25</v>
      </c>
      <c r="G10553" s="1" t="s">
        <v>8</v>
      </c>
      <c r="H10553" s="4" t="s">
        <v>438</v>
      </c>
      <c r="I10553" s="1" t="s">
        <v>45</v>
      </c>
    </row>
    <row r="10554" spans="2:9">
      <c r="B10554" s="1">
        <v>10552</v>
      </c>
      <c r="C10554" s="41" t="s">
        <v>90</v>
      </c>
      <c r="D10554" s="4" t="s">
        <v>28416</v>
      </c>
      <c r="E10554" s="41" t="s">
        <v>25</v>
      </c>
      <c r="F10554" s="3" t="s">
        <v>30124</v>
      </c>
      <c r="G10554" s="1" t="s">
        <v>8</v>
      </c>
      <c r="H10554" s="4" t="s">
        <v>31</v>
      </c>
      <c r="I10554" s="1" t="s">
        <v>45</v>
      </c>
    </row>
    <row r="10555" spans="2:9">
      <c r="B10555" s="1">
        <v>10553</v>
      </c>
      <c r="C10555" s="41" t="s">
        <v>91</v>
      </c>
      <c r="D10555" s="4" t="s">
        <v>28417</v>
      </c>
      <c r="E10555" s="41" t="s">
        <v>25</v>
      </c>
      <c r="F10555" s="3" t="s">
        <v>30123</v>
      </c>
      <c r="G10555" s="1" t="s">
        <v>8</v>
      </c>
      <c r="H10555" s="4" t="s">
        <v>31</v>
      </c>
      <c r="I10555" s="1" t="s">
        <v>45</v>
      </c>
    </row>
    <row r="10556" spans="2:9">
      <c r="B10556" s="1">
        <v>10554</v>
      </c>
      <c r="C10556" s="41" t="s">
        <v>28418</v>
      </c>
      <c r="D10556" s="4" t="s">
        <v>28419</v>
      </c>
      <c r="E10556" s="41" t="s">
        <v>25</v>
      </c>
      <c r="G10556" s="1" t="s">
        <v>8</v>
      </c>
      <c r="H10556" s="4" t="s">
        <v>29551</v>
      </c>
      <c r="I10556" s="1" t="s">
        <v>45</v>
      </c>
    </row>
    <row r="10557" spans="2:9">
      <c r="B10557" s="1">
        <v>10555</v>
      </c>
      <c r="C10557" s="41" t="s">
        <v>28420</v>
      </c>
      <c r="D10557" s="4" t="s">
        <v>28421</v>
      </c>
      <c r="E10557" s="41" t="s">
        <v>25</v>
      </c>
      <c r="G10557" s="1" t="s">
        <v>8</v>
      </c>
      <c r="H10557" s="4" t="s">
        <v>360</v>
      </c>
      <c r="I10557" s="1" t="s">
        <v>45</v>
      </c>
    </row>
    <row r="10558" spans="2:9">
      <c r="B10558" s="1">
        <v>10556</v>
      </c>
      <c r="C10558" s="41" t="s">
        <v>28422</v>
      </c>
      <c r="D10558" s="4" t="s">
        <v>28423</v>
      </c>
      <c r="E10558" s="41" t="s">
        <v>25</v>
      </c>
      <c r="G10558" s="1" t="s">
        <v>8</v>
      </c>
      <c r="H10558" s="4" t="s">
        <v>357</v>
      </c>
      <c r="I10558" s="1" t="s">
        <v>45</v>
      </c>
    </row>
    <row r="10559" spans="2:9">
      <c r="B10559" s="1">
        <v>10557</v>
      </c>
      <c r="C10559" s="41" t="s">
        <v>28424</v>
      </c>
      <c r="D10559" s="4" t="s">
        <v>28425</v>
      </c>
      <c r="E10559" s="41" t="s">
        <v>25</v>
      </c>
      <c r="G10559" s="1" t="s">
        <v>8</v>
      </c>
      <c r="H10559" s="4" t="s">
        <v>438</v>
      </c>
      <c r="I10559" s="1" t="s">
        <v>45</v>
      </c>
    </row>
    <row r="10560" spans="2:9">
      <c r="B10560" s="1">
        <v>10558</v>
      </c>
      <c r="C10560" s="41" t="s">
        <v>28426</v>
      </c>
      <c r="D10560" s="4" t="s">
        <v>28427</v>
      </c>
      <c r="E10560" s="41" t="s">
        <v>25</v>
      </c>
      <c r="G10560" s="1" t="s">
        <v>8</v>
      </c>
      <c r="H10560" s="4" t="s">
        <v>252</v>
      </c>
      <c r="I10560" s="1" t="s">
        <v>45</v>
      </c>
    </row>
    <row r="10561" spans="2:9">
      <c r="B10561" s="1">
        <v>10559</v>
      </c>
      <c r="C10561" s="41" t="s">
        <v>28428</v>
      </c>
      <c r="D10561" s="4" t="s">
        <v>28429</v>
      </c>
      <c r="E10561" s="41" t="s">
        <v>25</v>
      </c>
      <c r="F10561" s="3" t="s">
        <v>30245</v>
      </c>
      <c r="G10561" s="1" t="s">
        <v>8</v>
      </c>
      <c r="H10561" s="4" t="s">
        <v>252</v>
      </c>
      <c r="I10561" s="1" t="s">
        <v>45</v>
      </c>
    </row>
    <row r="10562" spans="2:9">
      <c r="B10562" s="1">
        <v>10560</v>
      </c>
      <c r="C10562" s="41" t="s">
        <v>28430</v>
      </c>
      <c r="D10562" s="4" t="s">
        <v>28431</v>
      </c>
      <c r="E10562" s="41" t="s">
        <v>25</v>
      </c>
      <c r="G10562" s="1" t="s">
        <v>8</v>
      </c>
      <c r="H10562" s="4" t="s">
        <v>502</v>
      </c>
      <c r="I10562" s="1" t="s">
        <v>45</v>
      </c>
    </row>
    <row r="10563" spans="2:9">
      <c r="B10563" s="1">
        <v>10561</v>
      </c>
      <c r="C10563" s="41" t="s">
        <v>28432</v>
      </c>
      <c r="D10563" s="4" t="s">
        <v>28433</v>
      </c>
      <c r="E10563" s="41" t="s">
        <v>25</v>
      </c>
      <c r="G10563" s="1" t="s">
        <v>8</v>
      </c>
      <c r="H10563" s="4" t="s">
        <v>198</v>
      </c>
      <c r="I10563" s="1" t="s">
        <v>45</v>
      </c>
    </row>
    <row r="10564" spans="2:9">
      <c r="B10564" s="1">
        <v>10562</v>
      </c>
      <c r="C10564" s="41" t="s">
        <v>28434</v>
      </c>
      <c r="D10564" s="4" t="s">
        <v>28435</v>
      </c>
      <c r="E10564" s="41" t="s">
        <v>25</v>
      </c>
      <c r="G10564" s="1" t="s">
        <v>8</v>
      </c>
      <c r="H10564" s="4" t="s">
        <v>252</v>
      </c>
      <c r="I10564" s="1" t="s">
        <v>45</v>
      </c>
    </row>
    <row r="10565" spans="2:9">
      <c r="B10565" s="1">
        <v>10563</v>
      </c>
      <c r="C10565" s="41" t="s">
        <v>28436</v>
      </c>
      <c r="D10565" s="4" t="s">
        <v>28437</v>
      </c>
      <c r="E10565" s="41" t="s">
        <v>25</v>
      </c>
      <c r="G10565" s="1" t="s">
        <v>8</v>
      </c>
      <c r="H10565" s="4" t="s">
        <v>252</v>
      </c>
      <c r="I10565" s="1" t="s">
        <v>45</v>
      </c>
    </row>
    <row r="10566" spans="2:9">
      <c r="B10566" s="1">
        <v>10564</v>
      </c>
      <c r="C10566" s="41" t="s">
        <v>28438</v>
      </c>
      <c r="D10566" s="4" t="s">
        <v>28439</v>
      </c>
      <c r="E10566" s="41" t="s">
        <v>25</v>
      </c>
      <c r="G10566" s="1" t="s">
        <v>8</v>
      </c>
      <c r="H10566" s="4" t="s">
        <v>502</v>
      </c>
      <c r="I10566" s="1" t="s">
        <v>45</v>
      </c>
    </row>
    <row r="10567" spans="2:9">
      <c r="B10567" s="1">
        <v>10565</v>
      </c>
      <c r="C10567" s="41" t="s">
        <v>28440</v>
      </c>
      <c r="D10567" s="4" t="s">
        <v>28441</v>
      </c>
      <c r="E10567" s="41" t="s">
        <v>25</v>
      </c>
      <c r="G10567" s="1" t="s">
        <v>8</v>
      </c>
      <c r="H10567" s="4" t="s">
        <v>252</v>
      </c>
      <c r="I10567" s="1" t="s">
        <v>45</v>
      </c>
    </row>
    <row r="10568" spans="2:9">
      <c r="B10568" s="1">
        <v>10566</v>
      </c>
      <c r="C10568" s="41" t="s">
        <v>28442</v>
      </c>
      <c r="D10568" s="4" t="s">
        <v>28443</v>
      </c>
      <c r="E10568" s="41" t="s">
        <v>25</v>
      </c>
      <c r="G10568" s="1" t="s">
        <v>8</v>
      </c>
      <c r="H10568" s="4" t="s">
        <v>252</v>
      </c>
      <c r="I10568" s="1" t="s">
        <v>45</v>
      </c>
    </row>
    <row r="10569" spans="2:9">
      <c r="B10569" s="1">
        <v>10567</v>
      </c>
      <c r="C10569" s="41" t="s">
        <v>28444</v>
      </c>
      <c r="D10569" s="4" t="s">
        <v>28445</v>
      </c>
      <c r="E10569" s="41" t="s">
        <v>25</v>
      </c>
      <c r="G10569" s="1" t="s">
        <v>8</v>
      </c>
      <c r="H10569" s="4" t="s">
        <v>252</v>
      </c>
      <c r="I10569" s="1" t="s">
        <v>45</v>
      </c>
    </row>
    <row r="10570" spans="2:9">
      <c r="B10570" s="1">
        <v>10568</v>
      </c>
      <c r="C10570" s="41" t="s">
        <v>28446</v>
      </c>
      <c r="D10570" s="4" t="s">
        <v>28447</v>
      </c>
      <c r="E10570" s="41" t="s">
        <v>25</v>
      </c>
      <c r="G10570" s="1" t="s">
        <v>8</v>
      </c>
      <c r="H10570" s="4" t="s">
        <v>252</v>
      </c>
      <c r="I10570" s="1" t="s">
        <v>45</v>
      </c>
    </row>
    <row r="10571" spans="2:9">
      <c r="B10571" s="1">
        <v>10569</v>
      </c>
      <c r="C10571" s="41" t="s">
        <v>28448</v>
      </c>
      <c r="D10571" s="4" t="s">
        <v>28449</v>
      </c>
      <c r="E10571" s="41" t="s">
        <v>25</v>
      </c>
      <c r="G10571" s="1" t="s">
        <v>8</v>
      </c>
      <c r="H10571" s="4" t="s">
        <v>252</v>
      </c>
      <c r="I10571" s="1" t="s">
        <v>45</v>
      </c>
    </row>
    <row r="10572" spans="2:9">
      <c r="B10572" s="1">
        <v>10570</v>
      </c>
      <c r="C10572" s="41" t="s">
        <v>28450</v>
      </c>
      <c r="D10572" s="4" t="s">
        <v>28451</v>
      </c>
      <c r="E10572" s="41" t="s">
        <v>25</v>
      </c>
      <c r="G10572" s="1" t="s">
        <v>8</v>
      </c>
      <c r="H10572" s="4" t="s">
        <v>252</v>
      </c>
      <c r="I10572" s="1" t="s">
        <v>45</v>
      </c>
    </row>
    <row r="10573" spans="2:9">
      <c r="B10573" s="1">
        <v>10571</v>
      </c>
      <c r="C10573" s="41" t="s">
        <v>28452</v>
      </c>
      <c r="D10573" s="4" t="s">
        <v>28453</v>
      </c>
      <c r="E10573" s="41" t="s">
        <v>25</v>
      </c>
      <c r="G10573" s="1" t="s">
        <v>8</v>
      </c>
      <c r="H10573" s="4" t="s">
        <v>252</v>
      </c>
      <c r="I10573" s="1" t="s">
        <v>45</v>
      </c>
    </row>
    <row r="10574" spans="2:9">
      <c r="B10574" s="1">
        <v>10572</v>
      </c>
      <c r="C10574" s="41" t="s">
        <v>28454</v>
      </c>
      <c r="D10574" s="4" t="s">
        <v>28455</v>
      </c>
      <c r="E10574" s="41" t="s">
        <v>26</v>
      </c>
      <c r="G10574" s="1" t="s">
        <v>27</v>
      </c>
      <c r="H10574" s="4" t="s">
        <v>462</v>
      </c>
      <c r="I10574" s="1" t="s">
        <v>45</v>
      </c>
    </row>
    <row r="10575" spans="2:9">
      <c r="B10575" s="1">
        <v>10573</v>
      </c>
      <c r="C10575" s="41" t="s">
        <v>28456</v>
      </c>
      <c r="D10575" s="4" t="s">
        <v>28457</v>
      </c>
      <c r="E10575" s="41" t="s">
        <v>26</v>
      </c>
      <c r="G10575" s="1" t="s">
        <v>27</v>
      </c>
      <c r="H10575" s="4" t="s">
        <v>594</v>
      </c>
      <c r="I10575" s="1" t="s">
        <v>45</v>
      </c>
    </row>
    <row r="10576" spans="2:9">
      <c r="B10576" s="1">
        <v>10574</v>
      </c>
      <c r="C10576" s="41" t="s">
        <v>92</v>
      </c>
      <c r="D10576" s="4" t="s">
        <v>93</v>
      </c>
      <c r="E10576" s="41" t="s">
        <v>26</v>
      </c>
      <c r="G10576" s="1" t="s">
        <v>27</v>
      </c>
      <c r="H10576" s="4" t="s">
        <v>31</v>
      </c>
      <c r="I10576" s="1" t="s">
        <v>45</v>
      </c>
    </row>
    <row r="10577" spans="2:9">
      <c r="B10577" s="1">
        <v>10575</v>
      </c>
      <c r="C10577" s="41" t="s">
        <v>28458</v>
      </c>
      <c r="D10577" s="4" t="s">
        <v>28459</v>
      </c>
      <c r="E10577" s="41" t="s">
        <v>26</v>
      </c>
      <c r="G10577" s="1" t="s">
        <v>27</v>
      </c>
      <c r="H10577" s="4" t="s">
        <v>462</v>
      </c>
      <c r="I10577" s="1" t="s">
        <v>45</v>
      </c>
    </row>
    <row r="10578" spans="2:9">
      <c r="B10578" s="1">
        <v>10576</v>
      </c>
      <c r="C10578" s="41" t="s">
        <v>28460</v>
      </c>
      <c r="D10578" s="4" t="s">
        <v>28461</v>
      </c>
      <c r="E10578" s="41" t="s">
        <v>26</v>
      </c>
      <c r="G10578" s="1" t="s">
        <v>27</v>
      </c>
      <c r="H10578" s="4" t="s">
        <v>679</v>
      </c>
      <c r="I10578" s="1" t="s">
        <v>45</v>
      </c>
    </row>
    <row r="10579" spans="2:9">
      <c r="B10579" s="1">
        <v>10577</v>
      </c>
      <c r="C10579" s="41" t="s">
        <v>28462</v>
      </c>
      <c r="D10579" s="4" t="s">
        <v>28463</v>
      </c>
      <c r="E10579" s="41" t="s">
        <v>26</v>
      </c>
      <c r="G10579" s="1" t="s">
        <v>27</v>
      </c>
      <c r="H10579" s="4" t="s">
        <v>29551</v>
      </c>
      <c r="I10579" s="1" t="s">
        <v>45</v>
      </c>
    </row>
    <row r="10580" spans="2:9">
      <c r="B10580" s="1">
        <v>10578</v>
      </c>
      <c r="C10580" s="41" t="s">
        <v>28464</v>
      </c>
      <c r="D10580" s="4" t="s">
        <v>28465</v>
      </c>
      <c r="E10580" s="41" t="s">
        <v>26</v>
      </c>
      <c r="G10580" s="1" t="s">
        <v>27</v>
      </c>
      <c r="H10580" s="4" t="s">
        <v>360</v>
      </c>
      <c r="I10580" s="1" t="s">
        <v>45</v>
      </c>
    </row>
    <row r="10581" spans="2:9">
      <c r="B10581" s="1">
        <v>10579</v>
      </c>
      <c r="C10581" s="41" t="s">
        <v>28466</v>
      </c>
      <c r="D10581" s="4" t="s">
        <v>28467</v>
      </c>
      <c r="E10581" s="41" t="s">
        <v>26</v>
      </c>
      <c r="G10581" s="1" t="s">
        <v>27</v>
      </c>
      <c r="H10581" s="4" t="s">
        <v>679</v>
      </c>
      <c r="I10581" s="1" t="s">
        <v>45</v>
      </c>
    </row>
    <row r="10582" spans="2:9">
      <c r="B10582" s="1">
        <v>10580</v>
      </c>
      <c r="C10582" s="41" t="s">
        <v>28468</v>
      </c>
      <c r="D10582" s="4" t="s">
        <v>28469</v>
      </c>
      <c r="E10582" s="41" t="s">
        <v>26</v>
      </c>
      <c r="G10582" s="1" t="s">
        <v>27</v>
      </c>
      <c r="H10582" s="4" t="s">
        <v>182</v>
      </c>
      <c r="I10582" s="1" t="s">
        <v>45</v>
      </c>
    </row>
    <row r="10583" spans="2:9">
      <c r="B10583" s="1">
        <v>10581</v>
      </c>
      <c r="C10583" s="41" t="s">
        <v>28470</v>
      </c>
      <c r="D10583" s="4" t="s">
        <v>28471</v>
      </c>
      <c r="E10583" s="41" t="s">
        <v>26</v>
      </c>
      <c r="G10583" s="1" t="s">
        <v>27</v>
      </c>
      <c r="H10583" s="4" t="s">
        <v>680</v>
      </c>
      <c r="I10583" s="1" t="s">
        <v>45</v>
      </c>
    </row>
    <row r="10584" spans="2:9">
      <c r="B10584" s="1">
        <v>10582</v>
      </c>
      <c r="C10584" s="41" t="s">
        <v>28472</v>
      </c>
      <c r="D10584" s="4" t="s">
        <v>28473</v>
      </c>
      <c r="E10584" s="41" t="s">
        <v>26</v>
      </c>
      <c r="G10584" s="1" t="s">
        <v>27</v>
      </c>
      <c r="H10584" s="4" t="s">
        <v>29551</v>
      </c>
      <c r="I10584" s="1" t="s">
        <v>45</v>
      </c>
    </row>
    <row r="10585" spans="2:9">
      <c r="B10585" s="1">
        <v>10583</v>
      </c>
      <c r="C10585" s="41" t="s">
        <v>28474</v>
      </c>
      <c r="D10585" s="4" t="s">
        <v>28475</v>
      </c>
      <c r="E10585" s="41" t="s">
        <v>26</v>
      </c>
      <c r="G10585" s="1" t="s">
        <v>27</v>
      </c>
      <c r="H10585" s="4" t="s">
        <v>462</v>
      </c>
      <c r="I10585" s="1" t="s">
        <v>45</v>
      </c>
    </row>
    <row r="10586" spans="2:9">
      <c r="B10586" s="1">
        <v>10584</v>
      </c>
      <c r="C10586" s="41" t="s">
        <v>28476</v>
      </c>
      <c r="D10586" s="4" t="s">
        <v>28477</v>
      </c>
      <c r="E10586" s="41" t="s">
        <v>26</v>
      </c>
      <c r="G10586" s="1" t="s">
        <v>27</v>
      </c>
      <c r="H10586" s="4" t="s">
        <v>671</v>
      </c>
      <c r="I10586" s="1" t="s">
        <v>45</v>
      </c>
    </row>
    <row r="10587" spans="2:9">
      <c r="B10587" s="1">
        <v>10585</v>
      </c>
      <c r="C10587" s="41" t="s">
        <v>28478</v>
      </c>
      <c r="D10587" s="4" t="s">
        <v>28479</v>
      </c>
      <c r="E10587" s="41" t="s">
        <v>26</v>
      </c>
      <c r="G10587" s="1" t="s">
        <v>27</v>
      </c>
      <c r="H10587" s="4" t="s">
        <v>502</v>
      </c>
      <c r="I10587" s="1" t="s">
        <v>45</v>
      </c>
    </row>
    <row r="10588" spans="2:9">
      <c r="B10588" s="1">
        <v>10586</v>
      </c>
      <c r="C10588" s="41" t="s">
        <v>28480</v>
      </c>
      <c r="D10588" s="4" t="s">
        <v>28481</v>
      </c>
      <c r="E10588" s="41" t="s">
        <v>26</v>
      </c>
      <c r="G10588" s="1" t="s">
        <v>27</v>
      </c>
      <c r="H10588" s="4" t="s">
        <v>360</v>
      </c>
      <c r="I10588" s="1" t="s">
        <v>45</v>
      </c>
    </row>
    <row r="10589" spans="2:9">
      <c r="B10589" s="1">
        <v>10587</v>
      </c>
      <c r="C10589" s="41" t="s">
        <v>28482</v>
      </c>
      <c r="D10589" s="4" t="s">
        <v>28483</v>
      </c>
      <c r="E10589" s="41" t="s">
        <v>26</v>
      </c>
      <c r="G10589" s="1" t="s">
        <v>27</v>
      </c>
      <c r="H10589" s="4" t="s">
        <v>198</v>
      </c>
      <c r="I10589" s="1" t="s">
        <v>45</v>
      </c>
    </row>
    <row r="10590" spans="2:9">
      <c r="B10590" s="1">
        <v>10588</v>
      </c>
      <c r="C10590" s="41" t="s">
        <v>28484</v>
      </c>
      <c r="D10590" s="4" t="s">
        <v>28485</v>
      </c>
      <c r="E10590" s="41" t="s">
        <v>26</v>
      </c>
      <c r="G10590" s="1" t="s">
        <v>27</v>
      </c>
      <c r="H10590" s="4" t="s">
        <v>296</v>
      </c>
      <c r="I10590" s="1" t="s">
        <v>45</v>
      </c>
    </row>
    <row r="10591" spans="2:9">
      <c r="B10591" s="1">
        <v>10589</v>
      </c>
      <c r="C10591" s="41" t="s">
        <v>28486</v>
      </c>
      <c r="D10591" s="4" t="s">
        <v>28487</v>
      </c>
      <c r="E10591" s="41" t="s">
        <v>26</v>
      </c>
      <c r="G10591" s="1" t="s">
        <v>27</v>
      </c>
      <c r="H10591" s="4" t="s">
        <v>252</v>
      </c>
      <c r="I10591" s="1" t="s">
        <v>45</v>
      </c>
    </row>
    <row r="10592" spans="2:9">
      <c r="B10592" s="1">
        <v>10590</v>
      </c>
      <c r="C10592" s="41" t="s">
        <v>28488</v>
      </c>
      <c r="D10592" s="4" t="s">
        <v>28489</v>
      </c>
      <c r="E10592" s="41" t="s">
        <v>26</v>
      </c>
      <c r="G10592" s="1" t="s">
        <v>27</v>
      </c>
      <c r="H10592" s="4" t="s">
        <v>594</v>
      </c>
      <c r="I10592" s="1" t="s">
        <v>45</v>
      </c>
    </row>
    <row r="10593" spans="2:9">
      <c r="B10593" s="1">
        <v>10591</v>
      </c>
      <c r="C10593" s="41" t="s">
        <v>28490</v>
      </c>
      <c r="D10593" s="4" t="s">
        <v>28491</v>
      </c>
      <c r="E10593" s="41" t="s">
        <v>26</v>
      </c>
      <c r="G10593" s="1" t="s">
        <v>27</v>
      </c>
      <c r="H10593" s="4" t="s">
        <v>678</v>
      </c>
      <c r="I10593" s="1" t="s">
        <v>45</v>
      </c>
    </row>
    <row r="10594" spans="2:9">
      <c r="B10594" s="1">
        <v>10592</v>
      </c>
      <c r="C10594" s="41" t="s">
        <v>28492</v>
      </c>
      <c r="D10594" s="4" t="s">
        <v>28493</v>
      </c>
      <c r="E10594" s="41" t="s">
        <v>26</v>
      </c>
      <c r="G10594" s="1" t="s">
        <v>27</v>
      </c>
      <c r="H10594" s="4" t="s">
        <v>672</v>
      </c>
      <c r="I10594" s="1" t="s">
        <v>45</v>
      </c>
    </row>
    <row r="10595" spans="2:9">
      <c r="B10595" s="1">
        <v>10593</v>
      </c>
      <c r="C10595" s="41" t="s">
        <v>28494</v>
      </c>
      <c r="D10595" s="4" t="s">
        <v>28495</v>
      </c>
      <c r="E10595" s="41" t="s">
        <v>26</v>
      </c>
      <c r="G10595" s="1" t="s">
        <v>27</v>
      </c>
      <c r="H10595" s="4" t="s">
        <v>680</v>
      </c>
      <c r="I10595" s="1" t="s">
        <v>45</v>
      </c>
    </row>
    <row r="10596" spans="2:9">
      <c r="B10596" s="1">
        <v>10594</v>
      </c>
      <c r="C10596" s="41" t="s">
        <v>28496</v>
      </c>
      <c r="D10596" s="4" t="s">
        <v>28497</v>
      </c>
      <c r="E10596" s="41" t="s">
        <v>26</v>
      </c>
      <c r="G10596" s="1" t="s">
        <v>27</v>
      </c>
      <c r="H10596" s="4" t="s">
        <v>502</v>
      </c>
      <c r="I10596" s="1" t="s">
        <v>45</v>
      </c>
    </row>
    <row r="10597" spans="2:9">
      <c r="B10597" s="1">
        <v>10595</v>
      </c>
      <c r="C10597" s="41" t="s">
        <v>28498</v>
      </c>
      <c r="D10597" s="4" t="s">
        <v>28499</v>
      </c>
      <c r="E10597" s="41" t="s">
        <v>26</v>
      </c>
      <c r="G10597" s="1" t="s">
        <v>27</v>
      </c>
      <c r="H10597" s="4" t="s">
        <v>252</v>
      </c>
      <c r="I10597" s="1" t="s">
        <v>45</v>
      </c>
    </row>
    <row r="10598" spans="2:9">
      <c r="B10598" s="1">
        <v>10596</v>
      </c>
      <c r="C10598" s="41" t="s">
        <v>28500</v>
      </c>
      <c r="D10598" s="4" t="s">
        <v>28501</v>
      </c>
      <c r="E10598" s="41" t="s">
        <v>26</v>
      </c>
      <c r="G10598" s="1" t="s">
        <v>27</v>
      </c>
      <c r="H10598" s="4" t="s">
        <v>502</v>
      </c>
      <c r="I10598" s="1" t="s">
        <v>45</v>
      </c>
    </row>
    <row r="10599" spans="2:9">
      <c r="B10599" s="1">
        <v>10597</v>
      </c>
      <c r="C10599" s="41" t="s">
        <v>28502</v>
      </c>
      <c r="D10599" s="4" t="s">
        <v>28503</v>
      </c>
      <c r="E10599" s="41" t="s">
        <v>26</v>
      </c>
      <c r="G10599" s="1" t="s">
        <v>27</v>
      </c>
      <c r="H10599" s="4" t="s">
        <v>438</v>
      </c>
      <c r="I10599" s="1" t="s">
        <v>45</v>
      </c>
    </row>
    <row r="10600" spans="2:9">
      <c r="B10600" s="1">
        <v>10598</v>
      </c>
      <c r="C10600" s="41" t="s">
        <v>28504</v>
      </c>
      <c r="D10600" s="4" t="s">
        <v>28505</v>
      </c>
      <c r="E10600" s="41" t="s">
        <v>26</v>
      </c>
      <c r="G10600" s="1" t="s">
        <v>27</v>
      </c>
      <c r="H10600" s="4" t="s">
        <v>438</v>
      </c>
      <c r="I10600" s="1" t="s">
        <v>45</v>
      </c>
    </row>
    <row r="10601" spans="2:9">
      <c r="B10601" s="1">
        <v>10599</v>
      </c>
      <c r="C10601" s="41" t="s">
        <v>28506</v>
      </c>
      <c r="D10601" s="4" t="s">
        <v>28507</v>
      </c>
      <c r="E10601" s="41" t="s">
        <v>26</v>
      </c>
      <c r="G10601" s="1" t="s">
        <v>27</v>
      </c>
      <c r="H10601" s="4" t="s">
        <v>438</v>
      </c>
      <c r="I10601" s="1" t="s">
        <v>45</v>
      </c>
    </row>
    <row r="10602" spans="2:9">
      <c r="B10602" s="1">
        <v>10600</v>
      </c>
      <c r="C10602" s="41" t="s">
        <v>28508</v>
      </c>
      <c r="D10602" s="4" t="s">
        <v>28509</v>
      </c>
      <c r="E10602" s="41" t="s">
        <v>26</v>
      </c>
      <c r="G10602" s="1" t="s">
        <v>27</v>
      </c>
      <c r="H10602" s="4" t="s">
        <v>502</v>
      </c>
      <c r="I10602" s="1" t="s">
        <v>45</v>
      </c>
    </row>
    <row r="10603" spans="2:9">
      <c r="B10603" s="1">
        <v>10601</v>
      </c>
      <c r="C10603" s="41" t="s">
        <v>28510</v>
      </c>
      <c r="D10603" s="4" t="s">
        <v>28511</v>
      </c>
      <c r="E10603" s="41" t="s">
        <v>26</v>
      </c>
      <c r="G10603" s="1" t="s">
        <v>27</v>
      </c>
      <c r="H10603" s="4" t="s">
        <v>678</v>
      </c>
      <c r="I10603" s="1" t="s">
        <v>45</v>
      </c>
    </row>
    <row r="10604" spans="2:9">
      <c r="B10604" s="1">
        <v>10602</v>
      </c>
      <c r="C10604" s="41" t="s">
        <v>28512</v>
      </c>
      <c r="D10604" s="4" t="s">
        <v>28513</v>
      </c>
      <c r="E10604" s="41" t="s">
        <v>26</v>
      </c>
      <c r="G10604" s="1" t="s">
        <v>27</v>
      </c>
      <c r="H10604" s="4" t="s">
        <v>198</v>
      </c>
      <c r="I10604" s="1" t="s">
        <v>45</v>
      </c>
    </row>
    <row r="10605" spans="2:9">
      <c r="B10605" s="1">
        <v>10603</v>
      </c>
      <c r="C10605" s="41" t="s">
        <v>28514</v>
      </c>
      <c r="D10605" s="4" t="s">
        <v>28515</v>
      </c>
      <c r="E10605" s="41" t="s">
        <v>26</v>
      </c>
      <c r="G10605" s="1" t="s">
        <v>27</v>
      </c>
      <c r="H10605" s="4" t="s">
        <v>360</v>
      </c>
      <c r="I10605" s="1" t="s">
        <v>45</v>
      </c>
    </row>
    <row r="10606" spans="2:9">
      <c r="B10606" s="1">
        <v>10604</v>
      </c>
      <c r="C10606" s="41" t="s">
        <v>28516</v>
      </c>
      <c r="D10606" s="4" t="s">
        <v>28517</v>
      </c>
      <c r="E10606" s="41" t="s">
        <v>26</v>
      </c>
      <c r="G10606" s="1" t="s">
        <v>27</v>
      </c>
      <c r="H10606" s="4" t="s">
        <v>438</v>
      </c>
      <c r="I10606" s="1" t="s">
        <v>45</v>
      </c>
    </row>
    <row r="10607" spans="2:9">
      <c r="B10607" s="1">
        <v>10605</v>
      </c>
      <c r="C10607" s="41" t="s">
        <v>28518</v>
      </c>
      <c r="D10607" s="4" t="s">
        <v>28519</v>
      </c>
      <c r="E10607" s="41" t="s">
        <v>26</v>
      </c>
      <c r="G10607" s="1" t="s">
        <v>27</v>
      </c>
      <c r="H10607" s="4" t="s">
        <v>318</v>
      </c>
      <c r="I10607" s="1" t="s">
        <v>45</v>
      </c>
    </row>
    <row r="10608" spans="2:9">
      <c r="B10608" s="1">
        <v>10606</v>
      </c>
      <c r="C10608" s="41" t="s">
        <v>28520</v>
      </c>
      <c r="D10608" s="4" t="s">
        <v>28521</v>
      </c>
      <c r="E10608" s="41" t="s">
        <v>26</v>
      </c>
      <c r="G10608" s="1" t="s">
        <v>27</v>
      </c>
      <c r="H10608" s="4" t="s">
        <v>681</v>
      </c>
      <c r="I10608" s="1" t="s">
        <v>45</v>
      </c>
    </row>
    <row r="10609" spans="2:9">
      <c r="B10609" s="1">
        <v>10607</v>
      </c>
      <c r="C10609" s="41" t="s">
        <v>94</v>
      </c>
      <c r="D10609" s="4" t="s">
        <v>28522</v>
      </c>
      <c r="E10609" s="41" t="s">
        <v>26</v>
      </c>
      <c r="G10609" s="1" t="s">
        <v>27</v>
      </c>
      <c r="H10609" s="4" t="s">
        <v>31</v>
      </c>
      <c r="I10609" s="1" t="s">
        <v>45</v>
      </c>
    </row>
    <row r="10610" spans="2:9">
      <c r="B10610" s="1">
        <v>10608</v>
      </c>
      <c r="C10610" s="41" t="s">
        <v>28523</v>
      </c>
      <c r="D10610" s="4" t="s">
        <v>28524</v>
      </c>
      <c r="E10610" s="41" t="s">
        <v>26</v>
      </c>
      <c r="G10610" s="1" t="s">
        <v>27</v>
      </c>
      <c r="H10610" s="4" t="s">
        <v>322</v>
      </c>
      <c r="I10610" s="1" t="s">
        <v>45</v>
      </c>
    </row>
    <row r="10611" spans="2:9">
      <c r="B10611" s="1">
        <v>10609</v>
      </c>
      <c r="C10611" s="41" t="s">
        <v>28525</v>
      </c>
      <c r="D10611" s="4" t="s">
        <v>28526</v>
      </c>
      <c r="E10611" s="41" t="s">
        <v>26</v>
      </c>
      <c r="G10611" s="1" t="s">
        <v>27</v>
      </c>
      <c r="H10611" s="4" t="s">
        <v>296</v>
      </c>
      <c r="I10611" s="1" t="s">
        <v>45</v>
      </c>
    </row>
    <row r="10612" spans="2:9">
      <c r="B10612" s="1">
        <v>10610</v>
      </c>
      <c r="C10612" s="41" t="s">
        <v>28527</v>
      </c>
      <c r="D10612" s="4" t="s">
        <v>28528</v>
      </c>
      <c r="E10612" s="41" t="s">
        <v>26</v>
      </c>
      <c r="G10612" s="1" t="s">
        <v>27</v>
      </c>
      <c r="H10612" s="4" t="s">
        <v>357</v>
      </c>
      <c r="I10612" s="1" t="s">
        <v>45</v>
      </c>
    </row>
    <row r="10613" spans="2:9">
      <c r="B10613" s="1">
        <v>10611</v>
      </c>
      <c r="C10613" s="41" t="s">
        <v>28529</v>
      </c>
      <c r="D10613" s="4" t="s">
        <v>28530</v>
      </c>
      <c r="E10613" s="41" t="s">
        <v>26</v>
      </c>
      <c r="G10613" s="1" t="s">
        <v>27</v>
      </c>
      <c r="H10613" s="4" t="s">
        <v>252</v>
      </c>
      <c r="I10613" s="1" t="s">
        <v>45</v>
      </c>
    </row>
    <row r="10614" spans="2:9">
      <c r="B10614" s="1">
        <v>10612</v>
      </c>
      <c r="C10614" s="41" t="s">
        <v>28531</v>
      </c>
      <c r="D10614" s="4" t="s">
        <v>28532</v>
      </c>
      <c r="E10614" s="41" t="s">
        <v>26</v>
      </c>
      <c r="G10614" s="1" t="s">
        <v>27</v>
      </c>
      <c r="H10614" s="4" t="s">
        <v>256</v>
      </c>
      <c r="I10614" s="1" t="s">
        <v>45</v>
      </c>
    </row>
    <row r="10615" spans="2:9">
      <c r="B10615" s="1">
        <v>10613</v>
      </c>
      <c r="C10615" s="41" t="s">
        <v>28533</v>
      </c>
      <c r="D10615" s="4" t="s">
        <v>28534</v>
      </c>
      <c r="E10615" s="41" t="s">
        <v>26</v>
      </c>
      <c r="G10615" s="1" t="s">
        <v>27</v>
      </c>
      <c r="H10615" s="4" t="s">
        <v>478</v>
      </c>
      <c r="I10615" s="1" t="s">
        <v>45</v>
      </c>
    </row>
    <row r="10616" spans="2:9">
      <c r="B10616" s="1">
        <v>10614</v>
      </c>
      <c r="C10616" s="41" t="s">
        <v>28535</v>
      </c>
      <c r="D10616" s="4" t="s">
        <v>28536</v>
      </c>
      <c r="E10616" s="41" t="s">
        <v>26</v>
      </c>
      <c r="G10616" s="1" t="s">
        <v>27</v>
      </c>
      <c r="H10616" s="4" t="s">
        <v>671</v>
      </c>
      <c r="I10616" s="1" t="s">
        <v>45</v>
      </c>
    </row>
    <row r="10617" spans="2:9">
      <c r="B10617" s="1">
        <v>10615</v>
      </c>
      <c r="C10617" s="41" t="s">
        <v>28537</v>
      </c>
      <c r="D10617" s="4" t="s">
        <v>28538</v>
      </c>
      <c r="E10617" s="41" t="s">
        <v>26</v>
      </c>
      <c r="G10617" s="1" t="s">
        <v>27</v>
      </c>
      <c r="H10617" s="4" t="s">
        <v>502</v>
      </c>
      <c r="I10617" s="1" t="s">
        <v>45</v>
      </c>
    </row>
    <row r="10618" spans="2:9">
      <c r="B10618" s="1">
        <v>10616</v>
      </c>
      <c r="C10618" s="41" t="s">
        <v>28539</v>
      </c>
      <c r="D10618" s="4" t="s">
        <v>28540</v>
      </c>
      <c r="E10618" s="41" t="s">
        <v>26</v>
      </c>
      <c r="G10618" s="1" t="s">
        <v>27</v>
      </c>
      <c r="H10618" s="4" t="s">
        <v>594</v>
      </c>
      <c r="I10618" s="1" t="s">
        <v>45</v>
      </c>
    </row>
    <row r="10619" spans="2:9">
      <c r="B10619" s="1">
        <v>10617</v>
      </c>
      <c r="C10619" s="41" t="s">
        <v>28541</v>
      </c>
      <c r="D10619" s="4" t="s">
        <v>28542</v>
      </c>
      <c r="E10619" s="41" t="s">
        <v>26</v>
      </c>
      <c r="G10619" s="1" t="s">
        <v>27</v>
      </c>
      <c r="H10619" s="4" t="s">
        <v>252</v>
      </c>
      <c r="I10619" s="1" t="s">
        <v>45</v>
      </c>
    </row>
    <row r="10620" spans="2:9">
      <c r="B10620" s="1">
        <v>10618</v>
      </c>
      <c r="C10620" s="41" t="s">
        <v>28543</v>
      </c>
      <c r="D10620" s="4" t="s">
        <v>28544</v>
      </c>
      <c r="E10620" s="41" t="s">
        <v>26</v>
      </c>
      <c r="G10620" s="1" t="s">
        <v>27</v>
      </c>
      <c r="H10620" s="4" t="s">
        <v>678</v>
      </c>
      <c r="I10620" s="1" t="s">
        <v>45</v>
      </c>
    </row>
    <row r="10621" spans="2:9">
      <c r="B10621" s="1">
        <v>10619</v>
      </c>
      <c r="C10621" s="41" t="s">
        <v>28545</v>
      </c>
      <c r="D10621" s="4" t="s">
        <v>28546</v>
      </c>
      <c r="E10621" s="41" t="s">
        <v>26</v>
      </c>
      <c r="G10621" s="1" t="s">
        <v>27</v>
      </c>
      <c r="H10621" s="4" t="s">
        <v>438</v>
      </c>
      <c r="I10621" s="1" t="s">
        <v>45</v>
      </c>
    </row>
    <row r="10622" spans="2:9">
      <c r="B10622" s="1">
        <v>10620</v>
      </c>
      <c r="C10622" s="41" t="s">
        <v>28547</v>
      </c>
      <c r="D10622" s="4" t="s">
        <v>28548</v>
      </c>
      <c r="E10622" s="41" t="s">
        <v>26</v>
      </c>
      <c r="G10622" s="1" t="s">
        <v>27</v>
      </c>
      <c r="H10622" s="4" t="s">
        <v>594</v>
      </c>
      <c r="I10622" s="1" t="s">
        <v>45</v>
      </c>
    </row>
    <row r="10623" spans="2:9">
      <c r="B10623" s="1">
        <v>10621</v>
      </c>
      <c r="C10623" s="41" t="s">
        <v>28549</v>
      </c>
      <c r="D10623" s="4" t="s">
        <v>28550</v>
      </c>
      <c r="E10623" s="41" t="s">
        <v>26</v>
      </c>
      <c r="G10623" s="1" t="s">
        <v>27</v>
      </c>
      <c r="H10623" s="4" t="s">
        <v>256</v>
      </c>
      <c r="I10623" s="1" t="s">
        <v>45</v>
      </c>
    </row>
    <row r="10624" spans="2:9">
      <c r="B10624" s="1">
        <v>10622</v>
      </c>
      <c r="C10624" s="41" t="s">
        <v>28551</v>
      </c>
      <c r="D10624" s="4" t="s">
        <v>28552</v>
      </c>
      <c r="E10624" s="41" t="s">
        <v>26</v>
      </c>
      <c r="G10624" s="1" t="s">
        <v>27</v>
      </c>
      <c r="H10624" s="4" t="s">
        <v>594</v>
      </c>
      <c r="I10624" s="1" t="s">
        <v>45</v>
      </c>
    </row>
    <row r="10625" spans="2:9">
      <c r="B10625" s="1">
        <v>10623</v>
      </c>
      <c r="C10625" s="41" t="s">
        <v>28553</v>
      </c>
      <c r="D10625" s="4" t="s">
        <v>28554</v>
      </c>
      <c r="E10625" s="41" t="s">
        <v>26</v>
      </c>
      <c r="G10625" s="1" t="s">
        <v>27</v>
      </c>
      <c r="H10625" s="4" t="s">
        <v>252</v>
      </c>
      <c r="I10625" s="1" t="s">
        <v>45</v>
      </c>
    </row>
    <row r="10626" spans="2:9">
      <c r="B10626" s="1">
        <v>10624</v>
      </c>
      <c r="C10626" s="41" t="s">
        <v>28555</v>
      </c>
      <c r="D10626" s="4" t="s">
        <v>28556</v>
      </c>
      <c r="E10626" s="41" t="s">
        <v>26</v>
      </c>
      <c r="G10626" s="1" t="s">
        <v>27</v>
      </c>
      <c r="H10626" s="4" t="s">
        <v>198</v>
      </c>
      <c r="I10626" s="1" t="s">
        <v>45</v>
      </c>
    </row>
    <row r="10627" spans="2:9">
      <c r="B10627" s="1">
        <v>10625</v>
      </c>
      <c r="C10627" s="41" t="s">
        <v>28557</v>
      </c>
      <c r="D10627" s="4" t="s">
        <v>28558</v>
      </c>
      <c r="E10627" s="41" t="s">
        <v>26</v>
      </c>
      <c r="F10627" s="3" t="s">
        <v>30220</v>
      </c>
      <c r="G10627" s="1" t="s">
        <v>27</v>
      </c>
      <c r="H10627" s="4" t="s">
        <v>301</v>
      </c>
      <c r="I10627" s="1" t="s">
        <v>45</v>
      </c>
    </row>
    <row r="10628" spans="2:9">
      <c r="B10628" s="1">
        <v>10626</v>
      </c>
      <c r="C10628" s="41" t="s">
        <v>28559</v>
      </c>
      <c r="D10628" s="4" t="s">
        <v>28560</v>
      </c>
      <c r="E10628" s="41" t="s">
        <v>26</v>
      </c>
      <c r="G10628" s="1" t="s">
        <v>27</v>
      </c>
      <c r="H10628" s="4" t="s">
        <v>29551</v>
      </c>
      <c r="I10628" s="1" t="s">
        <v>45</v>
      </c>
    </row>
    <row r="10629" spans="2:9">
      <c r="B10629" s="1">
        <v>10627</v>
      </c>
      <c r="C10629" s="41" t="s">
        <v>28561</v>
      </c>
      <c r="D10629" s="4" t="s">
        <v>28562</v>
      </c>
      <c r="E10629" s="41" t="s">
        <v>26</v>
      </c>
      <c r="G10629" s="1" t="s">
        <v>27</v>
      </c>
      <c r="H10629" s="4" t="s">
        <v>357</v>
      </c>
      <c r="I10629" s="1" t="s">
        <v>45</v>
      </c>
    </row>
    <row r="10630" spans="2:9">
      <c r="B10630" s="1">
        <v>10628</v>
      </c>
      <c r="C10630" s="41" t="s">
        <v>28563</v>
      </c>
      <c r="D10630" s="4" t="s">
        <v>28564</v>
      </c>
      <c r="E10630" s="41" t="s">
        <v>26</v>
      </c>
      <c r="G10630" s="1" t="s">
        <v>27</v>
      </c>
      <c r="H10630" s="4" t="s">
        <v>260</v>
      </c>
      <c r="I10630" s="1" t="s">
        <v>45</v>
      </c>
    </row>
    <row r="10631" spans="2:9">
      <c r="B10631" s="1">
        <v>10629</v>
      </c>
      <c r="C10631" s="41" t="s">
        <v>635</v>
      </c>
      <c r="D10631" s="4" t="s">
        <v>634</v>
      </c>
      <c r="E10631" s="41" t="s">
        <v>25</v>
      </c>
      <c r="G10631" s="1" t="s">
        <v>8</v>
      </c>
      <c r="H10631" s="4" t="s">
        <v>360</v>
      </c>
      <c r="I10631" s="1" t="s">
        <v>45</v>
      </c>
    </row>
    <row r="10632" spans="2:9">
      <c r="B10632" s="1">
        <v>10630</v>
      </c>
      <c r="C10632" s="41" t="s">
        <v>596</v>
      </c>
      <c r="D10632" s="4" t="s">
        <v>595</v>
      </c>
      <c r="E10632" s="41" t="s">
        <v>26</v>
      </c>
      <c r="G10632" s="1" t="s">
        <v>27</v>
      </c>
      <c r="H10632" s="4" t="s">
        <v>594</v>
      </c>
      <c r="I10632" s="1" t="s">
        <v>45</v>
      </c>
    </row>
    <row r="10633" spans="2:9">
      <c r="B10633" s="1">
        <v>10631</v>
      </c>
      <c r="C10633" s="41" t="s">
        <v>28565</v>
      </c>
      <c r="D10633" s="4" t="s">
        <v>28566</v>
      </c>
      <c r="E10633" s="41" t="s">
        <v>26</v>
      </c>
      <c r="G10633" s="1" t="s">
        <v>27</v>
      </c>
      <c r="H10633" s="4" t="s">
        <v>29551</v>
      </c>
      <c r="I10633" s="1" t="s">
        <v>45</v>
      </c>
    </row>
    <row r="10634" spans="2:9">
      <c r="B10634" s="1">
        <v>10632</v>
      </c>
      <c r="C10634" s="41" t="s">
        <v>28567</v>
      </c>
      <c r="D10634" s="4" t="s">
        <v>28568</v>
      </c>
      <c r="E10634" s="41" t="s">
        <v>26</v>
      </c>
      <c r="G10634" s="1" t="s">
        <v>27</v>
      </c>
      <c r="H10634" s="4" t="s">
        <v>357</v>
      </c>
      <c r="I10634" s="1" t="s">
        <v>45</v>
      </c>
    </row>
    <row r="10635" spans="2:9">
      <c r="B10635" s="1">
        <v>10633</v>
      </c>
      <c r="C10635" s="41" t="s">
        <v>28569</v>
      </c>
      <c r="D10635" s="4" t="s">
        <v>28570</v>
      </c>
      <c r="E10635" s="41" t="s">
        <v>26</v>
      </c>
      <c r="G10635" s="1" t="s">
        <v>27</v>
      </c>
      <c r="H10635" s="4" t="s">
        <v>29551</v>
      </c>
      <c r="I10635" s="1" t="s">
        <v>45</v>
      </c>
    </row>
    <row r="10636" spans="2:9">
      <c r="B10636" s="1">
        <v>10634</v>
      </c>
      <c r="C10636" s="41" t="s">
        <v>28571</v>
      </c>
      <c r="D10636" s="4" t="s">
        <v>28572</v>
      </c>
      <c r="E10636" s="41" t="s">
        <v>26</v>
      </c>
      <c r="G10636" s="1" t="s">
        <v>27</v>
      </c>
      <c r="H10636" s="4" t="s">
        <v>256</v>
      </c>
      <c r="I10636" s="1" t="s">
        <v>45</v>
      </c>
    </row>
    <row r="10637" spans="2:9">
      <c r="B10637" s="1">
        <v>10635</v>
      </c>
      <c r="C10637" s="41" t="s">
        <v>28573</v>
      </c>
      <c r="D10637" s="4" t="s">
        <v>28574</v>
      </c>
      <c r="E10637" s="41" t="s">
        <v>26</v>
      </c>
      <c r="G10637" s="1" t="s">
        <v>27</v>
      </c>
      <c r="H10637" s="4" t="s">
        <v>672</v>
      </c>
      <c r="I10637" s="1" t="s">
        <v>45</v>
      </c>
    </row>
    <row r="10638" spans="2:9">
      <c r="B10638" s="1">
        <v>10636</v>
      </c>
      <c r="C10638" s="41" t="s">
        <v>28575</v>
      </c>
      <c r="D10638" s="4" t="s">
        <v>28576</v>
      </c>
      <c r="E10638" s="41" t="s">
        <v>26</v>
      </c>
      <c r="G10638" s="1" t="s">
        <v>27</v>
      </c>
      <c r="H10638" s="4" t="s">
        <v>256</v>
      </c>
      <c r="I10638" s="1" t="s">
        <v>45</v>
      </c>
    </row>
    <row r="10639" spans="2:9">
      <c r="B10639" s="1">
        <v>10637</v>
      </c>
      <c r="C10639" s="41" t="s">
        <v>28577</v>
      </c>
      <c r="D10639" s="4" t="s">
        <v>28578</v>
      </c>
      <c r="E10639" s="41" t="s">
        <v>26</v>
      </c>
      <c r="G10639" s="1" t="s">
        <v>27</v>
      </c>
      <c r="H10639" s="4" t="s">
        <v>252</v>
      </c>
      <c r="I10639" s="1" t="s">
        <v>45</v>
      </c>
    </row>
    <row r="10640" spans="2:9">
      <c r="B10640" s="1">
        <v>10638</v>
      </c>
      <c r="C10640" s="41" t="s">
        <v>28579</v>
      </c>
      <c r="D10640" s="4" t="s">
        <v>28580</v>
      </c>
      <c r="E10640" s="41" t="s">
        <v>28</v>
      </c>
      <c r="G10640" s="1" t="s">
        <v>10</v>
      </c>
      <c r="H10640" s="4" t="s">
        <v>252</v>
      </c>
      <c r="I10640" s="1" t="s">
        <v>45</v>
      </c>
    </row>
    <row r="10641" spans="2:9">
      <c r="B10641" s="1">
        <v>10639</v>
      </c>
      <c r="C10641" s="41" t="s">
        <v>28581</v>
      </c>
      <c r="D10641" s="4" t="s">
        <v>28582</v>
      </c>
      <c r="E10641" s="41" t="s">
        <v>28</v>
      </c>
      <c r="G10641" s="1" t="s">
        <v>10</v>
      </c>
      <c r="H10641" s="4" t="s">
        <v>244</v>
      </c>
      <c r="I10641" s="1" t="s">
        <v>45</v>
      </c>
    </row>
    <row r="10642" spans="2:9">
      <c r="B10642" s="1">
        <v>10640</v>
      </c>
      <c r="C10642" s="41" t="s">
        <v>28583</v>
      </c>
      <c r="D10642" s="4" t="s">
        <v>28584</v>
      </c>
      <c r="E10642" s="41" t="s">
        <v>28</v>
      </c>
      <c r="G10642" s="1" t="s">
        <v>10</v>
      </c>
      <c r="H10642" s="4" t="s">
        <v>681</v>
      </c>
      <c r="I10642" s="1" t="s">
        <v>45</v>
      </c>
    </row>
    <row r="10643" spans="2:9">
      <c r="B10643" s="1">
        <v>10641</v>
      </c>
      <c r="C10643" s="41" t="s">
        <v>95</v>
      </c>
      <c r="D10643" s="4" t="s">
        <v>55</v>
      </c>
      <c r="E10643" s="41" t="s">
        <v>28</v>
      </c>
      <c r="G10643" s="1" t="s">
        <v>10</v>
      </c>
      <c r="H10643" s="4" t="s">
        <v>31</v>
      </c>
      <c r="I10643" s="1" t="s">
        <v>45</v>
      </c>
    </row>
    <row r="10644" spans="2:9">
      <c r="B10644" s="1">
        <v>10642</v>
      </c>
      <c r="C10644" s="41" t="s">
        <v>28585</v>
      </c>
      <c r="D10644" s="4" t="s">
        <v>28586</v>
      </c>
      <c r="E10644" s="41" t="s">
        <v>28</v>
      </c>
      <c r="G10644" s="1" t="s">
        <v>10</v>
      </c>
      <c r="H10644" s="4" t="s">
        <v>557</v>
      </c>
      <c r="I10644" s="1" t="s">
        <v>45</v>
      </c>
    </row>
    <row r="10645" spans="2:9">
      <c r="B10645" s="1">
        <v>10643</v>
      </c>
      <c r="C10645" s="41" t="s">
        <v>96</v>
      </c>
      <c r="D10645" s="4" t="s">
        <v>97</v>
      </c>
      <c r="E10645" s="41" t="s">
        <v>28</v>
      </c>
      <c r="G10645" s="1" t="s">
        <v>10</v>
      </c>
      <c r="H10645" s="4" t="s">
        <v>4</v>
      </c>
      <c r="I10645" s="1" t="s">
        <v>45</v>
      </c>
    </row>
    <row r="10646" spans="2:9">
      <c r="B10646" s="1">
        <v>10644</v>
      </c>
      <c r="C10646" s="41" t="s">
        <v>28587</v>
      </c>
      <c r="D10646" s="4" t="s">
        <v>28588</v>
      </c>
      <c r="E10646" s="41" t="s">
        <v>28</v>
      </c>
      <c r="G10646" s="1" t="s">
        <v>10</v>
      </c>
      <c r="H10646" s="4" t="s">
        <v>174</v>
      </c>
      <c r="I10646" s="1" t="s">
        <v>45</v>
      </c>
    </row>
    <row r="10647" spans="2:9">
      <c r="B10647" s="1">
        <v>10645</v>
      </c>
      <c r="C10647" s="41" t="s">
        <v>28589</v>
      </c>
      <c r="D10647" s="4" t="s">
        <v>7096</v>
      </c>
      <c r="E10647" s="41" t="s">
        <v>28</v>
      </c>
      <c r="G10647" s="1" t="s">
        <v>10</v>
      </c>
      <c r="H10647" s="4" t="s">
        <v>675</v>
      </c>
      <c r="I10647" s="1" t="s">
        <v>45</v>
      </c>
    </row>
    <row r="10648" spans="2:9">
      <c r="B10648" s="1">
        <v>10646</v>
      </c>
      <c r="C10648" s="41" t="s">
        <v>28590</v>
      </c>
      <c r="D10648" s="4" t="s">
        <v>28591</v>
      </c>
      <c r="E10648" s="41" t="s">
        <v>28</v>
      </c>
      <c r="G10648" s="1" t="s">
        <v>10</v>
      </c>
      <c r="H10648" s="4" t="s">
        <v>478</v>
      </c>
      <c r="I10648" s="1" t="s">
        <v>45</v>
      </c>
    </row>
    <row r="10649" spans="2:9">
      <c r="B10649" s="1">
        <v>10647</v>
      </c>
      <c r="C10649" s="41" t="s">
        <v>28592</v>
      </c>
      <c r="D10649" s="4" t="s">
        <v>28593</v>
      </c>
      <c r="E10649" s="41" t="s">
        <v>28</v>
      </c>
      <c r="G10649" s="1" t="s">
        <v>10</v>
      </c>
      <c r="H10649" s="4" t="s">
        <v>478</v>
      </c>
      <c r="I10649" s="1" t="s">
        <v>45</v>
      </c>
    </row>
    <row r="10650" spans="2:9">
      <c r="B10650" s="1">
        <v>10648</v>
      </c>
      <c r="C10650" s="41" t="s">
        <v>28594</v>
      </c>
      <c r="D10650" s="4" t="s">
        <v>28595</v>
      </c>
      <c r="E10650" s="41" t="s">
        <v>28</v>
      </c>
      <c r="G10650" s="1" t="s">
        <v>10</v>
      </c>
      <c r="H10650" s="4" t="s">
        <v>174</v>
      </c>
      <c r="I10650" s="1" t="s">
        <v>45</v>
      </c>
    </row>
    <row r="10651" spans="2:9">
      <c r="B10651" s="1">
        <v>10649</v>
      </c>
      <c r="C10651" s="41" t="s">
        <v>28596</v>
      </c>
      <c r="D10651" s="4" t="s">
        <v>28597</v>
      </c>
      <c r="E10651" s="41" t="s">
        <v>28</v>
      </c>
      <c r="G10651" s="1" t="s">
        <v>10</v>
      </c>
      <c r="H10651" s="4" t="s">
        <v>260</v>
      </c>
      <c r="I10651" s="1" t="s">
        <v>45</v>
      </c>
    </row>
    <row r="10652" spans="2:9">
      <c r="B10652" s="1">
        <v>10650</v>
      </c>
      <c r="C10652" s="41" t="s">
        <v>28598</v>
      </c>
      <c r="D10652" s="4" t="s">
        <v>28599</v>
      </c>
      <c r="E10652" s="41" t="s">
        <v>28</v>
      </c>
      <c r="G10652" s="1" t="s">
        <v>10</v>
      </c>
      <c r="H10652" s="4" t="s">
        <v>679</v>
      </c>
      <c r="I10652" s="1" t="s">
        <v>45</v>
      </c>
    </row>
    <row r="10653" spans="2:9">
      <c r="B10653" s="1">
        <v>10651</v>
      </c>
      <c r="C10653" s="41" t="s">
        <v>28600</v>
      </c>
      <c r="D10653" s="4" t="s">
        <v>28601</v>
      </c>
      <c r="E10653" s="41" t="s">
        <v>28</v>
      </c>
      <c r="G10653" s="1" t="s">
        <v>10</v>
      </c>
      <c r="H10653" s="4" t="s">
        <v>387</v>
      </c>
      <c r="I10653" s="1" t="s">
        <v>45</v>
      </c>
    </row>
    <row r="10654" spans="2:9">
      <c r="B10654" s="1">
        <v>10652</v>
      </c>
      <c r="C10654" s="41" t="s">
        <v>28602</v>
      </c>
      <c r="D10654" s="4" t="s">
        <v>28603</v>
      </c>
      <c r="E10654" s="41" t="s">
        <v>28</v>
      </c>
      <c r="G10654" s="1" t="s">
        <v>10</v>
      </c>
      <c r="H10654" s="4" t="s">
        <v>357</v>
      </c>
      <c r="I10654" s="1" t="s">
        <v>45</v>
      </c>
    </row>
    <row r="10655" spans="2:9">
      <c r="B10655" s="1">
        <v>10653</v>
      </c>
      <c r="C10655" s="41" t="s">
        <v>28604</v>
      </c>
      <c r="D10655" s="4" t="s">
        <v>28605</v>
      </c>
      <c r="E10655" s="41" t="s">
        <v>28</v>
      </c>
      <c r="G10655" s="1" t="s">
        <v>10</v>
      </c>
      <c r="H10655" s="4" t="s">
        <v>310</v>
      </c>
      <c r="I10655" s="1" t="s">
        <v>45</v>
      </c>
    </row>
    <row r="10656" spans="2:9">
      <c r="B10656" s="1">
        <v>10654</v>
      </c>
      <c r="C10656" s="41" t="s">
        <v>28606</v>
      </c>
      <c r="D10656" s="4" t="s">
        <v>28607</v>
      </c>
      <c r="E10656" s="41" t="s">
        <v>28</v>
      </c>
      <c r="G10656" s="1" t="s">
        <v>10</v>
      </c>
      <c r="H10656" s="4" t="s">
        <v>438</v>
      </c>
      <c r="I10656" s="1" t="s">
        <v>45</v>
      </c>
    </row>
    <row r="10657" spans="2:9">
      <c r="B10657" s="1">
        <v>10655</v>
      </c>
      <c r="C10657" s="41" t="s">
        <v>28608</v>
      </c>
      <c r="D10657" s="4" t="s">
        <v>28609</v>
      </c>
      <c r="E10657" s="41" t="s">
        <v>28</v>
      </c>
      <c r="G10657" s="1" t="s">
        <v>10</v>
      </c>
      <c r="H10657" s="4" t="s">
        <v>484</v>
      </c>
      <c r="I10657" s="1" t="s">
        <v>45</v>
      </c>
    </row>
    <row r="10658" spans="2:9">
      <c r="B10658" s="1">
        <v>10656</v>
      </c>
      <c r="C10658" s="41" t="s">
        <v>28610</v>
      </c>
      <c r="D10658" s="4" t="s">
        <v>28611</v>
      </c>
      <c r="E10658" s="41" t="s">
        <v>28</v>
      </c>
      <c r="G10658" s="1" t="s">
        <v>10</v>
      </c>
      <c r="H10658" s="4" t="s">
        <v>680</v>
      </c>
      <c r="I10658" s="1" t="s">
        <v>45</v>
      </c>
    </row>
    <row r="10659" spans="2:9">
      <c r="B10659" s="1">
        <v>10657</v>
      </c>
      <c r="C10659" s="41" t="s">
        <v>28612</v>
      </c>
      <c r="D10659" s="4" t="s">
        <v>28613</v>
      </c>
      <c r="E10659" s="41" t="s">
        <v>28</v>
      </c>
      <c r="G10659" s="1" t="s">
        <v>10</v>
      </c>
      <c r="H10659" s="4" t="s">
        <v>679</v>
      </c>
      <c r="I10659" s="1" t="s">
        <v>45</v>
      </c>
    </row>
    <row r="10660" spans="2:9">
      <c r="B10660" s="1">
        <v>10658</v>
      </c>
      <c r="C10660" s="41" t="s">
        <v>28614</v>
      </c>
      <c r="D10660" s="4" t="s">
        <v>14718</v>
      </c>
      <c r="E10660" s="41" t="s">
        <v>28</v>
      </c>
      <c r="G10660" s="1" t="s">
        <v>10</v>
      </c>
      <c r="H10660" s="4" t="s">
        <v>296</v>
      </c>
      <c r="I10660" s="1" t="s">
        <v>45</v>
      </c>
    </row>
    <row r="10661" spans="2:9">
      <c r="B10661" s="1">
        <v>10659</v>
      </c>
      <c r="C10661" s="41" t="s">
        <v>28615</v>
      </c>
      <c r="D10661" s="4" t="s">
        <v>28616</v>
      </c>
      <c r="E10661" s="41" t="s">
        <v>28</v>
      </c>
      <c r="G10661" s="1" t="s">
        <v>10</v>
      </c>
      <c r="H10661" s="4" t="s">
        <v>174</v>
      </c>
      <c r="I10661" s="1" t="s">
        <v>45</v>
      </c>
    </row>
    <row r="10662" spans="2:9">
      <c r="B10662" s="1">
        <v>10660</v>
      </c>
      <c r="C10662" s="41" t="s">
        <v>28617</v>
      </c>
      <c r="D10662" s="4" t="s">
        <v>28618</v>
      </c>
      <c r="E10662" s="41" t="s">
        <v>28</v>
      </c>
      <c r="G10662" s="1" t="s">
        <v>10</v>
      </c>
      <c r="H10662" s="4" t="s">
        <v>438</v>
      </c>
      <c r="I10662" s="1" t="s">
        <v>45</v>
      </c>
    </row>
    <row r="10663" spans="2:9">
      <c r="B10663" s="1">
        <v>10661</v>
      </c>
      <c r="C10663" s="41" t="s">
        <v>28619</v>
      </c>
      <c r="D10663" s="4" t="s">
        <v>28620</v>
      </c>
      <c r="E10663" s="41" t="s">
        <v>28</v>
      </c>
      <c r="G10663" s="1" t="s">
        <v>10</v>
      </c>
      <c r="H10663" s="4" t="s">
        <v>678</v>
      </c>
      <c r="I10663" s="1" t="s">
        <v>45</v>
      </c>
    </row>
    <row r="10664" spans="2:9">
      <c r="B10664" s="1">
        <v>10662</v>
      </c>
      <c r="C10664" s="41" t="s">
        <v>28621</v>
      </c>
      <c r="D10664" s="4" t="s">
        <v>28622</v>
      </c>
      <c r="E10664" s="41" t="s">
        <v>28</v>
      </c>
      <c r="G10664" s="1" t="s">
        <v>10</v>
      </c>
      <c r="H10664" s="4" t="s">
        <v>260</v>
      </c>
      <c r="I10664" s="1" t="s">
        <v>45</v>
      </c>
    </row>
    <row r="10665" spans="2:9">
      <c r="B10665" s="1">
        <v>10663</v>
      </c>
      <c r="C10665" s="41" t="s">
        <v>28623</v>
      </c>
      <c r="D10665" s="4" t="s">
        <v>28624</v>
      </c>
      <c r="E10665" s="41" t="s">
        <v>28</v>
      </c>
      <c r="G10665" s="1" t="s">
        <v>10</v>
      </c>
      <c r="H10665" s="4" t="s">
        <v>557</v>
      </c>
      <c r="I10665" s="1" t="s">
        <v>45</v>
      </c>
    </row>
    <row r="10666" spans="2:9">
      <c r="B10666" s="1">
        <v>10664</v>
      </c>
      <c r="C10666" s="41" t="s">
        <v>28625</v>
      </c>
      <c r="D10666" s="4" t="s">
        <v>28626</v>
      </c>
      <c r="E10666" s="41" t="s">
        <v>28</v>
      </c>
      <c r="G10666" s="1" t="s">
        <v>10</v>
      </c>
      <c r="H10666" s="4" t="s">
        <v>679</v>
      </c>
      <c r="I10666" s="1" t="s">
        <v>45</v>
      </c>
    </row>
    <row r="10667" spans="2:9">
      <c r="B10667" s="1">
        <v>10665</v>
      </c>
      <c r="C10667" s="41" t="s">
        <v>28627</v>
      </c>
      <c r="D10667" s="4" t="s">
        <v>28628</v>
      </c>
      <c r="E10667" s="41" t="s">
        <v>28</v>
      </c>
      <c r="G10667" s="1" t="s">
        <v>10</v>
      </c>
      <c r="H10667" s="4" t="s">
        <v>678</v>
      </c>
      <c r="I10667" s="1" t="s">
        <v>45</v>
      </c>
    </row>
    <row r="10668" spans="2:9">
      <c r="B10668" s="1">
        <v>10666</v>
      </c>
      <c r="C10668" s="41" t="s">
        <v>28629</v>
      </c>
      <c r="D10668" s="4" t="s">
        <v>28630</v>
      </c>
      <c r="E10668" s="41" t="s">
        <v>28</v>
      </c>
      <c r="G10668" s="1" t="s">
        <v>10</v>
      </c>
      <c r="H10668" s="4" t="s">
        <v>680</v>
      </c>
      <c r="I10668" s="1" t="s">
        <v>45</v>
      </c>
    </row>
    <row r="10669" spans="2:9">
      <c r="B10669" s="1">
        <v>10667</v>
      </c>
      <c r="C10669" s="41" t="s">
        <v>28631</v>
      </c>
      <c r="D10669" s="4" t="s">
        <v>28632</v>
      </c>
      <c r="E10669" s="41" t="s">
        <v>28</v>
      </c>
      <c r="G10669" s="1" t="s">
        <v>10</v>
      </c>
      <c r="H10669" s="4" t="s">
        <v>174</v>
      </c>
      <c r="I10669" s="1" t="s">
        <v>45</v>
      </c>
    </row>
    <row r="10670" spans="2:9">
      <c r="B10670" s="1">
        <v>10668</v>
      </c>
      <c r="C10670" s="41" t="s">
        <v>98</v>
      </c>
      <c r="D10670" s="4" t="s">
        <v>64</v>
      </c>
      <c r="E10670" s="41" t="s">
        <v>28</v>
      </c>
      <c r="G10670" s="1" t="s">
        <v>10</v>
      </c>
      <c r="H10670" s="4" t="s">
        <v>4</v>
      </c>
      <c r="I10670" s="1" t="s">
        <v>45</v>
      </c>
    </row>
    <row r="10671" spans="2:9">
      <c r="B10671" s="1">
        <v>10669</v>
      </c>
      <c r="C10671" s="41" t="s">
        <v>28633</v>
      </c>
      <c r="D10671" s="4" t="s">
        <v>28634</v>
      </c>
      <c r="E10671" s="41" t="s">
        <v>28</v>
      </c>
      <c r="G10671" s="1" t="s">
        <v>10</v>
      </c>
      <c r="H10671" s="4" t="s">
        <v>478</v>
      </c>
      <c r="I10671" s="1" t="s">
        <v>45</v>
      </c>
    </row>
    <row r="10672" spans="2:9">
      <c r="B10672" s="1">
        <v>10670</v>
      </c>
      <c r="C10672" s="41" t="s">
        <v>28635</v>
      </c>
      <c r="D10672" s="4" t="s">
        <v>28636</v>
      </c>
      <c r="E10672" s="41" t="s">
        <v>28</v>
      </c>
      <c r="G10672" s="1" t="s">
        <v>10</v>
      </c>
      <c r="H10672" s="4" t="s">
        <v>478</v>
      </c>
      <c r="I10672" s="1" t="s">
        <v>45</v>
      </c>
    </row>
    <row r="10673" spans="2:9">
      <c r="B10673" s="1">
        <v>10671</v>
      </c>
      <c r="C10673" s="41" t="s">
        <v>28637</v>
      </c>
      <c r="D10673" s="4" t="s">
        <v>28638</v>
      </c>
      <c r="E10673" s="41" t="s">
        <v>28</v>
      </c>
      <c r="G10673" s="1" t="s">
        <v>10</v>
      </c>
      <c r="H10673" s="4" t="s">
        <v>671</v>
      </c>
      <c r="I10673" s="1" t="s">
        <v>45</v>
      </c>
    </row>
    <row r="10674" spans="2:9">
      <c r="B10674" s="1">
        <v>10672</v>
      </c>
      <c r="C10674" s="41" t="s">
        <v>28639</v>
      </c>
      <c r="D10674" s="4" t="s">
        <v>28640</v>
      </c>
      <c r="E10674" s="41" t="s">
        <v>28</v>
      </c>
      <c r="G10674" s="1" t="s">
        <v>10</v>
      </c>
      <c r="H10674" s="4" t="s">
        <v>357</v>
      </c>
      <c r="I10674" s="1" t="s">
        <v>45</v>
      </c>
    </row>
    <row r="10675" spans="2:9">
      <c r="B10675" s="1">
        <v>10673</v>
      </c>
      <c r="C10675" s="41" t="s">
        <v>28641</v>
      </c>
      <c r="D10675" s="4" t="s">
        <v>5253</v>
      </c>
      <c r="E10675" s="41" t="s">
        <v>28</v>
      </c>
      <c r="G10675" s="1" t="s">
        <v>10</v>
      </c>
      <c r="H10675" s="4" t="s">
        <v>174</v>
      </c>
      <c r="I10675" s="1" t="s">
        <v>45</v>
      </c>
    </row>
    <row r="10676" spans="2:9">
      <c r="B10676" s="1">
        <v>10674</v>
      </c>
      <c r="C10676" s="41" t="s">
        <v>28642</v>
      </c>
      <c r="D10676" s="4" t="s">
        <v>28643</v>
      </c>
      <c r="E10676" s="41" t="s">
        <v>28</v>
      </c>
      <c r="G10676" s="1" t="s">
        <v>10</v>
      </c>
      <c r="H10676" s="4" t="s">
        <v>678</v>
      </c>
      <c r="I10676" s="1" t="s">
        <v>45</v>
      </c>
    </row>
    <row r="10677" spans="2:9">
      <c r="B10677" s="1">
        <v>10675</v>
      </c>
      <c r="C10677" s="41" t="s">
        <v>28644</v>
      </c>
      <c r="D10677" s="4" t="s">
        <v>28645</v>
      </c>
      <c r="E10677" s="41" t="s">
        <v>28</v>
      </c>
      <c r="G10677" s="1" t="s">
        <v>10</v>
      </c>
      <c r="H10677" s="4" t="s">
        <v>29551</v>
      </c>
      <c r="I10677" s="1" t="s">
        <v>45</v>
      </c>
    </row>
    <row r="10678" spans="2:9">
      <c r="B10678" s="1">
        <v>10676</v>
      </c>
      <c r="C10678" s="41" t="s">
        <v>28646</v>
      </c>
      <c r="D10678" s="4" t="s">
        <v>28647</v>
      </c>
      <c r="E10678" s="41" t="s">
        <v>28</v>
      </c>
      <c r="G10678" s="1" t="s">
        <v>10</v>
      </c>
      <c r="H10678" s="4" t="s">
        <v>680</v>
      </c>
      <c r="I10678" s="1" t="s">
        <v>45</v>
      </c>
    </row>
    <row r="10679" spans="2:9">
      <c r="B10679" s="1">
        <v>10677</v>
      </c>
      <c r="C10679" s="41" t="s">
        <v>28648</v>
      </c>
      <c r="D10679" s="4" t="s">
        <v>28649</v>
      </c>
      <c r="E10679" s="41" t="s">
        <v>28</v>
      </c>
      <c r="G10679" s="1" t="s">
        <v>10</v>
      </c>
      <c r="H10679" s="4" t="s">
        <v>438</v>
      </c>
      <c r="I10679" s="1" t="s">
        <v>45</v>
      </c>
    </row>
    <row r="10680" spans="2:9">
      <c r="B10680" s="1">
        <v>10678</v>
      </c>
      <c r="C10680" s="41" t="s">
        <v>28650</v>
      </c>
      <c r="D10680" s="4" t="s">
        <v>28651</v>
      </c>
      <c r="E10680" s="41" t="s">
        <v>28</v>
      </c>
      <c r="G10680" s="1" t="s">
        <v>10</v>
      </c>
      <c r="H10680" s="4" t="s">
        <v>252</v>
      </c>
      <c r="I10680" s="1" t="s">
        <v>45</v>
      </c>
    </row>
    <row r="10681" spans="2:9">
      <c r="B10681" s="1">
        <v>10679</v>
      </c>
      <c r="C10681" s="41" t="s">
        <v>28652</v>
      </c>
      <c r="D10681" s="4" t="s">
        <v>28653</v>
      </c>
      <c r="E10681" s="41" t="s">
        <v>28</v>
      </c>
      <c r="G10681" s="1" t="s">
        <v>10</v>
      </c>
      <c r="H10681" s="4" t="s">
        <v>244</v>
      </c>
      <c r="I10681" s="1" t="s">
        <v>45</v>
      </c>
    </row>
    <row r="10682" spans="2:9">
      <c r="B10682" s="1">
        <v>10680</v>
      </c>
      <c r="C10682" s="41" t="s">
        <v>28654</v>
      </c>
      <c r="D10682" s="4" t="s">
        <v>28655</v>
      </c>
      <c r="E10682" s="41" t="s">
        <v>28</v>
      </c>
      <c r="G10682" s="1" t="s">
        <v>10</v>
      </c>
      <c r="H10682" s="4" t="s">
        <v>680</v>
      </c>
      <c r="I10682" s="1" t="s">
        <v>45</v>
      </c>
    </row>
    <row r="10683" spans="2:9">
      <c r="B10683" s="1">
        <v>10681</v>
      </c>
      <c r="C10683" s="41" t="s">
        <v>28656</v>
      </c>
      <c r="D10683" s="4" t="s">
        <v>28657</v>
      </c>
      <c r="E10683" s="41" t="s">
        <v>28</v>
      </c>
      <c r="G10683" s="1" t="s">
        <v>10</v>
      </c>
      <c r="H10683" s="4" t="s">
        <v>198</v>
      </c>
      <c r="I10683" s="1" t="s">
        <v>45</v>
      </c>
    </row>
    <row r="10684" spans="2:9">
      <c r="B10684" s="1">
        <v>10682</v>
      </c>
      <c r="C10684" s="41" t="s">
        <v>28658</v>
      </c>
      <c r="D10684" s="4" t="s">
        <v>28659</v>
      </c>
      <c r="E10684" s="41" t="s">
        <v>28</v>
      </c>
      <c r="G10684" s="1" t="s">
        <v>10</v>
      </c>
      <c r="H10684" s="4" t="s">
        <v>387</v>
      </c>
      <c r="I10684" s="1" t="s">
        <v>45</v>
      </c>
    </row>
    <row r="10685" spans="2:9">
      <c r="B10685" s="1">
        <v>10683</v>
      </c>
      <c r="C10685" s="41" t="s">
        <v>28660</v>
      </c>
      <c r="D10685" s="4" t="s">
        <v>28661</v>
      </c>
      <c r="E10685" s="41" t="s">
        <v>28</v>
      </c>
      <c r="G10685" s="1" t="s">
        <v>10</v>
      </c>
      <c r="H10685" s="4" t="s">
        <v>194</v>
      </c>
      <c r="I10685" s="1" t="s">
        <v>45</v>
      </c>
    </row>
    <row r="10686" spans="2:9">
      <c r="B10686" s="1">
        <v>10684</v>
      </c>
      <c r="C10686" s="41" t="s">
        <v>28662</v>
      </c>
      <c r="D10686" s="4" t="s">
        <v>28663</v>
      </c>
      <c r="E10686" s="41" t="s">
        <v>28</v>
      </c>
      <c r="G10686" s="1" t="s">
        <v>10</v>
      </c>
      <c r="H10686" s="4" t="s">
        <v>252</v>
      </c>
      <c r="I10686" s="1" t="s">
        <v>45</v>
      </c>
    </row>
    <row r="10687" spans="2:9">
      <c r="B10687" s="1">
        <v>10685</v>
      </c>
      <c r="C10687" s="41" t="s">
        <v>28664</v>
      </c>
      <c r="D10687" s="4" t="s">
        <v>28665</v>
      </c>
      <c r="E10687" s="41" t="s">
        <v>28</v>
      </c>
      <c r="G10687" s="1" t="s">
        <v>10</v>
      </c>
      <c r="H10687" s="4" t="s">
        <v>198</v>
      </c>
      <c r="I10687" s="1" t="s">
        <v>45</v>
      </c>
    </row>
    <row r="10688" spans="2:9">
      <c r="B10688" s="1">
        <v>10686</v>
      </c>
      <c r="C10688" s="41" t="s">
        <v>28666</v>
      </c>
      <c r="D10688" s="4" t="s">
        <v>28667</v>
      </c>
      <c r="E10688" s="41" t="s">
        <v>28</v>
      </c>
      <c r="G10688" s="1" t="s">
        <v>10</v>
      </c>
      <c r="H10688" s="4" t="s">
        <v>322</v>
      </c>
      <c r="I10688" s="1" t="s">
        <v>45</v>
      </c>
    </row>
    <row r="10689" spans="2:9">
      <c r="B10689" s="1">
        <v>10687</v>
      </c>
      <c r="C10689" s="41" t="s">
        <v>28668</v>
      </c>
      <c r="D10689" s="4" t="s">
        <v>28669</v>
      </c>
      <c r="E10689" s="41" t="s">
        <v>28</v>
      </c>
      <c r="G10689" s="1" t="s">
        <v>10</v>
      </c>
      <c r="H10689" s="4" t="s">
        <v>252</v>
      </c>
      <c r="I10689" s="1" t="s">
        <v>45</v>
      </c>
    </row>
    <row r="10690" spans="2:9">
      <c r="B10690" s="1">
        <v>10688</v>
      </c>
      <c r="C10690" s="41" t="s">
        <v>28670</v>
      </c>
      <c r="D10690" s="4" t="s">
        <v>28671</v>
      </c>
      <c r="E10690" s="41" t="s">
        <v>28</v>
      </c>
      <c r="G10690" s="1" t="s">
        <v>10</v>
      </c>
      <c r="H10690" s="4" t="s">
        <v>594</v>
      </c>
      <c r="I10690" s="1" t="s">
        <v>45</v>
      </c>
    </row>
    <row r="10691" spans="2:9">
      <c r="B10691" s="1">
        <v>10689</v>
      </c>
      <c r="C10691" s="41" t="s">
        <v>28672</v>
      </c>
      <c r="D10691" s="4" t="s">
        <v>28673</v>
      </c>
      <c r="E10691" s="41" t="s">
        <v>28</v>
      </c>
      <c r="G10691" s="1" t="s">
        <v>10</v>
      </c>
      <c r="H10691" s="4" t="s">
        <v>436</v>
      </c>
      <c r="I10691" s="1" t="s">
        <v>45</v>
      </c>
    </row>
    <row r="10692" spans="2:9">
      <c r="B10692" s="1">
        <v>10690</v>
      </c>
      <c r="C10692" s="41" t="s">
        <v>99</v>
      </c>
      <c r="D10692" s="4" t="s">
        <v>28674</v>
      </c>
      <c r="E10692" s="41" t="s">
        <v>28</v>
      </c>
      <c r="F10692" s="3" t="s">
        <v>30125</v>
      </c>
      <c r="G10692" s="1" t="s">
        <v>10</v>
      </c>
      <c r="H10692" s="4" t="s">
        <v>31</v>
      </c>
      <c r="I10692" s="1" t="s">
        <v>45</v>
      </c>
    </row>
    <row r="10693" spans="2:9">
      <c r="B10693" s="1">
        <v>10691</v>
      </c>
      <c r="C10693" s="41" t="s">
        <v>28675</v>
      </c>
      <c r="D10693" s="4" t="s">
        <v>28676</v>
      </c>
      <c r="E10693" s="41" t="s">
        <v>28</v>
      </c>
      <c r="G10693" s="1" t="s">
        <v>10</v>
      </c>
      <c r="H10693" s="4" t="s">
        <v>671</v>
      </c>
      <c r="I10693" s="1" t="s">
        <v>45</v>
      </c>
    </row>
    <row r="10694" spans="2:9">
      <c r="B10694" s="1">
        <v>10692</v>
      </c>
      <c r="C10694" s="41" t="s">
        <v>28677</v>
      </c>
      <c r="D10694" s="4" t="s">
        <v>28678</v>
      </c>
      <c r="E10694" s="41" t="s">
        <v>28</v>
      </c>
      <c r="G10694" s="1" t="s">
        <v>10</v>
      </c>
      <c r="H10694" s="4" t="s">
        <v>296</v>
      </c>
      <c r="I10694" s="1" t="s">
        <v>45</v>
      </c>
    </row>
    <row r="10695" spans="2:9">
      <c r="B10695" s="1">
        <v>10693</v>
      </c>
      <c r="C10695" s="41" t="s">
        <v>28679</v>
      </c>
      <c r="D10695" s="4" t="s">
        <v>28680</v>
      </c>
      <c r="E10695" s="41" t="s">
        <v>28</v>
      </c>
      <c r="G10695" s="1" t="s">
        <v>10</v>
      </c>
      <c r="H10695" s="4" t="s">
        <v>29551</v>
      </c>
      <c r="I10695" s="1" t="s">
        <v>45</v>
      </c>
    </row>
    <row r="10696" spans="2:9">
      <c r="B10696" s="1">
        <v>10694</v>
      </c>
      <c r="C10696" s="41" t="s">
        <v>28681</v>
      </c>
      <c r="D10696" s="4" t="s">
        <v>28682</v>
      </c>
      <c r="E10696" s="41" t="s">
        <v>28</v>
      </c>
      <c r="G10696" s="1" t="s">
        <v>10</v>
      </c>
      <c r="H10696" s="4" t="s">
        <v>256</v>
      </c>
      <c r="I10696" s="1" t="s">
        <v>45</v>
      </c>
    </row>
    <row r="10697" spans="2:9">
      <c r="B10697" s="1">
        <v>10695</v>
      </c>
      <c r="C10697" s="41" t="s">
        <v>28683</v>
      </c>
      <c r="D10697" s="4" t="s">
        <v>28684</v>
      </c>
      <c r="E10697" s="41" t="s">
        <v>28</v>
      </c>
      <c r="G10697" s="1" t="s">
        <v>10</v>
      </c>
      <c r="H10697" s="4" t="s">
        <v>252</v>
      </c>
      <c r="I10697" s="1" t="s">
        <v>45</v>
      </c>
    </row>
    <row r="10698" spans="2:9">
      <c r="B10698" s="1">
        <v>10696</v>
      </c>
      <c r="C10698" s="41" t="s">
        <v>28685</v>
      </c>
      <c r="D10698" s="4" t="s">
        <v>28686</v>
      </c>
      <c r="E10698" s="41" t="s">
        <v>28</v>
      </c>
      <c r="G10698" s="1" t="s">
        <v>10</v>
      </c>
      <c r="H10698" s="4" t="s">
        <v>4</v>
      </c>
      <c r="I10698" s="1" t="s">
        <v>45</v>
      </c>
    </row>
    <row r="10699" spans="2:9">
      <c r="B10699" s="1">
        <v>10697</v>
      </c>
      <c r="C10699" s="41" t="s">
        <v>28687</v>
      </c>
      <c r="D10699" s="4" t="s">
        <v>28688</v>
      </c>
      <c r="E10699" s="41" t="s">
        <v>28</v>
      </c>
      <c r="G10699" s="1" t="s">
        <v>10</v>
      </c>
      <c r="H10699" s="4" t="s">
        <v>244</v>
      </c>
      <c r="I10699" s="1" t="s">
        <v>45</v>
      </c>
    </row>
    <row r="10700" spans="2:9">
      <c r="B10700" s="1">
        <v>10698</v>
      </c>
      <c r="C10700" s="41" t="s">
        <v>28689</v>
      </c>
      <c r="D10700" s="4" t="s">
        <v>28690</v>
      </c>
      <c r="E10700" s="41" t="s">
        <v>28</v>
      </c>
      <c r="G10700" s="1" t="s">
        <v>10</v>
      </c>
      <c r="H10700" s="4" t="s">
        <v>252</v>
      </c>
      <c r="I10700" s="1" t="s">
        <v>45</v>
      </c>
    </row>
    <row r="10701" spans="2:9">
      <c r="B10701" s="1">
        <v>10699</v>
      </c>
      <c r="C10701" s="41" t="s">
        <v>28691</v>
      </c>
      <c r="D10701" s="4" t="s">
        <v>28692</v>
      </c>
      <c r="E10701" s="41" t="s">
        <v>28</v>
      </c>
      <c r="G10701" s="1" t="s">
        <v>10</v>
      </c>
      <c r="H10701" s="4" t="s">
        <v>357</v>
      </c>
      <c r="I10701" s="1" t="s">
        <v>45</v>
      </c>
    </row>
    <row r="10702" spans="2:9">
      <c r="B10702" s="1">
        <v>10700</v>
      </c>
      <c r="C10702" s="41" t="s">
        <v>28693</v>
      </c>
      <c r="D10702" s="4" t="s">
        <v>28694</v>
      </c>
      <c r="E10702" s="41" t="s">
        <v>28</v>
      </c>
      <c r="G10702" s="1" t="s">
        <v>10</v>
      </c>
      <c r="H10702" s="4" t="s">
        <v>360</v>
      </c>
      <c r="I10702" s="1" t="s">
        <v>45</v>
      </c>
    </row>
    <row r="10703" spans="2:9">
      <c r="B10703" s="1">
        <v>10701</v>
      </c>
      <c r="C10703" s="41" t="s">
        <v>28695</v>
      </c>
      <c r="D10703" s="4" t="s">
        <v>28696</v>
      </c>
      <c r="E10703" s="41" t="s">
        <v>28</v>
      </c>
      <c r="G10703" s="1" t="s">
        <v>10</v>
      </c>
      <c r="H10703" s="4" t="s">
        <v>252</v>
      </c>
      <c r="I10703" s="1" t="s">
        <v>45</v>
      </c>
    </row>
    <row r="10704" spans="2:9">
      <c r="B10704" s="1">
        <v>10702</v>
      </c>
      <c r="C10704" s="41" t="s">
        <v>28697</v>
      </c>
      <c r="D10704" s="4" t="s">
        <v>28698</v>
      </c>
      <c r="E10704" s="41" t="s">
        <v>28</v>
      </c>
      <c r="G10704" s="1" t="s">
        <v>10</v>
      </c>
      <c r="H10704" s="4" t="s">
        <v>29551</v>
      </c>
      <c r="I10704" s="1" t="s">
        <v>45</v>
      </c>
    </row>
    <row r="10705" spans="2:9">
      <c r="B10705" s="1">
        <v>10703</v>
      </c>
      <c r="C10705" s="415" t="s">
        <v>30007</v>
      </c>
      <c r="D10705" s="4" t="s">
        <v>629</v>
      </c>
      <c r="E10705" s="41" t="s">
        <v>28</v>
      </c>
      <c r="F10705" s="3" t="s">
        <v>29959</v>
      </c>
      <c r="G10705" s="1" t="s">
        <v>10</v>
      </c>
      <c r="H10705" s="4" t="s">
        <v>252</v>
      </c>
      <c r="I10705" s="1" t="s">
        <v>45</v>
      </c>
    </row>
    <row r="10706" spans="2:9">
      <c r="B10706" s="1">
        <v>10704</v>
      </c>
      <c r="C10706" s="41" t="s">
        <v>28699</v>
      </c>
      <c r="D10706" s="4" t="s">
        <v>28700</v>
      </c>
      <c r="E10706" s="41" t="s">
        <v>28</v>
      </c>
      <c r="G10706" s="1" t="s">
        <v>10</v>
      </c>
      <c r="H10706" s="4" t="s">
        <v>672</v>
      </c>
      <c r="I10706" s="1" t="s">
        <v>45</v>
      </c>
    </row>
    <row r="10707" spans="2:9">
      <c r="B10707" s="1">
        <v>10705</v>
      </c>
      <c r="C10707" s="41" t="s">
        <v>28701</v>
      </c>
      <c r="D10707" s="4" t="s">
        <v>28702</v>
      </c>
      <c r="E10707" s="41" t="s">
        <v>28</v>
      </c>
      <c r="G10707" s="1" t="s">
        <v>10</v>
      </c>
      <c r="H10707" s="4" t="s">
        <v>594</v>
      </c>
      <c r="I10707" s="1" t="s">
        <v>45</v>
      </c>
    </row>
    <row r="10708" spans="2:9">
      <c r="B10708" s="1">
        <v>10706</v>
      </c>
      <c r="C10708" s="41" t="s">
        <v>28703</v>
      </c>
      <c r="D10708" s="4" t="s">
        <v>28704</v>
      </c>
      <c r="E10708" s="41" t="s">
        <v>28</v>
      </c>
      <c r="G10708" s="1" t="s">
        <v>10</v>
      </c>
      <c r="H10708" s="4" t="s">
        <v>672</v>
      </c>
      <c r="I10708" s="1" t="s">
        <v>45</v>
      </c>
    </row>
    <row r="10709" spans="2:9">
      <c r="B10709" s="1">
        <v>10707</v>
      </c>
      <c r="C10709" s="41" t="s">
        <v>28705</v>
      </c>
      <c r="D10709" s="4" t="s">
        <v>28706</v>
      </c>
      <c r="E10709" s="41" t="s">
        <v>28</v>
      </c>
      <c r="G10709" s="1" t="s">
        <v>10</v>
      </c>
      <c r="H10709" s="4" t="s">
        <v>174</v>
      </c>
      <c r="I10709" s="1" t="s">
        <v>45</v>
      </c>
    </row>
    <row r="10710" spans="2:9">
      <c r="B10710" s="1">
        <v>10708</v>
      </c>
      <c r="C10710" s="41" t="s">
        <v>537</v>
      </c>
      <c r="D10710" s="4" t="s">
        <v>536</v>
      </c>
      <c r="E10710" s="41" t="s">
        <v>28</v>
      </c>
      <c r="G10710" s="1" t="s">
        <v>10</v>
      </c>
      <c r="H10710" s="4" t="s">
        <v>682</v>
      </c>
      <c r="I10710" s="1" t="s">
        <v>45</v>
      </c>
    </row>
    <row r="10711" spans="2:9">
      <c r="B10711" s="1">
        <v>10709</v>
      </c>
      <c r="C10711" s="41" t="s">
        <v>28707</v>
      </c>
      <c r="D10711" s="4" t="s">
        <v>28708</v>
      </c>
      <c r="E10711" s="41" t="s">
        <v>28</v>
      </c>
      <c r="G10711" s="1" t="s">
        <v>10</v>
      </c>
      <c r="H10711" s="4" t="s">
        <v>387</v>
      </c>
      <c r="I10711" s="1" t="s">
        <v>45</v>
      </c>
    </row>
    <row r="10712" spans="2:9">
      <c r="B10712" s="1">
        <v>10710</v>
      </c>
      <c r="C10712" s="41" t="s">
        <v>28709</v>
      </c>
      <c r="D10712" s="4" t="s">
        <v>28710</v>
      </c>
      <c r="E10712" s="41" t="s">
        <v>28</v>
      </c>
      <c r="G10712" s="1" t="s">
        <v>10</v>
      </c>
      <c r="H10712" s="4" t="s">
        <v>252</v>
      </c>
      <c r="I10712" s="1" t="s">
        <v>45</v>
      </c>
    </row>
    <row r="10713" spans="2:9">
      <c r="B10713" s="1">
        <v>10711</v>
      </c>
      <c r="C10713" s="41" t="s">
        <v>28711</v>
      </c>
      <c r="D10713" s="4" t="s">
        <v>28712</v>
      </c>
      <c r="E10713" s="41" t="s">
        <v>28</v>
      </c>
      <c r="G10713" s="1" t="s">
        <v>10</v>
      </c>
      <c r="H10713" s="4" t="s">
        <v>29551</v>
      </c>
      <c r="I10713" s="1" t="s">
        <v>45</v>
      </c>
    </row>
    <row r="10714" spans="2:9">
      <c r="B10714" s="1">
        <v>10712</v>
      </c>
      <c r="C10714" s="41" t="s">
        <v>28713</v>
      </c>
      <c r="D10714" s="4" t="s">
        <v>28714</v>
      </c>
      <c r="E10714" s="41" t="s">
        <v>28</v>
      </c>
      <c r="G10714" s="1" t="s">
        <v>10</v>
      </c>
      <c r="H10714" s="4" t="s">
        <v>260</v>
      </c>
      <c r="I10714" s="1" t="s">
        <v>45</v>
      </c>
    </row>
    <row r="10715" spans="2:9">
      <c r="B10715" s="1">
        <v>10713</v>
      </c>
      <c r="C10715" s="41" t="s">
        <v>28715</v>
      </c>
      <c r="D10715" s="4" t="s">
        <v>28716</v>
      </c>
      <c r="E10715" s="41" t="s">
        <v>28</v>
      </c>
      <c r="G10715" s="1" t="s">
        <v>10</v>
      </c>
      <c r="H10715" s="4" t="s">
        <v>681</v>
      </c>
      <c r="I10715" s="1" t="s">
        <v>45</v>
      </c>
    </row>
    <row r="10716" spans="2:9">
      <c r="B10716" s="1">
        <v>10714</v>
      </c>
      <c r="C10716" s="41" t="s">
        <v>28717</v>
      </c>
      <c r="D10716" s="4" t="s">
        <v>28718</v>
      </c>
      <c r="E10716" s="41" t="s">
        <v>28</v>
      </c>
      <c r="G10716" s="1" t="s">
        <v>10</v>
      </c>
      <c r="H10716" s="4" t="s">
        <v>29551</v>
      </c>
      <c r="I10716" s="1" t="s">
        <v>45</v>
      </c>
    </row>
    <row r="10717" spans="2:9">
      <c r="B10717" s="1">
        <v>10715</v>
      </c>
      <c r="C10717" s="41" t="s">
        <v>28719</v>
      </c>
      <c r="D10717" s="4" t="s">
        <v>28720</v>
      </c>
      <c r="E10717" s="41" t="s">
        <v>28</v>
      </c>
      <c r="G10717" s="1" t="s">
        <v>10</v>
      </c>
      <c r="H10717" s="4" t="s">
        <v>360</v>
      </c>
      <c r="I10717" s="1" t="s">
        <v>45</v>
      </c>
    </row>
    <row r="10718" spans="2:9">
      <c r="B10718" s="1">
        <v>10716</v>
      </c>
      <c r="C10718" s="41" t="s">
        <v>356</v>
      </c>
      <c r="D10718" s="4" t="s">
        <v>355</v>
      </c>
      <c r="E10718" s="41" t="s">
        <v>26</v>
      </c>
      <c r="F10718" s="3" t="s">
        <v>30179</v>
      </c>
      <c r="G10718" s="1" t="s">
        <v>27</v>
      </c>
      <c r="H10718" s="4" t="s">
        <v>357</v>
      </c>
      <c r="I10718" s="1" t="s">
        <v>45</v>
      </c>
    </row>
    <row r="10719" spans="2:9">
      <c r="B10719" s="1">
        <v>10717</v>
      </c>
      <c r="C10719" s="41" t="s">
        <v>28721</v>
      </c>
      <c r="D10719" s="4" t="s">
        <v>28722</v>
      </c>
      <c r="E10719" s="41" t="s">
        <v>28</v>
      </c>
      <c r="G10719" s="1" t="s">
        <v>10</v>
      </c>
      <c r="H10719" s="4" t="s">
        <v>198</v>
      </c>
      <c r="I10719" s="1" t="s">
        <v>45</v>
      </c>
    </row>
    <row r="10720" spans="2:9">
      <c r="B10720" s="1">
        <v>10718</v>
      </c>
      <c r="C10720" s="41" t="s">
        <v>28723</v>
      </c>
      <c r="D10720" s="4" t="s">
        <v>28724</v>
      </c>
      <c r="E10720" s="41" t="s">
        <v>29</v>
      </c>
      <c r="G10720" s="1" t="s">
        <v>12</v>
      </c>
      <c r="H10720" s="4" t="s">
        <v>671</v>
      </c>
      <c r="I10720" s="1" t="s">
        <v>45</v>
      </c>
    </row>
    <row r="10721" spans="2:9">
      <c r="B10721" s="1">
        <v>10719</v>
      </c>
      <c r="C10721" s="41" t="s">
        <v>28725</v>
      </c>
      <c r="D10721" s="4" t="s">
        <v>28726</v>
      </c>
      <c r="E10721" s="41" t="s">
        <v>29</v>
      </c>
      <c r="G10721" s="1" t="s">
        <v>12</v>
      </c>
      <c r="H10721" s="4" t="s">
        <v>678</v>
      </c>
      <c r="I10721" s="1" t="s">
        <v>45</v>
      </c>
    </row>
    <row r="10722" spans="2:9">
      <c r="B10722" s="1">
        <v>10720</v>
      </c>
      <c r="C10722" s="41" t="s">
        <v>28727</v>
      </c>
      <c r="D10722" s="4" t="s">
        <v>28728</v>
      </c>
      <c r="E10722" s="41" t="s">
        <v>29</v>
      </c>
      <c r="G10722" s="1" t="s">
        <v>12</v>
      </c>
      <c r="H10722" s="4" t="s">
        <v>478</v>
      </c>
      <c r="I10722" s="1" t="s">
        <v>45</v>
      </c>
    </row>
    <row r="10723" spans="2:9">
      <c r="B10723" s="1">
        <v>10721</v>
      </c>
      <c r="C10723" s="41" t="s">
        <v>28729</v>
      </c>
      <c r="D10723" s="4" t="s">
        <v>15142</v>
      </c>
      <c r="E10723" s="41" t="s">
        <v>29</v>
      </c>
      <c r="G10723" s="1" t="s">
        <v>12</v>
      </c>
      <c r="H10723" s="4" t="s">
        <v>671</v>
      </c>
      <c r="I10723" s="1" t="s">
        <v>45</v>
      </c>
    </row>
    <row r="10724" spans="2:9">
      <c r="B10724" s="1">
        <v>10722</v>
      </c>
      <c r="C10724" s="41" t="s">
        <v>28730</v>
      </c>
      <c r="D10724" s="4" t="s">
        <v>28731</v>
      </c>
      <c r="E10724" s="41" t="s">
        <v>29</v>
      </c>
      <c r="G10724" s="1" t="s">
        <v>12</v>
      </c>
      <c r="H10724" s="4" t="s">
        <v>174</v>
      </c>
      <c r="I10724" s="1" t="s">
        <v>45</v>
      </c>
    </row>
    <row r="10725" spans="2:9">
      <c r="B10725" s="1">
        <v>10723</v>
      </c>
      <c r="C10725" s="41" t="s">
        <v>28732</v>
      </c>
      <c r="D10725" s="4" t="s">
        <v>28733</v>
      </c>
      <c r="E10725" s="41" t="s">
        <v>29</v>
      </c>
      <c r="G10725" s="1" t="s">
        <v>12</v>
      </c>
      <c r="H10725" s="4" t="s">
        <v>478</v>
      </c>
      <c r="I10725" s="1" t="s">
        <v>45</v>
      </c>
    </row>
    <row r="10726" spans="2:9">
      <c r="B10726" s="1">
        <v>10724</v>
      </c>
      <c r="C10726" s="41" t="s">
        <v>28734</v>
      </c>
      <c r="D10726" s="4" t="s">
        <v>28735</v>
      </c>
      <c r="E10726" s="41" t="s">
        <v>29</v>
      </c>
      <c r="G10726" s="1" t="s">
        <v>12</v>
      </c>
      <c r="H10726" s="4" t="s">
        <v>174</v>
      </c>
      <c r="I10726" s="1" t="s">
        <v>45</v>
      </c>
    </row>
    <row r="10727" spans="2:9">
      <c r="B10727" s="1">
        <v>10725</v>
      </c>
      <c r="C10727" s="41" t="s">
        <v>28736</v>
      </c>
      <c r="D10727" s="4" t="s">
        <v>28737</v>
      </c>
      <c r="E10727" s="41" t="s">
        <v>29</v>
      </c>
      <c r="G10727" s="1" t="s">
        <v>12</v>
      </c>
      <c r="H10727" s="4" t="s">
        <v>174</v>
      </c>
      <c r="I10727" s="1" t="s">
        <v>45</v>
      </c>
    </row>
    <row r="10728" spans="2:9">
      <c r="B10728" s="1">
        <v>10726</v>
      </c>
      <c r="C10728" s="41" t="s">
        <v>28738</v>
      </c>
      <c r="D10728" s="4" t="s">
        <v>28739</v>
      </c>
      <c r="E10728" s="41" t="s">
        <v>29</v>
      </c>
      <c r="G10728" s="1" t="s">
        <v>12</v>
      </c>
      <c r="H10728" s="4" t="s">
        <v>252</v>
      </c>
      <c r="I10728" s="1" t="s">
        <v>45</v>
      </c>
    </row>
    <row r="10729" spans="2:9">
      <c r="B10729" s="1">
        <v>10727</v>
      </c>
      <c r="C10729" s="41" t="s">
        <v>28740</v>
      </c>
      <c r="D10729" s="4" t="s">
        <v>28741</v>
      </c>
      <c r="E10729" s="41" t="s">
        <v>29</v>
      </c>
      <c r="G10729" s="1" t="s">
        <v>12</v>
      </c>
      <c r="H10729" s="4" t="s">
        <v>387</v>
      </c>
      <c r="I10729" s="1" t="s">
        <v>45</v>
      </c>
    </row>
    <row r="10730" spans="2:9">
      <c r="B10730" s="1">
        <v>10728</v>
      </c>
      <c r="C10730" s="41" t="s">
        <v>28742</v>
      </c>
      <c r="D10730" s="4" t="s">
        <v>28743</v>
      </c>
      <c r="E10730" s="41" t="s">
        <v>29</v>
      </c>
      <c r="G10730" s="1" t="s">
        <v>12</v>
      </c>
      <c r="H10730" s="4" t="s">
        <v>557</v>
      </c>
      <c r="I10730" s="1" t="s">
        <v>45</v>
      </c>
    </row>
    <row r="10731" spans="2:9">
      <c r="B10731" s="1">
        <v>10729</v>
      </c>
      <c r="C10731" s="41" t="s">
        <v>28744</v>
      </c>
      <c r="D10731" s="4" t="s">
        <v>28745</v>
      </c>
      <c r="E10731" s="41" t="s">
        <v>29</v>
      </c>
      <c r="G10731" s="1" t="s">
        <v>12</v>
      </c>
      <c r="H10731" s="4" t="s">
        <v>671</v>
      </c>
      <c r="I10731" s="1" t="s">
        <v>45</v>
      </c>
    </row>
    <row r="10732" spans="2:9">
      <c r="B10732" s="1">
        <v>10730</v>
      </c>
      <c r="C10732" s="41" t="s">
        <v>28746</v>
      </c>
      <c r="D10732" s="4" t="s">
        <v>28747</v>
      </c>
      <c r="E10732" s="41" t="s">
        <v>29</v>
      </c>
      <c r="G10732" s="1" t="s">
        <v>12</v>
      </c>
      <c r="H10732" s="4" t="s">
        <v>675</v>
      </c>
      <c r="I10732" s="1" t="s">
        <v>45</v>
      </c>
    </row>
    <row r="10733" spans="2:9">
      <c r="B10733" s="1">
        <v>10731</v>
      </c>
      <c r="C10733" s="41" t="s">
        <v>28748</v>
      </c>
      <c r="D10733" s="4" t="s">
        <v>28749</v>
      </c>
      <c r="E10733" s="41" t="s">
        <v>29</v>
      </c>
      <c r="G10733" s="1" t="s">
        <v>12</v>
      </c>
      <c r="H10733" s="4" t="s">
        <v>436</v>
      </c>
      <c r="I10733" s="1" t="s">
        <v>45</v>
      </c>
    </row>
    <row r="10734" spans="2:9">
      <c r="B10734" s="1">
        <v>10732</v>
      </c>
      <c r="C10734" s="41" t="s">
        <v>28750</v>
      </c>
      <c r="D10734" s="4" t="s">
        <v>28751</v>
      </c>
      <c r="E10734" s="41" t="s">
        <v>29</v>
      </c>
      <c r="G10734" s="1" t="s">
        <v>12</v>
      </c>
      <c r="H10734" s="4" t="s">
        <v>679</v>
      </c>
      <c r="I10734" s="1" t="s">
        <v>45</v>
      </c>
    </row>
    <row r="10735" spans="2:9">
      <c r="B10735" s="1">
        <v>10733</v>
      </c>
      <c r="C10735" s="41" t="s">
        <v>28752</v>
      </c>
      <c r="D10735" s="4" t="s">
        <v>28753</v>
      </c>
      <c r="E10735" s="41" t="s">
        <v>29</v>
      </c>
      <c r="G10735" s="1" t="s">
        <v>12</v>
      </c>
      <c r="H10735" s="4" t="s">
        <v>671</v>
      </c>
      <c r="I10735" s="1" t="s">
        <v>45</v>
      </c>
    </row>
    <row r="10736" spans="2:9">
      <c r="B10736" s="1">
        <v>10734</v>
      </c>
      <c r="C10736" s="41" t="s">
        <v>28754</v>
      </c>
      <c r="D10736" s="4" t="s">
        <v>28755</v>
      </c>
      <c r="E10736" s="41" t="s">
        <v>29</v>
      </c>
      <c r="G10736" s="1" t="s">
        <v>12</v>
      </c>
      <c r="H10736" s="4" t="s">
        <v>244</v>
      </c>
      <c r="I10736" s="1" t="s">
        <v>45</v>
      </c>
    </row>
    <row r="10737" spans="2:9">
      <c r="B10737" s="1">
        <v>10735</v>
      </c>
      <c r="C10737" s="41" t="s">
        <v>28756</v>
      </c>
      <c r="D10737" s="4" t="s">
        <v>28757</v>
      </c>
      <c r="E10737" s="41" t="s">
        <v>29</v>
      </c>
      <c r="G10737" s="1" t="s">
        <v>12</v>
      </c>
      <c r="H10737" s="4" t="s">
        <v>594</v>
      </c>
      <c r="I10737" s="1" t="s">
        <v>45</v>
      </c>
    </row>
    <row r="10738" spans="2:9">
      <c r="B10738" s="1">
        <v>10736</v>
      </c>
      <c r="C10738" s="41" t="s">
        <v>28758</v>
      </c>
      <c r="D10738" s="4" t="s">
        <v>28759</v>
      </c>
      <c r="E10738" s="41" t="s">
        <v>29</v>
      </c>
      <c r="G10738" s="1" t="s">
        <v>12</v>
      </c>
      <c r="H10738" s="4" t="s">
        <v>678</v>
      </c>
      <c r="I10738" s="1" t="s">
        <v>45</v>
      </c>
    </row>
    <row r="10739" spans="2:9">
      <c r="B10739" s="1">
        <v>10737</v>
      </c>
      <c r="C10739" s="41" t="s">
        <v>28760</v>
      </c>
      <c r="D10739" s="4" t="s">
        <v>28761</v>
      </c>
      <c r="E10739" s="41" t="s">
        <v>29</v>
      </c>
      <c r="G10739" s="1" t="s">
        <v>12</v>
      </c>
      <c r="H10739" s="4" t="s">
        <v>680</v>
      </c>
      <c r="I10739" s="1" t="s">
        <v>45</v>
      </c>
    </row>
    <row r="10740" spans="2:9">
      <c r="B10740" s="1">
        <v>10738</v>
      </c>
      <c r="C10740" s="41" t="s">
        <v>28762</v>
      </c>
      <c r="D10740" s="4" t="s">
        <v>28763</v>
      </c>
      <c r="E10740" s="41" t="s">
        <v>29</v>
      </c>
      <c r="G10740" s="1" t="s">
        <v>12</v>
      </c>
      <c r="H10740" s="4" t="s">
        <v>436</v>
      </c>
      <c r="I10740" s="1" t="s">
        <v>45</v>
      </c>
    </row>
    <row r="10741" spans="2:9">
      <c r="B10741" s="1">
        <v>10739</v>
      </c>
      <c r="C10741" s="41" t="s">
        <v>28764</v>
      </c>
      <c r="D10741" s="4" t="s">
        <v>28765</v>
      </c>
      <c r="E10741" s="41" t="s">
        <v>29</v>
      </c>
      <c r="G10741" s="1" t="s">
        <v>12</v>
      </c>
      <c r="H10741" s="4" t="s">
        <v>174</v>
      </c>
      <c r="I10741" s="1" t="s">
        <v>45</v>
      </c>
    </row>
    <row r="10742" spans="2:9">
      <c r="B10742" s="1">
        <v>10740</v>
      </c>
      <c r="C10742" s="41" t="s">
        <v>28766</v>
      </c>
      <c r="D10742" s="4" t="s">
        <v>28767</v>
      </c>
      <c r="E10742" s="41" t="s">
        <v>29</v>
      </c>
      <c r="G10742" s="1" t="s">
        <v>12</v>
      </c>
      <c r="H10742" s="4" t="s">
        <v>681</v>
      </c>
      <c r="I10742" s="1" t="s">
        <v>45</v>
      </c>
    </row>
    <row r="10743" spans="2:9">
      <c r="B10743" s="1">
        <v>10741</v>
      </c>
      <c r="C10743" s="41" t="s">
        <v>28768</v>
      </c>
      <c r="D10743" s="4" t="s">
        <v>28769</v>
      </c>
      <c r="E10743" s="41" t="s">
        <v>29</v>
      </c>
      <c r="G10743" s="1" t="s">
        <v>12</v>
      </c>
      <c r="H10743" s="4" t="s">
        <v>174</v>
      </c>
      <c r="I10743" s="1" t="s">
        <v>45</v>
      </c>
    </row>
    <row r="10744" spans="2:9">
      <c r="B10744" s="1">
        <v>10742</v>
      </c>
      <c r="C10744" s="41" t="s">
        <v>28770</v>
      </c>
      <c r="D10744" s="4" t="s">
        <v>28771</v>
      </c>
      <c r="E10744" s="41" t="s">
        <v>29</v>
      </c>
      <c r="G10744" s="1" t="s">
        <v>12</v>
      </c>
      <c r="H10744" s="4" t="s">
        <v>462</v>
      </c>
      <c r="I10744" s="1" t="s">
        <v>45</v>
      </c>
    </row>
    <row r="10745" spans="2:9">
      <c r="B10745" s="1">
        <v>10743</v>
      </c>
      <c r="C10745" s="41" t="s">
        <v>28772</v>
      </c>
      <c r="D10745" s="4" t="s">
        <v>28773</v>
      </c>
      <c r="E10745" s="41" t="s">
        <v>29</v>
      </c>
      <c r="G10745" s="1" t="s">
        <v>12</v>
      </c>
      <c r="H10745" s="4" t="s">
        <v>174</v>
      </c>
      <c r="I10745" s="1" t="s">
        <v>45</v>
      </c>
    </row>
    <row r="10746" spans="2:9">
      <c r="B10746" s="1">
        <v>10744</v>
      </c>
      <c r="C10746" s="41" t="s">
        <v>28774</v>
      </c>
      <c r="D10746" s="4" t="s">
        <v>28775</v>
      </c>
      <c r="E10746" s="41" t="s">
        <v>29</v>
      </c>
      <c r="G10746" s="1" t="s">
        <v>12</v>
      </c>
      <c r="H10746" s="4" t="s">
        <v>387</v>
      </c>
      <c r="I10746" s="1" t="s">
        <v>45</v>
      </c>
    </row>
    <row r="10747" spans="2:9">
      <c r="B10747" s="1">
        <v>10745</v>
      </c>
      <c r="C10747" s="41" t="s">
        <v>28776</v>
      </c>
      <c r="D10747" s="4" t="s">
        <v>28777</v>
      </c>
      <c r="E10747" s="41" t="s">
        <v>29</v>
      </c>
      <c r="G10747" s="1" t="s">
        <v>12</v>
      </c>
      <c r="H10747" s="4" t="s">
        <v>681</v>
      </c>
      <c r="I10747" s="1" t="s">
        <v>45</v>
      </c>
    </row>
    <row r="10748" spans="2:9">
      <c r="B10748" s="1">
        <v>10746</v>
      </c>
      <c r="C10748" s="41" t="s">
        <v>28778</v>
      </c>
      <c r="D10748" s="4" t="s">
        <v>28779</v>
      </c>
      <c r="E10748" s="41" t="s">
        <v>29</v>
      </c>
      <c r="G10748" s="1" t="s">
        <v>12</v>
      </c>
      <c r="H10748" s="4" t="s">
        <v>174</v>
      </c>
      <c r="I10748" s="1" t="s">
        <v>45</v>
      </c>
    </row>
    <row r="10749" spans="2:9">
      <c r="B10749" s="1">
        <v>10747</v>
      </c>
      <c r="C10749" s="41" t="s">
        <v>28780</v>
      </c>
      <c r="D10749" s="4" t="s">
        <v>28781</v>
      </c>
      <c r="E10749" s="41" t="s">
        <v>29</v>
      </c>
      <c r="G10749" s="1" t="s">
        <v>12</v>
      </c>
      <c r="H10749" s="4" t="s">
        <v>194</v>
      </c>
      <c r="I10749" s="1" t="s">
        <v>45</v>
      </c>
    </row>
    <row r="10750" spans="2:9">
      <c r="B10750" s="1">
        <v>10748</v>
      </c>
      <c r="C10750" s="41" t="s">
        <v>28782</v>
      </c>
      <c r="D10750" s="4" t="s">
        <v>28783</v>
      </c>
      <c r="E10750" s="41" t="s">
        <v>29</v>
      </c>
      <c r="G10750" s="1" t="s">
        <v>12</v>
      </c>
      <c r="H10750" s="4" t="s">
        <v>310</v>
      </c>
      <c r="I10750" s="1" t="s">
        <v>45</v>
      </c>
    </row>
    <row r="10751" spans="2:9">
      <c r="B10751" s="1">
        <v>10749</v>
      </c>
      <c r="C10751" s="41" t="s">
        <v>28784</v>
      </c>
      <c r="D10751" s="4" t="s">
        <v>28785</v>
      </c>
      <c r="E10751" s="41" t="s">
        <v>29</v>
      </c>
      <c r="G10751" s="1" t="s">
        <v>12</v>
      </c>
      <c r="H10751" s="4" t="s">
        <v>260</v>
      </c>
      <c r="I10751" s="1" t="s">
        <v>45</v>
      </c>
    </row>
    <row r="10752" spans="2:9">
      <c r="B10752" s="1">
        <v>10750</v>
      </c>
      <c r="C10752" s="41" t="s">
        <v>28786</v>
      </c>
      <c r="D10752" s="4" t="s">
        <v>28787</v>
      </c>
      <c r="E10752" s="41" t="s">
        <v>29</v>
      </c>
      <c r="G10752" s="1" t="s">
        <v>12</v>
      </c>
      <c r="H10752" s="4" t="s">
        <v>194</v>
      </c>
      <c r="I10752" s="1" t="s">
        <v>45</v>
      </c>
    </row>
    <row r="10753" spans="2:9">
      <c r="B10753" s="1">
        <v>10751</v>
      </c>
      <c r="C10753" s="41" t="s">
        <v>28788</v>
      </c>
      <c r="D10753" s="4" t="s">
        <v>28789</v>
      </c>
      <c r="E10753" s="41" t="s">
        <v>29</v>
      </c>
      <c r="G10753" s="1" t="s">
        <v>12</v>
      </c>
      <c r="H10753" s="4" t="s">
        <v>679</v>
      </c>
      <c r="I10753" s="1" t="s">
        <v>45</v>
      </c>
    </row>
    <row r="10754" spans="2:9">
      <c r="B10754" s="1">
        <v>10752</v>
      </c>
      <c r="C10754" s="41" t="s">
        <v>28790</v>
      </c>
      <c r="D10754" s="4" t="s">
        <v>28791</v>
      </c>
      <c r="E10754" s="41" t="s">
        <v>29</v>
      </c>
      <c r="G10754" s="1" t="s">
        <v>12</v>
      </c>
      <c r="H10754" s="4" t="s">
        <v>671</v>
      </c>
      <c r="I10754" s="1" t="s">
        <v>45</v>
      </c>
    </row>
    <row r="10755" spans="2:9">
      <c r="B10755" s="1">
        <v>10753</v>
      </c>
      <c r="C10755" s="41" t="s">
        <v>28792</v>
      </c>
      <c r="D10755" s="4" t="s">
        <v>28793</v>
      </c>
      <c r="E10755" s="41" t="s">
        <v>29</v>
      </c>
      <c r="G10755" s="1" t="s">
        <v>12</v>
      </c>
      <c r="H10755" s="4" t="s">
        <v>174</v>
      </c>
      <c r="I10755" s="1" t="s">
        <v>45</v>
      </c>
    </row>
    <row r="10756" spans="2:9">
      <c r="B10756" s="1">
        <v>10754</v>
      </c>
      <c r="C10756" s="41" t="s">
        <v>28794</v>
      </c>
      <c r="D10756" s="4" t="s">
        <v>28795</v>
      </c>
      <c r="E10756" s="41" t="s">
        <v>29</v>
      </c>
      <c r="G10756" s="1" t="s">
        <v>12</v>
      </c>
      <c r="H10756" s="4" t="s">
        <v>252</v>
      </c>
      <c r="I10756" s="1" t="s">
        <v>45</v>
      </c>
    </row>
    <row r="10757" spans="2:9">
      <c r="B10757" s="1">
        <v>10755</v>
      </c>
      <c r="C10757" s="41" t="s">
        <v>28796</v>
      </c>
      <c r="D10757" s="4" t="s">
        <v>28797</v>
      </c>
      <c r="E10757" s="41" t="s">
        <v>29</v>
      </c>
      <c r="G10757" s="1" t="s">
        <v>12</v>
      </c>
      <c r="H10757" s="4" t="s">
        <v>438</v>
      </c>
      <c r="I10757" s="1" t="s">
        <v>45</v>
      </c>
    </row>
    <row r="10758" spans="2:9">
      <c r="B10758" s="1">
        <v>10756</v>
      </c>
      <c r="C10758" s="41" t="s">
        <v>28798</v>
      </c>
      <c r="D10758" s="4" t="s">
        <v>28799</v>
      </c>
      <c r="E10758" s="41" t="s">
        <v>28</v>
      </c>
      <c r="F10758" s="3" t="s">
        <v>30130</v>
      </c>
      <c r="G10758" s="1" t="s">
        <v>10</v>
      </c>
      <c r="H10758" s="4" t="s">
        <v>31</v>
      </c>
      <c r="I10758" s="1" t="s">
        <v>45</v>
      </c>
    </row>
    <row r="10759" spans="2:9">
      <c r="B10759" s="1">
        <v>10757</v>
      </c>
      <c r="C10759" s="41" t="s">
        <v>28800</v>
      </c>
      <c r="D10759" s="4" t="s">
        <v>28801</v>
      </c>
      <c r="E10759" s="41" t="s">
        <v>29</v>
      </c>
      <c r="G10759" s="1" t="s">
        <v>12</v>
      </c>
      <c r="H10759" s="4" t="s">
        <v>244</v>
      </c>
      <c r="I10759" s="1" t="s">
        <v>45</v>
      </c>
    </row>
    <row r="10760" spans="2:9">
      <c r="B10760" s="1">
        <v>10758</v>
      </c>
      <c r="C10760" s="41" t="s">
        <v>28802</v>
      </c>
      <c r="D10760" s="4" t="s">
        <v>28803</v>
      </c>
      <c r="E10760" s="41" t="s">
        <v>29</v>
      </c>
      <c r="G10760" s="1" t="s">
        <v>12</v>
      </c>
      <c r="H10760" s="4" t="s">
        <v>678</v>
      </c>
      <c r="I10760" s="1" t="s">
        <v>45</v>
      </c>
    </row>
    <row r="10761" spans="2:9">
      <c r="B10761" s="1">
        <v>10759</v>
      </c>
      <c r="C10761" s="41" t="s">
        <v>28804</v>
      </c>
      <c r="D10761" s="4" t="s">
        <v>28805</v>
      </c>
      <c r="E10761" s="41" t="s">
        <v>29</v>
      </c>
      <c r="G10761" s="1" t="s">
        <v>12</v>
      </c>
      <c r="H10761" s="4" t="s">
        <v>252</v>
      </c>
      <c r="I10761" s="1" t="s">
        <v>45</v>
      </c>
    </row>
    <row r="10762" spans="2:9">
      <c r="B10762" s="1">
        <v>10760</v>
      </c>
      <c r="C10762" s="41" t="s">
        <v>28806</v>
      </c>
      <c r="D10762" s="4" t="s">
        <v>28807</v>
      </c>
      <c r="E10762" s="41" t="s">
        <v>29</v>
      </c>
      <c r="G10762" s="1" t="s">
        <v>12</v>
      </c>
      <c r="H10762" s="4" t="s">
        <v>680</v>
      </c>
      <c r="I10762" s="1" t="s">
        <v>45</v>
      </c>
    </row>
    <row r="10763" spans="2:9">
      <c r="B10763" s="1">
        <v>10761</v>
      </c>
      <c r="C10763" s="41" t="s">
        <v>28808</v>
      </c>
      <c r="D10763" s="4" t="s">
        <v>28809</v>
      </c>
      <c r="E10763" s="41" t="s">
        <v>29</v>
      </c>
      <c r="G10763" s="1" t="s">
        <v>12</v>
      </c>
      <c r="H10763" s="4" t="s">
        <v>29551</v>
      </c>
      <c r="I10763" s="1" t="s">
        <v>45</v>
      </c>
    </row>
    <row r="10764" spans="2:9">
      <c r="B10764" s="1">
        <v>10762</v>
      </c>
      <c r="C10764" s="41" t="s">
        <v>28810</v>
      </c>
      <c r="D10764" s="4" t="s">
        <v>28811</v>
      </c>
      <c r="E10764" s="41" t="s">
        <v>29</v>
      </c>
      <c r="G10764" s="1" t="s">
        <v>12</v>
      </c>
      <c r="H10764" s="4" t="s">
        <v>680</v>
      </c>
      <c r="I10764" s="1" t="s">
        <v>45</v>
      </c>
    </row>
    <row r="10765" spans="2:9">
      <c r="B10765" s="1">
        <v>10763</v>
      </c>
      <c r="C10765" s="41" t="s">
        <v>28812</v>
      </c>
      <c r="D10765" s="4" t="s">
        <v>28813</v>
      </c>
      <c r="E10765" s="41" t="s">
        <v>29</v>
      </c>
      <c r="G10765" s="1" t="s">
        <v>12</v>
      </c>
      <c r="H10765" s="4" t="s">
        <v>387</v>
      </c>
      <c r="I10765" s="1" t="s">
        <v>45</v>
      </c>
    </row>
    <row r="10766" spans="2:9">
      <c r="B10766" s="1">
        <v>10764</v>
      </c>
      <c r="C10766" s="41" t="s">
        <v>28814</v>
      </c>
      <c r="D10766" s="4" t="s">
        <v>28815</v>
      </c>
      <c r="E10766" s="41" t="s">
        <v>29</v>
      </c>
      <c r="G10766" s="1" t="s">
        <v>12</v>
      </c>
      <c r="H10766" s="4" t="s">
        <v>252</v>
      </c>
      <c r="I10766" s="1" t="s">
        <v>45</v>
      </c>
    </row>
    <row r="10767" spans="2:9">
      <c r="B10767" s="1">
        <v>10765</v>
      </c>
      <c r="C10767" s="41" t="s">
        <v>28816</v>
      </c>
      <c r="D10767" s="4" t="s">
        <v>28817</v>
      </c>
      <c r="E10767" s="41" t="s">
        <v>29</v>
      </c>
      <c r="G10767" s="1" t="s">
        <v>12</v>
      </c>
      <c r="H10767" s="4" t="s">
        <v>360</v>
      </c>
      <c r="I10767" s="1" t="s">
        <v>45</v>
      </c>
    </row>
    <row r="10768" spans="2:9">
      <c r="B10768" s="1">
        <v>10766</v>
      </c>
      <c r="C10768" s="41" t="s">
        <v>28818</v>
      </c>
      <c r="D10768" s="4" t="s">
        <v>28819</v>
      </c>
      <c r="E10768" s="41" t="s">
        <v>29</v>
      </c>
      <c r="G10768" s="1" t="s">
        <v>12</v>
      </c>
      <c r="H10768" s="4" t="s">
        <v>360</v>
      </c>
      <c r="I10768" s="1" t="s">
        <v>45</v>
      </c>
    </row>
    <row r="10769" spans="2:9">
      <c r="B10769" s="1">
        <v>10767</v>
      </c>
      <c r="C10769" s="41" t="s">
        <v>28820</v>
      </c>
      <c r="D10769" s="4" t="s">
        <v>28821</v>
      </c>
      <c r="E10769" s="41" t="s">
        <v>29</v>
      </c>
      <c r="G10769" s="1" t="s">
        <v>12</v>
      </c>
      <c r="H10769" s="4" t="s">
        <v>244</v>
      </c>
      <c r="I10769" s="1" t="s">
        <v>45</v>
      </c>
    </row>
    <row r="10770" spans="2:9">
      <c r="B10770" s="1">
        <v>10768</v>
      </c>
      <c r="C10770" s="41" t="s">
        <v>28822</v>
      </c>
      <c r="D10770" s="4" t="s">
        <v>28823</v>
      </c>
      <c r="E10770" s="41" t="s">
        <v>29</v>
      </c>
      <c r="G10770" s="1" t="s">
        <v>12</v>
      </c>
      <c r="H10770" s="4" t="s">
        <v>252</v>
      </c>
      <c r="I10770" s="1" t="s">
        <v>45</v>
      </c>
    </row>
    <row r="10771" spans="2:9">
      <c r="B10771" s="1">
        <v>10769</v>
      </c>
      <c r="C10771" s="41" t="s">
        <v>28824</v>
      </c>
      <c r="D10771" s="4" t="s">
        <v>28825</v>
      </c>
      <c r="E10771" s="41" t="s">
        <v>29</v>
      </c>
      <c r="G10771" s="1" t="s">
        <v>12</v>
      </c>
      <c r="H10771" s="4" t="s">
        <v>174</v>
      </c>
      <c r="I10771" s="1" t="s">
        <v>45</v>
      </c>
    </row>
    <row r="10772" spans="2:9">
      <c r="B10772" s="1">
        <v>10770</v>
      </c>
      <c r="C10772" s="41" t="s">
        <v>28826</v>
      </c>
      <c r="D10772" s="4" t="s">
        <v>28827</v>
      </c>
      <c r="E10772" s="41" t="s">
        <v>29</v>
      </c>
      <c r="G10772" s="1" t="s">
        <v>12</v>
      </c>
      <c r="H10772" s="4" t="s">
        <v>174</v>
      </c>
      <c r="I10772" s="1" t="s">
        <v>45</v>
      </c>
    </row>
    <row r="10773" spans="2:9">
      <c r="B10773" s="1">
        <v>10771</v>
      </c>
      <c r="C10773" s="41" t="s">
        <v>28828</v>
      </c>
      <c r="D10773" s="4" t="s">
        <v>28829</v>
      </c>
      <c r="E10773" s="41" t="s">
        <v>29</v>
      </c>
      <c r="G10773" s="1" t="s">
        <v>12</v>
      </c>
      <c r="H10773" s="4" t="s">
        <v>557</v>
      </c>
      <c r="I10773" s="1" t="s">
        <v>45</v>
      </c>
    </row>
    <row r="10774" spans="2:9">
      <c r="B10774" s="1">
        <v>10772</v>
      </c>
      <c r="C10774" s="41" t="s">
        <v>28830</v>
      </c>
      <c r="D10774" s="4" t="s">
        <v>28831</v>
      </c>
      <c r="E10774" s="41" t="s">
        <v>29</v>
      </c>
      <c r="G10774" s="1" t="s">
        <v>12</v>
      </c>
      <c r="H10774" s="4" t="s">
        <v>252</v>
      </c>
      <c r="I10774" s="1" t="s">
        <v>45</v>
      </c>
    </row>
    <row r="10775" spans="2:9">
      <c r="B10775" s="1">
        <v>10773</v>
      </c>
      <c r="C10775" s="41" t="s">
        <v>28832</v>
      </c>
      <c r="D10775" s="4" t="s">
        <v>28833</v>
      </c>
      <c r="E10775" s="41" t="s">
        <v>29</v>
      </c>
      <c r="G10775" s="1" t="s">
        <v>12</v>
      </c>
      <c r="H10775" s="4" t="s">
        <v>360</v>
      </c>
      <c r="I10775" s="1" t="s">
        <v>45</v>
      </c>
    </row>
    <row r="10776" spans="2:9">
      <c r="B10776" s="1">
        <v>10774</v>
      </c>
      <c r="C10776" s="41" t="s">
        <v>28834</v>
      </c>
      <c r="D10776" s="4" t="s">
        <v>28835</v>
      </c>
      <c r="E10776" s="41" t="s">
        <v>29</v>
      </c>
      <c r="G10776" s="1" t="s">
        <v>12</v>
      </c>
      <c r="H10776" s="4" t="s">
        <v>678</v>
      </c>
      <c r="I10776" s="1" t="s">
        <v>45</v>
      </c>
    </row>
    <row r="10777" spans="2:9">
      <c r="B10777" s="1">
        <v>10775</v>
      </c>
      <c r="C10777" s="41" t="s">
        <v>28836</v>
      </c>
      <c r="D10777" s="4" t="s">
        <v>28837</v>
      </c>
      <c r="E10777" s="41" t="s">
        <v>29</v>
      </c>
      <c r="G10777" s="1" t="s">
        <v>12</v>
      </c>
      <c r="H10777" s="4" t="s">
        <v>174</v>
      </c>
      <c r="I10777" s="1" t="s">
        <v>45</v>
      </c>
    </row>
    <row r="10778" spans="2:9">
      <c r="B10778" s="1">
        <v>10776</v>
      </c>
      <c r="C10778" s="41" t="s">
        <v>28838</v>
      </c>
      <c r="D10778" s="4" t="s">
        <v>28839</v>
      </c>
      <c r="E10778" s="41" t="s">
        <v>29</v>
      </c>
      <c r="G10778" s="1" t="s">
        <v>12</v>
      </c>
      <c r="H10778" s="4" t="s">
        <v>680</v>
      </c>
      <c r="I10778" s="1" t="s">
        <v>45</v>
      </c>
    </row>
    <row r="10779" spans="2:9">
      <c r="B10779" s="1">
        <v>10777</v>
      </c>
      <c r="C10779" s="41" t="s">
        <v>28840</v>
      </c>
      <c r="D10779" s="4" t="s">
        <v>28841</v>
      </c>
      <c r="E10779" s="41" t="s">
        <v>29</v>
      </c>
      <c r="G10779" s="1" t="s">
        <v>12</v>
      </c>
      <c r="H10779" s="4" t="s">
        <v>252</v>
      </c>
      <c r="I10779" s="1" t="s">
        <v>45</v>
      </c>
    </row>
    <row r="10780" spans="2:9">
      <c r="B10780" s="1">
        <v>10778</v>
      </c>
      <c r="C10780" s="41" t="s">
        <v>28842</v>
      </c>
      <c r="D10780" s="4" t="s">
        <v>28843</v>
      </c>
      <c r="E10780" s="41" t="s">
        <v>29</v>
      </c>
      <c r="G10780" s="1" t="s">
        <v>12</v>
      </c>
      <c r="H10780" s="4" t="s">
        <v>198</v>
      </c>
      <c r="I10780" s="1" t="s">
        <v>45</v>
      </c>
    </row>
    <row r="10781" spans="2:9">
      <c r="B10781" s="1">
        <v>10779</v>
      </c>
      <c r="C10781" s="41" t="s">
        <v>100</v>
      </c>
      <c r="D10781" s="4" t="s">
        <v>28844</v>
      </c>
      <c r="E10781" s="41" t="s">
        <v>29</v>
      </c>
      <c r="G10781" s="1" t="s">
        <v>12</v>
      </c>
      <c r="H10781" s="4" t="s">
        <v>29551</v>
      </c>
      <c r="I10781" s="1" t="s">
        <v>45</v>
      </c>
    </row>
    <row r="10782" spans="2:9">
      <c r="B10782" s="1">
        <v>10780</v>
      </c>
      <c r="C10782" s="41" t="s">
        <v>28845</v>
      </c>
      <c r="D10782" s="4" t="s">
        <v>28846</v>
      </c>
      <c r="E10782" s="41" t="s">
        <v>29</v>
      </c>
      <c r="G10782" s="1" t="s">
        <v>12</v>
      </c>
      <c r="H10782" s="4" t="s">
        <v>557</v>
      </c>
      <c r="I10782" s="1" t="s">
        <v>45</v>
      </c>
    </row>
    <row r="10783" spans="2:9">
      <c r="B10783" s="1">
        <v>10781</v>
      </c>
      <c r="C10783" s="41" t="s">
        <v>28847</v>
      </c>
      <c r="D10783" s="4" t="s">
        <v>28848</v>
      </c>
      <c r="E10783" s="41" t="s">
        <v>29</v>
      </c>
      <c r="G10783" s="1" t="s">
        <v>12</v>
      </c>
      <c r="H10783" s="4" t="s">
        <v>252</v>
      </c>
      <c r="I10783" s="1" t="s">
        <v>45</v>
      </c>
    </row>
    <row r="10784" spans="2:9">
      <c r="B10784" s="1">
        <v>10782</v>
      </c>
      <c r="C10784" s="41" t="s">
        <v>28849</v>
      </c>
      <c r="D10784" s="4" t="s">
        <v>28850</v>
      </c>
      <c r="E10784" s="41" t="s">
        <v>29</v>
      </c>
      <c r="G10784" s="1" t="s">
        <v>12</v>
      </c>
      <c r="H10784" s="4" t="s">
        <v>557</v>
      </c>
      <c r="I10784" s="1" t="s">
        <v>45</v>
      </c>
    </row>
    <row r="10785" spans="2:9">
      <c r="B10785" s="1">
        <v>10783</v>
      </c>
      <c r="C10785" s="41" t="s">
        <v>28851</v>
      </c>
      <c r="D10785" s="4" t="s">
        <v>8130</v>
      </c>
      <c r="E10785" s="41" t="s">
        <v>29</v>
      </c>
      <c r="G10785" s="1" t="s">
        <v>12</v>
      </c>
      <c r="H10785" s="4" t="s">
        <v>678</v>
      </c>
      <c r="I10785" s="1" t="s">
        <v>45</v>
      </c>
    </row>
    <row r="10786" spans="2:9">
      <c r="B10786" s="1">
        <v>10784</v>
      </c>
      <c r="C10786" s="41" t="s">
        <v>28852</v>
      </c>
      <c r="D10786" s="4" t="s">
        <v>28853</v>
      </c>
      <c r="E10786" s="41" t="s">
        <v>29</v>
      </c>
      <c r="G10786" s="1" t="s">
        <v>12</v>
      </c>
      <c r="H10786" s="4" t="s">
        <v>672</v>
      </c>
      <c r="I10786" s="1" t="s">
        <v>45</v>
      </c>
    </row>
    <row r="10787" spans="2:9">
      <c r="B10787" s="1">
        <v>10785</v>
      </c>
      <c r="C10787" s="41" t="s">
        <v>28854</v>
      </c>
      <c r="D10787" s="4" t="s">
        <v>28855</v>
      </c>
      <c r="E10787" s="41" t="s">
        <v>29</v>
      </c>
      <c r="G10787" s="1" t="s">
        <v>12</v>
      </c>
      <c r="H10787" s="4" t="s">
        <v>174</v>
      </c>
      <c r="I10787" s="1" t="s">
        <v>45</v>
      </c>
    </row>
    <row r="10788" spans="2:9">
      <c r="B10788" s="1">
        <v>10786</v>
      </c>
      <c r="C10788" s="41" t="s">
        <v>28856</v>
      </c>
      <c r="D10788" s="4" t="s">
        <v>28857</v>
      </c>
      <c r="E10788" s="41" t="s">
        <v>29</v>
      </c>
      <c r="G10788" s="1" t="s">
        <v>12</v>
      </c>
      <c r="H10788" s="4" t="s">
        <v>244</v>
      </c>
      <c r="I10788" s="1" t="s">
        <v>45</v>
      </c>
    </row>
    <row r="10789" spans="2:9">
      <c r="B10789" s="1">
        <v>10787</v>
      </c>
      <c r="C10789" s="41" t="s">
        <v>28858</v>
      </c>
      <c r="D10789" s="4" t="s">
        <v>28859</v>
      </c>
      <c r="E10789" s="41" t="s">
        <v>29</v>
      </c>
      <c r="G10789" s="1" t="s">
        <v>12</v>
      </c>
      <c r="H10789" s="4" t="s">
        <v>252</v>
      </c>
      <c r="I10789" s="1" t="s">
        <v>45</v>
      </c>
    </row>
    <row r="10790" spans="2:9">
      <c r="B10790" s="1">
        <v>10788</v>
      </c>
      <c r="C10790" s="41" t="s">
        <v>28860</v>
      </c>
      <c r="D10790" s="4" t="s">
        <v>28861</v>
      </c>
      <c r="E10790" s="41" t="s">
        <v>29</v>
      </c>
      <c r="G10790" s="1" t="s">
        <v>12</v>
      </c>
      <c r="H10790" s="4" t="s">
        <v>252</v>
      </c>
      <c r="I10790" s="1" t="s">
        <v>45</v>
      </c>
    </row>
    <row r="10791" spans="2:9">
      <c r="B10791" s="1">
        <v>10789</v>
      </c>
      <c r="C10791" s="41" t="s">
        <v>28862</v>
      </c>
      <c r="D10791" s="4" t="s">
        <v>28863</v>
      </c>
      <c r="E10791" s="41" t="s">
        <v>29</v>
      </c>
      <c r="G10791" s="1" t="s">
        <v>12</v>
      </c>
      <c r="H10791" s="4" t="s">
        <v>387</v>
      </c>
      <c r="I10791" s="1" t="s">
        <v>45</v>
      </c>
    </row>
    <row r="10792" spans="2:9">
      <c r="B10792" s="1">
        <v>10790</v>
      </c>
      <c r="C10792" s="41" t="s">
        <v>28864</v>
      </c>
      <c r="D10792" s="4" t="s">
        <v>28865</v>
      </c>
      <c r="E10792" s="41" t="s">
        <v>29</v>
      </c>
      <c r="G10792" s="1" t="s">
        <v>12</v>
      </c>
      <c r="H10792" s="4" t="s">
        <v>252</v>
      </c>
      <c r="I10792" s="1" t="s">
        <v>45</v>
      </c>
    </row>
    <row r="10793" spans="2:9">
      <c r="B10793" s="1">
        <v>10791</v>
      </c>
      <c r="C10793" s="41" t="s">
        <v>28866</v>
      </c>
      <c r="D10793" s="4" t="s">
        <v>28867</v>
      </c>
      <c r="E10793" s="41" t="s">
        <v>29</v>
      </c>
      <c r="G10793" s="1" t="s">
        <v>12</v>
      </c>
      <c r="H10793" s="4" t="s">
        <v>252</v>
      </c>
      <c r="I10793" s="1" t="s">
        <v>45</v>
      </c>
    </row>
    <row r="10794" spans="2:9">
      <c r="B10794" s="1">
        <v>10792</v>
      </c>
      <c r="C10794" s="41" t="s">
        <v>28868</v>
      </c>
      <c r="D10794" s="4" t="s">
        <v>28869</v>
      </c>
      <c r="E10794" s="41" t="s">
        <v>29</v>
      </c>
      <c r="G10794" s="1" t="s">
        <v>12</v>
      </c>
      <c r="H10794" s="4" t="s">
        <v>244</v>
      </c>
      <c r="I10794" s="1" t="s">
        <v>45</v>
      </c>
    </row>
    <row r="10795" spans="2:9">
      <c r="B10795" s="1">
        <v>10793</v>
      </c>
      <c r="C10795" s="41" t="s">
        <v>28870</v>
      </c>
      <c r="D10795" s="4" t="s">
        <v>28871</v>
      </c>
      <c r="E10795" s="41" t="s">
        <v>29</v>
      </c>
      <c r="G10795" s="1" t="s">
        <v>12</v>
      </c>
      <c r="H10795" s="4" t="s">
        <v>678</v>
      </c>
      <c r="I10795" s="1" t="s">
        <v>45</v>
      </c>
    </row>
    <row r="10796" spans="2:9">
      <c r="B10796" s="1">
        <v>10794</v>
      </c>
      <c r="C10796" s="41" t="s">
        <v>28872</v>
      </c>
      <c r="D10796" s="4" t="s">
        <v>28873</v>
      </c>
      <c r="E10796" s="41" t="s">
        <v>29</v>
      </c>
      <c r="G10796" s="1" t="s">
        <v>12</v>
      </c>
      <c r="H10796" s="4" t="s">
        <v>252</v>
      </c>
      <c r="I10796" s="1" t="s">
        <v>45</v>
      </c>
    </row>
    <row r="10797" spans="2:9">
      <c r="B10797" s="1">
        <v>10795</v>
      </c>
      <c r="C10797" s="41" t="s">
        <v>28874</v>
      </c>
      <c r="D10797" s="4" t="s">
        <v>28875</v>
      </c>
      <c r="E10797" s="41" t="s">
        <v>29</v>
      </c>
      <c r="G10797" s="1" t="s">
        <v>12</v>
      </c>
      <c r="H10797" s="4" t="s">
        <v>252</v>
      </c>
      <c r="I10797" s="1" t="s">
        <v>45</v>
      </c>
    </row>
    <row r="10798" spans="2:9">
      <c r="B10798" s="1">
        <v>10796</v>
      </c>
      <c r="C10798" s="41" t="s">
        <v>28876</v>
      </c>
      <c r="D10798" s="4" t="s">
        <v>28877</v>
      </c>
      <c r="E10798" s="41" t="s">
        <v>29</v>
      </c>
      <c r="G10798" s="1" t="s">
        <v>12</v>
      </c>
      <c r="H10798" s="4" t="s">
        <v>252</v>
      </c>
      <c r="I10798" s="1" t="s">
        <v>45</v>
      </c>
    </row>
    <row r="10799" spans="2:9">
      <c r="B10799" s="1">
        <v>10797</v>
      </c>
      <c r="C10799" s="41" t="s">
        <v>28878</v>
      </c>
      <c r="D10799" s="4" t="s">
        <v>28879</v>
      </c>
      <c r="E10799" s="41" t="s">
        <v>29</v>
      </c>
      <c r="G10799" s="1" t="s">
        <v>12</v>
      </c>
      <c r="H10799" s="4" t="s">
        <v>252</v>
      </c>
      <c r="I10799" s="1" t="s">
        <v>45</v>
      </c>
    </row>
    <row r="10800" spans="2:9">
      <c r="B10800" s="1">
        <v>10798</v>
      </c>
      <c r="C10800" s="41" t="s">
        <v>28880</v>
      </c>
      <c r="D10800" s="4" t="s">
        <v>28881</v>
      </c>
      <c r="E10800" s="41" t="s">
        <v>29</v>
      </c>
      <c r="G10800" s="1" t="s">
        <v>12</v>
      </c>
      <c r="H10800" s="4" t="s">
        <v>252</v>
      </c>
      <c r="I10800" s="1" t="s">
        <v>45</v>
      </c>
    </row>
    <row r="10801" spans="2:9">
      <c r="B10801" s="1">
        <v>10799</v>
      </c>
      <c r="C10801" s="41" t="s">
        <v>28882</v>
      </c>
      <c r="D10801" s="4" t="s">
        <v>28883</v>
      </c>
      <c r="E10801" s="41" t="s">
        <v>29</v>
      </c>
      <c r="G10801" s="1" t="s">
        <v>12</v>
      </c>
      <c r="H10801" s="4" t="s">
        <v>252</v>
      </c>
      <c r="I10801" s="1" t="s">
        <v>45</v>
      </c>
    </row>
    <row r="10802" spans="2:9">
      <c r="B10802" s="1">
        <v>10800</v>
      </c>
      <c r="C10802" s="41" t="s">
        <v>628</v>
      </c>
      <c r="D10802" s="4" t="s">
        <v>627</v>
      </c>
      <c r="E10802" s="41" t="s">
        <v>29</v>
      </c>
      <c r="F10802" s="3" t="s">
        <v>30006</v>
      </c>
      <c r="G10802" s="1" t="s">
        <v>12</v>
      </c>
      <c r="H10802" s="4" t="s">
        <v>387</v>
      </c>
      <c r="I10802" s="1" t="s">
        <v>45</v>
      </c>
    </row>
    <row r="10803" spans="2:9">
      <c r="B10803" s="1">
        <v>10801</v>
      </c>
      <c r="C10803" s="41" t="s">
        <v>359</v>
      </c>
      <c r="D10803" s="4" t="s">
        <v>30180</v>
      </c>
      <c r="E10803" s="41" t="s">
        <v>29</v>
      </c>
      <c r="F10803" s="3" t="s">
        <v>29861</v>
      </c>
      <c r="G10803" s="1" t="s">
        <v>12</v>
      </c>
      <c r="H10803" s="4" t="s">
        <v>360</v>
      </c>
      <c r="I10803" s="1" t="s">
        <v>45</v>
      </c>
    </row>
    <row r="10804" spans="2:9">
      <c r="B10804" s="1">
        <v>10802</v>
      </c>
      <c r="C10804" s="41" t="s">
        <v>28884</v>
      </c>
      <c r="D10804" s="4" t="s">
        <v>28885</v>
      </c>
      <c r="E10804" s="41" t="s">
        <v>29</v>
      </c>
      <c r="G10804" s="1" t="s">
        <v>12</v>
      </c>
      <c r="H10804" s="4" t="s">
        <v>252</v>
      </c>
      <c r="I10804" s="1" t="s">
        <v>45</v>
      </c>
    </row>
    <row r="10805" spans="2:9">
      <c r="B10805" s="1">
        <v>10803</v>
      </c>
      <c r="C10805" s="41" t="s">
        <v>28886</v>
      </c>
      <c r="D10805" s="4" t="s">
        <v>28887</v>
      </c>
      <c r="E10805" s="41" t="s">
        <v>29</v>
      </c>
      <c r="G10805" s="1" t="s">
        <v>12</v>
      </c>
      <c r="H10805" s="4" t="s">
        <v>675</v>
      </c>
      <c r="I10805" s="1" t="s">
        <v>45</v>
      </c>
    </row>
    <row r="10806" spans="2:9">
      <c r="B10806" s="1">
        <v>10804</v>
      </c>
      <c r="C10806" s="41" t="s">
        <v>28888</v>
      </c>
      <c r="D10806" s="4" t="s">
        <v>28889</v>
      </c>
      <c r="E10806" s="41" t="s">
        <v>28</v>
      </c>
      <c r="F10806" s="3" t="s">
        <v>30235</v>
      </c>
      <c r="G10806" s="1" t="s">
        <v>10</v>
      </c>
      <c r="H10806" s="4" t="s">
        <v>256</v>
      </c>
      <c r="I10806" s="1" t="s">
        <v>45</v>
      </c>
    </row>
    <row r="10807" spans="2:9">
      <c r="B10807" s="1">
        <v>10805</v>
      </c>
      <c r="C10807" s="41" t="s">
        <v>28890</v>
      </c>
      <c r="D10807" s="4" t="s">
        <v>28891</v>
      </c>
      <c r="E10807" s="41" t="s">
        <v>29</v>
      </c>
      <c r="G10807" s="1" t="s">
        <v>12</v>
      </c>
      <c r="H10807" s="4" t="s">
        <v>252</v>
      </c>
      <c r="I10807" s="1" t="s">
        <v>45</v>
      </c>
    </row>
    <row r="10808" spans="2:9">
      <c r="B10808" s="1">
        <v>10806</v>
      </c>
      <c r="C10808" s="41" t="s">
        <v>28892</v>
      </c>
      <c r="D10808" s="4" t="s">
        <v>28893</v>
      </c>
      <c r="E10808" s="41" t="s">
        <v>30</v>
      </c>
      <c r="G10808" s="1" t="s">
        <v>14</v>
      </c>
      <c r="H10808" s="4" t="s">
        <v>675</v>
      </c>
      <c r="I10808" s="1" t="s">
        <v>45</v>
      </c>
    </row>
    <row r="10809" spans="2:9">
      <c r="B10809" s="1">
        <v>10807</v>
      </c>
      <c r="C10809" s="41" t="s">
        <v>28894</v>
      </c>
      <c r="D10809" s="4" t="s">
        <v>28895</v>
      </c>
      <c r="E10809" s="41" t="s">
        <v>30</v>
      </c>
      <c r="G10809" s="1" t="s">
        <v>14</v>
      </c>
      <c r="H10809" s="4" t="s">
        <v>680</v>
      </c>
      <c r="I10809" s="1" t="s">
        <v>45</v>
      </c>
    </row>
    <row r="10810" spans="2:9">
      <c r="B10810" s="1">
        <v>10808</v>
      </c>
      <c r="C10810" s="41" t="s">
        <v>28896</v>
      </c>
      <c r="D10810" s="4" t="s">
        <v>28897</v>
      </c>
      <c r="E10810" s="41" t="s">
        <v>30</v>
      </c>
      <c r="G10810" s="1" t="s">
        <v>14</v>
      </c>
      <c r="H10810" s="4" t="s">
        <v>198</v>
      </c>
      <c r="I10810" s="1" t="s">
        <v>45</v>
      </c>
    </row>
    <row r="10811" spans="2:9">
      <c r="B10811" s="1">
        <v>10809</v>
      </c>
      <c r="C10811" s="41" t="s">
        <v>28898</v>
      </c>
      <c r="D10811" s="4" t="s">
        <v>28899</v>
      </c>
      <c r="E10811" s="41" t="s">
        <v>30</v>
      </c>
      <c r="G10811" s="1" t="s">
        <v>14</v>
      </c>
      <c r="H10811" s="4" t="s">
        <v>478</v>
      </c>
      <c r="I10811" s="1" t="s">
        <v>45</v>
      </c>
    </row>
    <row r="10812" spans="2:9">
      <c r="B10812" s="1">
        <v>10810</v>
      </c>
      <c r="C10812" s="41" t="s">
        <v>28900</v>
      </c>
      <c r="D10812" s="4" t="s">
        <v>28901</v>
      </c>
      <c r="E10812" s="41" t="s">
        <v>30</v>
      </c>
      <c r="G10812" s="1" t="s">
        <v>14</v>
      </c>
      <c r="H10812" s="4" t="s">
        <v>182</v>
      </c>
      <c r="I10812" s="1" t="s">
        <v>45</v>
      </c>
    </row>
    <row r="10813" spans="2:9">
      <c r="B10813" s="1">
        <v>10811</v>
      </c>
      <c r="C10813" s="41" t="s">
        <v>28902</v>
      </c>
      <c r="D10813" s="4" t="s">
        <v>28903</v>
      </c>
      <c r="E10813" s="41" t="s">
        <v>30</v>
      </c>
      <c r="G10813" s="1" t="s">
        <v>14</v>
      </c>
      <c r="H10813" s="4" t="s">
        <v>29551</v>
      </c>
      <c r="I10813" s="1" t="s">
        <v>45</v>
      </c>
    </row>
    <row r="10814" spans="2:9">
      <c r="B10814" s="1">
        <v>10812</v>
      </c>
      <c r="C10814" s="41" t="s">
        <v>28904</v>
      </c>
      <c r="D10814" s="4" t="s">
        <v>28905</v>
      </c>
      <c r="E10814" s="41" t="s">
        <v>30</v>
      </c>
      <c r="G10814" s="1" t="s">
        <v>14</v>
      </c>
      <c r="H10814" s="4" t="s">
        <v>478</v>
      </c>
      <c r="I10814" s="1" t="s">
        <v>45</v>
      </c>
    </row>
    <row r="10815" spans="2:9">
      <c r="B10815" s="1">
        <v>10813</v>
      </c>
      <c r="C10815" s="41" t="s">
        <v>28906</v>
      </c>
      <c r="D10815" s="4" t="s">
        <v>28907</v>
      </c>
      <c r="E10815" s="41" t="s">
        <v>30</v>
      </c>
      <c r="G10815" s="1" t="s">
        <v>14</v>
      </c>
      <c r="H10815" s="4" t="s">
        <v>680</v>
      </c>
      <c r="I10815" s="1" t="s">
        <v>45</v>
      </c>
    </row>
    <row r="10816" spans="2:9">
      <c r="B10816" s="1">
        <v>10814</v>
      </c>
      <c r="C10816" s="41" t="s">
        <v>28908</v>
      </c>
      <c r="D10816" s="4" t="s">
        <v>28909</v>
      </c>
      <c r="E10816" s="41" t="s">
        <v>30</v>
      </c>
      <c r="G10816" s="1" t="s">
        <v>14</v>
      </c>
      <c r="H10816" s="4" t="s">
        <v>182</v>
      </c>
      <c r="I10816" s="1" t="s">
        <v>45</v>
      </c>
    </row>
    <row r="10817" spans="2:9">
      <c r="B10817" s="1">
        <v>10815</v>
      </c>
      <c r="C10817" s="41" t="s">
        <v>28910</v>
      </c>
      <c r="D10817" s="4" t="s">
        <v>28911</v>
      </c>
      <c r="E10817" s="41" t="s">
        <v>30</v>
      </c>
      <c r="G10817" s="1" t="s">
        <v>14</v>
      </c>
      <c r="H10817" s="4" t="s">
        <v>557</v>
      </c>
      <c r="I10817" s="1" t="s">
        <v>45</v>
      </c>
    </row>
    <row r="10818" spans="2:9">
      <c r="B10818" s="1">
        <v>10816</v>
      </c>
      <c r="C10818" s="41" t="s">
        <v>28912</v>
      </c>
      <c r="D10818" s="4" t="s">
        <v>28913</v>
      </c>
      <c r="E10818" s="41" t="s">
        <v>30</v>
      </c>
      <c r="G10818" s="1" t="s">
        <v>14</v>
      </c>
      <c r="H10818" s="4" t="s">
        <v>174</v>
      </c>
      <c r="I10818" s="1" t="s">
        <v>45</v>
      </c>
    </row>
    <row r="10819" spans="2:9">
      <c r="B10819" s="1">
        <v>10817</v>
      </c>
      <c r="C10819" s="41" t="s">
        <v>28914</v>
      </c>
      <c r="D10819" s="4" t="s">
        <v>28915</v>
      </c>
      <c r="E10819" s="41" t="s">
        <v>30</v>
      </c>
      <c r="G10819" s="1" t="s">
        <v>14</v>
      </c>
      <c r="H10819" s="4" t="s">
        <v>671</v>
      </c>
      <c r="I10819" s="1" t="s">
        <v>45</v>
      </c>
    </row>
    <row r="10820" spans="2:9">
      <c r="B10820" s="1">
        <v>10818</v>
      </c>
      <c r="C10820" s="41" t="s">
        <v>28916</v>
      </c>
      <c r="D10820" s="4" t="s">
        <v>28917</v>
      </c>
      <c r="E10820" s="41" t="s">
        <v>30</v>
      </c>
      <c r="G10820" s="1" t="s">
        <v>14</v>
      </c>
      <c r="H10820" s="4" t="s">
        <v>174</v>
      </c>
      <c r="I10820" s="1" t="s">
        <v>45</v>
      </c>
    </row>
    <row r="10821" spans="2:9">
      <c r="B10821" s="1">
        <v>10819</v>
      </c>
      <c r="C10821" s="41" t="s">
        <v>28918</v>
      </c>
      <c r="D10821" s="4" t="s">
        <v>28919</v>
      </c>
      <c r="E10821" s="41" t="s">
        <v>30</v>
      </c>
      <c r="G10821" s="1" t="s">
        <v>14</v>
      </c>
      <c r="H10821" s="4" t="s">
        <v>557</v>
      </c>
      <c r="I10821" s="1" t="s">
        <v>45</v>
      </c>
    </row>
    <row r="10822" spans="2:9">
      <c r="B10822" s="1">
        <v>10820</v>
      </c>
      <c r="C10822" s="41" t="s">
        <v>28920</v>
      </c>
      <c r="D10822" s="4" t="s">
        <v>28921</v>
      </c>
      <c r="E10822" s="41" t="s">
        <v>30</v>
      </c>
      <c r="G10822" s="1" t="s">
        <v>14</v>
      </c>
      <c r="H10822" s="4" t="s">
        <v>252</v>
      </c>
      <c r="I10822" s="1" t="s">
        <v>45</v>
      </c>
    </row>
    <row r="10823" spans="2:9">
      <c r="B10823" s="1">
        <v>10821</v>
      </c>
      <c r="C10823" s="41" t="s">
        <v>28922</v>
      </c>
      <c r="D10823" s="4" t="s">
        <v>28923</v>
      </c>
      <c r="E10823" s="41" t="s">
        <v>30</v>
      </c>
      <c r="G10823" s="1" t="s">
        <v>14</v>
      </c>
      <c r="H10823" s="4" t="s">
        <v>194</v>
      </c>
      <c r="I10823" s="1" t="s">
        <v>45</v>
      </c>
    </row>
    <row r="10824" spans="2:9">
      <c r="B10824" s="1">
        <v>10822</v>
      </c>
      <c r="C10824" s="41" t="s">
        <v>28924</v>
      </c>
      <c r="D10824" s="4" t="s">
        <v>28925</v>
      </c>
      <c r="E10824" s="41" t="s">
        <v>30</v>
      </c>
      <c r="G10824" s="1" t="s">
        <v>14</v>
      </c>
      <c r="H10824" s="4" t="s">
        <v>29551</v>
      </c>
      <c r="I10824" s="1" t="s">
        <v>45</v>
      </c>
    </row>
    <row r="10825" spans="2:9">
      <c r="B10825" s="1">
        <v>10823</v>
      </c>
      <c r="C10825" s="41" t="s">
        <v>28926</v>
      </c>
      <c r="D10825" s="4" t="s">
        <v>28927</v>
      </c>
      <c r="E10825" s="41" t="s">
        <v>30</v>
      </c>
      <c r="G10825" s="1" t="s">
        <v>14</v>
      </c>
      <c r="H10825" s="4" t="s">
        <v>198</v>
      </c>
      <c r="I10825" s="1" t="s">
        <v>45</v>
      </c>
    </row>
    <row r="10826" spans="2:9">
      <c r="B10826" s="1">
        <v>10824</v>
      </c>
      <c r="C10826" s="41" t="s">
        <v>28928</v>
      </c>
      <c r="D10826" s="4" t="s">
        <v>28929</v>
      </c>
      <c r="E10826" s="41" t="s">
        <v>30</v>
      </c>
      <c r="G10826" s="1" t="s">
        <v>14</v>
      </c>
      <c r="H10826" s="4" t="s">
        <v>681</v>
      </c>
      <c r="I10826" s="1" t="s">
        <v>45</v>
      </c>
    </row>
    <row r="10827" spans="2:9">
      <c r="B10827" s="1">
        <v>10825</v>
      </c>
      <c r="C10827" s="41" t="s">
        <v>28930</v>
      </c>
      <c r="D10827" s="4" t="s">
        <v>28931</v>
      </c>
      <c r="E10827" s="41" t="s">
        <v>30</v>
      </c>
      <c r="G10827" s="1" t="s">
        <v>14</v>
      </c>
      <c r="H10827" s="4" t="s">
        <v>252</v>
      </c>
      <c r="I10827" s="1" t="s">
        <v>45</v>
      </c>
    </row>
    <row r="10828" spans="2:9">
      <c r="B10828" s="1">
        <v>10826</v>
      </c>
      <c r="C10828" s="41" t="s">
        <v>101</v>
      </c>
      <c r="D10828" s="4" t="s">
        <v>102</v>
      </c>
      <c r="E10828" s="41" t="s">
        <v>30</v>
      </c>
      <c r="G10828" s="1" t="s">
        <v>14</v>
      </c>
      <c r="H10828" s="4" t="s">
        <v>4</v>
      </c>
      <c r="I10828" s="1" t="s">
        <v>45</v>
      </c>
    </row>
    <row r="10829" spans="2:9">
      <c r="B10829" s="1">
        <v>10827</v>
      </c>
      <c r="C10829" s="41" t="s">
        <v>28932</v>
      </c>
      <c r="D10829" s="4" t="s">
        <v>28933</v>
      </c>
      <c r="E10829" s="41" t="s">
        <v>30</v>
      </c>
      <c r="G10829" s="1" t="s">
        <v>14</v>
      </c>
      <c r="H10829" s="4" t="s">
        <v>252</v>
      </c>
      <c r="I10829" s="1" t="s">
        <v>45</v>
      </c>
    </row>
    <row r="10830" spans="2:9">
      <c r="B10830" s="1">
        <v>10828</v>
      </c>
      <c r="C10830" s="41" t="s">
        <v>28934</v>
      </c>
      <c r="D10830" s="4" t="s">
        <v>28935</v>
      </c>
      <c r="E10830" s="41" t="s">
        <v>30</v>
      </c>
      <c r="G10830" s="1" t="s">
        <v>14</v>
      </c>
      <c r="H10830" s="4" t="s">
        <v>252</v>
      </c>
      <c r="I10830" s="1" t="s">
        <v>45</v>
      </c>
    </row>
    <row r="10831" spans="2:9">
      <c r="B10831" s="1">
        <v>10829</v>
      </c>
      <c r="C10831" s="41" t="s">
        <v>28936</v>
      </c>
      <c r="D10831" s="4" t="s">
        <v>28937</v>
      </c>
      <c r="E10831" s="41" t="s">
        <v>30</v>
      </c>
      <c r="G10831" s="1" t="s">
        <v>14</v>
      </c>
      <c r="H10831" s="4" t="s">
        <v>387</v>
      </c>
      <c r="I10831" s="1" t="s">
        <v>45</v>
      </c>
    </row>
    <row r="10832" spans="2:9">
      <c r="B10832" s="1">
        <v>10830</v>
      </c>
      <c r="C10832" s="41" t="s">
        <v>28938</v>
      </c>
      <c r="D10832" s="4" t="s">
        <v>28939</v>
      </c>
      <c r="E10832" s="41" t="s">
        <v>30</v>
      </c>
      <c r="G10832" s="1" t="s">
        <v>14</v>
      </c>
      <c r="H10832" s="4" t="s">
        <v>478</v>
      </c>
      <c r="I10832" s="1" t="s">
        <v>45</v>
      </c>
    </row>
    <row r="10833" spans="2:9">
      <c r="B10833" s="1">
        <v>10831</v>
      </c>
      <c r="C10833" s="41" t="s">
        <v>28940</v>
      </c>
      <c r="D10833" s="4" t="s">
        <v>28941</v>
      </c>
      <c r="E10833" s="41" t="s">
        <v>30</v>
      </c>
      <c r="G10833" s="1" t="s">
        <v>14</v>
      </c>
      <c r="H10833" s="4" t="s">
        <v>675</v>
      </c>
      <c r="I10833" s="1" t="s">
        <v>45</v>
      </c>
    </row>
    <row r="10834" spans="2:9">
      <c r="B10834" s="1">
        <v>10832</v>
      </c>
      <c r="C10834" s="41" t="s">
        <v>28942</v>
      </c>
      <c r="D10834" s="4" t="s">
        <v>12814</v>
      </c>
      <c r="E10834" s="41" t="s">
        <v>30</v>
      </c>
      <c r="G10834" s="1" t="s">
        <v>14</v>
      </c>
      <c r="H10834" s="4" t="s">
        <v>680</v>
      </c>
      <c r="I10834" s="1" t="s">
        <v>45</v>
      </c>
    </row>
    <row r="10835" spans="2:9">
      <c r="B10835" s="1">
        <v>10833</v>
      </c>
      <c r="C10835" s="41" t="s">
        <v>28943</v>
      </c>
      <c r="D10835" s="4" t="s">
        <v>28944</v>
      </c>
      <c r="E10835" s="41" t="s">
        <v>30</v>
      </c>
      <c r="G10835" s="1" t="s">
        <v>14</v>
      </c>
      <c r="H10835" s="4" t="s">
        <v>357</v>
      </c>
      <c r="I10835" s="1" t="s">
        <v>45</v>
      </c>
    </row>
    <row r="10836" spans="2:9">
      <c r="B10836" s="1">
        <v>10834</v>
      </c>
      <c r="C10836" s="41" t="s">
        <v>28945</v>
      </c>
      <c r="D10836" s="4" t="s">
        <v>28946</v>
      </c>
      <c r="E10836" s="41" t="s">
        <v>30</v>
      </c>
      <c r="G10836" s="1" t="s">
        <v>14</v>
      </c>
      <c r="H10836" s="4" t="s">
        <v>557</v>
      </c>
      <c r="I10836" s="1" t="s">
        <v>45</v>
      </c>
    </row>
    <row r="10837" spans="2:9">
      <c r="B10837" s="1">
        <v>10835</v>
      </c>
      <c r="C10837" s="41" t="s">
        <v>28947</v>
      </c>
      <c r="D10837" s="4" t="s">
        <v>28948</v>
      </c>
      <c r="E10837" s="41" t="s">
        <v>30</v>
      </c>
      <c r="F10837" s="3" t="s">
        <v>30136</v>
      </c>
      <c r="G10837" s="1" t="s">
        <v>14</v>
      </c>
      <c r="H10837" s="4" t="s">
        <v>438</v>
      </c>
      <c r="I10837" s="1" t="s">
        <v>45</v>
      </c>
    </row>
    <row r="10838" spans="2:9">
      <c r="B10838" s="1">
        <v>10836</v>
      </c>
      <c r="C10838" s="41" t="s">
        <v>28949</v>
      </c>
      <c r="D10838" s="4" t="s">
        <v>28950</v>
      </c>
      <c r="E10838" s="41" t="s">
        <v>30</v>
      </c>
      <c r="G10838" s="1" t="s">
        <v>14</v>
      </c>
      <c r="H10838" s="4" t="s">
        <v>502</v>
      </c>
      <c r="I10838" s="1" t="s">
        <v>45</v>
      </c>
    </row>
    <row r="10839" spans="2:9">
      <c r="B10839" s="1">
        <v>10837</v>
      </c>
      <c r="C10839" s="41" t="s">
        <v>28951</v>
      </c>
      <c r="D10839" s="4" t="s">
        <v>28952</v>
      </c>
      <c r="E10839" s="41" t="s">
        <v>32</v>
      </c>
      <c r="G10839" s="1" t="s">
        <v>20</v>
      </c>
      <c r="H10839" s="4" t="s">
        <v>680</v>
      </c>
      <c r="I10839" s="1" t="s">
        <v>45</v>
      </c>
    </row>
    <row r="10840" spans="2:9">
      <c r="B10840" s="1">
        <v>10838</v>
      </c>
      <c r="C10840" s="41" t="s">
        <v>28953</v>
      </c>
      <c r="D10840" s="4" t="s">
        <v>28954</v>
      </c>
      <c r="E10840" s="41" t="s">
        <v>32</v>
      </c>
      <c r="G10840" s="1" t="s">
        <v>20</v>
      </c>
      <c r="H10840" s="4" t="s">
        <v>174</v>
      </c>
      <c r="I10840" s="1" t="s">
        <v>45</v>
      </c>
    </row>
    <row r="10841" spans="2:9">
      <c r="B10841" s="1">
        <v>10839</v>
      </c>
      <c r="C10841" s="41" t="s">
        <v>28955</v>
      </c>
      <c r="D10841" s="4" t="s">
        <v>28956</v>
      </c>
      <c r="E10841" s="41" t="s">
        <v>32</v>
      </c>
      <c r="G10841" s="1" t="s">
        <v>20</v>
      </c>
      <c r="H10841" s="4" t="s">
        <v>681</v>
      </c>
      <c r="I10841" s="1" t="s">
        <v>45</v>
      </c>
    </row>
    <row r="10842" spans="2:9">
      <c r="B10842" s="1">
        <v>10840</v>
      </c>
      <c r="C10842" s="41" t="s">
        <v>28957</v>
      </c>
      <c r="D10842" s="4" t="s">
        <v>7094</v>
      </c>
      <c r="E10842" s="41" t="s">
        <v>32</v>
      </c>
      <c r="G10842" s="1" t="s">
        <v>20</v>
      </c>
      <c r="H10842" s="4" t="s">
        <v>681</v>
      </c>
      <c r="I10842" s="1" t="s">
        <v>45</v>
      </c>
    </row>
    <row r="10843" spans="2:9">
      <c r="B10843" s="1">
        <v>10841</v>
      </c>
      <c r="C10843" s="41" t="s">
        <v>28958</v>
      </c>
      <c r="D10843" s="4" t="s">
        <v>28959</v>
      </c>
      <c r="E10843" s="41" t="s">
        <v>32</v>
      </c>
      <c r="G10843" s="1" t="s">
        <v>20</v>
      </c>
      <c r="H10843" s="4" t="s">
        <v>174</v>
      </c>
      <c r="I10843" s="1" t="s">
        <v>45</v>
      </c>
    </row>
    <row r="10844" spans="2:9">
      <c r="B10844" s="1">
        <v>10842</v>
      </c>
      <c r="C10844" s="41" t="s">
        <v>28960</v>
      </c>
      <c r="D10844" s="4" t="s">
        <v>28961</v>
      </c>
      <c r="E10844" s="41" t="s">
        <v>32</v>
      </c>
      <c r="G10844" s="1" t="s">
        <v>20</v>
      </c>
      <c r="H10844" s="4" t="s">
        <v>557</v>
      </c>
      <c r="I10844" s="1" t="s">
        <v>45</v>
      </c>
    </row>
    <row r="10845" spans="2:9">
      <c r="B10845" s="1">
        <v>10843</v>
      </c>
      <c r="C10845" s="41" t="s">
        <v>28962</v>
      </c>
      <c r="D10845" s="4" t="s">
        <v>28963</v>
      </c>
      <c r="E10845" s="41" t="s">
        <v>32</v>
      </c>
      <c r="G10845" s="1" t="s">
        <v>20</v>
      </c>
      <c r="H10845" s="4" t="s">
        <v>478</v>
      </c>
      <c r="I10845" s="1" t="s">
        <v>45</v>
      </c>
    </row>
    <row r="10846" spans="2:9">
      <c r="B10846" s="1">
        <v>10844</v>
      </c>
      <c r="C10846" s="41" t="s">
        <v>28964</v>
      </c>
      <c r="D10846" s="4" t="s">
        <v>28965</v>
      </c>
      <c r="E10846" s="41" t="s">
        <v>32</v>
      </c>
      <c r="G10846" s="1" t="s">
        <v>20</v>
      </c>
      <c r="H10846" s="4" t="s">
        <v>244</v>
      </c>
      <c r="I10846" s="1" t="s">
        <v>45</v>
      </c>
    </row>
    <row r="10847" spans="2:9">
      <c r="B10847" s="1">
        <v>10845</v>
      </c>
      <c r="C10847" s="41" t="s">
        <v>28966</v>
      </c>
      <c r="D10847" s="4" t="s">
        <v>28967</v>
      </c>
      <c r="E10847" s="41" t="s">
        <v>32</v>
      </c>
      <c r="G10847" s="1" t="s">
        <v>20</v>
      </c>
      <c r="H10847" s="4" t="s">
        <v>244</v>
      </c>
      <c r="I10847" s="1" t="s">
        <v>45</v>
      </c>
    </row>
    <row r="10848" spans="2:9">
      <c r="B10848" s="1">
        <v>10846</v>
      </c>
      <c r="C10848" s="41" t="s">
        <v>28968</v>
      </c>
      <c r="D10848" s="4" t="s">
        <v>28969</v>
      </c>
      <c r="E10848" s="41" t="s">
        <v>32</v>
      </c>
      <c r="G10848" s="1" t="s">
        <v>20</v>
      </c>
      <c r="H10848" s="4" t="s">
        <v>678</v>
      </c>
      <c r="I10848" s="1" t="s">
        <v>45</v>
      </c>
    </row>
    <row r="10849" spans="2:9">
      <c r="B10849" s="1">
        <v>10847</v>
      </c>
      <c r="C10849" s="41" t="s">
        <v>28970</v>
      </c>
      <c r="D10849" s="4" t="s">
        <v>28971</v>
      </c>
      <c r="E10849" s="41" t="s">
        <v>32</v>
      </c>
      <c r="G10849" s="1" t="s">
        <v>20</v>
      </c>
      <c r="H10849" s="4" t="s">
        <v>680</v>
      </c>
      <c r="I10849" s="1" t="s">
        <v>45</v>
      </c>
    </row>
    <row r="10850" spans="2:9">
      <c r="B10850" s="1">
        <v>10848</v>
      </c>
      <c r="C10850" s="41" t="s">
        <v>28972</v>
      </c>
      <c r="D10850" s="4" t="s">
        <v>28973</v>
      </c>
      <c r="E10850" s="41" t="s">
        <v>32</v>
      </c>
      <c r="G10850" s="1" t="s">
        <v>20</v>
      </c>
      <c r="H10850" s="4" t="s">
        <v>478</v>
      </c>
      <c r="I10850" s="1" t="s">
        <v>45</v>
      </c>
    </row>
    <row r="10851" spans="2:9">
      <c r="B10851" s="1">
        <v>10849</v>
      </c>
      <c r="C10851" s="41" t="s">
        <v>28974</v>
      </c>
      <c r="D10851" s="4" t="s">
        <v>28975</v>
      </c>
      <c r="E10851" s="41" t="s">
        <v>32</v>
      </c>
      <c r="G10851" s="1" t="s">
        <v>20</v>
      </c>
      <c r="H10851" s="4" t="s">
        <v>387</v>
      </c>
      <c r="I10851" s="1" t="s">
        <v>45</v>
      </c>
    </row>
    <row r="10852" spans="2:9">
      <c r="B10852" s="1">
        <v>10850</v>
      </c>
      <c r="C10852" s="41" t="s">
        <v>28976</v>
      </c>
      <c r="D10852" s="4" t="s">
        <v>28977</v>
      </c>
      <c r="E10852" s="41" t="s">
        <v>32</v>
      </c>
      <c r="G10852" s="1" t="s">
        <v>20</v>
      </c>
      <c r="H10852" s="4" t="s">
        <v>678</v>
      </c>
      <c r="I10852" s="1" t="s">
        <v>45</v>
      </c>
    </row>
    <row r="10853" spans="2:9">
      <c r="B10853" s="1">
        <v>10851</v>
      </c>
      <c r="C10853" s="41" t="s">
        <v>28978</v>
      </c>
      <c r="D10853" s="4" t="s">
        <v>28979</v>
      </c>
      <c r="E10853" s="41" t="s">
        <v>32</v>
      </c>
      <c r="G10853" s="1" t="s">
        <v>20</v>
      </c>
      <c r="H10853" s="4" t="s">
        <v>387</v>
      </c>
      <c r="I10853" s="1" t="s">
        <v>45</v>
      </c>
    </row>
    <row r="10854" spans="2:9">
      <c r="B10854" s="1">
        <v>10852</v>
      </c>
      <c r="C10854" s="41" t="s">
        <v>28980</v>
      </c>
      <c r="D10854" s="4" t="s">
        <v>1425</v>
      </c>
      <c r="E10854" s="41" t="s">
        <v>32</v>
      </c>
      <c r="G10854" s="1" t="s">
        <v>20</v>
      </c>
      <c r="H10854" s="4" t="s">
        <v>244</v>
      </c>
      <c r="I10854" s="1" t="s">
        <v>45</v>
      </c>
    </row>
    <row r="10855" spans="2:9">
      <c r="B10855" s="1">
        <v>10853</v>
      </c>
      <c r="C10855" s="41" t="s">
        <v>28981</v>
      </c>
      <c r="D10855" s="4" t="s">
        <v>28982</v>
      </c>
      <c r="E10855" s="41" t="s">
        <v>32</v>
      </c>
      <c r="G10855" s="1" t="s">
        <v>20</v>
      </c>
      <c r="H10855" s="4" t="s">
        <v>387</v>
      </c>
      <c r="I10855" s="1" t="s">
        <v>45</v>
      </c>
    </row>
    <row r="10856" spans="2:9">
      <c r="B10856" s="1">
        <v>10854</v>
      </c>
      <c r="C10856" s="41" t="s">
        <v>28983</v>
      </c>
      <c r="D10856" s="4" t="s">
        <v>28984</v>
      </c>
      <c r="E10856" s="41" t="s">
        <v>32</v>
      </c>
      <c r="G10856" s="1" t="s">
        <v>20</v>
      </c>
      <c r="H10856" s="4" t="s">
        <v>678</v>
      </c>
      <c r="I10856" s="1" t="s">
        <v>45</v>
      </c>
    </row>
    <row r="10857" spans="2:9">
      <c r="B10857" s="1">
        <v>10855</v>
      </c>
      <c r="C10857" s="41" t="s">
        <v>28985</v>
      </c>
      <c r="D10857" s="4" t="s">
        <v>28986</v>
      </c>
      <c r="E10857" s="41" t="s">
        <v>32</v>
      </c>
      <c r="G10857" s="1" t="s">
        <v>20</v>
      </c>
      <c r="H10857" s="4" t="s">
        <v>680</v>
      </c>
      <c r="I10857" s="1" t="s">
        <v>45</v>
      </c>
    </row>
    <row r="10858" spans="2:9">
      <c r="B10858" s="1">
        <v>10856</v>
      </c>
      <c r="C10858" s="41" t="s">
        <v>28987</v>
      </c>
      <c r="D10858" s="4" t="s">
        <v>28988</v>
      </c>
      <c r="E10858" s="41" t="s">
        <v>32</v>
      </c>
      <c r="G10858" s="1" t="s">
        <v>20</v>
      </c>
      <c r="H10858" s="4" t="s">
        <v>671</v>
      </c>
      <c r="I10858" s="1" t="s">
        <v>45</v>
      </c>
    </row>
    <row r="10859" spans="2:9">
      <c r="B10859" s="1">
        <v>10857</v>
      </c>
      <c r="C10859" s="41" t="s">
        <v>28989</v>
      </c>
      <c r="D10859" s="4" t="s">
        <v>28990</v>
      </c>
      <c r="E10859" s="41" t="s">
        <v>32</v>
      </c>
      <c r="G10859" s="1" t="s">
        <v>20</v>
      </c>
      <c r="H10859" s="4" t="s">
        <v>680</v>
      </c>
      <c r="I10859" s="1" t="s">
        <v>45</v>
      </c>
    </row>
    <row r="10860" spans="2:9">
      <c r="B10860" s="1">
        <v>10858</v>
      </c>
      <c r="C10860" s="41" t="s">
        <v>28991</v>
      </c>
      <c r="D10860" s="4" t="s">
        <v>28992</v>
      </c>
      <c r="E10860" s="41" t="s">
        <v>32</v>
      </c>
      <c r="G10860" s="1" t="s">
        <v>20</v>
      </c>
      <c r="H10860" s="4" t="s">
        <v>244</v>
      </c>
      <c r="I10860" s="1" t="s">
        <v>45</v>
      </c>
    </row>
    <row r="10861" spans="2:9">
      <c r="B10861" s="1">
        <v>10859</v>
      </c>
      <c r="C10861" s="41" t="s">
        <v>28993</v>
      </c>
      <c r="D10861" s="4" t="s">
        <v>28994</v>
      </c>
      <c r="E10861" s="41" t="s">
        <v>32</v>
      </c>
      <c r="G10861" s="1" t="s">
        <v>20</v>
      </c>
      <c r="H10861" s="4" t="s">
        <v>387</v>
      </c>
      <c r="I10861" s="1" t="s">
        <v>45</v>
      </c>
    </row>
    <row r="10862" spans="2:9">
      <c r="B10862" s="1">
        <v>10860</v>
      </c>
      <c r="C10862" s="41" t="s">
        <v>28995</v>
      </c>
      <c r="D10862" s="4" t="s">
        <v>28996</v>
      </c>
      <c r="E10862" s="41" t="s">
        <v>32</v>
      </c>
      <c r="G10862" s="1" t="s">
        <v>20</v>
      </c>
      <c r="H10862" s="4" t="s">
        <v>29551</v>
      </c>
      <c r="I10862" s="1" t="s">
        <v>45</v>
      </c>
    </row>
    <row r="10863" spans="2:9">
      <c r="B10863" s="1">
        <v>10861</v>
      </c>
      <c r="C10863" s="41" t="s">
        <v>28997</v>
      </c>
      <c r="D10863" s="4" t="s">
        <v>28998</v>
      </c>
      <c r="E10863" s="41" t="s">
        <v>32</v>
      </c>
      <c r="G10863" s="1" t="s">
        <v>20</v>
      </c>
      <c r="H10863" s="4" t="s">
        <v>357</v>
      </c>
      <c r="I10863" s="1" t="s">
        <v>45</v>
      </c>
    </row>
    <row r="10864" spans="2:9">
      <c r="B10864" s="1">
        <v>10862</v>
      </c>
      <c r="C10864" s="41" t="s">
        <v>28999</v>
      </c>
      <c r="D10864" s="4" t="s">
        <v>29000</v>
      </c>
      <c r="E10864" s="41" t="s">
        <v>32</v>
      </c>
      <c r="G10864" s="1" t="s">
        <v>20</v>
      </c>
      <c r="H10864" s="4" t="s">
        <v>557</v>
      </c>
      <c r="I10864" s="1" t="s">
        <v>45</v>
      </c>
    </row>
    <row r="10865" spans="2:9">
      <c r="B10865" s="1">
        <v>10863</v>
      </c>
      <c r="C10865" s="41" t="s">
        <v>29001</v>
      </c>
      <c r="D10865" s="4" t="s">
        <v>29002</v>
      </c>
      <c r="E10865" s="41" t="s">
        <v>32</v>
      </c>
      <c r="G10865" s="1" t="s">
        <v>20</v>
      </c>
      <c r="H10865" s="4" t="s">
        <v>557</v>
      </c>
      <c r="I10865" s="1" t="s">
        <v>45</v>
      </c>
    </row>
    <row r="10866" spans="2:9">
      <c r="B10866" s="1">
        <v>10864</v>
      </c>
      <c r="C10866" s="41" t="s">
        <v>29003</v>
      </c>
      <c r="D10866" s="4" t="s">
        <v>29004</v>
      </c>
      <c r="E10866" s="41" t="s">
        <v>32</v>
      </c>
      <c r="G10866" s="1" t="s">
        <v>20</v>
      </c>
      <c r="H10866" s="4" t="s">
        <v>502</v>
      </c>
      <c r="I10866" s="1" t="s">
        <v>45</v>
      </c>
    </row>
    <row r="10867" spans="2:9">
      <c r="B10867" s="1">
        <v>10865</v>
      </c>
      <c r="C10867" s="41" t="s">
        <v>103</v>
      </c>
      <c r="D10867" s="4" t="s">
        <v>104</v>
      </c>
      <c r="E10867" s="41" t="s">
        <v>32</v>
      </c>
      <c r="G10867" s="1" t="s">
        <v>20</v>
      </c>
      <c r="H10867" s="4" t="s">
        <v>31</v>
      </c>
      <c r="I10867" s="1" t="s">
        <v>45</v>
      </c>
    </row>
    <row r="10868" spans="2:9">
      <c r="B10868" s="1">
        <v>10866</v>
      </c>
      <c r="C10868" s="41" t="s">
        <v>29005</v>
      </c>
      <c r="D10868" s="4" t="s">
        <v>29006</v>
      </c>
      <c r="E10868" s="41" t="s">
        <v>32</v>
      </c>
      <c r="G10868" s="1" t="s">
        <v>20</v>
      </c>
      <c r="H10868" s="4" t="s">
        <v>679</v>
      </c>
      <c r="I10868" s="1" t="s">
        <v>45</v>
      </c>
    </row>
    <row r="10869" spans="2:9">
      <c r="B10869" s="1">
        <v>10867</v>
      </c>
      <c r="C10869" s="41" t="s">
        <v>29007</v>
      </c>
      <c r="D10869" s="4" t="s">
        <v>29008</v>
      </c>
      <c r="E10869" s="41" t="s">
        <v>32</v>
      </c>
      <c r="G10869" s="1" t="s">
        <v>20</v>
      </c>
      <c r="H10869" s="4" t="s">
        <v>675</v>
      </c>
      <c r="I10869" s="1" t="s">
        <v>45</v>
      </c>
    </row>
    <row r="10870" spans="2:9">
      <c r="B10870" s="1">
        <v>10868</v>
      </c>
      <c r="C10870" s="41" t="s">
        <v>29009</v>
      </c>
      <c r="D10870" s="4" t="s">
        <v>29010</v>
      </c>
      <c r="E10870" s="41" t="s">
        <v>32</v>
      </c>
      <c r="G10870" s="1" t="s">
        <v>20</v>
      </c>
      <c r="H10870" s="4" t="s">
        <v>675</v>
      </c>
      <c r="I10870" s="1" t="s">
        <v>45</v>
      </c>
    </row>
    <row r="10871" spans="2:9">
      <c r="B10871" s="1">
        <v>10869</v>
      </c>
      <c r="C10871" s="41" t="s">
        <v>29011</v>
      </c>
      <c r="D10871" s="4" t="s">
        <v>29012</v>
      </c>
      <c r="E10871" s="41" t="s">
        <v>32</v>
      </c>
      <c r="G10871" s="1" t="s">
        <v>20</v>
      </c>
      <c r="H10871" s="4" t="s">
        <v>244</v>
      </c>
      <c r="I10871" s="1" t="s">
        <v>45</v>
      </c>
    </row>
    <row r="10872" spans="2:9">
      <c r="B10872" s="1">
        <v>10870</v>
      </c>
      <c r="C10872" s="41" t="s">
        <v>29013</v>
      </c>
      <c r="D10872" s="4" t="s">
        <v>3682</v>
      </c>
      <c r="E10872" s="41" t="s">
        <v>32</v>
      </c>
      <c r="G10872" s="1" t="s">
        <v>20</v>
      </c>
      <c r="H10872" s="4" t="s">
        <v>436</v>
      </c>
      <c r="I10872" s="1" t="s">
        <v>45</v>
      </c>
    </row>
    <row r="10873" spans="2:9">
      <c r="B10873" s="1">
        <v>10871</v>
      </c>
      <c r="C10873" s="41" t="s">
        <v>29014</v>
      </c>
      <c r="D10873" s="4" t="s">
        <v>29015</v>
      </c>
      <c r="E10873" s="41" t="s">
        <v>32</v>
      </c>
      <c r="G10873" s="1" t="s">
        <v>20</v>
      </c>
      <c r="H10873" s="4" t="s">
        <v>436</v>
      </c>
      <c r="I10873" s="1" t="s">
        <v>45</v>
      </c>
    </row>
    <row r="10874" spans="2:9">
      <c r="B10874" s="1">
        <v>10872</v>
      </c>
      <c r="C10874" s="41" t="s">
        <v>29016</v>
      </c>
      <c r="D10874" s="4" t="s">
        <v>29017</v>
      </c>
      <c r="E10874" s="41" t="s">
        <v>32</v>
      </c>
      <c r="G10874" s="1" t="s">
        <v>20</v>
      </c>
      <c r="H10874" s="4" t="s">
        <v>675</v>
      </c>
      <c r="I10874" s="1" t="s">
        <v>45</v>
      </c>
    </row>
    <row r="10875" spans="2:9">
      <c r="B10875" s="1">
        <v>10873</v>
      </c>
      <c r="C10875" s="41" t="s">
        <v>29018</v>
      </c>
      <c r="D10875" s="4" t="s">
        <v>29019</v>
      </c>
      <c r="E10875" s="41" t="s">
        <v>32</v>
      </c>
      <c r="G10875" s="1" t="s">
        <v>20</v>
      </c>
      <c r="H10875" s="4" t="s">
        <v>322</v>
      </c>
      <c r="I10875" s="1" t="s">
        <v>45</v>
      </c>
    </row>
    <row r="10876" spans="2:9">
      <c r="B10876" s="1">
        <v>10874</v>
      </c>
      <c r="C10876" s="41" t="s">
        <v>29020</v>
      </c>
      <c r="D10876" s="4" t="s">
        <v>29021</v>
      </c>
      <c r="E10876" s="41" t="s">
        <v>32</v>
      </c>
      <c r="G10876" s="1" t="s">
        <v>20</v>
      </c>
      <c r="H10876" s="4" t="s">
        <v>387</v>
      </c>
      <c r="I10876" s="1" t="s">
        <v>45</v>
      </c>
    </row>
    <row r="10877" spans="2:9">
      <c r="B10877" s="1">
        <v>10875</v>
      </c>
      <c r="C10877" s="41" t="s">
        <v>29022</v>
      </c>
      <c r="D10877" s="4" t="s">
        <v>29023</v>
      </c>
      <c r="E10877" s="41" t="s">
        <v>32</v>
      </c>
      <c r="G10877" s="1" t="s">
        <v>20</v>
      </c>
      <c r="H10877" s="4" t="s">
        <v>244</v>
      </c>
      <c r="I10877" s="1" t="s">
        <v>45</v>
      </c>
    </row>
    <row r="10878" spans="2:9">
      <c r="B10878" s="1">
        <v>10876</v>
      </c>
      <c r="C10878" s="41" t="s">
        <v>29024</v>
      </c>
      <c r="D10878" s="4" t="s">
        <v>29025</v>
      </c>
      <c r="E10878" s="41" t="s">
        <v>32</v>
      </c>
      <c r="G10878" s="1" t="s">
        <v>20</v>
      </c>
      <c r="H10878" s="4" t="s">
        <v>679</v>
      </c>
      <c r="I10878" s="1" t="s">
        <v>45</v>
      </c>
    </row>
    <row r="10879" spans="2:9">
      <c r="B10879" s="1">
        <v>10877</v>
      </c>
      <c r="C10879" s="41" t="s">
        <v>29026</v>
      </c>
      <c r="D10879" s="4" t="s">
        <v>29027</v>
      </c>
      <c r="E10879" s="41" t="s">
        <v>32</v>
      </c>
      <c r="G10879" s="1" t="s">
        <v>20</v>
      </c>
      <c r="H10879" s="4" t="s">
        <v>557</v>
      </c>
      <c r="I10879" s="1" t="s">
        <v>45</v>
      </c>
    </row>
    <row r="10880" spans="2:9">
      <c r="B10880" s="1">
        <v>10878</v>
      </c>
      <c r="C10880" s="41" t="s">
        <v>29028</v>
      </c>
      <c r="D10880" s="4" t="s">
        <v>29029</v>
      </c>
      <c r="E10880" s="41" t="s">
        <v>32</v>
      </c>
      <c r="G10880" s="1" t="s">
        <v>20</v>
      </c>
      <c r="H10880" s="4" t="s">
        <v>436</v>
      </c>
      <c r="I10880" s="1" t="s">
        <v>45</v>
      </c>
    </row>
    <row r="10881" spans="2:9">
      <c r="B10881" s="1">
        <v>10879</v>
      </c>
      <c r="C10881" s="41" t="s">
        <v>29030</v>
      </c>
      <c r="D10881" s="4" t="s">
        <v>29031</v>
      </c>
      <c r="E10881" s="41" t="s">
        <v>32</v>
      </c>
      <c r="G10881" s="1" t="s">
        <v>20</v>
      </c>
      <c r="H10881" s="4" t="s">
        <v>680</v>
      </c>
      <c r="I10881" s="1" t="s">
        <v>45</v>
      </c>
    </row>
    <row r="10882" spans="2:9">
      <c r="B10882" s="1">
        <v>10880</v>
      </c>
      <c r="C10882" s="41" t="s">
        <v>29032</v>
      </c>
      <c r="D10882" s="4" t="s">
        <v>29033</v>
      </c>
      <c r="E10882" s="41" t="s">
        <v>32</v>
      </c>
      <c r="G10882" s="1" t="s">
        <v>20</v>
      </c>
      <c r="H10882" s="4" t="s">
        <v>557</v>
      </c>
      <c r="I10882" s="1" t="s">
        <v>45</v>
      </c>
    </row>
    <row r="10883" spans="2:9">
      <c r="B10883" s="1">
        <v>10881</v>
      </c>
      <c r="C10883" s="41" t="s">
        <v>29034</v>
      </c>
      <c r="D10883" s="4" t="s">
        <v>29035</v>
      </c>
      <c r="E10883" s="41" t="s">
        <v>32</v>
      </c>
      <c r="G10883" s="1" t="s">
        <v>20</v>
      </c>
      <c r="H10883" s="4" t="s">
        <v>244</v>
      </c>
      <c r="I10883" s="1" t="s">
        <v>45</v>
      </c>
    </row>
    <row r="10884" spans="2:9">
      <c r="B10884" s="1">
        <v>10882</v>
      </c>
      <c r="C10884" s="41" t="s">
        <v>29036</v>
      </c>
      <c r="D10884" s="4" t="s">
        <v>29037</v>
      </c>
      <c r="E10884" s="41" t="s">
        <v>32</v>
      </c>
      <c r="G10884" s="1" t="s">
        <v>20</v>
      </c>
      <c r="H10884" s="4" t="s">
        <v>478</v>
      </c>
      <c r="I10884" s="1" t="s">
        <v>45</v>
      </c>
    </row>
    <row r="10885" spans="2:9">
      <c r="B10885" s="1">
        <v>10883</v>
      </c>
      <c r="C10885" s="41" t="s">
        <v>29038</v>
      </c>
      <c r="D10885" s="4" t="s">
        <v>29039</v>
      </c>
      <c r="E10885" s="41" t="s">
        <v>32</v>
      </c>
      <c r="G10885" s="1" t="s">
        <v>20</v>
      </c>
      <c r="H10885" s="4" t="s">
        <v>436</v>
      </c>
      <c r="I10885" s="1" t="s">
        <v>45</v>
      </c>
    </row>
    <row r="10886" spans="2:9">
      <c r="B10886" s="1">
        <v>10884</v>
      </c>
      <c r="C10886" s="41" t="s">
        <v>29040</v>
      </c>
      <c r="D10886" s="4" t="s">
        <v>29041</v>
      </c>
      <c r="E10886" s="41" t="s">
        <v>32</v>
      </c>
      <c r="G10886" s="1" t="s">
        <v>20</v>
      </c>
      <c r="H10886" s="4" t="s">
        <v>680</v>
      </c>
      <c r="I10886" s="1" t="s">
        <v>45</v>
      </c>
    </row>
    <row r="10887" spans="2:9">
      <c r="B10887" s="1">
        <v>10885</v>
      </c>
      <c r="C10887" s="41" t="s">
        <v>29042</v>
      </c>
      <c r="D10887" s="4" t="s">
        <v>29043</v>
      </c>
      <c r="E10887" s="41" t="s">
        <v>32</v>
      </c>
      <c r="G10887" s="1" t="s">
        <v>20</v>
      </c>
      <c r="H10887" s="4" t="s">
        <v>478</v>
      </c>
      <c r="I10887" s="1" t="s">
        <v>45</v>
      </c>
    </row>
    <row r="10888" spans="2:9">
      <c r="B10888" s="1">
        <v>10886</v>
      </c>
      <c r="C10888" s="41" t="s">
        <v>29044</v>
      </c>
      <c r="D10888" s="4" t="s">
        <v>9670</v>
      </c>
      <c r="E10888" s="41" t="s">
        <v>32</v>
      </c>
      <c r="G10888" s="1" t="s">
        <v>20</v>
      </c>
      <c r="H10888" s="4" t="s">
        <v>557</v>
      </c>
      <c r="I10888" s="1" t="s">
        <v>45</v>
      </c>
    </row>
    <row r="10889" spans="2:9">
      <c r="B10889" s="1">
        <v>10887</v>
      </c>
      <c r="C10889" s="41" t="s">
        <v>29045</v>
      </c>
      <c r="D10889" s="4" t="s">
        <v>3851</v>
      </c>
      <c r="E10889" s="41" t="s">
        <v>32</v>
      </c>
      <c r="G10889" s="1" t="s">
        <v>20</v>
      </c>
      <c r="H10889" s="4" t="s">
        <v>478</v>
      </c>
      <c r="I10889" s="1" t="s">
        <v>45</v>
      </c>
    </row>
    <row r="10890" spans="2:9">
      <c r="B10890" s="1">
        <v>10888</v>
      </c>
      <c r="C10890" s="41" t="s">
        <v>29046</v>
      </c>
      <c r="D10890" s="4" t="s">
        <v>29047</v>
      </c>
      <c r="E10890" s="41" t="s">
        <v>32</v>
      </c>
      <c r="G10890" s="1" t="s">
        <v>20</v>
      </c>
      <c r="H10890" s="4" t="s">
        <v>678</v>
      </c>
      <c r="I10890" s="1" t="s">
        <v>45</v>
      </c>
    </row>
    <row r="10891" spans="2:9">
      <c r="B10891" s="1">
        <v>10889</v>
      </c>
      <c r="C10891" s="41" t="s">
        <v>29048</v>
      </c>
      <c r="D10891" s="4" t="s">
        <v>29049</v>
      </c>
      <c r="E10891" s="41" t="s">
        <v>32</v>
      </c>
      <c r="G10891" s="1" t="s">
        <v>20</v>
      </c>
      <c r="H10891" s="4" t="s">
        <v>680</v>
      </c>
      <c r="I10891" s="1" t="s">
        <v>45</v>
      </c>
    </row>
    <row r="10892" spans="2:9">
      <c r="B10892" s="1">
        <v>10890</v>
      </c>
      <c r="C10892" s="41" t="s">
        <v>29050</v>
      </c>
      <c r="D10892" s="4" t="s">
        <v>29051</v>
      </c>
      <c r="E10892" s="41" t="s">
        <v>32</v>
      </c>
      <c r="G10892" s="1" t="s">
        <v>20</v>
      </c>
      <c r="H10892" s="4" t="s">
        <v>174</v>
      </c>
      <c r="I10892" s="1" t="s">
        <v>45</v>
      </c>
    </row>
    <row r="10893" spans="2:9">
      <c r="B10893" s="1">
        <v>10891</v>
      </c>
      <c r="C10893" s="41" t="s">
        <v>29052</v>
      </c>
      <c r="D10893" s="4" t="s">
        <v>29053</v>
      </c>
      <c r="E10893" s="41" t="s">
        <v>32</v>
      </c>
      <c r="G10893" s="1" t="s">
        <v>20</v>
      </c>
      <c r="H10893" s="4" t="s">
        <v>680</v>
      </c>
      <c r="I10893" s="1" t="s">
        <v>45</v>
      </c>
    </row>
    <row r="10894" spans="2:9">
      <c r="B10894" s="1">
        <v>10892</v>
      </c>
      <c r="C10894" s="41" t="s">
        <v>29054</v>
      </c>
      <c r="D10894" s="4" t="s">
        <v>29055</v>
      </c>
      <c r="E10894" s="41" t="s">
        <v>32</v>
      </c>
      <c r="G10894" s="1" t="s">
        <v>20</v>
      </c>
      <c r="H10894" s="4" t="s">
        <v>174</v>
      </c>
      <c r="I10894" s="1" t="s">
        <v>45</v>
      </c>
    </row>
    <row r="10895" spans="2:9">
      <c r="B10895" s="1">
        <v>10893</v>
      </c>
      <c r="C10895" s="41" t="s">
        <v>29056</v>
      </c>
      <c r="D10895" s="4" t="s">
        <v>29057</v>
      </c>
      <c r="E10895" s="41" t="s">
        <v>32</v>
      </c>
      <c r="G10895" s="1" t="s">
        <v>20</v>
      </c>
      <c r="H10895" s="4" t="s">
        <v>484</v>
      </c>
      <c r="I10895" s="1" t="s">
        <v>45</v>
      </c>
    </row>
    <row r="10896" spans="2:9">
      <c r="B10896" s="1">
        <v>10894</v>
      </c>
      <c r="C10896" s="41" t="s">
        <v>29058</v>
      </c>
      <c r="D10896" s="4" t="s">
        <v>29059</v>
      </c>
      <c r="E10896" s="41" t="s">
        <v>32</v>
      </c>
      <c r="G10896" s="1" t="s">
        <v>20</v>
      </c>
      <c r="H10896" s="4" t="s">
        <v>296</v>
      </c>
      <c r="I10896" s="1" t="s">
        <v>45</v>
      </c>
    </row>
    <row r="10897" spans="2:9">
      <c r="B10897" s="1">
        <v>10895</v>
      </c>
      <c r="C10897" s="41" t="s">
        <v>29060</v>
      </c>
      <c r="D10897" s="4" t="s">
        <v>29061</v>
      </c>
      <c r="E10897" s="41" t="s">
        <v>32</v>
      </c>
      <c r="G10897" s="1" t="s">
        <v>20</v>
      </c>
      <c r="H10897" s="4" t="s">
        <v>557</v>
      </c>
      <c r="I10897" s="1" t="s">
        <v>45</v>
      </c>
    </row>
    <row r="10898" spans="2:9">
      <c r="B10898" s="1">
        <v>10896</v>
      </c>
      <c r="C10898" s="41" t="s">
        <v>29062</v>
      </c>
      <c r="D10898" s="4" t="s">
        <v>29063</v>
      </c>
      <c r="E10898" s="41" t="s">
        <v>32</v>
      </c>
      <c r="G10898" s="1" t="s">
        <v>20</v>
      </c>
      <c r="H10898" s="4" t="s">
        <v>557</v>
      </c>
      <c r="I10898" s="1" t="s">
        <v>45</v>
      </c>
    </row>
    <row r="10899" spans="2:9">
      <c r="B10899" s="1">
        <v>10897</v>
      </c>
      <c r="C10899" s="41" t="s">
        <v>29064</v>
      </c>
      <c r="D10899" s="4" t="s">
        <v>29065</v>
      </c>
      <c r="E10899" s="41" t="s">
        <v>32</v>
      </c>
      <c r="G10899" s="1" t="s">
        <v>20</v>
      </c>
      <c r="H10899" s="4" t="s">
        <v>31</v>
      </c>
      <c r="I10899" s="1" t="s">
        <v>45</v>
      </c>
    </row>
    <row r="10900" spans="2:9">
      <c r="B10900" s="1">
        <v>10898</v>
      </c>
      <c r="C10900" s="41" t="s">
        <v>29066</v>
      </c>
      <c r="D10900" s="4" t="s">
        <v>29067</v>
      </c>
      <c r="E10900" s="41" t="s">
        <v>32</v>
      </c>
      <c r="G10900" s="1" t="s">
        <v>20</v>
      </c>
      <c r="H10900" s="4" t="s">
        <v>387</v>
      </c>
      <c r="I10900" s="1" t="s">
        <v>45</v>
      </c>
    </row>
    <row r="10901" spans="2:9">
      <c r="B10901" s="1">
        <v>10899</v>
      </c>
      <c r="C10901" s="41" t="s">
        <v>29068</v>
      </c>
      <c r="D10901" s="4" t="s">
        <v>29069</v>
      </c>
      <c r="E10901" s="41" t="s">
        <v>32</v>
      </c>
      <c r="G10901" s="1" t="s">
        <v>20</v>
      </c>
      <c r="H10901" s="4" t="s">
        <v>675</v>
      </c>
      <c r="I10901" s="1" t="s">
        <v>45</v>
      </c>
    </row>
    <row r="10902" spans="2:9">
      <c r="B10902" s="1">
        <v>10900</v>
      </c>
      <c r="C10902" s="41" t="s">
        <v>29070</v>
      </c>
      <c r="D10902" s="4" t="s">
        <v>29071</v>
      </c>
      <c r="E10902" s="41" t="s">
        <v>32</v>
      </c>
      <c r="G10902" s="1" t="s">
        <v>20</v>
      </c>
      <c r="H10902" s="4" t="s">
        <v>174</v>
      </c>
      <c r="I10902" s="1" t="s">
        <v>45</v>
      </c>
    </row>
    <row r="10903" spans="2:9">
      <c r="B10903" s="1">
        <v>10901</v>
      </c>
      <c r="C10903" s="41" t="s">
        <v>29072</v>
      </c>
      <c r="D10903" s="4" t="s">
        <v>29073</v>
      </c>
      <c r="E10903" s="41" t="s">
        <v>32</v>
      </c>
      <c r="G10903" s="1" t="s">
        <v>20</v>
      </c>
      <c r="H10903" s="4" t="s">
        <v>198</v>
      </c>
      <c r="I10903" s="1" t="s">
        <v>45</v>
      </c>
    </row>
    <row r="10904" spans="2:9">
      <c r="B10904" s="1">
        <v>10902</v>
      </c>
      <c r="C10904" s="41" t="s">
        <v>29074</v>
      </c>
      <c r="D10904" s="4" t="s">
        <v>29075</v>
      </c>
      <c r="E10904" s="41" t="s">
        <v>32</v>
      </c>
      <c r="G10904" s="1" t="s">
        <v>20</v>
      </c>
      <c r="H10904" s="4" t="s">
        <v>680</v>
      </c>
      <c r="I10904" s="1" t="s">
        <v>45</v>
      </c>
    </row>
    <row r="10905" spans="2:9">
      <c r="B10905" s="1">
        <v>10903</v>
      </c>
      <c r="C10905" s="41" t="s">
        <v>29076</v>
      </c>
      <c r="D10905" s="4" t="s">
        <v>29077</v>
      </c>
      <c r="E10905" s="41" t="s">
        <v>32</v>
      </c>
      <c r="G10905" s="1" t="s">
        <v>20</v>
      </c>
      <c r="H10905" s="4" t="s">
        <v>671</v>
      </c>
      <c r="I10905" s="1" t="s">
        <v>45</v>
      </c>
    </row>
    <row r="10906" spans="2:9">
      <c r="B10906" s="1">
        <v>10904</v>
      </c>
      <c r="C10906" s="41" t="s">
        <v>29078</v>
      </c>
      <c r="D10906" s="4" t="s">
        <v>29079</v>
      </c>
      <c r="E10906" s="41" t="s">
        <v>32</v>
      </c>
      <c r="G10906" s="1" t="s">
        <v>20</v>
      </c>
      <c r="H10906" s="4" t="s">
        <v>679</v>
      </c>
      <c r="I10906" s="1" t="s">
        <v>45</v>
      </c>
    </row>
    <row r="10907" spans="2:9">
      <c r="B10907" s="1">
        <v>10905</v>
      </c>
      <c r="C10907" s="41" t="s">
        <v>29080</v>
      </c>
      <c r="D10907" s="4" t="s">
        <v>29081</v>
      </c>
      <c r="E10907" s="41" t="s">
        <v>32</v>
      </c>
      <c r="G10907" s="1" t="s">
        <v>20</v>
      </c>
      <c r="H10907" s="4" t="s">
        <v>436</v>
      </c>
      <c r="I10907" s="1" t="s">
        <v>45</v>
      </c>
    </row>
    <row r="10908" spans="2:9">
      <c r="B10908" s="1">
        <v>10906</v>
      </c>
      <c r="C10908" s="41" t="s">
        <v>29082</v>
      </c>
      <c r="D10908" s="4" t="s">
        <v>29083</v>
      </c>
      <c r="E10908" s="41" t="s">
        <v>32</v>
      </c>
      <c r="G10908" s="1" t="s">
        <v>20</v>
      </c>
      <c r="H10908" s="4" t="s">
        <v>678</v>
      </c>
      <c r="I10908" s="1" t="s">
        <v>45</v>
      </c>
    </row>
    <row r="10909" spans="2:9">
      <c r="B10909" s="1">
        <v>10907</v>
      </c>
      <c r="C10909" s="41" t="s">
        <v>29084</v>
      </c>
      <c r="D10909" s="4" t="s">
        <v>29085</v>
      </c>
      <c r="E10909" s="41" t="s">
        <v>32</v>
      </c>
      <c r="G10909" s="1" t="s">
        <v>20</v>
      </c>
      <c r="H10909" s="4" t="s">
        <v>310</v>
      </c>
      <c r="I10909" s="1" t="s">
        <v>45</v>
      </c>
    </row>
    <row r="10910" spans="2:9">
      <c r="B10910" s="1">
        <v>10908</v>
      </c>
      <c r="C10910" s="41" t="s">
        <v>29086</v>
      </c>
      <c r="D10910" s="4" t="s">
        <v>29087</v>
      </c>
      <c r="E10910" s="41" t="s">
        <v>32</v>
      </c>
      <c r="G10910" s="1" t="s">
        <v>20</v>
      </c>
      <c r="H10910" s="4" t="s">
        <v>478</v>
      </c>
      <c r="I10910" s="1" t="s">
        <v>45</v>
      </c>
    </row>
    <row r="10911" spans="2:9">
      <c r="B10911" s="1">
        <v>10909</v>
      </c>
      <c r="C10911" s="41" t="s">
        <v>29088</v>
      </c>
      <c r="D10911" s="4" t="s">
        <v>4563</v>
      </c>
      <c r="E10911" s="41" t="s">
        <v>32</v>
      </c>
      <c r="G10911" s="1" t="s">
        <v>20</v>
      </c>
      <c r="H10911" s="4" t="s">
        <v>557</v>
      </c>
      <c r="I10911" s="1" t="s">
        <v>45</v>
      </c>
    </row>
    <row r="10912" spans="2:9">
      <c r="B10912" s="1">
        <v>10910</v>
      </c>
      <c r="C10912" s="41" t="s">
        <v>29089</v>
      </c>
      <c r="D10912" s="4" t="s">
        <v>29090</v>
      </c>
      <c r="E10912" s="41" t="s">
        <v>32</v>
      </c>
      <c r="G10912" s="1" t="s">
        <v>20</v>
      </c>
      <c r="H10912" s="4" t="s">
        <v>678</v>
      </c>
      <c r="I10912" s="1" t="s">
        <v>45</v>
      </c>
    </row>
    <row r="10913" spans="2:9">
      <c r="B10913" s="1">
        <v>10911</v>
      </c>
      <c r="C10913" s="41" t="s">
        <v>29091</v>
      </c>
      <c r="D10913" s="4" t="s">
        <v>29092</v>
      </c>
      <c r="E10913" s="41" t="s">
        <v>32</v>
      </c>
      <c r="G10913" s="1" t="s">
        <v>20</v>
      </c>
      <c r="H10913" s="4" t="s">
        <v>244</v>
      </c>
      <c r="I10913" s="1" t="s">
        <v>45</v>
      </c>
    </row>
    <row r="10914" spans="2:9">
      <c r="B10914" s="1">
        <v>10912</v>
      </c>
      <c r="C10914" s="41" t="s">
        <v>29093</v>
      </c>
      <c r="D10914" s="4" t="s">
        <v>29094</v>
      </c>
      <c r="E10914" s="41" t="s">
        <v>32</v>
      </c>
      <c r="G10914" s="1" t="s">
        <v>20</v>
      </c>
      <c r="H10914" s="4" t="s">
        <v>174</v>
      </c>
      <c r="I10914" s="1" t="s">
        <v>45</v>
      </c>
    </row>
    <row r="10915" spans="2:9">
      <c r="B10915" s="1">
        <v>10913</v>
      </c>
      <c r="C10915" s="41" t="s">
        <v>29095</v>
      </c>
      <c r="D10915" s="4" t="s">
        <v>29096</v>
      </c>
      <c r="E10915" s="41" t="s">
        <v>32</v>
      </c>
      <c r="G10915" s="1" t="s">
        <v>20</v>
      </c>
      <c r="H10915" s="4" t="s">
        <v>296</v>
      </c>
      <c r="I10915" s="1" t="s">
        <v>45</v>
      </c>
    </row>
    <row r="10916" spans="2:9">
      <c r="B10916" s="1">
        <v>10914</v>
      </c>
      <c r="C10916" s="41" t="s">
        <v>29097</v>
      </c>
      <c r="D10916" s="4" t="s">
        <v>29098</v>
      </c>
      <c r="E10916" s="41" t="s">
        <v>32</v>
      </c>
      <c r="G10916" s="1" t="s">
        <v>20</v>
      </c>
      <c r="H10916" s="4" t="s">
        <v>678</v>
      </c>
      <c r="I10916" s="1" t="s">
        <v>45</v>
      </c>
    </row>
    <row r="10917" spans="2:9">
      <c r="B10917" s="1">
        <v>10915</v>
      </c>
      <c r="C10917" s="41" t="s">
        <v>29099</v>
      </c>
      <c r="D10917" s="4" t="s">
        <v>29100</v>
      </c>
      <c r="E10917" s="41" t="s">
        <v>32</v>
      </c>
      <c r="G10917" s="1" t="s">
        <v>20</v>
      </c>
      <c r="H10917" s="4" t="s">
        <v>387</v>
      </c>
      <c r="I10917" s="1" t="s">
        <v>45</v>
      </c>
    </row>
    <row r="10918" spans="2:9">
      <c r="B10918" s="1">
        <v>10916</v>
      </c>
      <c r="C10918" s="41" t="s">
        <v>29101</v>
      </c>
      <c r="D10918" s="4" t="s">
        <v>29102</v>
      </c>
      <c r="E10918" s="41" t="s">
        <v>32</v>
      </c>
      <c r="G10918" s="1" t="s">
        <v>20</v>
      </c>
      <c r="H10918" s="4" t="s">
        <v>557</v>
      </c>
      <c r="I10918" s="1" t="s">
        <v>45</v>
      </c>
    </row>
    <row r="10919" spans="2:9">
      <c r="B10919" s="1">
        <v>10917</v>
      </c>
      <c r="C10919" s="41" t="s">
        <v>29103</v>
      </c>
      <c r="D10919" s="4" t="s">
        <v>29104</v>
      </c>
      <c r="E10919" s="41" t="s">
        <v>32</v>
      </c>
      <c r="G10919" s="1" t="s">
        <v>20</v>
      </c>
      <c r="H10919" s="4" t="s">
        <v>244</v>
      </c>
      <c r="I10919" s="1" t="s">
        <v>45</v>
      </c>
    </row>
    <row r="10920" spans="2:9">
      <c r="B10920" s="1">
        <v>10918</v>
      </c>
      <c r="C10920" s="41" t="s">
        <v>29105</v>
      </c>
      <c r="D10920" s="4" t="s">
        <v>29106</v>
      </c>
      <c r="E10920" s="41" t="s">
        <v>32</v>
      </c>
      <c r="G10920" s="1" t="s">
        <v>20</v>
      </c>
      <c r="H10920" s="4" t="s">
        <v>678</v>
      </c>
      <c r="I10920" s="1" t="s">
        <v>45</v>
      </c>
    </row>
    <row r="10921" spans="2:9">
      <c r="B10921" s="1">
        <v>10919</v>
      </c>
      <c r="C10921" s="41" t="s">
        <v>29107</v>
      </c>
      <c r="D10921" s="4" t="s">
        <v>29108</v>
      </c>
      <c r="E10921" s="41" t="s">
        <v>32</v>
      </c>
      <c r="G10921" s="1" t="s">
        <v>20</v>
      </c>
      <c r="H10921" s="4" t="s">
        <v>672</v>
      </c>
      <c r="I10921" s="1" t="s">
        <v>45</v>
      </c>
    </row>
    <row r="10922" spans="2:9">
      <c r="B10922" s="1">
        <v>10920</v>
      </c>
      <c r="C10922" s="41" t="s">
        <v>29109</v>
      </c>
      <c r="D10922" s="4" t="s">
        <v>29110</v>
      </c>
      <c r="E10922" s="41" t="s">
        <v>32</v>
      </c>
      <c r="G10922" s="1" t="s">
        <v>20</v>
      </c>
      <c r="H10922" s="4" t="s">
        <v>678</v>
      </c>
      <c r="I10922" s="1" t="s">
        <v>45</v>
      </c>
    </row>
    <row r="10923" spans="2:9">
      <c r="B10923" s="1">
        <v>10921</v>
      </c>
      <c r="C10923" s="41" t="s">
        <v>29111</v>
      </c>
      <c r="D10923" s="4" t="s">
        <v>29112</v>
      </c>
      <c r="E10923" s="41" t="s">
        <v>32</v>
      </c>
      <c r="G10923" s="1" t="s">
        <v>20</v>
      </c>
      <c r="H10923" s="4" t="s">
        <v>678</v>
      </c>
      <c r="I10923" s="1" t="s">
        <v>45</v>
      </c>
    </row>
    <row r="10924" spans="2:9">
      <c r="B10924" s="1">
        <v>10922</v>
      </c>
      <c r="C10924" s="41" t="s">
        <v>29113</v>
      </c>
      <c r="D10924" s="4" t="s">
        <v>29114</v>
      </c>
      <c r="E10924" s="41" t="s">
        <v>32</v>
      </c>
      <c r="G10924" s="1" t="s">
        <v>20</v>
      </c>
      <c r="H10924" s="4" t="s">
        <v>671</v>
      </c>
      <c r="I10924" s="1" t="s">
        <v>45</v>
      </c>
    </row>
    <row r="10925" spans="2:9">
      <c r="B10925" s="1">
        <v>10923</v>
      </c>
      <c r="C10925" s="41" t="s">
        <v>29115</v>
      </c>
      <c r="D10925" s="4" t="s">
        <v>29116</v>
      </c>
      <c r="E10925" s="41" t="s">
        <v>32</v>
      </c>
      <c r="G10925" s="1" t="s">
        <v>20</v>
      </c>
      <c r="H10925" s="4" t="s">
        <v>671</v>
      </c>
      <c r="I10925" s="1" t="s">
        <v>45</v>
      </c>
    </row>
    <row r="10926" spans="2:9">
      <c r="B10926" s="1">
        <v>10924</v>
      </c>
      <c r="C10926" s="41" t="s">
        <v>29117</v>
      </c>
      <c r="D10926" s="4" t="s">
        <v>29118</v>
      </c>
      <c r="E10926" s="41" t="s">
        <v>32</v>
      </c>
      <c r="G10926" s="1" t="s">
        <v>20</v>
      </c>
      <c r="H10926" s="4" t="s">
        <v>557</v>
      </c>
      <c r="I10926" s="1" t="s">
        <v>45</v>
      </c>
    </row>
    <row r="10927" spans="2:9">
      <c r="B10927" s="1">
        <v>10925</v>
      </c>
      <c r="C10927" s="41" t="s">
        <v>29119</v>
      </c>
      <c r="D10927" s="4" t="s">
        <v>29120</v>
      </c>
      <c r="E10927" s="41" t="s">
        <v>32</v>
      </c>
      <c r="G10927" s="1" t="s">
        <v>20</v>
      </c>
      <c r="H10927" s="4" t="s">
        <v>671</v>
      </c>
      <c r="I10927" s="1" t="s">
        <v>45</v>
      </c>
    </row>
    <row r="10928" spans="2:9">
      <c r="B10928" s="1">
        <v>10926</v>
      </c>
      <c r="C10928" s="41" t="s">
        <v>29121</v>
      </c>
      <c r="D10928" s="4" t="s">
        <v>29122</v>
      </c>
      <c r="E10928" s="41" t="s">
        <v>32</v>
      </c>
      <c r="G10928" s="1" t="s">
        <v>20</v>
      </c>
      <c r="H10928" s="4" t="s">
        <v>252</v>
      </c>
      <c r="I10928" s="1" t="s">
        <v>45</v>
      </c>
    </row>
    <row r="10929" spans="2:9">
      <c r="B10929" s="1">
        <v>10927</v>
      </c>
      <c r="C10929" s="41" t="s">
        <v>29123</v>
      </c>
      <c r="D10929" s="4" t="s">
        <v>29124</v>
      </c>
      <c r="E10929" s="41" t="s">
        <v>32</v>
      </c>
      <c r="G10929" s="1" t="s">
        <v>20</v>
      </c>
      <c r="H10929" s="4" t="s">
        <v>387</v>
      </c>
      <c r="I10929" s="1" t="s">
        <v>45</v>
      </c>
    </row>
    <row r="10930" spans="2:9">
      <c r="B10930" s="1">
        <v>10928</v>
      </c>
      <c r="C10930" s="41" t="s">
        <v>29125</v>
      </c>
      <c r="D10930" s="4" t="s">
        <v>29126</v>
      </c>
      <c r="E10930" s="41" t="s">
        <v>32</v>
      </c>
      <c r="G10930" s="1" t="s">
        <v>20</v>
      </c>
      <c r="H10930" s="4" t="s">
        <v>174</v>
      </c>
      <c r="I10930" s="1" t="s">
        <v>45</v>
      </c>
    </row>
    <row r="10931" spans="2:9">
      <c r="B10931" s="1">
        <v>10929</v>
      </c>
      <c r="C10931" s="41" t="s">
        <v>29127</v>
      </c>
      <c r="D10931" s="4" t="s">
        <v>29128</v>
      </c>
      <c r="E10931" s="41" t="s">
        <v>32</v>
      </c>
      <c r="G10931" s="1" t="s">
        <v>20</v>
      </c>
      <c r="H10931" s="4" t="s">
        <v>557</v>
      </c>
      <c r="I10931" s="1" t="s">
        <v>45</v>
      </c>
    </row>
    <row r="10932" spans="2:9">
      <c r="B10932" s="1">
        <v>10930</v>
      </c>
      <c r="C10932" s="41" t="s">
        <v>29129</v>
      </c>
      <c r="D10932" s="4" t="s">
        <v>29130</v>
      </c>
      <c r="E10932" s="41" t="s">
        <v>32</v>
      </c>
      <c r="G10932" s="1" t="s">
        <v>20</v>
      </c>
      <c r="H10932" s="4" t="s">
        <v>462</v>
      </c>
      <c r="I10932" s="1" t="s">
        <v>45</v>
      </c>
    </row>
    <row r="10933" spans="2:9">
      <c r="B10933" s="1">
        <v>10931</v>
      </c>
      <c r="C10933" s="41" t="s">
        <v>29131</v>
      </c>
      <c r="D10933" s="4" t="s">
        <v>29132</v>
      </c>
      <c r="E10933" s="41" t="s">
        <v>32</v>
      </c>
      <c r="G10933" s="1" t="s">
        <v>20</v>
      </c>
      <c r="H10933" s="4" t="s">
        <v>675</v>
      </c>
      <c r="I10933" s="1" t="s">
        <v>45</v>
      </c>
    </row>
    <row r="10934" spans="2:9">
      <c r="B10934" s="1">
        <v>10932</v>
      </c>
      <c r="C10934" s="41" t="s">
        <v>29133</v>
      </c>
      <c r="D10934" s="4" t="s">
        <v>29134</v>
      </c>
      <c r="E10934" s="41" t="s">
        <v>32</v>
      </c>
      <c r="G10934" s="1" t="s">
        <v>20</v>
      </c>
      <c r="H10934" s="4" t="s">
        <v>678</v>
      </c>
      <c r="I10934" s="1" t="s">
        <v>45</v>
      </c>
    </row>
    <row r="10935" spans="2:9">
      <c r="B10935" s="1">
        <v>10933</v>
      </c>
      <c r="C10935" s="41" t="s">
        <v>29135</v>
      </c>
      <c r="D10935" s="4" t="s">
        <v>29136</v>
      </c>
      <c r="E10935" s="41" t="s">
        <v>32</v>
      </c>
      <c r="G10935" s="1" t="s">
        <v>20</v>
      </c>
      <c r="H10935" s="4" t="s">
        <v>174</v>
      </c>
      <c r="I10935" s="1" t="s">
        <v>45</v>
      </c>
    </row>
    <row r="10936" spans="2:9">
      <c r="B10936" s="1">
        <v>10934</v>
      </c>
      <c r="C10936" s="41" t="s">
        <v>29137</v>
      </c>
      <c r="D10936" s="4" t="s">
        <v>29138</v>
      </c>
      <c r="E10936" s="41" t="s">
        <v>32</v>
      </c>
      <c r="G10936" s="1" t="s">
        <v>20</v>
      </c>
      <c r="H10936" s="4" t="s">
        <v>678</v>
      </c>
      <c r="I10936" s="1" t="s">
        <v>45</v>
      </c>
    </row>
    <row r="10937" spans="2:9">
      <c r="B10937" s="1">
        <v>10935</v>
      </c>
      <c r="C10937" s="41" t="s">
        <v>29139</v>
      </c>
      <c r="D10937" s="4" t="s">
        <v>29140</v>
      </c>
      <c r="E10937" s="41" t="s">
        <v>32</v>
      </c>
      <c r="G10937" s="1" t="s">
        <v>20</v>
      </c>
      <c r="H10937" s="4" t="s">
        <v>252</v>
      </c>
      <c r="I10937" s="1" t="s">
        <v>45</v>
      </c>
    </row>
    <row r="10938" spans="2:9">
      <c r="B10938" s="1">
        <v>10936</v>
      </c>
      <c r="C10938" s="41" t="s">
        <v>29141</v>
      </c>
      <c r="D10938" s="4" t="s">
        <v>29142</v>
      </c>
      <c r="E10938" s="41" t="s">
        <v>32</v>
      </c>
      <c r="G10938" s="1" t="s">
        <v>20</v>
      </c>
      <c r="H10938" s="4" t="s">
        <v>357</v>
      </c>
      <c r="I10938" s="1" t="s">
        <v>45</v>
      </c>
    </row>
    <row r="10939" spans="2:9">
      <c r="B10939" s="1">
        <v>10937</v>
      </c>
      <c r="C10939" s="41" t="s">
        <v>29143</v>
      </c>
      <c r="D10939" s="4" t="s">
        <v>29144</v>
      </c>
      <c r="E10939" s="41" t="s">
        <v>32</v>
      </c>
      <c r="G10939" s="1" t="s">
        <v>20</v>
      </c>
      <c r="H10939" s="4" t="s">
        <v>680</v>
      </c>
      <c r="I10939" s="1" t="s">
        <v>45</v>
      </c>
    </row>
    <row r="10940" spans="2:9">
      <c r="B10940" s="1">
        <v>10938</v>
      </c>
      <c r="C10940" s="41" t="s">
        <v>29145</v>
      </c>
      <c r="D10940" s="4" t="s">
        <v>29146</v>
      </c>
      <c r="E10940" s="41" t="s">
        <v>32</v>
      </c>
      <c r="G10940" s="1" t="s">
        <v>20</v>
      </c>
      <c r="H10940" s="4" t="s">
        <v>387</v>
      </c>
      <c r="I10940" s="1" t="s">
        <v>45</v>
      </c>
    </row>
    <row r="10941" spans="2:9">
      <c r="B10941" s="1">
        <v>10939</v>
      </c>
      <c r="C10941" s="41" t="s">
        <v>29147</v>
      </c>
      <c r="D10941" s="4" t="s">
        <v>29148</v>
      </c>
      <c r="E10941" s="41" t="s">
        <v>32</v>
      </c>
      <c r="G10941" s="1" t="s">
        <v>20</v>
      </c>
      <c r="H10941" s="4" t="s">
        <v>252</v>
      </c>
      <c r="I10941" s="1" t="s">
        <v>45</v>
      </c>
    </row>
    <row r="10942" spans="2:9">
      <c r="B10942" s="1">
        <v>10940</v>
      </c>
      <c r="C10942" s="41" t="s">
        <v>29149</v>
      </c>
      <c r="D10942" s="4" t="s">
        <v>29150</v>
      </c>
      <c r="E10942" s="41" t="s">
        <v>32</v>
      </c>
      <c r="G10942" s="1" t="s">
        <v>20</v>
      </c>
      <c r="H10942" s="4" t="s">
        <v>680</v>
      </c>
      <c r="I10942" s="1" t="s">
        <v>45</v>
      </c>
    </row>
    <row r="10943" spans="2:9">
      <c r="B10943" s="1">
        <v>10941</v>
      </c>
      <c r="C10943" s="41" t="s">
        <v>29151</v>
      </c>
      <c r="D10943" s="4" t="s">
        <v>29152</v>
      </c>
      <c r="E10943" s="41" t="s">
        <v>32</v>
      </c>
      <c r="G10943" s="1" t="s">
        <v>20</v>
      </c>
      <c r="H10943" s="4" t="s">
        <v>260</v>
      </c>
      <c r="I10943" s="1" t="s">
        <v>45</v>
      </c>
    </row>
    <row r="10944" spans="2:9">
      <c r="B10944" s="1">
        <v>10942</v>
      </c>
      <c r="C10944" s="41" t="s">
        <v>29153</v>
      </c>
      <c r="D10944" s="4" t="s">
        <v>29154</v>
      </c>
      <c r="E10944" s="41" t="s">
        <v>32</v>
      </c>
      <c r="G10944" s="1" t="s">
        <v>20</v>
      </c>
      <c r="H10944" s="4" t="s">
        <v>252</v>
      </c>
      <c r="I10944" s="1" t="s">
        <v>45</v>
      </c>
    </row>
    <row r="10945" spans="2:9">
      <c r="B10945" s="1">
        <v>10943</v>
      </c>
      <c r="C10945" s="41" t="s">
        <v>29155</v>
      </c>
      <c r="D10945" s="4" t="s">
        <v>29156</v>
      </c>
      <c r="E10945" s="41" t="s">
        <v>32</v>
      </c>
      <c r="G10945" s="1" t="s">
        <v>20</v>
      </c>
      <c r="H10945" s="4" t="s">
        <v>174</v>
      </c>
      <c r="I10945" s="1" t="s">
        <v>45</v>
      </c>
    </row>
    <row r="10946" spans="2:9">
      <c r="B10946" s="1">
        <v>10944</v>
      </c>
      <c r="C10946" s="41" t="s">
        <v>29157</v>
      </c>
      <c r="D10946" s="4" t="s">
        <v>29158</v>
      </c>
      <c r="E10946" s="41" t="s">
        <v>32</v>
      </c>
      <c r="G10946" s="1" t="s">
        <v>20</v>
      </c>
      <c r="H10946" s="4" t="s">
        <v>252</v>
      </c>
      <c r="I10946" s="1" t="s">
        <v>45</v>
      </c>
    </row>
    <row r="10947" spans="2:9">
      <c r="B10947" s="1">
        <v>10945</v>
      </c>
      <c r="C10947" s="41" t="s">
        <v>29159</v>
      </c>
      <c r="D10947" s="4" t="s">
        <v>29160</v>
      </c>
      <c r="E10947" s="41" t="s">
        <v>32</v>
      </c>
      <c r="G10947" s="1" t="s">
        <v>20</v>
      </c>
      <c r="H10947" s="4" t="s">
        <v>252</v>
      </c>
      <c r="I10947" s="1" t="s">
        <v>45</v>
      </c>
    </row>
    <row r="10948" spans="2:9">
      <c r="B10948" s="1">
        <v>10946</v>
      </c>
      <c r="C10948" s="41" t="s">
        <v>29161</v>
      </c>
      <c r="D10948" s="4" t="s">
        <v>29162</v>
      </c>
      <c r="E10948" s="41" t="s">
        <v>32</v>
      </c>
      <c r="G10948" s="1" t="s">
        <v>20</v>
      </c>
      <c r="H10948" s="4" t="s">
        <v>436</v>
      </c>
      <c r="I10948" s="1" t="s">
        <v>45</v>
      </c>
    </row>
    <row r="10949" spans="2:9">
      <c r="B10949" s="1">
        <v>10947</v>
      </c>
      <c r="C10949" s="41" t="s">
        <v>29163</v>
      </c>
      <c r="D10949" s="4" t="s">
        <v>29164</v>
      </c>
      <c r="E10949" s="41" t="s">
        <v>32</v>
      </c>
      <c r="G10949" s="1" t="s">
        <v>20</v>
      </c>
      <c r="H10949" s="4" t="s">
        <v>478</v>
      </c>
      <c r="I10949" s="1" t="s">
        <v>45</v>
      </c>
    </row>
    <row r="10950" spans="2:9">
      <c r="B10950" s="1">
        <v>10948</v>
      </c>
      <c r="C10950" s="41" t="s">
        <v>29165</v>
      </c>
      <c r="D10950" s="4" t="s">
        <v>29166</v>
      </c>
      <c r="E10950" s="41" t="s">
        <v>32</v>
      </c>
      <c r="G10950" s="1" t="s">
        <v>20</v>
      </c>
      <c r="H10950" s="4" t="s">
        <v>198</v>
      </c>
      <c r="I10950" s="1" t="s">
        <v>45</v>
      </c>
    </row>
    <row r="10951" spans="2:9">
      <c r="B10951" s="1">
        <v>10949</v>
      </c>
      <c r="C10951" s="41" t="s">
        <v>29167</v>
      </c>
      <c r="D10951" s="4" t="s">
        <v>29168</v>
      </c>
      <c r="E10951" s="41" t="s">
        <v>32</v>
      </c>
      <c r="G10951" s="1" t="s">
        <v>20</v>
      </c>
      <c r="H10951" s="4" t="s">
        <v>174</v>
      </c>
      <c r="I10951" s="1" t="s">
        <v>45</v>
      </c>
    </row>
    <row r="10952" spans="2:9">
      <c r="B10952" s="1">
        <v>10950</v>
      </c>
      <c r="C10952" s="41" t="s">
        <v>29169</v>
      </c>
      <c r="D10952" s="4" t="s">
        <v>29170</v>
      </c>
      <c r="E10952" s="41" t="s">
        <v>32</v>
      </c>
      <c r="G10952" s="1" t="s">
        <v>20</v>
      </c>
      <c r="H10952" s="4" t="s">
        <v>252</v>
      </c>
      <c r="I10952" s="1" t="s">
        <v>45</v>
      </c>
    </row>
    <row r="10953" spans="2:9">
      <c r="B10953" s="1">
        <v>10951</v>
      </c>
      <c r="C10953" s="41" t="s">
        <v>29171</v>
      </c>
      <c r="D10953" s="4" t="s">
        <v>29172</v>
      </c>
      <c r="E10953" s="41" t="s">
        <v>32</v>
      </c>
      <c r="G10953" s="1" t="s">
        <v>20</v>
      </c>
      <c r="H10953" s="4" t="s">
        <v>484</v>
      </c>
      <c r="I10953" s="1" t="s">
        <v>45</v>
      </c>
    </row>
    <row r="10954" spans="2:9">
      <c r="B10954" s="1">
        <v>10952</v>
      </c>
      <c r="C10954" s="41" t="s">
        <v>29173</v>
      </c>
      <c r="D10954" s="4" t="s">
        <v>28593</v>
      </c>
      <c r="E10954" s="41" t="s">
        <v>32</v>
      </c>
      <c r="G10954" s="1" t="s">
        <v>20</v>
      </c>
      <c r="H10954" s="4" t="s">
        <v>252</v>
      </c>
      <c r="I10954" s="1" t="s">
        <v>45</v>
      </c>
    </row>
    <row r="10955" spans="2:9">
      <c r="B10955" s="1">
        <v>10953</v>
      </c>
      <c r="C10955" s="41" t="s">
        <v>29174</v>
      </c>
      <c r="D10955" s="4" t="s">
        <v>29175</v>
      </c>
      <c r="E10955" s="41" t="s">
        <v>32</v>
      </c>
      <c r="G10955" s="1" t="s">
        <v>20</v>
      </c>
      <c r="H10955" s="4" t="s">
        <v>252</v>
      </c>
      <c r="I10955" s="1" t="s">
        <v>45</v>
      </c>
    </row>
    <row r="10956" spans="2:9">
      <c r="B10956" s="1">
        <v>10954</v>
      </c>
      <c r="C10956" s="41" t="s">
        <v>29176</v>
      </c>
      <c r="D10956" s="4" t="s">
        <v>29177</v>
      </c>
      <c r="E10956" s="41" t="s">
        <v>32</v>
      </c>
      <c r="G10956" s="1" t="s">
        <v>20</v>
      </c>
      <c r="H10956" s="4" t="s">
        <v>252</v>
      </c>
      <c r="I10956" s="1" t="s">
        <v>45</v>
      </c>
    </row>
    <row r="10957" spans="2:9">
      <c r="B10957" s="1">
        <v>10955</v>
      </c>
      <c r="C10957" s="41" t="s">
        <v>29178</v>
      </c>
      <c r="D10957" s="4" t="s">
        <v>29179</v>
      </c>
      <c r="E10957" s="41" t="s">
        <v>32</v>
      </c>
      <c r="G10957" s="1" t="s">
        <v>20</v>
      </c>
      <c r="H10957" s="4" t="s">
        <v>675</v>
      </c>
      <c r="I10957" s="1" t="s">
        <v>45</v>
      </c>
    </row>
    <row r="10958" spans="2:9">
      <c r="B10958" s="1">
        <v>10956</v>
      </c>
      <c r="C10958" s="41" t="s">
        <v>29180</v>
      </c>
      <c r="D10958" s="4" t="s">
        <v>29181</v>
      </c>
      <c r="E10958" s="41" t="s">
        <v>32</v>
      </c>
      <c r="G10958" s="1" t="s">
        <v>20</v>
      </c>
      <c r="H10958" s="4" t="s">
        <v>678</v>
      </c>
      <c r="I10958" s="1" t="s">
        <v>45</v>
      </c>
    </row>
    <row r="10959" spans="2:9">
      <c r="B10959" s="1">
        <v>10957</v>
      </c>
      <c r="C10959" s="41" t="s">
        <v>29182</v>
      </c>
      <c r="D10959" s="4" t="s">
        <v>29183</v>
      </c>
      <c r="E10959" s="41" t="s">
        <v>32</v>
      </c>
      <c r="G10959" s="1" t="s">
        <v>20</v>
      </c>
      <c r="H10959" s="4" t="s">
        <v>252</v>
      </c>
      <c r="I10959" s="1" t="s">
        <v>45</v>
      </c>
    </row>
    <row r="10960" spans="2:9">
      <c r="B10960" s="1">
        <v>10958</v>
      </c>
      <c r="C10960" s="41" t="s">
        <v>29184</v>
      </c>
      <c r="D10960" s="4" t="s">
        <v>29185</v>
      </c>
      <c r="E10960" s="41" t="s">
        <v>32</v>
      </c>
      <c r="G10960" s="1" t="s">
        <v>20</v>
      </c>
      <c r="H10960" s="4" t="s">
        <v>252</v>
      </c>
      <c r="I10960" s="1" t="s">
        <v>45</v>
      </c>
    </row>
    <row r="10961" spans="2:9">
      <c r="B10961" s="1">
        <v>10959</v>
      </c>
      <c r="C10961" s="41" t="s">
        <v>29186</v>
      </c>
      <c r="D10961" s="4" t="s">
        <v>29187</v>
      </c>
      <c r="E10961" s="41" t="s">
        <v>32</v>
      </c>
      <c r="G10961" s="1" t="s">
        <v>20</v>
      </c>
      <c r="H10961" s="4" t="s">
        <v>252</v>
      </c>
      <c r="I10961" s="1" t="s">
        <v>45</v>
      </c>
    </row>
    <row r="10962" spans="2:9">
      <c r="B10962" s="1">
        <v>10960</v>
      </c>
      <c r="C10962" s="41" t="s">
        <v>29188</v>
      </c>
      <c r="D10962" s="4" t="s">
        <v>29189</v>
      </c>
      <c r="E10962" s="41" t="s">
        <v>32</v>
      </c>
      <c r="G10962" s="1" t="s">
        <v>20</v>
      </c>
      <c r="H10962" s="4" t="s">
        <v>252</v>
      </c>
      <c r="I10962" s="1" t="s">
        <v>45</v>
      </c>
    </row>
    <row r="10963" spans="2:9">
      <c r="B10963" s="1">
        <v>10961</v>
      </c>
      <c r="C10963" s="41" t="s">
        <v>29190</v>
      </c>
      <c r="D10963" s="4" t="s">
        <v>29191</v>
      </c>
      <c r="E10963" s="41" t="s">
        <v>32</v>
      </c>
      <c r="G10963" s="1" t="s">
        <v>20</v>
      </c>
      <c r="H10963" s="4" t="s">
        <v>252</v>
      </c>
      <c r="I10963" s="1" t="s">
        <v>45</v>
      </c>
    </row>
    <row r="10964" spans="2:9">
      <c r="B10964" s="1">
        <v>10962</v>
      </c>
      <c r="C10964" s="41" t="s">
        <v>29192</v>
      </c>
      <c r="D10964" s="4" t="s">
        <v>29193</v>
      </c>
      <c r="E10964" s="41" t="s">
        <v>32</v>
      </c>
      <c r="G10964" s="1" t="s">
        <v>20</v>
      </c>
      <c r="H10964" s="4" t="s">
        <v>680</v>
      </c>
      <c r="I10964" s="1" t="s">
        <v>45</v>
      </c>
    </row>
    <row r="10965" spans="2:9">
      <c r="B10965" s="1">
        <v>10963</v>
      </c>
      <c r="C10965" s="41" t="s">
        <v>29194</v>
      </c>
      <c r="D10965" s="4" t="s">
        <v>29195</v>
      </c>
      <c r="E10965" s="41" t="s">
        <v>32</v>
      </c>
      <c r="G10965" s="1" t="s">
        <v>20</v>
      </c>
      <c r="H10965" s="4" t="s">
        <v>557</v>
      </c>
      <c r="I10965" s="1" t="s">
        <v>45</v>
      </c>
    </row>
    <row r="10966" spans="2:9">
      <c r="B10966" s="1">
        <v>10964</v>
      </c>
      <c r="C10966" s="41" t="s">
        <v>29196</v>
      </c>
      <c r="D10966" s="4" t="s">
        <v>29197</v>
      </c>
      <c r="E10966" s="41" t="s">
        <v>32</v>
      </c>
      <c r="G10966" s="1" t="s">
        <v>20</v>
      </c>
      <c r="H10966" s="4" t="s">
        <v>252</v>
      </c>
      <c r="I10966" s="1" t="s">
        <v>45</v>
      </c>
    </row>
    <row r="10967" spans="2:9">
      <c r="B10967" s="1">
        <v>10965</v>
      </c>
      <c r="C10967" s="41" t="s">
        <v>29198</v>
      </c>
      <c r="D10967" s="4" t="s">
        <v>29199</v>
      </c>
      <c r="E10967" s="41" t="s">
        <v>32</v>
      </c>
      <c r="G10967" s="1" t="s">
        <v>20</v>
      </c>
      <c r="H10967" s="4" t="s">
        <v>557</v>
      </c>
      <c r="I10967" s="1" t="s">
        <v>45</v>
      </c>
    </row>
    <row r="10968" spans="2:9">
      <c r="B10968" s="1">
        <v>10966</v>
      </c>
      <c r="C10968" s="41" t="s">
        <v>29200</v>
      </c>
      <c r="D10968" s="4" t="s">
        <v>29201</v>
      </c>
      <c r="E10968" s="41" t="s">
        <v>32</v>
      </c>
      <c r="G10968" s="1" t="s">
        <v>20</v>
      </c>
      <c r="H10968" s="4" t="s">
        <v>672</v>
      </c>
      <c r="I10968" s="1" t="s">
        <v>45</v>
      </c>
    </row>
    <row r="10969" spans="2:9">
      <c r="B10969" s="1">
        <v>10967</v>
      </c>
      <c r="C10969" s="41" t="s">
        <v>637</v>
      </c>
      <c r="D10969" s="4" t="s">
        <v>636</v>
      </c>
      <c r="E10969" s="41" t="s">
        <v>30</v>
      </c>
      <c r="G10969" s="1" t="s">
        <v>14</v>
      </c>
      <c r="H10969" s="4" t="s">
        <v>360</v>
      </c>
      <c r="I10969" s="1" t="s">
        <v>45</v>
      </c>
    </row>
    <row r="10970" spans="2:9">
      <c r="B10970" s="1">
        <v>10968</v>
      </c>
      <c r="C10970" s="41" t="s">
        <v>29202</v>
      </c>
      <c r="D10970" s="4" t="s">
        <v>29203</v>
      </c>
      <c r="E10970" s="41" t="s">
        <v>32</v>
      </c>
      <c r="G10970" s="1" t="s">
        <v>20</v>
      </c>
      <c r="H10970" s="4" t="s">
        <v>252</v>
      </c>
      <c r="I10970" s="1" t="s">
        <v>45</v>
      </c>
    </row>
    <row r="10971" spans="2:9">
      <c r="B10971" s="1">
        <v>10969</v>
      </c>
      <c r="C10971" s="41" t="s">
        <v>29204</v>
      </c>
      <c r="D10971" s="4" t="s">
        <v>29205</v>
      </c>
      <c r="E10971" s="41" t="s">
        <v>32</v>
      </c>
      <c r="G10971" s="1" t="s">
        <v>20</v>
      </c>
      <c r="H10971" s="4" t="s">
        <v>252</v>
      </c>
      <c r="I10971" s="1" t="s">
        <v>45</v>
      </c>
    </row>
    <row r="10972" spans="2:9">
      <c r="B10972" s="1">
        <v>10970</v>
      </c>
      <c r="C10972" s="41" t="s">
        <v>29206</v>
      </c>
      <c r="D10972" s="4" t="s">
        <v>29207</v>
      </c>
      <c r="E10972" s="41" t="s">
        <v>32</v>
      </c>
      <c r="G10972" s="1" t="s">
        <v>20</v>
      </c>
      <c r="H10972" s="4" t="s">
        <v>671</v>
      </c>
      <c r="I10972" s="1" t="s">
        <v>45</v>
      </c>
    </row>
    <row r="10973" spans="2:9">
      <c r="B10973" s="1">
        <v>10971</v>
      </c>
      <c r="C10973" s="41" t="s">
        <v>29208</v>
      </c>
      <c r="D10973" s="4" t="s">
        <v>29209</v>
      </c>
      <c r="E10973" s="41" t="s">
        <v>32</v>
      </c>
      <c r="G10973" s="1" t="s">
        <v>20</v>
      </c>
      <c r="H10973" s="4" t="s">
        <v>672</v>
      </c>
      <c r="I10973" s="1" t="s">
        <v>45</v>
      </c>
    </row>
    <row r="10974" spans="2:9">
      <c r="B10974" s="1">
        <v>10972</v>
      </c>
      <c r="C10974" s="41" t="s">
        <v>29210</v>
      </c>
      <c r="D10974" s="4" t="s">
        <v>29211</v>
      </c>
      <c r="E10974" s="41" t="s">
        <v>32</v>
      </c>
      <c r="G10974" s="1" t="s">
        <v>20</v>
      </c>
      <c r="H10974" s="4" t="s">
        <v>252</v>
      </c>
      <c r="I10974" s="1" t="s">
        <v>45</v>
      </c>
    </row>
    <row r="10975" spans="2:9">
      <c r="B10975" s="1">
        <v>10973</v>
      </c>
      <c r="C10975" s="41" t="s">
        <v>29212</v>
      </c>
      <c r="D10975" s="4" t="s">
        <v>29213</v>
      </c>
      <c r="E10975" s="41" t="s">
        <v>32</v>
      </c>
      <c r="G10975" s="1" t="s">
        <v>20</v>
      </c>
      <c r="H10975" s="4" t="s">
        <v>252</v>
      </c>
      <c r="I10975" s="1" t="s">
        <v>45</v>
      </c>
    </row>
    <row r="10976" spans="2:9">
      <c r="B10976" s="1">
        <v>10974</v>
      </c>
      <c r="C10976" s="41" t="s">
        <v>29214</v>
      </c>
      <c r="D10976" s="4" t="s">
        <v>29215</v>
      </c>
      <c r="E10976" s="41" t="s">
        <v>32</v>
      </c>
      <c r="G10976" s="1" t="s">
        <v>20</v>
      </c>
      <c r="H10976" s="4" t="s">
        <v>502</v>
      </c>
      <c r="I10976" s="1" t="s">
        <v>45</v>
      </c>
    </row>
    <row r="10977" spans="2:9">
      <c r="B10977" s="1">
        <v>10975</v>
      </c>
      <c r="C10977" s="41" t="s">
        <v>29216</v>
      </c>
      <c r="D10977" s="4" t="s">
        <v>29217</v>
      </c>
      <c r="E10977" s="41" t="s">
        <v>32</v>
      </c>
      <c r="G10977" s="1" t="s">
        <v>20</v>
      </c>
      <c r="H10977" s="4" t="s">
        <v>675</v>
      </c>
      <c r="I10977" s="1" t="s">
        <v>45</v>
      </c>
    </row>
    <row r="10978" spans="2:9">
      <c r="B10978" s="1">
        <v>10976</v>
      </c>
      <c r="C10978" s="41" t="s">
        <v>29218</v>
      </c>
      <c r="D10978" s="4" t="s">
        <v>29219</v>
      </c>
      <c r="E10978" s="41" t="s">
        <v>32</v>
      </c>
      <c r="G10978" s="1" t="s">
        <v>20</v>
      </c>
      <c r="H10978" s="4" t="s">
        <v>252</v>
      </c>
      <c r="I10978" s="1" t="s">
        <v>45</v>
      </c>
    </row>
    <row r="10979" spans="2:9">
      <c r="B10979" s="1">
        <v>10977</v>
      </c>
      <c r="C10979" s="41" t="s">
        <v>29220</v>
      </c>
      <c r="D10979" s="4" t="s">
        <v>29221</v>
      </c>
      <c r="E10979" s="41" t="s">
        <v>32</v>
      </c>
      <c r="G10979" s="1" t="s">
        <v>20</v>
      </c>
      <c r="H10979" s="4" t="s">
        <v>252</v>
      </c>
      <c r="I10979" s="1" t="s">
        <v>45</v>
      </c>
    </row>
    <row r="10980" spans="2:9">
      <c r="B10980" s="1">
        <v>10978</v>
      </c>
      <c r="C10980" s="41" t="s">
        <v>29222</v>
      </c>
      <c r="D10980" s="4" t="s">
        <v>29223</v>
      </c>
      <c r="E10980" s="41" t="s">
        <v>32</v>
      </c>
      <c r="G10980" s="1" t="s">
        <v>20</v>
      </c>
      <c r="H10980" s="4" t="s">
        <v>679</v>
      </c>
      <c r="I10980" s="1" t="s">
        <v>45</v>
      </c>
    </row>
    <row r="10981" spans="2:9">
      <c r="B10981" s="1">
        <v>10979</v>
      </c>
      <c r="C10981" s="41" t="s">
        <v>29224</v>
      </c>
      <c r="D10981" s="4" t="s">
        <v>29225</v>
      </c>
      <c r="E10981" s="41" t="s">
        <v>32</v>
      </c>
      <c r="G10981" s="1" t="s">
        <v>20</v>
      </c>
      <c r="H10981" s="4" t="s">
        <v>678</v>
      </c>
      <c r="I10981" s="1" t="s">
        <v>45</v>
      </c>
    </row>
    <row r="10982" spans="2:9">
      <c r="B10982" s="1">
        <v>10980</v>
      </c>
      <c r="C10982" s="41" t="s">
        <v>29226</v>
      </c>
      <c r="D10982" s="4" t="s">
        <v>29227</v>
      </c>
      <c r="E10982" s="41" t="s">
        <v>32</v>
      </c>
      <c r="G10982" s="1" t="s">
        <v>20</v>
      </c>
      <c r="H10982" s="4" t="s">
        <v>252</v>
      </c>
      <c r="I10982" s="1" t="s">
        <v>45</v>
      </c>
    </row>
    <row r="10983" spans="2:9">
      <c r="B10983" s="1">
        <v>10981</v>
      </c>
      <c r="C10983" s="41" t="s">
        <v>29228</v>
      </c>
      <c r="D10983" s="4" t="s">
        <v>29229</v>
      </c>
      <c r="E10983" s="41" t="s">
        <v>32</v>
      </c>
      <c r="G10983" s="1" t="s">
        <v>20</v>
      </c>
      <c r="H10983" s="4" t="s">
        <v>680</v>
      </c>
      <c r="I10983" s="1" t="s">
        <v>45</v>
      </c>
    </row>
    <row r="10984" spans="2:9">
      <c r="B10984" s="1">
        <v>10982</v>
      </c>
      <c r="C10984" s="41" t="s">
        <v>29230</v>
      </c>
      <c r="D10984" s="4" t="s">
        <v>29231</v>
      </c>
      <c r="E10984" s="41" t="s">
        <v>674</v>
      </c>
      <c r="G10984" s="1" t="s">
        <v>657</v>
      </c>
      <c r="H10984" s="4" t="s">
        <v>557</v>
      </c>
      <c r="I10984" s="1" t="s">
        <v>45</v>
      </c>
    </row>
    <row r="10985" spans="2:9">
      <c r="B10985" s="1">
        <v>10983</v>
      </c>
      <c r="C10985" s="41" t="s">
        <v>29232</v>
      </c>
      <c r="D10985" s="4" t="s">
        <v>29233</v>
      </c>
      <c r="E10985" s="41" t="s">
        <v>674</v>
      </c>
      <c r="G10985" s="1" t="s">
        <v>657</v>
      </c>
      <c r="H10985" s="4" t="s">
        <v>478</v>
      </c>
      <c r="I10985" s="1" t="s">
        <v>45</v>
      </c>
    </row>
    <row r="10986" spans="2:9">
      <c r="B10986" s="1">
        <v>10984</v>
      </c>
      <c r="C10986" s="41" t="s">
        <v>29234</v>
      </c>
      <c r="D10986" s="4" t="s">
        <v>29235</v>
      </c>
      <c r="E10986" s="41" t="s">
        <v>674</v>
      </c>
      <c r="G10986" s="1" t="s">
        <v>657</v>
      </c>
      <c r="H10986" s="4" t="s">
        <v>360</v>
      </c>
      <c r="I10986" s="1" t="s">
        <v>45</v>
      </c>
    </row>
    <row r="10987" spans="2:9">
      <c r="B10987" s="1">
        <v>10985</v>
      </c>
      <c r="C10987" s="41" t="s">
        <v>29236</v>
      </c>
      <c r="D10987" s="4" t="s">
        <v>29237</v>
      </c>
      <c r="E10987" s="41" t="s">
        <v>674</v>
      </c>
      <c r="G10987" s="1" t="s">
        <v>657</v>
      </c>
      <c r="H10987" s="4" t="s">
        <v>387</v>
      </c>
      <c r="I10987" s="1" t="s">
        <v>45</v>
      </c>
    </row>
    <row r="10988" spans="2:9">
      <c r="B10988" s="1">
        <v>10986</v>
      </c>
      <c r="C10988" s="41" t="s">
        <v>29238</v>
      </c>
      <c r="D10988" s="4" t="s">
        <v>29239</v>
      </c>
      <c r="E10988" s="41" t="s">
        <v>674</v>
      </c>
      <c r="G10988" s="1" t="s">
        <v>657</v>
      </c>
      <c r="H10988" s="4" t="s">
        <v>244</v>
      </c>
      <c r="I10988" s="1" t="s">
        <v>45</v>
      </c>
    </row>
    <row r="10989" spans="2:9">
      <c r="B10989" s="1">
        <v>10987</v>
      </c>
      <c r="C10989" s="41" t="s">
        <v>29240</v>
      </c>
      <c r="D10989" s="4" t="s">
        <v>29241</v>
      </c>
      <c r="E10989" s="41" t="s">
        <v>674</v>
      </c>
      <c r="G10989" s="1" t="s">
        <v>657</v>
      </c>
      <c r="H10989" s="4" t="s">
        <v>436</v>
      </c>
      <c r="I10989" s="1" t="s">
        <v>45</v>
      </c>
    </row>
    <row r="10990" spans="2:9">
      <c r="B10990" s="1">
        <v>10988</v>
      </c>
      <c r="C10990" s="41" t="s">
        <v>29242</v>
      </c>
      <c r="D10990" s="4" t="s">
        <v>29243</v>
      </c>
      <c r="E10990" s="41" t="s">
        <v>674</v>
      </c>
      <c r="G10990" s="1" t="s">
        <v>657</v>
      </c>
      <c r="H10990" s="4" t="s">
        <v>244</v>
      </c>
      <c r="I10990" s="1" t="s">
        <v>45</v>
      </c>
    </row>
    <row r="10991" spans="2:9">
      <c r="B10991" s="1">
        <v>10989</v>
      </c>
      <c r="C10991" s="41" t="s">
        <v>29244</v>
      </c>
      <c r="D10991" s="4" t="s">
        <v>29245</v>
      </c>
      <c r="E10991" s="41" t="s">
        <v>674</v>
      </c>
      <c r="G10991" s="1" t="s">
        <v>657</v>
      </c>
      <c r="H10991" s="4" t="s">
        <v>296</v>
      </c>
      <c r="I10991" s="1" t="s">
        <v>45</v>
      </c>
    </row>
    <row r="10992" spans="2:9">
      <c r="B10992" s="1">
        <v>10990</v>
      </c>
      <c r="C10992" s="41" t="s">
        <v>29246</v>
      </c>
      <c r="D10992" s="4" t="s">
        <v>29247</v>
      </c>
      <c r="E10992" s="41" t="s">
        <v>674</v>
      </c>
      <c r="G10992" s="1" t="s">
        <v>657</v>
      </c>
      <c r="H10992" s="4" t="s">
        <v>681</v>
      </c>
      <c r="I10992" s="1" t="s">
        <v>45</v>
      </c>
    </row>
    <row r="10993" spans="2:9">
      <c r="B10993" s="1">
        <v>10991</v>
      </c>
      <c r="C10993" s="41" t="s">
        <v>29248</v>
      </c>
      <c r="D10993" s="4" t="s">
        <v>29249</v>
      </c>
      <c r="E10993" s="41" t="s">
        <v>674</v>
      </c>
      <c r="G10993" s="1" t="s">
        <v>657</v>
      </c>
      <c r="H10993" s="4" t="s">
        <v>326</v>
      </c>
      <c r="I10993" s="1" t="s">
        <v>45</v>
      </c>
    </row>
    <row r="10994" spans="2:9">
      <c r="B10994" s="1">
        <v>10992</v>
      </c>
      <c r="C10994" s="41" t="s">
        <v>29250</v>
      </c>
      <c r="D10994" s="4" t="s">
        <v>29251</v>
      </c>
      <c r="E10994" s="41" t="s">
        <v>674</v>
      </c>
      <c r="G10994" s="1" t="s">
        <v>657</v>
      </c>
      <c r="H10994" s="4" t="s">
        <v>322</v>
      </c>
      <c r="I10994" s="1" t="s">
        <v>45</v>
      </c>
    </row>
    <row r="10995" spans="2:9">
      <c r="B10995" s="1">
        <v>10993</v>
      </c>
      <c r="C10995" s="41" t="s">
        <v>29252</v>
      </c>
      <c r="D10995" s="4" t="s">
        <v>29253</v>
      </c>
      <c r="E10995" s="41" t="s">
        <v>674</v>
      </c>
      <c r="G10995" s="1" t="s">
        <v>657</v>
      </c>
      <c r="H10995" s="4" t="s">
        <v>387</v>
      </c>
      <c r="I10995" s="1" t="s">
        <v>45</v>
      </c>
    </row>
    <row r="10996" spans="2:9">
      <c r="B10996" s="1">
        <v>10994</v>
      </c>
      <c r="C10996" s="41" t="s">
        <v>29254</v>
      </c>
      <c r="D10996" s="4" t="s">
        <v>29255</v>
      </c>
      <c r="E10996" s="41" t="s">
        <v>674</v>
      </c>
      <c r="G10996" s="1" t="s">
        <v>657</v>
      </c>
      <c r="H10996" s="4" t="s">
        <v>681</v>
      </c>
      <c r="I10996" s="1" t="s">
        <v>45</v>
      </c>
    </row>
    <row r="10997" spans="2:9">
      <c r="B10997" s="1">
        <v>10995</v>
      </c>
      <c r="C10997" s="41" t="s">
        <v>29256</v>
      </c>
      <c r="D10997" s="4" t="s">
        <v>29257</v>
      </c>
      <c r="E10997" s="41" t="s">
        <v>674</v>
      </c>
      <c r="G10997" s="1" t="s">
        <v>657</v>
      </c>
      <c r="H10997" s="4" t="s">
        <v>478</v>
      </c>
      <c r="I10997" s="1" t="s">
        <v>45</v>
      </c>
    </row>
    <row r="10998" spans="2:9">
      <c r="B10998" s="1">
        <v>10996</v>
      </c>
      <c r="C10998" s="41" t="s">
        <v>29258</v>
      </c>
      <c r="D10998" s="4" t="s">
        <v>29259</v>
      </c>
      <c r="E10998" s="41" t="s">
        <v>674</v>
      </c>
      <c r="G10998" s="1" t="s">
        <v>657</v>
      </c>
      <c r="H10998" s="4" t="s">
        <v>681</v>
      </c>
      <c r="I10998" s="1" t="s">
        <v>45</v>
      </c>
    </row>
    <row r="10999" spans="2:9">
      <c r="B10999" s="1">
        <v>10997</v>
      </c>
      <c r="C10999" s="41" t="s">
        <v>29260</v>
      </c>
      <c r="D10999" s="4" t="s">
        <v>29261</v>
      </c>
      <c r="E10999" s="41" t="s">
        <v>674</v>
      </c>
      <c r="G10999" s="1" t="s">
        <v>657</v>
      </c>
      <c r="H10999" s="4" t="s">
        <v>680</v>
      </c>
      <c r="I10999" s="1" t="s">
        <v>45</v>
      </c>
    </row>
    <row r="11000" spans="2:9">
      <c r="B11000" s="1">
        <v>10998</v>
      </c>
      <c r="C11000" s="41" t="s">
        <v>29262</v>
      </c>
      <c r="D11000" s="4" t="s">
        <v>29263</v>
      </c>
      <c r="E11000" s="41" t="s">
        <v>674</v>
      </c>
      <c r="G11000" s="1" t="s">
        <v>657</v>
      </c>
      <c r="H11000" s="4" t="s">
        <v>244</v>
      </c>
      <c r="I11000" s="1" t="s">
        <v>45</v>
      </c>
    </row>
    <row r="11001" spans="2:9">
      <c r="B11001" s="1">
        <v>10999</v>
      </c>
      <c r="C11001" s="41" t="s">
        <v>29264</v>
      </c>
      <c r="D11001" s="4" t="s">
        <v>29265</v>
      </c>
      <c r="E11001" s="41" t="s">
        <v>674</v>
      </c>
      <c r="G11001" s="1" t="s">
        <v>657</v>
      </c>
      <c r="H11001" s="4" t="s">
        <v>387</v>
      </c>
      <c r="I11001" s="1" t="s">
        <v>45</v>
      </c>
    </row>
    <row r="11002" spans="2:9">
      <c r="B11002" s="1">
        <v>11000</v>
      </c>
      <c r="C11002" s="41" t="s">
        <v>29266</v>
      </c>
      <c r="D11002" s="4" t="s">
        <v>7647</v>
      </c>
      <c r="E11002" s="41" t="s">
        <v>674</v>
      </c>
      <c r="G11002" s="1" t="s">
        <v>657</v>
      </c>
      <c r="H11002" s="4" t="s">
        <v>174</v>
      </c>
      <c r="I11002" s="1" t="s">
        <v>45</v>
      </c>
    </row>
    <row r="11003" spans="2:9">
      <c r="B11003" s="1">
        <v>11001</v>
      </c>
      <c r="C11003" s="41" t="s">
        <v>29267</v>
      </c>
      <c r="D11003" s="4" t="s">
        <v>29268</v>
      </c>
      <c r="E11003" s="41" t="s">
        <v>674</v>
      </c>
      <c r="G11003" s="1" t="s">
        <v>657</v>
      </c>
      <c r="H11003" s="4" t="s">
        <v>557</v>
      </c>
      <c r="I11003" s="1" t="s">
        <v>45</v>
      </c>
    </row>
    <row r="11004" spans="2:9">
      <c r="B11004" s="1">
        <v>11002</v>
      </c>
      <c r="C11004" s="41" t="s">
        <v>29269</v>
      </c>
      <c r="D11004" s="4" t="s">
        <v>29270</v>
      </c>
      <c r="E11004" s="41" t="s">
        <v>674</v>
      </c>
      <c r="G11004" s="1" t="s">
        <v>657</v>
      </c>
      <c r="H11004" s="4" t="s">
        <v>174</v>
      </c>
      <c r="I11004" s="1" t="s">
        <v>45</v>
      </c>
    </row>
    <row r="11005" spans="2:9">
      <c r="B11005" s="1">
        <v>11003</v>
      </c>
      <c r="C11005" s="41" t="s">
        <v>29271</v>
      </c>
      <c r="D11005" s="4" t="s">
        <v>29272</v>
      </c>
      <c r="E11005" s="41" t="s">
        <v>674</v>
      </c>
      <c r="G11005" s="1" t="s">
        <v>657</v>
      </c>
      <c r="H11005" s="4" t="s">
        <v>680</v>
      </c>
      <c r="I11005" s="1" t="s">
        <v>45</v>
      </c>
    </row>
    <row r="11006" spans="2:9">
      <c r="B11006" s="1">
        <v>11004</v>
      </c>
      <c r="C11006" s="41" t="s">
        <v>29273</v>
      </c>
      <c r="D11006" s="4" t="s">
        <v>29274</v>
      </c>
      <c r="E11006" s="41" t="s">
        <v>674</v>
      </c>
      <c r="G11006" s="1" t="s">
        <v>657</v>
      </c>
      <c r="H11006" s="4" t="s">
        <v>680</v>
      </c>
      <c r="I11006" s="1" t="s">
        <v>45</v>
      </c>
    </row>
    <row r="11007" spans="2:9">
      <c r="B11007" s="1">
        <v>11005</v>
      </c>
      <c r="C11007" s="41" t="s">
        <v>29275</v>
      </c>
      <c r="D11007" s="4" t="s">
        <v>29276</v>
      </c>
      <c r="E11007" s="41" t="s">
        <v>674</v>
      </c>
      <c r="G11007" s="1" t="s">
        <v>657</v>
      </c>
      <c r="H11007" s="4" t="s">
        <v>681</v>
      </c>
      <c r="I11007" s="1" t="s">
        <v>45</v>
      </c>
    </row>
    <row r="11008" spans="2:9">
      <c r="B11008" s="1">
        <v>11006</v>
      </c>
      <c r="C11008" s="41" t="s">
        <v>29277</v>
      </c>
      <c r="D11008" s="4" t="s">
        <v>29278</v>
      </c>
      <c r="E11008" s="41" t="s">
        <v>674</v>
      </c>
      <c r="G11008" s="1" t="s">
        <v>657</v>
      </c>
      <c r="H11008" s="4" t="s">
        <v>436</v>
      </c>
      <c r="I11008" s="1" t="s">
        <v>45</v>
      </c>
    </row>
    <row r="11009" spans="2:9">
      <c r="B11009" s="1">
        <v>11007</v>
      </c>
      <c r="C11009" s="41" t="s">
        <v>29279</v>
      </c>
      <c r="D11009" s="4" t="s">
        <v>29280</v>
      </c>
      <c r="E11009" s="41" t="s">
        <v>674</v>
      </c>
      <c r="G11009" s="1" t="s">
        <v>657</v>
      </c>
      <c r="H11009" s="4" t="s">
        <v>436</v>
      </c>
      <c r="I11009" s="1" t="s">
        <v>45</v>
      </c>
    </row>
    <row r="11010" spans="2:9">
      <c r="B11010" s="1">
        <v>11008</v>
      </c>
      <c r="C11010" s="41" t="s">
        <v>29281</v>
      </c>
      <c r="D11010" s="4" t="s">
        <v>29282</v>
      </c>
      <c r="E11010" s="41" t="s">
        <v>674</v>
      </c>
      <c r="G11010" s="1" t="s">
        <v>657</v>
      </c>
      <c r="H11010" s="4" t="s">
        <v>326</v>
      </c>
      <c r="I11010" s="1" t="s">
        <v>45</v>
      </c>
    </row>
    <row r="11011" spans="2:9">
      <c r="B11011" s="1">
        <v>11009</v>
      </c>
      <c r="C11011" s="41" t="s">
        <v>29283</v>
      </c>
      <c r="D11011" s="4" t="s">
        <v>29284</v>
      </c>
      <c r="E11011" s="41" t="s">
        <v>674</v>
      </c>
      <c r="G11011" s="1" t="s">
        <v>657</v>
      </c>
      <c r="H11011" s="4" t="s">
        <v>436</v>
      </c>
      <c r="I11011" s="1" t="s">
        <v>45</v>
      </c>
    </row>
    <row r="11012" spans="2:9">
      <c r="B11012" s="1">
        <v>11010</v>
      </c>
      <c r="C11012" s="41" t="s">
        <v>29285</v>
      </c>
      <c r="D11012" s="4" t="s">
        <v>29286</v>
      </c>
      <c r="E11012" s="41" t="s">
        <v>674</v>
      </c>
      <c r="G11012" s="1" t="s">
        <v>657</v>
      </c>
      <c r="H11012" s="4" t="s">
        <v>679</v>
      </c>
      <c r="I11012" s="1" t="s">
        <v>45</v>
      </c>
    </row>
    <row r="11013" spans="2:9">
      <c r="B11013" s="1">
        <v>11011</v>
      </c>
      <c r="C11013" s="41" t="s">
        <v>29287</v>
      </c>
      <c r="D11013" s="4" t="s">
        <v>5838</v>
      </c>
      <c r="E11013" s="41" t="s">
        <v>674</v>
      </c>
      <c r="G11013" s="1" t="s">
        <v>657</v>
      </c>
      <c r="H11013" s="4" t="s">
        <v>296</v>
      </c>
      <c r="I11013" s="1" t="s">
        <v>45</v>
      </c>
    </row>
    <row r="11014" spans="2:9">
      <c r="B11014" s="1">
        <v>11012</v>
      </c>
      <c r="C11014" s="41" t="s">
        <v>29288</v>
      </c>
      <c r="D11014" s="4" t="s">
        <v>29289</v>
      </c>
      <c r="E11014" s="41" t="s">
        <v>674</v>
      </c>
      <c r="G11014" s="1" t="s">
        <v>657</v>
      </c>
      <c r="H11014" s="4" t="s">
        <v>679</v>
      </c>
      <c r="I11014" s="1" t="s">
        <v>45</v>
      </c>
    </row>
    <row r="11015" spans="2:9">
      <c r="B11015" s="1">
        <v>11013</v>
      </c>
      <c r="C11015" s="41" t="s">
        <v>29290</v>
      </c>
      <c r="D11015" s="4" t="s">
        <v>29291</v>
      </c>
      <c r="E11015" s="41" t="s">
        <v>674</v>
      </c>
      <c r="G11015" s="1" t="s">
        <v>657</v>
      </c>
      <c r="H11015" s="4" t="s">
        <v>438</v>
      </c>
      <c r="I11015" s="1" t="s">
        <v>45</v>
      </c>
    </row>
    <row r="11016" spans="2:9">
      <c r="B11016" s="1">
        <v>11014</v>
      </c>
      <c r="C11016" s="41" t="s">
        <v>29292</v>
      </c>
      <c r="D11016" s="4" t="s">
        <v>29293</v>
      </c>
      <c r="E11016" s="41" t="s">
        <v>674</v>
      </c>
      <c r="G11016" s="1" t="s">
        <v>657</v>
      </c>
      <c r="H11016" s="4" t="s">
        <v>244</v>
      </c>
      <c r="I11016" s="1" t="s">
        <v>45</v>
      </c>
    </row>
    <row r="11017" spans="2:9">
      <c r="B11017" s="1">
        <v>11015</v>
      </c>
      <c r="C11017" s="41" t="s">
        <v>29294</v>
      </c>
      <c r="D11017" s="4" t="s">
        <v>29295</v>
      </c>
      <c r="E11017" s="41" t="s">
        <v>674</v>
      </c>
      <c r="G11017" s="1" t="s">
        <v>657</v>
      </c>
      <c r="H11017" s="4" t="s">
        <v>557</v>
      </c>
      <c r="I11017" s="1" t="s">
        <v>45</v>
      </c>
    </row>
    <row r="11018" spans="2:9">
      <c r="B11018" s="1">
        <v>11016</v>
      </c>
      <c r="C11018" s="41" t="s">
        <v>105</v>
      </c>
      <c r="D11018" s="4" t="s">
        <v>106</v>
      </c>
      <c r="E11018" s="41" t="s">
        <v>674</v>
      </c>
      <c r="G11018" s="1" t="s">
        <v>657</v>
      </c>
      <c r="H11018" s="4" t="s">
        <v>4</v>
      </c>
      <c r="I11018" s="1" t="s">
        <v>45</v>
      </c>
    </row>
    <row r="11019" spans="2:9">
      <c r="B11019" s="1">
        <v>11017</v>
      </c>
      <c r="C11019" s="41" t="s">
        <v>29296</v>
      </c>
      <c r="D11019" s="4" t="s">
        <v>7799</v>
      </c>
      <c r="E11019" s="41" t="s">
        <v>674</v>
      </c>
      <c r="G11019" s="1" t="s">
        <v>657</v>
      </c>
      <c r="H11019" s="4" t="s">
        <v>174</v>
      </c>
      <c r="I11019" s="1" t="s">
        <v>45</v>
      </c>
    </row>
    <row r="11020" spans="2:9">
      <c r="B11020" s="1">
        <v>11018</v>
      </c>
      <c r="C11020" s="41" t="s">
        <v>29297</v>
      </c>
      <c r="D11020" s="4" t="s">
        <v>29298</v>
      </c>
      <c r="E11020" s="41" t="s">
        <v>674</v>
      </c>
      <c r="G11020" s="1" t="s">
        <v>657</v>
      </c>
      <c r="H11020" s="4" t="s">
        <v>387</v>
      </c>
      <c r="I11020" s="1" t="s">
        <v>45</v>
      </c>
    </row>
    <row r="11021" spans="2:9">
      <c r="B11021" s="1">
        <v>11019</v>
      </c>
      <c r="C11021" s="41" t="s">
        <v>29299</v>
      </c>
      <c r="D11021" s="4" t="s">
        <v>29300</v>
      </c>
      <c r="E11021" s="41" t="s">
        <v>674</v>
      </c>
      <c r="G11021" s="1" t="s">
        <v>657</v>
      </c>
      <c r="H11021" s="4" t="s">
        <v>387</v>
      </c>
      <c r="I11021" s="1" t="s">
        <v>45</v>
      </c>
    </row>
    <row r="11022" spans="2:9">
      <c r="B11022" s="1">
        <v>11020</v>
      </c>
      <c r="C11022" s="41" t="s">
        <v>29301</v>
      </c>
      <c r="D11022" s="4" t="s">
        <v>29302</v>
      </c>
      <c r="E11022" s="41" t="s">
        <v>674</v>
      </c>
      <c r="G11022" s="1" t="s">
        <v>657</v>
      </c>
      <c r="H11022" s="4" t="s">
        <v>679</v>
      </c>
      <c r="I11022" s="1" t="s">
        <v>45</v>
      </c>
    </row>
    <row r="11023" spans="2:9">
      <c r="B11023" s="1">
        <v>11021</v>
      </c>
      <c r="C11023" s="41" t="s">
        <v>29303</v>
      </c>
      <c r="D11023" s="4" t="s">
        <v>29304</v>
      </c>
      <c r="E11023" s="41" t="s">
        <v>674</v>
      </c>
      <c r="G11023" s="1" t="s">
        <v>657</v>
      </c>
      <c r="H11023" s="4" t="s">
        <v>244</v>
      </c>
      <c r="I11023" s="1" t="s">
        <v>45</v>
      </c>
    </row>
    <row r="11024" spans="2:9">
      <c r="B11024" s="1">
        <v>11022</v>
      </c>
      <c r="C11024" s="41" t="s">
        <v>29305</v>
      </c>
      <c r="D11024" s="4" t="s">
        <v>29306</v>
      </c>
      <c r="E11024" s="41" t="s">
        <v>674</v>
      </c>
      <c r="G11024" s="1" t="s">
        <v>657</v>
      </c>
      <c r="H11024" s="4" t="s">
        <v>557</v>
      </c>
      <c r="I11024" s="1" t="s">
        <v>45</v>
      </c>
    </row>
    <row r="11025" spans="2:9">
      <c r="B11025" s="1">
        <v>11023</v>
      </c>
      <c r="C11025" s="41" t="s">
        <v>29307</v>
      </c>
      <c r="D11025" s="4" t="s">
        <v>29308</v>
      </c>
      <c r="E11025" s="41" t="s">
        <v>674</v>
      </c>
      <c r="G11025" s="1" t="s">
        <v>657</v>
      </c>
      <c r="H11025" s="4" t="s">
        <v>244</v>
      </c>
      <c r="I11025" s="1" t="s">
        <v>45</v>
      </c>
    </row>
    <row r="11026" spans="2:9">
      <c r="B11026" s="1">
        <v>11024</v>
      </c>
      <c r="C11026" s="41" t="s">
        <v>29309</v>
      </c>
      <c r="D11026" s="4" t="s">
        <v>29310</v>
      </c>
      <c r="E11026" s="41" t="s">
        <v>674</v>
      </c>
      <c r="G11026" s="1" t="s">
        <v>657</v>
      </c>
      <c r="H11026" s="4" t="s">
        <v>557</v>
      </c>
      <c r="I11026" s="1" t="s">
        <v>45</v>
      </c>
    </row>
    <row r="11027" spans="2:9">
      <c r="B11027" s="1">
        <v>11025</v>
      </c>
      <c r="C11027" s="41" t="s">
        <v>29311</v>
      </c>
      <c r="D11027" s="4" t="s">
        <v>29312</v>
      </c>
      <c r="E11027" s="41" t="s">
        <v>674</v>
      </c>
      <c r="G11027" s="1" t="s">
        <v>657</v>
      </c>
      <c r="H11027" s="4" t="s">
        <v>679</v>
      </c>
      <c r="I11027" s="1" t="s">
        <v>45</v>
      </c>
    </row>
    <row r="11028" spans="2:9">
      <c r="B11028" s="1">
        <v>11026</v>
      </c>
      <c r="C11028" s="41" t="s">
        <v>29313</v>
      </c>
      <c r="D11028" s="4" t="s">
        <v>29314</v>
      </c>
      <c r="E11028" s="41" t="s">
        <v>674</v>
      </c>
      <c r="G11028" s="1" t="s">
        <v>657</v>
      </c>
      <c r="H11028" s="4" t="s">
        <v>244</v>
      </c>
      <c r="I11028" s="1" t="s">
        <v>45</v>
      </c>
    </row>
    <row r="11029" spans="2:9">
      <c r="B11029" s="1">
        <v>11027</v>
      </c>
      <c r="C11029" s="41" t="s">
        <v>29315</v>
      </c>
      <c r="D11029" s="4" t="s">
        <v>29316</v>
      </c>
      <c r="E11029" s="41" t="s">
        <v>674</v>
      </c>
      <c r="G11029" s="1" t="s">
        <v>657</v>
      </c>
      <c r="H11029" s="4" t="s">
        <v>680</v>
      </c>
      <c r="I11029" s="1" t="s">
        <v>45</v>
      </c>
    </row>
    <row r="11030" spans="2:9">
      <c r="B11030" s="1">
        <v>11028</v>
      </c>
      <c r="C11030" s="41" t="s">
        <v>29317</v>
      </c>
      <c r="D11030" s="4" t="s">
        <v>11899</v>
      </c>
      <c r="E11030" s="41" t="s">
        <v>674</v>
      </c>
      <c r="G11030" s="1" t="s">
        <v>657</v>
      </c>
      <c r="H11030" s="4" t="s">
        <v>29551</v>
      </c>
      <c r="I11030" s="1" t="s">
        <v>45</v>
      </c>
    </row>
    <row r="11031" spans="2:9">
      <c r="B11031" s="1">
        <v>11029</v>
      </c>
      <c r="C11031" s="41" t="s">
        <v>29318</v>
      </c>
      <c r="D11031" s="4" t="s">
        <v>29319</v>
      </c>
      <c r="E11031" s="41" t="s">
        <v>674</v>
      </c>
      <c r="G11031" s="1" t="s">
        <v>657</v>
      </c>
      <c r="H11031" s="4" t="s">
        <v>680</v>
      </c>
      <c r="I11031" s="1" t="s">
        <v>45</v>
      </c>
    </row>
    <row r="11032" spans="2:9">
      <c r="B11032" s="1">
        <v>11030</v>
      </c>
      <c r="C11032" s="41" t="s">
        <v>29320</v>
      </c>
      <c r="D11032" s="4" t="s">
        <v>29321</v>
      </c>
      <c r="E11032" s="41" t="s">
        <v>674</v>
      </c>
      <c r="G11032" s="1" t="s">
        <v>657</v>
      </c>
      <c r="H11032" s="4" t="s">
        <v>244</v>
      </c>
      <c r="I11032" s="1" t="s">
        <v>45</v>
      </c>
    </row>
    <row r="11033" spans="2:9">
      <c r="B11033" s="1">
        <v>11031</v>
      </c>
      <c r="C11033" s="41" t="s">
        <v>29322</v>
      </c>
      <c r="D11033" s="4" t="s">
        <v>29323</v>
      </c>
      <c r="E11033" s="41" t="s">
        <v>674</v>
      </c>
      <c r="G11033" s="1" t="s">
        <v>657</v>
      </c>
      <c r="H11033" s="4" t="s">
        <v>182</v>
      </c>
      <c r="I11033" s="1" t="s">
        <v>45</v>
      </c>
    </row>
    <row r="11034" spans="2:9">
      <c r="B11034" s="1">
        <v>11032</v>
      </c>
      <c r="C11034" s="41" t="s">
        <v>29324</v>
      </c>
      <c r="D11034" s="4" t="s">
        <v>29325</v>
      </c>
      <c r="E11034" s="41" t="s">
        <v>674</v>
      </c>
      <c r="G11034" s="1" t="s">
        <v>657</v>
      </c>
      <c r="H11034" s="4" t="s">
        <v>557</v>
      </c>
      <c r="I11034" s="1" t="s">
        <v>45</v>
      </c>
    </row>
    <row r="11035" spans="2:9">
      <c r="B11035" s="1">
        <v>11033</v>
      </c>
      <c r="C11035" s="41" t="s">
        <v>29326</v>
      </c>
      <c r="D11035" s="4" t="s">
        <v>29327</v>
      </c>
      <c r="E11035" s="41" t="s">
        <v>674</v>
      </c>
      <c r="G11035" s="1" t="s">
        <v>657</v>
      </c>
      <c r="H11035" s="4" t="s">
        <v>680</v>
      </c>
      <c r="I11035" s="1" t="s">
        <v>45</v>
      </c>
    </row>
    <row r="11036" spans="2:9">
      <c r="B11036" s="1">
        <v>11034</v>
      </c>
      <c r="C11036" s="41" t="s">
        <v>29328</v>
      </c>
      <c r="D11036" s="4" t="s">
        <v>29329</v>
      </c>
      <c r="E11036" s="41" t="s">
        <v>674</v>
      </c>
      <c r="G11036" s="1" t="s">
        <v>657</v>
      </c>
      <c r="H11036" s="4" t="s">
        <v>679</v>
      </c>
      <c r="I11036" s="1" t="s">
        <v>45</v>
      </c>
    </row>
    <row r="11037" spans="2:9">
      <c r="B11037" s="1">
        <v>11035</v>
      </c>
      <c r="C11037" s="41" t="s">
        <v>29330</v>
      </c>
      <c r="D11037" s="4" t="s">
        <v>29331</v>
      </c>
      <c r="E11037" s="41" t="s">
        <v>674</v>
      </c>
      <c r="G11037" s="1" t="s">
        <v>657</v>
      </c>
      <c r="H11037" s="4" t="s">
        <v>29551</v>
      </c>
      <c r="I11037" s="1" t="s">
        <v>45</v>
      </c>
    </row>
    <row r="11038" spans="2:9">
      <c r="B11038" s="1">
        <v>11036</v>
      </c>
      <c r="C11038" s="41" t="s">
        <v>29332</v>
      </c>
      <c r="D11038" s="4" t="s">
        <v>29333</v>
      </c>
      <c r="E11038" s="41" t="s">
        <v>674</v>
      </c>
      <c r="G11038" s="1" t="s">
        <v>657</v>
      </c>
      <c r="H11038" s="4" t="s">
        <v>484</v>
      </c>
      <c r="I11038" s="1" t="s">
        <v>45</v>
      </c>
    </row>
    <row r="11039" spans="2:9">
      <c r="B11039" s="1">
        <v>11037</v>
      </c>
      <c r="C11039" s="41" t="s">
        <v>29334</v>
      </c>
      <c r="D11039" s="4" t="s">
        <v>29335</v>
      </c>
      <c r="E11039" s="41" t="s">
        <v>674</v>
      </c>
      <c r="G11039" s="1" t="s">
        <v>657</v>
      </c>
      <c r="H11039" s="4" t="s">
        <v>182</v>
      </c>
      <c r="I11039" s="1" t="s">
        <v>45</v>
      </c>
    </row>
    <row r="11040" spans="2:9">
      <c r="B11040" s="1">
        <v>11038</v>
      </c>
      <c r="C11040" s="41" t="s">
        <v>29336</v>
      </c>
      <c r="D11040" s="4" t="s">
        <v>29337</v>
      </c>
      <c r="E11040" s="41" t="s">
        <v>674</v>
      </c>
      <c r="G11040" s="1" t="s">
        <v>657</v>
      </c>
      <c r="H11040" s="4" t="s">
        <v>502</v>
      </c>
      <c r="I11040" s="1" t="s">
        <v>45</v>
      </c>
    </row>
    <row r="11041" spans="2:9">
      <c r="B11041" s="1">
        <v>11039</v>
      </c>
      <c r="C11041" s="41" t="s">
        <v>29338</v>
      </c>
      <c r="D11041" s="4" t="s">
        <v>29339</v>
      </c>
      <c r="E11041" s="41" t="s">
        <v>674</v>
      </c>
      <c r="G11041" s="1" t="s">
        <v>657</v>
      </c>
      <c r="H11041" s="4" t="s">
        <v>310</v>
      </c>
      <c r="I11041" s="1" t="s">
        <v>45</v>
      </c>
    </row>
    <row r="11042" spans="2:9">
      <c r="B11042" s="1">
        <v>11040</v>
      </c>
      <c r="C11042" s="41" t="s">
        <v>29340</v>
      </c>
      <c r="D11042" s="4" t="s">
        <v>29341</v>
      </c>
      <c r="E11042" s="41" t="s">
        <v>674</v>
      </c>
      <c r="G11042" s="1" t="s">
        <v>657</v>
      </c>
      <c r="H11042" s="4" t="s">
        <v>29551</v>
      </c>
      <c r="I11042" s="1" t="s">
        <v>45</v>
      </c>
    </row>
    <row r="11043" spans="2:9">
      <c r="B11043" s="1">
        <v>11041</v>
      </c>
      <c r="C11043" s="41" t="s">
        <v>29342</v>
      </c>
      <c r="D11043" s="4" t="s">
        <v>29343</v>
      </c>
      <c r="E11043" s="41" t="s">
        <v>674</v>
      </c>
      <c r="G11043" s="1" t="s">
        <v>657</v>
      </c>
      <c r="H11043" s="4" t="s">
        <v>671</v>
      </c>
      <c r="I11043" s="1" t="s">
        <v>45</v>
      </c>
    </row>
    <row r="11044" spans="2:9">
      <c r="B11044" s="1">
        <v>11042</v>
      </c>
      <c r="C11044" s="41" t="s">
        <v>29344</v>
      </c>
      <c r="D11044" s="4" t="s">
        <v>29345</v>
      </c>
      <c r="E11044" s="41" t="s">
        <v>674</v>
      </c>
      <c r="G11044" s="1" t="s">
        <v>657</v>
      </c>
      <c r="H11044" s="4" t="s">
        <v>252</v>
      </c>
      <c r="I11044" s="1" t="s">
        <v>45</v>
      </c>
    </row>
    <row r="11045" spans="2:9">
      <c r="B11045" s="1">
        <v>11043</v>
      </c>
      <c r="C11045" s="41" t="s">
        <v>29346</v>
      </c>
      <c r="D11045" s="4" t="s">
        <v>29347</v>
      </c>
      <c r="E11045" s="41" t="s">
        <v>674</v>
      </c>
      <c r="G11045" s="1" t="s">
        <v>657</v>
      </c>
      <c r="H11045" s="4" t="s">
        <v>681</v>
      </c>
      <c r="I11045" s="1" t="s">
        <v>45</v>
      </c>
    </row>
    <row r="11046" spans="2:9">
      <c r="B11046" s="1">
        <v>11044</v>
      </c>
      <c r="C11046" s="41" t="s">
        <v>29348</v>
      </c>
      <c r="D11046" s="4" t="s">
        <v>29349</v>
      </c>
      <c r="E11046" s="41" t="s">
        <v>674</v>
      </c>
      <c r="G11046" s="1" t="s">
        <v>657</v>
      </c>
      <c r="H11046" s="4" t="s">
        <v>252</v>
      </c>
      <c r="I11046" s="1" t="s">
        <v>45</v>
      </c>
    </row>
    <row r="11047" spans="2:9">
      <c r="B11047" s="1">
        <v>11045</v>
      </c>
      <c r="C11047" s="41" t="s">
        <v>29350</v>
      </c>
      <c r="D11047" s="4" t="s">
        <v>29351</v>
      </c>
      <c r="E11047" s="41" t="s">
        <v>674</v>
      </c>
      <c r="G11047" s="1" t="s">
        <v>657</v>
      </c>
      <c r="H11047" s="4" t="s">
        <v>252</v>
      </c>
      <c r="I11047" s="1" t="s">
        <v>45</v>
      </c>
    </row>
    <row r="11048" spans="2:9">
      <c r="B11048" s="1">
        <v>11046</v>
      </c>
      <c r="C11048" s="41" t="s">
        <v>29352</v>
      </c>
      <c r="D11048" s="4" t="s">
        <v>29353</v>
      </c>
      <c r="E11048" s="41" t="s">
        <v>674</v>
      </c>
      <c r="G11048" s="1" t="s">
        <v>657</v>
      </c>
      <c r="H11048" s="4" t="s">
        <v>252</v>
      </c>
      <c r="I11048" s="1" t="s">
        <v>45</v>
      </c>
    </row>
    <row r="11049" spans="2:9">
      <c r="B11049" s="1">
        <v>11047</v>
      </c>
      <c r="C11049" s="41" t="s">
        <v>29354</v>
      </c>
      <c r="D11049" s="4" t="s">
        <v>29355</v>
      </c>
      <c r="E11049" s="41" t="s">
        <v>674</v>
      </c>
      <c r="G11049" s="1" t="s">
        <v>657</v>
      </c>
      <c r="H11049" s="4" t="s">
        <v>675</v>
      </c>
      <c r="I11049" s="1" t="s">
        <v>45</v>
      </c>
    </row>
    <row r="11050" spans="2:9">
      <c r="B11050" s="1">
        <v>11048</v>
      </c>
      <c r="C11050" s="41" t="s">
        <v>29356</v>
      </c>
      <c r="D11050" s="4" t="s">
        <v>29357</v>
      </c>
      <c r="E11050" s="41" t="s">
        <v>674</v>
      </c>
      <c r="G11050" s="1" t="s">
        <v>657</v>
      </c>
      <c r="H11050" s="4" t="s">
        <v>252</v>
      </c>
      <c r="I11050" s="1" t="s">
        <v>45</v>
      </c>
    </row>
    <row r="11051" spans="2:9">
      <c r="B11051" s="1">
        <v>11049</v>
      </c>
      <c r="C11051" s="41" t="s">
        <v>29358</v>
      </c>
      <c r="D11051" s="4" t="s">
        <v>29359</v>
      </c>
      <c r="E11051" s="41" t="s">
        <v>674</v>
      </c>
      <c r="G11051" s="1" t="s">
        <v>657</v>
      </c>
      <c r="H11051" s="4" t="s">
        <v>252</v>
      </c>
      <c r="I11051" s="1" t="s">
        <v>45</v>
      </c>
    </row>
    <row r="11052" spans="2:9">
      <c r="B11052" s="1">
        <v>11050</v>
      </c>
      <c r="C11052" s="41" t="s">
        <v>29360</v>
      </c>
      <c r="D11052" s="4" t="s">
        <v>29361</v>
      </c>
      <c r="E11052" s="41" t="s">
        <v>674</v>
      </c>
      <c r="G11052" s="1" t="s">
        <v>657</v>
      </c>
      <c r="H11052" s="4" t="s">
        <v>252</v>
      </c>
      <c r="I11052" s="1" t="s">
        <v>45</v>
      </c>
    </row>
    <row r="11053" spans="2:9">
      <c r="B11053" s="1">
        <v>11051</v>
      </c>
      <c r="C11053" s="41" t="s">
        <v>29362</v>
      </c>
      <c r="D11053" s="4" t="s">
        <v>29363</v>
      </c>
      <c r="E11053" s="41" t="s">
        <v>33</v>
      </c>
      <c r="G11053" s="1" t="s">
        <v>22</v>
      </c>
      <c r="H11053" s="4" t="s">
        <v>680</v>
      </c>
      <c r="I11053" s="1" t="s">
        <v>45</v>
      </c>
    </row>
    <row r="11054" spans="2:9">
      <c r="B11054" s="1">
        <v>11052</v>
      </c>
      <c r="C11054" s="41" t="s">
        <v>29364</v>
      </c>
      <c r="D11054" s="4" t="s">
        <v>29365</v>
      </c>
      <c r="E11054" s="41" t="s">
        <v>33</v>
      </c>
      <c r="G11054" s="1" t="s">
        <v>22</v>
      </c>
      <c r="H11054" s="4" t="s">
        <v>681</v>
      </c>
      <c r="I11054" s="1" t="s">
        <v>45</v>
      </c>
    </row>
    <row r="11055" spans="2:9">
      <c r="B11055" s="1">
        <v>11053</v>
      </c>
      <c r="C11055" s="41" t="s">
        <v>29366</v>
      </c>
      <c r="D11055" s="4" t="s">
        <v>29367</v>
      </c>
      <c r="E11055" s="41" t="s">
        <v>33</v>
      </c>
      <c r="G11055" s="1" t="s">
        <v>22</v>
      </c>
      <c r="H11055" s="4" t="s">
        <v>557</v>
      </c>
      <c r="I11055" s="1" t="s">
        <v>45</v>
      </c>
    </row>
    <row r="11056" spans="2:9">
      <c r="B11056" s="1">
        <v>11054</v>
      </c>
      <c r="C11056" s="41" t="s">
        <v>29368</v>
      </c>
      <c r="D11056" s="4" t="s">
        <v>29369</v>
      </c>
      <c r="E11056" s="41" t="s">
        <v>33</v>
      </c>
      <c r="G11056" s="1" t="s">
        <v>22</v>
      </c>
      <c r="H11056" s="4" t="s">
        <v>557</v>
      </c>
      <c r="I11056" s="1" t="s">
        <v>45</v>
      </c>
    </row>
    <row r="11057" spans="2:9">
      <c r="B11057" s="1">
        <v>11055</v>
      </c>
      <c r="C11057" s="41" t="s">
        <v>29370</v>
      </c>
      <c r="D11057" s="4" t="s">
        <v>29371</v>
      </c>
      <c r="E11057" s="41" t="s">
        <v>33</v>
      </c>
      <c r="G11057" s="1" t="s">
        <v>22</v>
      </c>
      <c r="H11057" s="4" t="s">
        <v>680</v>
      </c>
      <c r="I11057" s="1" t="s">
        <v>45</v>
      </c>
    </row>
    <row r="11058" spans="2:9">
      <c r="B11058" s="1">
        <v>11056</v>
      </c>
      <c r="C11058" s="41" t="s">
        <v>29372</v>
      </c>
      <c r="D11058" s="4" t="s">
        <v>29373</v>
      </c>
      <c r="E11058" s="41" t="s">
        <v>33</v>
      </c>
      <c r="G11058" s="1" t="s">
        <v>22</v>
      </c>
      <c r="H11058" s="4" t="s">
        <v>478</v>
      </c>
      <c r="I11058" s="1" t="s">
        <v>45</v>
      </c>
    </row>
    <row r="11059" spans="2:9">
      <c r="B11059" s="1">
        <v>11057</v>
      </c>
      <c r="C11059" s="41" t="s">
        <v>29374</v>
      </c>
      <c r="D11059" s="4" t="s">
        <v>29375</v>
      </c>
      <c r="E11059" s="41" t="s">
        <v>33</v>
      </c>
      <c r="G11059" s="1" t="s">
        <v>22</v>
      </c>
      <c r="H11059" s="4" t="s">
        <v>557</v>
      </c>
      <c r="I11059" s="1" t="s">
        <v>45</v>
      </c>
    </row>
    <row r="11060" spans="2:9">
      <c r="B11060" s="1">
        <v>11058</v>
      </c>
      <c r="C11060" s="41" t="s">
        <v>29376</v>
      </c>
      <c r="D11060" s="4" t="s">
        <v>29377</v>
      </c>
      <c r="E11060" s="41" t="s">
        <v>33</v>
      </c>
      <c r="G11060" s="1" t="s">
        <v>22</v>
      </c>
      <c r="H11060" s="4" t="s">
        <v>680</v>
      </c>
      <c r="I11060" s="1" t="s">
        <v>45</v>
      </c>
    </row>
    <row r="11061" spans="2:9">
      <c r="B11061" s="1">
        <v>11059</v>
      </c>
      <c r="C11061" s="41" t="s">
        <v>29378</v>
      </c>
      <c r="D11061" s="4" t="s">
        <v>29379</v>
      </c>
      <c r="E11061" s="41" t="s">
        <v>33</v>
      </c>
      <c r="G11061" s="1" t="s">
        <v>22</v>
      </c>
      <c r="H11061" s="4" t="s">
        <v>387</v>
      </c>
      <c r="I11061" s="1" t="s">
        <v>45</v>
      </c>
    </row>
    <row r="11062" spans="2:9">
      <c r="B11062" s="1">
        <v>11060</v>
      </c>
      <c r="C11062" s="41" t="s">
        <v>29380</v>
      </c>
      <c r="D11062" s="4" t="s">
        <v>29381</v>
      </c>
      <c r="E11062" s="41" t="s">
        <v>33</v>
      </c>
      <c r="G11062" s="1" t="s">
        <v>22</v>
      </c>
      <c r="H11062" s="4" t="s">
        <v>387</v>
      </c>
      <c r="I11062" s="1" t="s">
        <v>45</v>
      </c>
    </row>
    <row r="11063" spans="2:9">
      <c r="B11063" s="1">
        <v>11061</v>
      </c>
      <c r="C11063" s="41" t="s">
        <v>29382</v>
      </c>
      <c r="D11063" s="4" t="s">
        <v>29383</v>
      </c>
      <c r="E11063" s="41" t="s">
        <v>33</v>
      </c>
      <c r="G11063" s="1" t="s">
        <v>22</v>
      </c>
      <c r="H11063" s="4" t="s">
        <v>557</v>
      </c>
      <c r="I11063" s="1" t="s">
        <v>45</v>
      </c>
    </row>
    <row r="11064" spans="2:9">
      <c r="B11064" s="1">
        <v>11062</v>
      </c>
      <c r="C11064" s="41" t="s">
        <v>29384</v>
      </c>
      <c r="D11064" s="4" t="s">
        <v>29385</v>
      </c>
      <c r="E11064" s="41" t="s">
        <v>33</v>
      </c>
      <c r="G11064" s="1" t="s">
        <v>22</v>
      </c>
      <c r="H11064" s="4" t="s">
        <v>557</v>
      </c>
      <c r="I11064" s="1" t="s">
        <v>45</v>
      </c>
    </row>
    <row r="11065" spans="2:9">
      <c r="B11065" s="1">
        <v>11063</v>
      </c>
      <c r="C11065" s="41" t="s">
        <v>29386</v>
      </c>
      <c r="D11065" s="4" t="s">
        <v>29387</v>
      </c>
      <c r="E11065" s="41" t="s">
        <v>33</v>
      </c>
      <c r="G11065" s="1" t="s">
        <v>22</v>
      </c>
      <c r="H11065" s="4" t="s">
        <v>680</v>
      </c>
      <c r="I11065" s="1" t="s">
        <v>45</v>
      </c>
    </row>
    <row r="11066" spans="2:9">
      <c r="B11066" s="1">
        <v>11064</v>
      </c>
      <c r="C11066" s="41" t="s">
        <v>29388</v>
      </c>
      <c r="D11066" s="4" t="s">
        <v>29389</v>
      </c>
      <c r="E11066" s="41" t="s">
        <v>33</v>
      </c>
      <c r="G11066" s="1" t="s">
        <v>22</v>
      </c>
      <c r="H11066" s="4" t="s">
        <v>436</v>
      </c>
      <c r="I11066" s="1" t="s">
        <v>45</v>
      </c>
    </row>
    <row r="11067" spans="2:9">
      <c r="B11067" s="1">
        <v>11065</v>
      </c>
      <c r="C11067" s="41" t="s">
        <v>29390</v>
      </c>
      <c r="D11067" s="4" t="s">
        <v>29391</v>
      </c>
      <c r="E11067" s="41" t="s">
        <v>33</v>
      </c>
      <c r="G11067" s="1" t="s">
        <v>22</v>
      </c>
      <c r="H11067" s="4" t="s">
        <v>360</v>
      </c>
      <c r="I11067" s="1" t="s">
        <v>45</v>
      </c>
    </row>
    <row r="11068" spans="2:9">
      <c r="B11068" s="1">
        <v>11066</v>
      </c>
      <c r="C11068" s="41" t="s">
        <v>29392</v>
      </c>
      <c r="D11068" s="4" t="s">
        <v>2325</v>
      </c>
      <c r="E11068" s="41" t="s">
        <v>33</v>
      </c>
      <c r="G11068" s="1" t="s">
        <v>22</v>
      </c>
      <c r="H11068" s="4" t="s">
        <v>174</v>
      </c>
      <c r="I11068" s="1" t="s">
        <v>45</v>
      </c>
    </row>
    <row r="11069" spans="2:9">
      <c r="B11069" s="1">
        <v>11067</v>
      </c>
      <c r="C11069" s="41" t="s">
        <v>29393</v>
      </c>
      <c r="D11069" s="4" t="s">
        <v>29394</v>
      </c>
      <c r="E11069" s="41" t="s">
        <v>33</v>
      </c>
      <c r="G11069" s="1" t="s">
        <v>22</v>
      </c>
      <c r="H11069" s="4" t="s">
        <v>244</v>
      </c>
      <c r="I11069" s="1" t="s">
        <v>45</v>
      </c>
    </row>
    <row r="11070" spans="2:9">
      <c r="B11070" s="1">
        <v>11068</v>
      </c>
      <c r="C11070" s="41" t="s">
        <v>29395</v>
      </c>
      <c r="D11070" s="4" t="s">
        <v>29396</v>
      </c>
      <c r="E11070" s="41" t="s">
        <v>33</v>
      </c>
      <c r="G11070" s="1" t="s">
        <v>22</v>
      </c>
      <c r="H11070" s="4" t="s">
        <v>387</v>
      </c>
      <c r="I11070" s="1" t="s">
        <v>45</v>
      </c>
    </row>
    <row r="11071" spans="2:9">
      <c r="B11071" s="1">
        <v>11069</v>
      </c>
      <c r="C11071" s="41" t="s">
        <v>29397</v>
      </c>
      <c r="D11071" s="4" t="s">
        <v>29398</v>
      </c>
      <c r="E11071" s="41" t="s">
        <v>33</v>
      </c>
      <c r="G11071" s="1" t="s">
        <v>22</v>
      </c>
      <c r="H11071" s="4" t="s">
        <v>680</v>
      </c>
      <c r="I11071" s="1" t="s">
        <v>45</v>
      </c>
    </row>
    <row r="11072" spans="2:9">
      <c r="B11072" s="1">
        <v>11070</v>
      </c>
      <c r="C11072" s="41" t="s">
        <v>29399</v>
      </c>
      <c r="D11072" s="4" t="s">
        <v>29400</v>
      </c>
      <c r="E11072" s="41" t="s">
        <v>33</v>
      </c>
      <c r="G11072" s="1" t="s">
        <v>22</v>
      </c>
      <c r="H11072" s="4" t="s">
        <v>260</v>
      </c>
      <c r="I11072" s="1" t="s">
        <v>45</v>
      </c>
    </row>
    <row r="11073" spans="2:9">
      <c r="B11073" s="1">
        <v>11071</v>
      </c>
      <c r="C11073" s="41" t="s">
        <v>107</v>
      </c>
      <c r="D11073" s="4" t="s">
        <v>108</v>
      </c>
      <c r="E11073" s="41" t="s">
        <v>33</v>
      </c>
      <c r="G11073" s="1" t="s">
        <v>22</v>
      </c>
      <c r="H11073" s="4" t="s">
        <v>4</v>
      </c>
      <c r="I11073" s="1" t="s">
        <v>45</v>
      </c>
    </row>
    <row r="11074" spans="2:9">
      <c r="B11074" s="1">
        <v>11072</v>
      </c>
      <c r="C11074" s="41" t="s">
        <v>29401</v>
      </c>
      <c r="D11074" s="4" t="s">
        <v>29402</v>
      </c>
      <c r="E11074" s="41" t="s">
        <v>33</v>
      </c>
      <c r="G11074" s="1" t="s">
        <v>22</v>
      </c>
      <c r="H11074" s="4" t="s">
        <v>29551</v>
      </c>
      <c r="I11074" s="1" t="s">
        <v>45</v>
      </c>
    </row>
    <row r="11075" spans="2:9">
      <c r="B11075" s="1">
        <v>11073</v>
      </c>
      <c r="C11075" s="41" t="s">
        <v>29403</v>
      </c>
      <c r="D11075" s="4" t="s">
        <v>29404</v>
      </c>
      <c r="E11075" s="41" t="s">
        <v>33</v>
      </c>
      <c r="G11075" s="1" t="s">
        <v>22</v>
      </c>
      <c r="H11075" s="4" t="s">
        <v>29551</v>
      </c>
      <c r="I11075" s="1" t="s">
        <v>45</v>
      </c>
    </row>
    <row r="11076" spans="2:9">
      <c r="B11076" s="1">
        <v>11074</v>
      </c>
      <c r="C11076" s="41" t="s">
        <v>29405</v>
      </c>
      <c r="D11076" s="4" t="s">
        <v>16345</v>
      </c>
      <c r="E11076" s="41" t="s">
        <v>33</v>
      </c>
      <c r="G11076" s="1" t="s">
        <v>22</v>
      </c>
      <c r="H11076" s="4" t="s">
        <v>194</v>
      </c>
      <c r="I11076" s="1" t="s">
        <v>45</v>
      </c>
    </row>
    <row r="11077" spans="2:9">
      <c r="B11077" s="1">
        <v>11075</v>
      </c>
      <c r="C11077" s="41" t="s">
        <v>29406</v>
      </c>
      <c r="D11077" s="4" t="s">
        <v>29407</v>
      </c>
      <c r="E11077" s="41" t="s">
        <v>33</v>
      </c>
      <c r="G11077" s="1" t="s">
        <v>22</v>
      </c>
      <c r="H11077" s="4" t="s">
        <v>436</v>
      </c>
      <c r="I11077" s="1" t="s">
        <v>45</v>
      </c>
    </row>
    <row r="11078" spans="2:9">
      <c r="B11078" s="1">
        <v>11076</v>
      </c>
      <c r="C11078" s="41" t="s">
        <v>29408</v>
      </c>
      <c r="D11078" s="4" t="s">
        <v>29409</v>
      </c>
      <c r="E11078" s="41" t="s">
        <v>33</v>
      </c>
      <c r="G11078" s="1" t="s">
        <v>22</v>
      </c>
      <c r="H11078" s="4" t="s">
        <v>680</v>
      </c>
      <c r="I11078" s="1" t="s">
        <v>45</v>
      </c>
    </row>
    <row r="11079" spans="2:9">
      <c r="B11079" s="1">
        <v>11077</v>
      </c>
      <c r="C11079" s="41" t="s">
        <v>29410</v>
      </c>
      <c r="D11079" s="4" t="s">
        <v>7096</v>
      </c>
      <c r="E11079" s="41" t="s">
        <v>33</v>
      </c>
      <c r="G11079" s="1" t="s">
        <v>22</v>
      </c>
      <c r="H11079" s="4" t="s">
        <v>671</v>
      </c>
      <c r="I11079" s="1" t="s">
        <v>45</v>
      </c>
    </row>
    <row r="11080" spans="2:9">
      <c r="B11080" s="1">
        <v>11078</v>
      </c>
      <c r="C11080" s="41" t="s">
        <v>29411</v>
      </c>
      <c r="D11080" s="4" t="s">
        <v>1762</v>
      </c>
      <c r="E11080" s="41" t="s">
        <v>33</v>
      </c>
      <c r="G11080" s="1" t="s">
        <v>22</v>
      </c>
      <c r="H11080" s="4" t="s">
        <v>29551</v>
      </c>
      <c r="I11080" s="1" t="s">
        <v>45</v>
      </c>
    </row>
    <row r="11081" spans="2:9">
      <c r="B11081" s="1">
        <v>11079</v>
      </c>
      <c r="C11081" s="41" t="s">
        <v>29412</v>
      </c>
      <c r="D11081" s="4" t="s">
        <v>29413</v>
      </c>
      <c r="E11081" s="41" t="s">
        <v>33</v>
      </c>
      <c r="G11081" s="1" t="s">
        <v>22</v>
      </c>
      <c r="H11081" s="4" t="s">
        <v>387</v>
      </c>
      <c r="I11081" s="1" t="s">
        <v>45</v>
      </c>
    </row>
    <row r="11082" spans="2:9">
      <c r="B11082" s="1">
        <v>11080</v>
      </c>
      <c r="C11082" s="41" t="s">
        <v>29414</v>
      </c>
      <c r="D11082" s="4" t="s">
        <v>29415</v>
      </c>
      <c r="E11082" s="41" t="s">
        <v>33</v>
      </c>
      <c r="G11082" s="1" t="s">
        <v>22</v>
      </c>
      <c r="H11082" s="4" t="s">
        <v>244</v>
      </c>
      <c r="I11082" s="1" t="s">
        <v>45</v>
      </c>
    </row>
    <row r="11083" spans="2:9">
      <c r="B11083" s="1">
        <v>11081</v>
      </c>
      <c r="C11083" s="41" t="s">
        <v>29416</v>
      </c>
      <c r="D11083" s="4" t="s">
        <v>29417</v>
      </c>
      <c r="E11083" s="41" t="s">
        <v>33</v>
      </c>
      <c r="G11083" s="1" t="s">
        <v>22</v>
      </c>
      <c r="H11083" s="4" t="s">
        <v>681</v>
      </c>
      <c r="I11083" s="1" t="s">
        <v>45</v>
      </c>
    </row>
    <row r="11084" spans="2:9">
      <c r="B11084" s="1">
        <v>11082</v>
      </c>
      <c r="C11084" s="41" t="s">
        <v>29418</v>
      </c>
      <c r="D11084" s="4" t="s">
        <v>29419</v>
      </c>
      <c r="E11084" s="41" t="s">
        <v>33</v>
      </c>
      <c r="G11084" s="1" t="s">
        <v>22</v>
      </c>
      <c r="H11084" s="4" t="s">
        <v>678</v>
      </c>
      <c r="I11084" s="1" t="s">
        <v>45</v>
      </c>
    </row>
    <row r="11085" spans="2:9">
      <c r="B11085" s="1">
        <v>11083</v>
      </c>
      <c r="C11085" s="41" t="s">
        <v>29420</v>
      </c>
      <c r="D11085" s="4" t="s">
        <v>4243</v>
      </c>
      <c r="E11085" s="41" t="s">
        <v>33</v>
      </c>
      <c r="G11085" s="1" t="s">
        <v>22</v>
      </c>
      <c r="H11085" s="4" t="s">
        <v>387</v>
      </c>
      <c r="I11085" s="1" t="s">
        <v>45</v>
      </c>
    </row>
    <row r="11086" spans="2:9">
      <c r="B11086" s="1">
        <v>11084</v>
      </c>
      <c r="C11086" s="41" t="s">
        <v>29421</v>
      </c>
      <c r="D11086" s="4" t="s">
        <v>29422</v>
      </c>
      <c r="E11086" s="41" t="s">
        <v>33</v>
      </c>
      <c r="G11086" s="1" t="s">
        <v>22</v>
      </c>
      <c r="H11086" s="4" t="s">
        <v>484</v>
      </c>
      <c r="I11086" s="1" t="s">
        <v>45</v>
      </c>
    </row>
    <row r="11087" spans="2:9">
      <c r="B11087" s="1">
        <v>11085</v>
      </c>
      <c r="C11087" s="41" t="s">
        <v>29423</v>
      </c>
      <c r="D11087" s="4" t="s">
        <v>29424</v>
      </c>
      <c r="E11087" s="41" t="s">
        <v>33</v>
      </c>
      <c r="G11087" s="1" t="s">
        <v>22</v>
      </c>
      <c r="H11087" s="4" t="s">
        <v>671</v>
      </c>
      <c r="I11087" s="1" t="s">
        <v>45</v>
      </c>
    </row>
    <row r="11088" spans="2:9">
      <c r="B11088" s="1">
        <v>11086</v>
      </c>
      <c r="C11088" s="41" t="s">
        <v>29425</v>
      </c>
      <c r="D11088" s="4" t="s">
        <v>29426</v>
      </c>
      <c r="E11088" s="41" t="s">
        <v>33</v>
      </c>
      <c r="G11088" s="1" t="s">
        <v>22</v>
      </c>
      <c r="H11088" s="4" t="s">
        <v>387</v>
      </c>
      <c r="I11088" s="1" t="s">
        <v>45</v>
      </c>
    </row>
    <row r="11089" spans="2:9">
      <c r="B11089" s="1">
        <v>11087</v>
      </c>
      <c r="C11089" s="41" t="s">
        <v>29427</v>
      </c>
      <c r="D11089" s="4" t="s">
        <v>29428</v>
      </c>
      <c r="E11089" s="41" t="s">
        <v>33</v>
      </c>
      <c r="G11089" s="1" t="s">
        <v>22</v>
      </c>
      <c r="H11089" s="4" t="s">
        <v>244</v>
      </c>
      <c r="I11089" s="1" t="s">
        <v>45</v>
      </c>
    </row>
    <row r="11090" spans="2:9">
      <c r="B11090" s="1">
        <v>11088</v>
      </c>
      <c r="C11090" s="41" t="s">
        <v>29429</v>
      </c>
      <c r="D11090" s="4" t="s">
        <v>29430</v>
      </c>
      <c r="E11090" s="41" t="s">
        <v>33</v>
      </c>
      <c r="G11090" s="1" t="s">
        <v>22</v>
      </c>
      <c r="H11090" s="4" t="s">
        <v>322</v>
      </c>
      <c r="I11090" s="1" t="s">
        <v>45</v>
      </c>
    </row>
    <row r="11091" spans="2:9">
      <c r="B11091" s="1">
        <v>11089</v>
      </c>
      <c r="C11091" s="41" t="s">
        <v>29431</v>
      </c>
      <c r="D11091" s="4" t="s">
        <v>15904</v>
      </c>
      <c r="E11091" s="41" t="s">
        <v>33</v>
      </c>
      <c r="G11091" s="1" t="s">
        <v>22</v>
      </c>
      <c r="H11091" s="4" t="s">
        <v>557</v>
      </c>
      <c r="I11091" s="1" t="s">
        <v>45</v>
      </c>
    </row>
    <row r="11092" spans="2:9">
      <c r="B11092" s="1">
        <v>11090</v>
      </c>
      <c r="C11092" s="41" t="s">
        <v>29432</v>
      </c>
      <c r="D11092" s="4" t="s">
        <v>29433</v>
      </c>
      <c r="E11092" s="41" t="s">
        <v>33</v>
      </c>
      <c r="G11092" s="1" t="s">
        <v>22</v>
      </c>
      <c r="H11092" s="4" t="s">
        <v>194</v>
      </c>
      <c r="I11092" s="1" t="s">
        <v>45</v>
      </c>
    </row>
    <row r="11093" spans="2:9">
      <c r="B11093" s="1">
        <v>11091</v>
      </c>
      <c r="C11093" s="41" t="s">
        <v>29434</v>
      </c>
      <c r="D11093" s="4" t="s">
        <v>29435</v>
      </c>
      <c r="E11093" s="41" t="s">
        <v>33</v>
      </c>
      <c r="G11093" s="1" t="s">
        <v>22</v>
      </c>
      <c r="H11093" s="4" t="s">
        <v>679</v>
      </c>
      <c r="I11093" s="1" t="s">
        <v>45</v>
      </c>
    </row>
    <row r="11094" spans="2:9">
      <c r="B11094" s="1">
        <v>11092</v>
      </c>
      <c r="C11094" s="41" t="s">
        <v>29436</v>
      </c>
      <c r="D11094" s="4" t="s">
        <v>29437</v>
      </c>
      <c r="E11094" s="41" t="s">
        <v>33</v>
      </c>
      <c r="G11094" s="1" t="s">
        <v>22</v>
      </c>
      <c r="H11094" s="4" t="s">
        <v>244</v>
      </c>
      <c r="I11094" s="1" t="s">
        <v>45</v>
      </c>
    </row>
    <row r="11095" spans="2:9">
      <c r="B11095" s="1">
        <v>11093</v>
      </c>
      <c r="C11095" s="41" t="s">
        <v>29438</v>
      </c>
      <c r="D11095" s="4" t="s">
        <v>29439</v>
      </c>
      <c r="E11095" s="41" t="s">
        <v>33</v>
      </c>
      <c r="G11095" s="1" t="s">
        <v>22</v>
      </c>
      <c r="H11095" s="4" t="s">
        <v>29551</v>
      </c>
      <c r="I11095" s="1" t="s">
        <v>45</v>
      </c>
    </row>
    <row r="11096" spans="2:9">
      <c r="B11096" s="1">
        <v>11094</v>
      </c>
      <c r="C11096" s="41" t="s">
        <v>29440</v>
      </c>
      <c r="D11096" s="4" t="s">
        <v>29441</v>
      </c>
      <c r="E11096" s="41" t="s">
        <v>33</v>
      </c>
      <c r="G11096" s="1" t="s">
        <v>22</v>
      </c>
      <c r="H11096" s="4" t="s">
        <v>557</v>
      </c>
      <c r="I11096" s="1" t="s">
        <v>45</v>
      </c>
    </row>
    <row r="11097" spans="2:9">
      <c r="B11097" s="1">
        <v>11095</v>
      </c>
      <c r="C11097" s="41" t="s">
        <v>109</v>
      </c>
      <c r="D11097" s="4" t="s">
        <v>110</v>
      </c>
      <c r="E11097" s="41" t="s">
        <v>33</v>
      </c>
      <c r="G11097" s="1" t="s">
        <v>22</v>
      </c>
      <c r="H11097" s="4" t="s">
        <v>4</v>
      </c>
      <c r="I11097" s="1" t="s">
        <v>45</v>
      </c>
    </row>
    <row r="11098" spans="2:9">
      <c r="B11098" s="1">
        <v>11096</v>
      </c>
      <c r="C11098" s="41" t="s">
        <v>29442</v>
      </c>
      <c r="D11098" s="4" t="s">
        <v>10706</v>
      </c>
      <c r="E11098" s="41" t="s">
        <v>33</v>
      </c>
      <c r="G11098" s="1" t="s">
        <v>22</v>
      </c>
      <c r="H11098" s="4" t="s">
        <v>678</v>
      </c>
      <c r="I11098" s="1" t="s">
        <v>45</v>
      </c>
    </row>
    <row r="11099" spans="2:9">
      <c r="B11099" s="1">
        <v>11097</v>
      </c>
      <c r="C11099" s="41" t="s">
        <v>29443</v>
      </c>
      <c r="D11099" s="4" t="s">
        <v>29444</v>
      </c>
      <c r="E11099" s="41" t="s">
        <v>33</v>
      </c>
      <c r="G11099" s="1" t="s">
        <v>22</v>
      </c>
      <c r="H11099" s="4" t="s">
        <v>244</v>
      </c>
      <c r="I11099" s="1" t="s">
        <v>45</v>
      </c>
    </row>
    <row r="11100" spans="2:9">
      <c r="B11100" s="1">
        <v>11098</v>
      </c>
      <c r="C11100" s="41" t="s">
        <v>29445</v>
      </c>
      <c r="D11100" s="4" t="s">
        <v>29446</v>
      </c>
      <c r="E11100" s="41" t="s">
        <v>33</v>
      </c>
      <c r="G11100" s="1" t="s">
        <v>22</v>
      </c>
      <c r="H11100" s="4" t="s">
        <v>387</v>
      </c>
      <c r="I11100" s="1" t="s">
        <v>45</v>
      </c>
    </row>
    <row r="11101" spans="2:9">
      <c r="B11101" s="1">
        <v>11099</v>
      </c>
      <c r="C11101" s="41" t="s">
        <v>29447</v>
      </c>
      <c r="D11101" s="4" t="s">
        <v>29448</v>
      </c>
      <c r="E11101" s="41" t="s">
        <v>33</v>
      </c>
      <c r="G11101" s="1" t="s">
        <v>22</v>
      </c>
      <c r="H11101" s="4" t="s">
        <v>29551</v>
      </c>
      <c r="I11101" s="1" t="s">
        <v>45</v>
      </c>
    </row>
    <row r="11102" spans="2:9">
      <c r="B11102" s="1">
        <v>11100</v>
      </c>
      <c r="C11102" s="41" t="s">
        <v>29449</v>
      </c>
      <c r="D11102" s="4" t="s">
        <v>29450</v>
      </c>
      <c r="E11102" s="41" t="s">
        <v>33</v>
      </c>
      <c r="G11102" s="1" t="s">
        <v>22</v>
      </c>
      <c r="H11102" s="4" t="s">
        <v>387</v>
      </c>
      <c r="I11102" s="1" t="s">
        <v>45</v>
      </c>
    </row>
    <row r="11103" spans="2:9">
      <c r="B11103" s="1">
        <v>11101</v>
      </c>
      <c r="C11103" s="41" t="s">
        <v>29451</v>
      </c>
      <c r="D11103" s="4" t="s">
        <v>29452</v>
      </c>
      <c r="E11103" s="41" t="s">
        <v>33</v>
      </c>
      <c r="G11103" s="1" t="s">
        <v>22</v>
      </c>
      <c r="H11103" s="4" t="s">
        <v>675</v>
      </c>
      <c r="I11103" s="1" t="s">
        <v>45</v>
      </c>
    </row>
    <row r="11104" spans="2:9">
      <c r="B11104" s="1">
        <v>11102</v>
      </c>
      <c r="C11104" s="41" t="s">
        <v>29453</v>
      </c>
      <c r="D11104" s="4" t="s">
        <v>29454</v>
      </c>
      <c r="E11104" s="41" t="s">
        <v>33</v>
      </c>
      <c r="G11104" s="1" t="s">
        <v>22</v>
      </c>
      <c r="H11104" s="4" t="s">
        <v>680</v>
      </c>
      <c r="I11104" s="1" t="s">
        <v>45</v>
      </c>
    </row>
    <row r="11105" spans="2:9">
      <c r="B11105" s="1">
        <v>11103</v>
      </c>
      <c r="C11105" s="41" t="s">
        <v>29455</v>
      </c>
      <c r="D11105" s="4" t="s">
        <v>29456</v>
      </c>
      <c r="E11105" s="41" t="s">
        <v>33</v>
      </c>
      <c r="G11105" s="1" t="s">
        <v>22</v>
      </c>
      <c r="H11105" s="4" t="s">
        <v>681</v>
      </c>
      <c r="I11105" s="1" t="s">
        <v>45</v>
      </c>
    </row>
    <row r="11106" spans="2:9">
      <c r="B11106" s="1">
        <v>11104</v>
      </c>
      <c r="C11106" s="41" t="s">
        <v>29457</v>
      </c>
      <c r="D11106" s="4" t="s">
        <v>29458</v>
      </c>
      <c r="E11106" s="41" t="s">
        <v>33</v>
      </c>
      <c r="G11106" s="1" t="s">
        <v>22</v>
      </c>
      <c r="H11106" s="4" t="s">
        <v>678</v>
      </c>
      <c r="I11106" s="1" t="s">
        <v>45</v>
      </c>
    </row>
    <row r="11107" spans="2:9">
      <c r="B11107" s="1">
        <v>11105</v>
      </c>
      <c r="C11107" s="41" t="s">
        <v>29459</v>
      </c>
      <c r="D11107" s="4" t="s">
        <v>29460</v>
      </c>
      <c r="E11107" s="41" t="s">
        <v>33</v>
      </c>
      <c r="G11107" s="1" t="s">
        <v>22</v>
      </c>
      <c r="H11107" s="4" t="s">
        <v>680</v>
      </c>
      <c r="I11107" s="1" t="s">
        <v>45</v>
      </c>
    </row>
    <row r="11108" spans="2:9">
      <c r="B11108" s="1">
        <v>11106</v>
      </c>
      <c r="C11108" s="41" t="s">
        <v>29461</v>
      </c>
      <c r="D11108" s="4" t="s">
        <v>29462</v>
      </c>
      <c r="E11108" s="41" t="s">
        <v>33</v>
      </c>
      <c r="G11108" s="1" t="s">
        <v>22</v>
      </c>
      <c r="H11108" s="4" t="s">
        <v>557</v>
      </c>
      <c r="I11108" s="1" t="s">
        <v>45</v>
      </c>
    </row>
    <row r="11109" spans="2:9">
      <c r="B11109" s="1">
        <v>11107</v>
      </c>
      <c r="C11109" s="41" t="s">
        <v>29463</v>
      </c>
      <c r="D11109" s="4" t="s">
        <v>29464</v>
      </c>
      <c r="E11109" s="41" t="s">
        <v>33</v>
      </c>
      <c r="G11109" s="1" t="s">
        <v>22</v>
      </c>
      <c r="H11109" s="4" t="s">
        <v>671</v>
      </c>
      <c r="I11109" s="1" t="s">
        <v>45</v>
      </c>
    </row>
    <row r="11110" spans="2:9">
      <c r="B11110" s="1">
        <v>11108</v>
      </c>
      <c r="C11110" s="41" t="s">
        <v>29465</v>
      </c>
      <c r="D11110" s="4" t="s">
        <v>29466</v>
      </c>
      <c r="E11110" s="41" t="s">
        <v>33</v>
      </c>
      <c r="G11110" s="1" t="s">
        <v>22</v>
      </c>
      <c r="H11110" s="4" t="s">
        <v>436</v>
      </c>
      <c r="I11110" s="1" t="s">
        <v>45</v>
      </c>
    </row>
    <row r="11111" spans="2:9">
      <c r="B11111" s="1">
        <v>11109</v>
      </c>
      <c r="C11111" s="41" t="s">
        <v>29467</v>
      </c>
      <c r="D11111" s="4" t="s">
        <v>29468</v>
      </c>
      <c r="E11111" s="41" t="s">
        <v>33</v>
      </c>
      <c r="G11111" s="1" t="s">
        <v>22</v>
      </c>
      <c r="H11111" s="4" t="s">
        <v>252</v>
      </c>
      <c r="I11111" s="1" t="s">
        <v>45</v>
      </c>
    </row>
    <row r="11112" spans="2:9">
      <c r="B11112" s="1">
        <v>11110</v>
      </c>
      <c r="C11112" s="41" t="s">
        <v>29469</v>
      </c>
      <c r="D11112" s="4" t="s">
        <v>29470</v>
      </c>
      <c r="E11112" s="41" t="s">
        <v>33</v>
      </c>
      <c r="G11112" s="1" t="s">
        <v>22</v>
      </c>
      <c r="H11112" s="4" t="s">
        <v>436</v>
      </c>
      <c r="I11112" s="1" t="s">
        <v>45</v>
      </c>
    </row>
    <row r="11113" spans="2:9">
      <c r="B11113" s="1">
        <v>11111</v>
      </c>
      <c r="C11113" s="41" t="s">
        <v>29471</v>
      </c>
      <c r="D11113" s="4" t="s">
        <v>29472</v>
      </c>
      <c r="E11113" s="41" t="s">
        <v>33</v>
      </c>
      <c r="G11113" s="1" t="s">
        <v>22</v>
      </c>
      <c r="H11113" s="4" t="s">
        <v>252</v>
      </c>
      <c r="I11113" s="1" t="s">
        <v>45</v>
      </c>
    </row>
    <row r="11114" spans="2:9">
      <c r="B11114" s="1">
        <v>11112</v>
      </c>
      <c r="C11114" s="41" t="s">
        <v>29473</v>
      </c>
      <c r="D11114" s="4" t="s">
        <v>29474</v>
      </c>
      <c r="E11114" s="41" t="s">
        <v>33</v>
      </c>
      <c r="G11114" s="1" t="s">
        <v>22</v>
      </c>
      <c r="H11114" s="4" t="s">
        <v>557</v>
      </c>
      <c r="I11114" s="1" t="s">
        <v>45</v>
      </c>
    </row>
    <row r="11115" spans="2:9">
      <c r="B11115" s="1">
        <v>11113</v>
      </c>
      <c r="C11115" s="41" t="s">
        <v>29475</v>
      </c>
      <c r="D11115" s="4" t="s">
        <v>29476</v>
      </c>
      <c r="E11115" s="41" t="s">
        <v>33</v>
      </c>
      <c r="G11115" s="1" t="s">
        <v>22</v>
      </c>
      <c r="H11115" s="4" t="s">
        <v>484</v>
      </c>
      <c r="I11115" s="1" t="s">
        <v>45</v>
      </c>
    </row>
    <row r="11116" spans="2:9">
      <c r="B11116" s="1">
        <v>11114</v>
      </c>
      <c r="C11116" s="41" t="s">
        <v>29477</v>
      </c>
      <c r="D11116" s="4" t="s">
        <v>29478</v>
      </c>
      <c r="E11116" s="41" t="s">
        <v>33</v>
      </c>
      <c r="G11116" s="1" t="s">
        <v>22</v>
      </c>
      <c r="H11116" s="4" t="s">
        <v>680</v>
      </c>
      <c r="I11116" s="1" t="s">
        <v>45</v>
      </c>
    </row>
    <row r="11117" spans="2:9">
      <c r="B11117" s="1">
        <v>11115</v>
      </c>
      <c r="C11117" s="41" t="s">
        <v>29479</v>
      </c>
      <c r="D11117" s="4" t="s">
        <v>29480</v>
      </c>
      <c r="E11117" s="41" t="s">
        <v>33</v>
      </c>
      <c r="G11117" s="1" t="s">
        <v>22</v>
      </c>
      <c r="H11117" s="4" t="s">
        <v>557</v>
      </c>
      <c r="I11117" s="1" t="s">
        <v>45</v>
      </c>
    </row>
    <row r="11118" spans="2:9">
      <c r="B11118" s="1">
        <v>11116</v>
      </c>
      <c r="C11118" s="41" t="s">
        <v>29481</v>
      </c>
      <c r="D11118" s="4" t="s">
        <v>29482</v>
      </c>
      <c r="E11118" s="41" t="s">
        <v>33</v>
      </c>
      <c r="G11118" s="1" t="s">
        <v>22</v>
      </c>
      <c r="H11118" s="4" t="s">
        <v>244</v>
      </c>
      <c r="I11118" s="1" t="s">
        <v>45</v>
      </c>
    </row>
    <row r="11119" spans="2:9">
      <c r="B11119" s="1">
        <v>11117</v>
      </c>
      <c r="C11119" s="41" t="s">
        <v>29483</v>
      </c>
      <c r="D11119" s="4" t="s">
        <v>6766</v>
      </c>
      <c r="E11119" s="41" t="s">
        <v>33</v>
      </c>
      <c r="G11119" s="1" t="s">
        <v>22</v>
      </c>
      <c r="H11119" s="4" t="s">
        <v>671</v>
      </c>
      <c r="I11119" s="1" t="s">
        <v>45</v>
      </c>
    </row>
    <row r="11120" spans="2:9">
      <c r="B11120" s="1">
        <v>11118</v>
      </c>
      <c r="C11120" s="41" t="s">
        <v>29484</v>
      </c>
      <c r="D11120" s="4" t="s">
        <v>29485</v>
      </c>
      <c r="E11120" s="41" t="s">
        <v>33</v>
      </c>
      <c r="G11120" s="1" t="s">
        <v>22</v>
      </c>
      <c r="H11120" s="4" t="s">
        <v>387</v>
      </c>
      <c r="I11120" s="1" t="s">
        <v>45</v>
      </c>
    </row>
    <row r="11121" spans="2:9">
      <c r="B11121" s="1">
        <v>11119</v>
      </c>
      <c r="C11121" s="41" t="s">
        <v>29486</v>
      </c>
      <c r="D11121" s="4" t="s">
        <v>29487</v>
      </c>
      <c r="E11121" s="41" t="s">
        <v>33</v>
      </c>
      <c r="G11121" s="1" t="s">
        <v>22</v>
      </c>
      <c r="H11121" s="4" t="s">
        <v>462</v>
      </c>
      <c r="I11121" s="1" t="s">
        <v>45</v>
      </c>
    </row>
    <row r="11122" spans="2:9">
      <c r="B11122" s="1">
        <v>11120</v>
      </c>
      <c r="C11122" s="41" t="s">
        <v>29488</v>
      </c>
      <c r="D11122" s="4" t="s">
        <v>29489</v>
      </c>
      <c r="E11122" s="41" t="s">
        <v>33</v>
      </c>
      <c r="G11122" s="1" t="s">
        <v>22</v>
      </c>
      <c r="H11122" s="4" t="s">
        <v>387</v>
      </c>
      <c r="I11122" s="1" t="s">
        <v>45</v>
      </c>
    </row>
    <row r="11123" spans="2:9">
      <c r="B11123" s="1">
        <v>11121</v>
      </c>
      <c r="C11123" s="41" t="s">
        <v>29490</v>
      </c>
      <c r="D11123" s="4" t="s">
        <v>29491</v>
      </c>
      <c r="E11123" s="41" t="s">
        <v>33</v>
      </c>
      <c r="G11123" s="1" t="s">
        <v>22</v>
      </c>
      <c r="H11123" s="4" t="s">
        <v>675</v>
      </c>
      <c r="I11123" s="1" t="s">
        <v>45</v>
      </c>
    </row>
    <row r="11124" spans="2:9">
      <c r="B11124" s="1">
        <v>11122</v>
      </c>
      <c r="C11124" s="41" t="s">
        <v>29492</v>
      </c>
      <c r="D11124" s="4" t="s">
        <v>29493</v>
      </c>
      <c r="E11124" s="41" t="s">
        <v>33</v>
      </c>
      <c r="G11124" s="1" t="s">
        <v>22</v>
      </c>
      <c r="H11124" s="4" t="s">
        <v>484</v>
      </c>
      <c r="I11124" s="1" t="s">
        <v>45</v>
      </c>
    </row>
    <row r="11125" spans="2:9">
      <c r="B11125" s="1">
        <v>11123</v>
      </c>
      <c r="C11125" s="41" t="s">
        <v>29494</v>
      </c>
      <c r="D11125" s="4" t="s">
        <v>29495</v>
      </c>
      <c r="E11125" s="41" t="s">
        <v>33</v>
      </c>
      <c r="G11125" s="1" t="s">
        <v>22</v>
      </c>
      <c r="H11125" s="4" t="s">
        <v>387</v>
      </c>
      <c r="I11125" s="1" t="s">
        <v>45</v>
      </c>
    </row>
    <row r="11126" spans="2:9">
      <c r="B11126" s="1">
        <v>11124</v>
      </c>
      <c r="C11126" s="41" t="s">
        <v>29496</v>
      </c>
      <c r="D11126" s="4" t="s">
        <v>29497</v>
      </c>
      <c r="E11126" s="41" t="s">
        <v>33</v>
      </c>
      <c r="G11126" s="1" t="s">
        <v>22</v>
      </c>
      <c r="H11126" s="4" t="s">
        <v>681</v>
      </c>
      <c r="I11126" s="1" t="s">
        <v>45</v>
      </c>
    </row>
    <row r="11127" spans="2:9">
      <c r="B11127" s="1">
        <v>11125</v>
      </c>
      <c r="C11127" s="41" t="s">
        <v>29498</v>
      </c>
      <c r="D11127" s="4" t="s">
        <v>29499</v>
      </c>
      <c r="E11127" s="41" t="s">
        <v>33</v>
      </c>
      <c r="G11127" s="1" t="s">
        <v>22</v>
      </c>
      <c r="H11127" s="4" t="s">
        <v>244</v>
      </c>
      <c r="I11127" s="1" t="s">
        <v>45</v>
      </c>
    </row>
    <row r="11128" spans="2:9">
      <c r="B11128" s="1">
        <v>11126</v>
      </c>
      <c r="C11128" s="41" t="s">
        <v>29500</v>
      </c>
      <c r="D11128" s="4" t="s">
        <v>29501</v>
      </c>
      <c r="E11128" s="41" t="s">
        <v>33</v>
      </c>
      <c r="G11128" s="1" t="s">
        <v>22</v>
      </c>
      <c r="H11128" s="4" t="s">
        <v>322</v>
      </c>
      <c r="I11128" s="1" t="s">
        <v>45</v>
      </c>
    </row>
    <row r="11129" spans="2:9">
      <c r="B11129" s="1">
        <v>11127</v>
      </c>
      <c r="C11129" s="41" t="s">
        <v>29502</v>
      </c>
      <c r="D11129" s="4" t="s">
        <v>29503</v>
      </c>
      <c r="E11129" s="41" t="s">
        <v>33</v>
      </c>
      <c r="G11129" s="1" t="s">
        <v>22</v>
      </c>
      <c r="H11129" s="4" t="s">
        <v>675</v>
      </c>
      <c r="I11129" s="1" t="s">
        <v>45</v>
      </c>
    </row>
    <row r="11130" spans="2:9">
      <c r="B11130" s="1">
        <v>11128</v>
      </c>
      <c r="C11130" s="41" t="s">
        <v>29504</v>
      </c>
      <c r="D11130" s="4" t="s">
        <v>29505</v>
      </c>
      <c r="E11130" s="41" t="s">
        <v>33</v>
      </c>
      <c r="G11130" s="1" t="s">
        <v>22</v>
      </c>
      <c r="H11130" s="4" t="s">
        <v>252</v>
      </c>
      <c r="I11130" s="1" t="s">
        <v>45</v>
      </c>
    </row>
    <row r="11131" spans="2:9">
      <c r="B11131" s="1">
        <v>11129</v>
      </c>
      <c r="C11131" s="41" t="s">
        <v>29506</v>
      </c>
      <c r="D11131" s="4" t="s">
        <v>29507</v>
      </c>
      <c r="E11131" s="41" t="s">
        <v>33</v>
      </c>
      <c r="G11131" s="1" t="s">
        <v>22</v>
      </c>
      <c r="H11131" s="4" t="s">
        <v>557</v>
      </c>
      <c r="I11131" s="1" t="s">
        <v>45</v>
      </c>
    </row>
    <row r="11132" spans="2:9">
      <c r="B11132" s="1">
        <v>11130</v>
      </c>
      <c r="C11132" s="41" t="s">
        <v>29508</v>
      </c>
      <c r="D11132" s="4" t="s">
        <v>29509</v>
      </c>
      <c r="E11132" s="41" t="s">
        <v>33</v>
      </c>
      <c r="G11132" s="1" t="s">
        <v>22</v>
      </c>
      <c r="H11132" s="4" t="s">
        <v>322</v>
      </c>
      <c r="I11132" s="1" t="s">
        <v>45</v>
      </c>
    </row>
    <row r="11133" spans="2:9">
      <c r="B11133" s="1">
        <v>11131</v>
      </c>
      <c r="C11133" s="41" t="s">
        <v>29510</v>
      </c>
      <c r="D11133" s="4" t="s">
        <v>29511</v>
      </c>
      <c r="E11133" s="41" t="s">
        <v>34</v>
      </c>
      <c r="G11133" s="1" t="s">
        <v>24</v>
      </c>
      <c r="H11133" s="4" t="s">
        <v>681</v>
      </c>
      <c r="I11133" s="1" t="s">
        <v>45</v>
      </c>
    </row>
    <row r="11134" spans="2:9">
      <c r="B11134" s="1">
        <v>11132</v>
      </c>
      <c r="C11134" s="41" t="s">
        <v>29512</v>
      </c>
      <c r="D11134" s="4" t="s">
        <v>29513</v>
      </c>
      <c r="E11134" s="41" t="s">
        <v>34</v>
      </c>
      <c r="G11134" s="1" t="s">
        <v>24</v>
      </c>
      <c r="H11134" s="4" t="s">
        <v>462</v>
      </c>
      <c r="I11134" s="1" t="s">
        <v>45</v>
      </c>
    </row>
    <row r="11135" spans="2:9">
      <c r="B11135" s="1">
        <v>11133</v>
      </c>
      <c r="C11135" s="41" t="s">
        <v>29514</v>
      </c>
      <c r="D11135" s="4" t="s">
        <v>29515</v>
      </c>
      <c r="E11135" s="41" t="s">
        <v>34</v>
      </c>
      <c r="G11135" s="1" t="s">
        <v>24</v>
      </c>
      <c r="H11135" s="4" t="s">
        <v>296</v>
      </c>
      <c r="I11135" s="1" t="s">
        <v>45</v>
      </c>
    </row>
    <row r="11136" spans="2:9">
      <c r="B11136" s="1">
        <v>11134</v>
      </c>
      <c r="C11136" s="41" t="s">
        <v>29516</v>
      </c>
      <c r="D11136" s="4" t="s">
        <v>29517</v>
      </c>
      <c r="E11136" s="41" t="s">
        <v>34</v>
      </c>
      <c r="G11136" s="1" t="s">
        <v>24</v>
      </c>
      <c r="H11136" s="4" t="s">
        <v>680</v>
      </c>
      <c r="I11136" s="1" t="s">
        <v>45</v>
      </c>
    </row>
    <row r="11137" spans="2:9">
      <c r="B11137" s="1">
        <v>11135</v>
      </c>
      <c r="C11137" s="41" t="s">
        <v>29518</v>
      </c>
      <c r="D11137" s="4" t="s">
        <v>29519</v>
      </c>
      <c r="E11137" s="41" t="s">
        <v>34</v>
      </c>
      <c r="G11137" s="1" t="s">
        <v>24</v>
      </c>
      <c r="H11137" s="4" t="s">
        <v>557</v>
      </c>
      <c r="I11137" s="1" t="s">
        <v>45</v>
      </c>
    </row>
    <row r="11138" spans="2:9">
      <c r="B11138" s="1">
        <v>11136</v>
      </c>
      <c r="C11138" s="41" t="s">
        <v>29520</v>
      </c>
      <c r="D11138" s="4" t="s">
        <v>29521</v>
      </c>
      <c r="E11138" s="41" t="s">
        <v>34</v>
      </c>
      <c r="G11138" s="1" t="s">
        <v>24</v>
      </c>
      <c r="H11138" s="4" t="s">
        <v>310</v>
      </c>
      <c r="I11138" s="1" t="s">
        <v>45</v>
      </c>
    </row>
    <row r="11139" spans="2:9">
      <c r="B11139" s="1">
        <v>11137</v>
      </c>
      <c r="C11139" s="41" t="s">
        <v>29522</v>
      </c>
      <c r="D11139" s="4" t="s">
        <v>29523</v>
      </c>
      <c r="E11139" s="41" t="s">
        <v>676</v>
      </c>
      <c r="G11139" s="1" t="s">
        <v>124</v>
      </c>
      <c r="H11139" s="4" t="s">
        <v>29551</v>
      </c>
      <c r="I11139" s="1" t="s">
        <v>45</v>
      </c>
    </row>
    <row r="11140" spans="2:9">
      <c r="B11140" s="1">
        <v>11138</v>
      </c>
      <c r="C11140" s="41" t="s">
        <v>29524</v>
      </c>
      <c r="D11140" s="4" t="s">
        <v>29525</v>
      </c>
      <c r="E11140" s="41" t="s">
        <v>676</v>
      </c>
      <c r="G11140" s="1" t="s">
        <v>124</v>
      </c>
      <c r="H11140" s="4" t="s">
        <v>252</v>
      </c>
      <c r="I11140" s="1" t="s">
        <v>45</v>
      </c>
    </row>
    <row r="11141" spans="2:9">
      <c r="B11141" s="1">
        <v>11139</v>
      </c>
      <c r="C11141" s="41" t="s">
        <v>29526</v>
      </c>
      <c r="D11141" s="4" t="s">
        <v>29527</v>
      </c>
      <c r="E11141" s="41" t="s">
        <v>676</v>
      </c>
      <c r="G11141" s="1" t="s">
        <v>124</v>
      </c>
      <c r="H11141" s="4" t="s">
        <v>252</v>
      </c>
      <c r="I11141" s="1" t="s">
        <v>45</v>
      </c>
    </row>
    <row r="11142" spans="2:9">
      <c r="B11142" s="1">
        <v>11140</v>
      </c>
      <c r="C11142" s="41" t="s">
        <v>29528</v>
      </c>
      <c r="D11142" s="4" t="s">
        <v>29529</v>
      </c>
      <c r="E11142" s="41" t="s">
        <v>676</v>
      </c>
      <c r="G11142" s="1" t="s">
        <v>124</v>
      </c>
      <c r="H11142" s="4" t="s">
        <v>29551</v>
      </c>
      <c r="I11142" s="1" t="s">
        <v>45</v>
      </c>
    </row>
    <row r="11143" spans="2:9">
      <c r="B11143" s="1">
        <v>11141</v>
      </c>
      <c r="C11143" s="41" t="s">
        <v>29530</v>
      </c>
      <c r="D11143" s="4" t="s">
        <v>29531</v>
      </c>
      <c r="E11143" s="41" t="s">
        <v>676</v>
      </c>
      <c r="G11143" s="1" t="s">
        <v>124</v>
      </c>
      <c r="H11143" s="4" t="s">
        <v>29551</v>
      </c>
      <c r="I11143" s="1" t="s">
        <v>45</v>
      </c>
    </row>
    <row r="11144" spans="2:9">
      <c r="B11144" s="1">
        <v>11142</v>
      </c>
      <c r="C11144" s="41" t="s">
        <v>29532</v>
      </c>
      <c r="D11144" s="4" t="s">
        <v>29533</v>
      </c>
      <c r="E11144" s="41" t="s">
        <v>676</v>
      </c>
      <c r="G11144" s="1" t="s">
        <v>124</v>
      </c>
      <c r="H11144" s="4" t="s">
        <v>29551</v>
      </c>
      <c r="I11144" s="1" t="s">
        <v>45</v>
      </c>
    </row>
    <row r="11145" spans="2:9">
      <c r="B11145" s="1">
        <v>11143</v>
      </c>
      <c r="C11145" s="41" t="s">
        <v>29534</v>
      </c>
      <c r="D11145" s="4" t="s">
        <v>29535</v>
      </c>
      <c r="E11145" s="41" t="s">
        <v>676</v>
      </c>
      <c r="G11145" s="1" t="s">
        <v>124</v>
      </c>
      <c r="H11145" s="4" t="s">
        <v>252</v>
      </c>
      <c r="I11145" s="1" t="s">
        <v>45</v>
      </c>
    </row>
    <row r="11146" spans="2:9">
      <c r="B11146" s="1">
        <v>11144</v>
      </c>
      <c r="C11146" s="41" t="s">
        <v>29536</v>
      </c>
      <c r="D11146" s="4" t="s">
        <v>29537</v>
      </c>
      <c r="E11146" s="41" t="s">
        <v>676</v>
      </c>
      <c r="G11146" s="1" t="s">
        <v>124</v>
      </c>
      <c r="H11146" s="4" t="s">
        <v>29551</v>
      </c>
      <c r="I11146" s="1" t="s">
        <v>45</v>
      </c>
    </row>
    <row r="11147" spans="2:9">
      <c r="B11147" s="1">
        <v>11145</v>
      </c>
      <c r="C11147" s="41" t="s">
        <v>29538</v>
      </c>
      <c r="D11147" s="4" t="s">
        <v>29539</v>
      </c>
      <c r="E11147" s="41" t="s">
        <v>676</v>
      </c>
      <c r="G11147" s="1" t="s">
        <v>124</v>
      </c>
      <c r="H11147" s="4" t="s">
        <v>252</v>
      </c>
      <c r="I11147" s="1" t="s">
        <v>45</v>
      </c>
    </row>
    <row r="11148" spans="2:9">
      <c r="B11148" s="1">
        <v>11146</v>
      </c>
      <c r="C11148" s="41" t="s">
        <v>29540</v>
      </c>
      <c r="D11148" s="4" t="s">
        <v>29541</v>
      </c>
      <c r="E11148" s="41" t="s">
        <v>676</v>
      </c>
      <c r="G11148" s="1" t="s">
        <v>124</v>
      </c>
      <c r="H11148" s="4" t="s">
        <v>252</v>
      </c>
      <c r="I11148" s="1" t="s">
        <v>45</v>
      </c>
    </row>
    <row r="11149" spans="2:9">
      <c r="B11149" s="1">
        <v>11147</v>
      </c>
      <c r="C11149" s="41" t="s">
        <v>29542</v>
      </c>
      <c r="D11149" s="4" t="s">
        <v>29543</v>
      </c>
      <c r="E11149" s="41" t="s">
        <v>676</v>
      </c>
      <c r="G11149" s="1" t="s">
        <v>124</v>
      </c>
      <c r="H11149" s="4" t="s">
        <v>252</v>
      </c>
      <c r="I11149" s="1" t="s">
        <v>45</v>
      </c>
    </row>
    <row r="11150" spans="2:9">
      <c r="B11150" s="1">
        <v>11148</v>
      </c>
      <c r="C11150" s="41" t="s">
        <v>29544</v>
      </c>
      <c r="D11150" s="4" t="s">
        <v>29545</v>
      </c>
      <c r="E11150" s="41" t="s">
        <v>676</v>
      </c>
      <c r="G11150" s="1" t="s">
        <v>124</v>
      </c>
      <c r="H11150" s="4" t="s">
        <v>29551</v>
      </c>
      <c r="I11150" s="1" t="s">
        <v>45</v>
      </c>
    </row>
    <row r="11151" spans="2:9">
      <c r="B11151" s="1">
        <v>11149</v>
      </c>
      <c r="C11151" s="41" t="s">
        <v>29546</v>
      </c>
      <c r="D11151" s="4" t="s">
        <v>29547</v>
      </c>
      <c r="E11151" s="41" t="s">
        <v>676</v>
      </c>
      <c r="G11151" s="1" t="s">
        <v>124</v>
      </c>
      <c r="H11151" s="4" t="s">
        <v>29551</v>
      </c>
      <c r="I11151" s="1" t="s">
        <v>45</v>
      </c>
    </row>
    <row r="11152" spans="2:9">
      <c r="B11152" s="1">
        <v>11150</v>
      </c>
      <c r="C11152" s="41" t="s">
        <v>29548</v>
      </c>
      <c r="D11152" s="4" t="s">
        <v>29549</v>
      </c>
      <c r="E11152" s="41" t="s">
        <v>676</v>
      </c>
      <c r="G11152" s="1" t="s">
        <v>124</v>
      </c>
      <c r="H11152" s="4" t="s">
        <v>252</v>
      </c>
      <c r="I11152" s="1" t="s">
        <v>45</v>
      </c>
    </row>
    <row r="11153" spans="2:9">
      <c r="B11153" s="1">
        <v>11151</v>
      </c>
      <c r="C11153" s="41" t="s">
        <v>416</v>
      </c>
      <c r="D11153" s="4" t="s">
        <v>415</v>
      </c>
      <c r="E11153" s="41" t="s">
        <v>191</v>
      </c>
      <c r="F11153" s="3" t="s">
        <v>29881</v>
      </c>
      <c r="G11153" s="1" t="s">
        <v>653</v>
      </c>
      <c r="H11153" s="4" t="s">
        <v>182</v>
      </c>
      <c r="I11153" s="1" t="s">
        <v>38</v>
      </c>
    </row>
    <row r="11154" spans="2:9">
      <c r="B11154" s="1">
        <v>11152</v>
      </c>
      <c r="C11154" s="41" t="s">
        <v>535</v>
      </c>
      <c r="D11154" s="4" t="s">
        <v>534</v>
      </c>
      <c r="E11154" s="41" t="s">
        <v>13</v>
      </c>
      <c r="G11154" s="1" t="s">
        <v>14</v>
      </c>
      <c r="H11154" s="4" t="s">
        <v>557</v>
      </c>
      <c r="I11154" s="1" t="s">
        <v>38</v>
      </c>
    </row>
    <row r="11155" spans="2:9">
      <c r="B11155" s="1">
        <v>11153</v>
      </c>
      <c r="C11155" s="41" t="s">
        <v>550</v>
      </c>
      <c r="D11155" s="4" t="s">
        <v>549</v>
      </c>
      <c r="E11155" s="41" t="s">
        <v>23</v>
      </c>
      <c r="G11155" s="1" t="s">
        <v>24</v>
      </c>
      <c r="H11155" s="4" t="s">
        <v>680</v>
      </c>
      <c r="I11155" s="1" t="s">
        <v>38</v>
      </c>
    </row>
    <row r="11156" spans="2:9">
      <c r="B11156" s="1">
        <v>11154</v>
      </c>
      <c r="C11156" s="41" t="s">
        <v>574</v>
      </c>
      <c r="D11156" s="4" t="s">
        <v>573</v>
      </c>
      <c r="E11156" s="41" t="s">
        <v>19</v>
      </c>
      <c r="G11156" s="1" t="s">
        <v>20</v>
      </c>
      <c r="H11156" s="4" t="s">
        <v>436</v>
      </c>
      <c r="I11156" s="1" t="s">
        <v>38</v>
      </c>
    </row>
    <row r="11157" spans="2:9">
      <c r="B11157" s="1">
        <v>11155</v>
      </c>
      <c r="C11157" s="41" t="s">
        <v>577</v>
      </c>
      <c r="D11157" s="4" t="s">
        <v>340</v>
      </c>
      <c r="E11157" s="41" t="s">
        <v>5</v>
      </c>
      <c r="G11157" s="1" t="s">
        <v>6</v>
      </c>
      <c r="H11157" s="4" t="s">
        <v>244</v>
      </c>
      <c r="I11157" s="1" t="s">
        <v>38</v>
      </c>
    </row>
    <row r="11158" spans="2:9">
      <c r="B11158" s="1">
        <v>11156</v>
      </c>
      <c r="C11158" s="41" t="s">
        <v>590</v>
      </c>
      <c r="D11158" s="4" t="s">
        <v>589</v>
      </c>
      <c r="E11158" s="41" t="s">
        <v>23</v>
      </c>
      <c r="G11158" s="1" t="s">
        <v>24</v>
      </c>
      <c r="H11158" s="4" t="s">
        <v>244</v>
      </c>
      <c r="I11158" s="1" t="s">
        <v>38</v>
      </c>
    </row>
    <row r="11159" spans="2:9">
      <c r="B11159" s="1">
        <v>11157</v>
      </c>
      <c r="C11159" s="41" t="s">
        <v>626</v>
      </c>
      <c r="D11159" s="4" t="s">
        <v>625</v>
      </c>
      <c r="E11159" s="41" t="s">
        <v>5</v>
      </c>
      <c r="G11159" s="1" t="s">
        <v>6</v>
      </c>
      <c r="H11159" s="4" t="s">
        <v>194</v>
      </c>
      <c r="I11159" s="1" t="s">
        <v>38</v>
      </c>
    </row>
    <row r="11160" spans="2:9">
      <c r="B11160" s="1">
        <v>11158</v>
      </c>
      <c r="C11160" s="41" t="s">
        <v>30036</v>
      </c>
      <c r="D11160" s="4" t="s">
        <v>30037</v>
      </c>
      <c r="E11160" s="41" t="s">
        <v>23</v>
      </c>
      <c r="F11160" s="3" t="s">
        <v>30038</v>
      </c>
      <c r="G11160" s="1" t="s">
        <v>24</v>
      </c>
      <c r="H11160" s="1" t="s">
        <v>658</v>
      </c>
      <c r="I11160" s="4" t="s">
        <v>38</v>
      </c>
    </row>
    <row r="11161" spans="2:9">
      <c r="B11161" s="1">
        <v>11159</v>
      </c>
      <c r="C11161" s="41" t="s">
        <v>30043</v>
      </c>
      <c r="D11161" s="4" t="s">
        <v>30044</v>
      </c>
      <c r="E11161" s="41" t="s">
        <v>13</v>
      </c>
      <c r="F11161" s="3" t="s">
        <v>30045</v>
      </c>
      <c r="G11161" s="1" t="s">
        <v>14</v>
      </c>
      <c r="H11161" s="1" t="s">
        <v>174</v>
      </c>
      <c r="I11161" s="4" t="s">
        <v>38</v>
      </c>
    </row>
    <row r="11162" spans="2:9">
      <c r="B11162" s="1">
        <v>11160</v>
      </c>
      <c r="C11162" s="41" t="s">
        <v>30046</v>
      </c>
      <c r="D11162" s="4" t="s">
        <v>30047</v>
      </c>
      <c r="E11162" s="41" t="s">
        <v>13</v>
      </c>
      <c r="F11162" s="3" t="s">
        <v>30048</v>
      </c>
      <c r="G11162" s="1" t="s">
        <v>14</v>
      </c>
      <c r="H11162" s="1" t="s">
        <v>557</v>
      </c>
      <c r="I11162" s="4" t="s">
        <v>38</v>
      </c>
    </row>
    <row r="11163" spans="2:9">
      <c r="B11163" s="1">
        <v>11161</v>
      </c>
      <c r="C11163" s="41" t="s">
        <v>30050</v>
      </c>
      <c r="D11163" s="4" t="s">
        <v>30051</v>
      </c>
      <c r="E11163" s="41" t="s">
        <v>13</v>
      </c>
      <c r="F11163" s="3" t="s">
        <v>30052</v>
      </c>
      <c r="G11163" s="1" t="s">
        <v>14</v>
      </c>
      <c r="H11163" s="1" t="s">
        <v>478</v>
      </c>
      <c r="I11163" s="4" t="s">
        <v>38</v>
      </c>
    </row>
    <row r="11164" spans="2:9">
      <c r="B11164" s="1">
        <v>11162</v>
      </c>
      <c r="C11164" s="41" t="s">
        <v>30054</v>
      </c>
      <c r="D11164" s="4" t="s">
        <v>30055</v>
      </c>
      <c r="E11164" s="41" t="s">
        <v>13</v>
      </c>
      <c r="F11164" s="3" t="s">
        <v>30056</v>
      </c>
      <c r="G11164" s="1" t="s">
        <v>14</v>
      </c>
      <c r="H11164" s="1" t="s">
        <v>296</v>
      </c>
      <c r="I11164" s="4" t="s">
        <v>38</v>
      </c>
    </row>
    <row r="11165" spans="2:9">
      <c r="B11165" s="1">
        <v>11163</v>
      </c>
      <c r="C11165" s="41" t="s">
        <v>30058</v>
      </c>
      <c r="D11165" s="4" t="s">
        <v>30059</v>
      </c>
      <c r="E11165" s="41" t="s">
        <v>206</v>
      </c>
      <c r="F11165" s="3" t="s">
        <v>30060</v>
      </c>
      <c r="G11165" s="1" t="s">
        <v>657</v>
      </c>
      <c r="H11165" s="1" t="s">
        <v>680</v>
      </c>
      <c r="I11165" s="4" t="s">
        <v>38</v>
      </c>
    </row>
    <row r="11166" spans="2:9">
      <c r="B11166" s="1">
        <v>11164</v>
      </c>
      <c r="C11166" s="41" t="s">
        <v>30087</v>
      </c>
      <c r="D11166" s="4" t="s">
        <v>30089</v>
      </c>
      <c r="E11166" s="41" t="s">
        <v>23</v>
      </c>
      <c r="F11166" s="3" t="s">
        <v>29987</v>
      </c>
      <c r="G11166" s="1" t="s">
        <v>24</v>
      </c>
      <c r="H11166" s="1" t="s">
        <v>4</v>
      </c>
      <c r="I11166" s="4" t="s">
        <v>38</v>
      </c>
    </row>
    <row r="11167" spans="2:9">
      <c r="B11167" s="1">
        <v>11165</v>
      </c>
      <c r="C11167" s="41" t="s">
        <v>30088</v>
      </c>
      <c r="D11167" s="4" t="s">
        <v>30090</v>
      </c>
      <c r="E11167" s="41" t="s">
        <v>23</v>
      </c>
      <c r="F11167" s="3" t="s">
        <v>29987</v>
      </c>
      <c r="G11167" s="1" t="s">
        <v>24</v>
      </c>
      <c r="H11167" s="1" t="s">
        <v>4</v>
      </c>
      <c r="I11167" s="4" t="s">
        <v>38</v>
      </c>
    </row>
    <row r="11168" spans="2:9">
      <c r="B11168" s="1">
        <v>11166</v>
      </c>
      <c r="C11168" s="41" t="s">
        <v>30091</v>
      </c>
      <c r="D11168" s="4" t="s">
        <v>30092</v>
      </c>
      <c r="E11168" s="41" t="s">
        <v>13</v>
      </c>
      <c r="F11168" s="3" t="s">
        <v>30093</v>
      </c>
      <c r="G11168" s="1" t="s">
        <v>14</v>
      </c>
      <c r="H11168" s="1" t="s">
        <v>182</v>
      </c>
      <c r="I11168" s="4" t="s">
        <v>38</v>
      </c>
    </row>
    <row r="11169" spans="2:9">
      <c r="B11169" s="1">
        <v>11167</v>
      </c>
      <c r="C11169" s="41" t="s">
        <v>30106</v>
      </c>
      <c r="D11169" s="4" t="s">
        <v>30107</v>
      </c>
      <c r="E11169" s="41" t="s">
        <v>23</v>
      </c>
      <c r="F11169" s="3" t="s">
        <v>30108</v>
      </c>
      <c r="G11169" s="1" t="s">
        <v>24</v>
      </c>
      <c r="H11169" s="1" t="s">
        <v>256</v>
      </c>
      <c r="I11169" s="4" t="s">
        <v>38</v>
      </c>
    </row>
    <row r="11170" spans="2:9">
      <c r="B11170" s="1">
        <v>11168</v>
      </c>
      <c r="C11170" s="41" t="s">
        <v>30110</v>
      </c>
      <c r="D11170" s="4" t="s">
        <v>30113</v>
      </c>
      <c r="E11170" s="41" t="s">
        <v>23</v>
      </c>
      <c r="F11170" s="3" t="s">
        <v>29978</v>
      </c>
      <c r="G11170" s="1" t="s">
        <v>24</v>
      </c>
      <c r="H11170" s="1" t="s">
        <v>4</v>
      </c>
      <c r="I11170" s="4" t="s">
        <v>38</v>
      </c>
    </row>
    <row r="11171" spans="2:9">
      <c r="B11171" s="1">
        <v>11169</v>
      </c>
      <c r="C11171" s="41" t="s">
        <v>30111</v>
      </c>
      <c r="D11171" s="4" t="s">
        <v>30114</v>
      </c>
      <c r="E11171" s="41" t="s">
        <v>23</v>
      </c>
      <c r="F11171" s="3" t="s">
        <v>29978</v>
      </c>
      <c r="G11171" s="1" t="s">
        <v>24</v>
      </c>
      <c r="H11171" s="1" t="s">
        <v>4</v>
      </c>
      <c r="I11171" s="4" t="s">
        <v>38</v>
      </c>
    </row>
    <row r="11172" spans="2:9">
      <c r="B11172" s="1">
        <v>11170</v>
      </c>
      <c r="C11172" s="41" t="s">
        <v>30127</v>
      </c>
      <c r="D11172" s="4" t="s">
        <v>30128</v>
      </c>
      <c r="E11172" s="41" t="s">
        <v>26</v>
      </c>
      <c r="F11172" s="3" t="s">
        <v>30129</v>
      </c>
      <c r="G11172" s="1" t="s">
        <v>27</v>
      </c>
      <c r="H11172" s="1" t="s">
        <v>31</v>
      </c>
      <c r="I11172" s="4" t="s">
        <v>45</v>
      </c>
    </row>
    <row r="11173" spans="2:9">
      <c r="B11173" s="1">
        <v>11171</v>
      </c>
      <c r="C11173" s="41" t="s">
        <v>30133</v>
      </c>
      <c r="D11173" s="4" t="s">
        <v>30114</v>
      </c>
      <c r="E11173" s="41" t="s">
        <v>23</v>
      </c>
      <c r="F11173" s="3" t="s">
        <v>29978</v>
      </c>
      <c r="G11173" s="1" t="s">
        <v>24</v>
      </c>
      <c r="H11173" s="1" t="s">
        <v>4</v>
      </c>
      <c r="I11173" s="4" t="s">
        <v>38</v>
      </c>
    </row>
    <row r="11174" spans="2:9">
      <c r="B11174" s="1">
        <v>11172</v>
      </c>
      <c r="C11174" s="41" t="s">
        <v>30139</v>
      </c>
      <c r="D11174" s="4" t="s">
        <v>30140</v>
      </c>
      <c r="E11174" s="41" t="s">
        <v>23</v>
      </c>
      <c r="F11174" s="3" t="s">
        <v>30141</v>
      </c>
      <c r="G11174" s="1" t="s">
        <v>24</v>
      </c>
      <c r="H11174" s="1" t="s">
        <v>301</v>
      </c>
      <c r="I11174" s="4" t="s">
        <v>38</v>
      </c>
    </row>
    <row r="11175" spans="2:9">
      <c r="B11175" s="1">
        <v>11173</v>
      </c>
      <c r="C11175" s="41" t="s">
        <v>30147</v>
      </c>
      <c r="D11175" s="4" t="s">
        <v>30148</v>
      </c>
      <c r="E11175" s="41" t="s">
        <v>191</v>
      </c>
      <c r="F11175" s="3" t="s">
        <v>912</v>
      </c>
      <c r="G11175" s="1" t="s">
        <v>653</v>
      </c>
      <c r="H11175" s="1" t="s">
        <v>301</v>
      </c>
      <c r="I11175" s="4" t="s">
        <v>38</v>
      </c>
    </row>
    <row r="11176" spans="2:9">
      <c r="B11176" s="1">
        <v>11174</v>
      </c>
      <c r="C11176" s="41" t="s">
        <v>30150</v>
      </c>
      <c r="D11176" s="4" t="s">
        <v>30151</v>
      </c>
      <c r="E11176" s="41" t="s">
        <v>7</v>
      </c>
      <c r="F11176" s="3" t="s">
        <v>30152</v>
      </c>
      <c r="G11176" s="1" t="s">
        <v>8</v>
      </c>
      <c r="H11176" s="1" t="s">
        <v>296</v>
      </c>
      <c r="I11176" s="4" t="s">
        <v>38</v>
      </c>
    </row>
    <row r="11177" spans="2:9">
      <c r="B11177" s="1">
        <v>11175</v>
      </c>
      <c r="C11177" s="41" t="s">
        <v>30157</v>
      </c>
      <c r="D11177" s="4" t="s">
        <v>30158</v>
      </c>
      <c r="E11177" s="41" t="s">
        <v>23</v>
      </c>
      <c r="F11177" s="3" t="s">
        <v>30159</v>
      </c>
      <c r="G11177" s="1" t="s">
        <v>24</v>
      </c>
      <c r="H11177" s="1" t="s">
        <v>594</v>
      </c>
      <c r="I11177" s="4" t="s">
        <v>38</v>
      </c>
    </row>
    <row r="11178" spans="2:9">
      <c r="B11178" s="1">
        <v>11176</v>
      </c>
      <c r="C11178" s="41" t="s">
        <v>30160</v>
      </c>
      <c r="D11178" s="4" t="s">
        <v>30161</v>
      </c>
      <c r="E11178" s="41" t="s">
        <v>23</v>
      </c>
      <c r="F11178" s="3" t="s">
        <v>30156</v>
      </c>
      <c r="G11178" s="1" t="s">
        <v>24</v>
      </c>
      <c r="H11178" s="1" t="s">
        <v>182</v>
      </c>
      <c r="I11178" s="4" t="s">
        <v>38</v>
      </c>
    </row>
    <row r="11179" spans="2:9">
      <c r="B11179" s="1">
        <v>11177</v>
      </c>
      <c r="C11179" s="41" t="s">
        <v>30162</v>
      </c>
      <c r="D11179" s="4" t="s">
        <v>30163</v>
      </c>
      <c r="E11179" s="41" t="s">
        <v>23</v>
      </c>
      <c r="F11179" s="3" t="s">
        <v>30164</v>
      </c>
      <c r="G11179" s="1" t="s">
        <v>24</v>
      </c>
      <c r="H11179" s="1" t="s">
        <v>609</v>
      </c>
      <c r="I11179" s="4" t="s">
        <v>38</v>
      </c>
    </row>
    <row r="11180" spans="2:9">
      <c r="B11180" s="1">
        <v>11178</v>
      </c>
      <c r="C11180" s="41" t="s">
        <v>30165</v>
      </c>
      <c r="D11180" s="4" t="s">
        <v>30166</v>
      </c>
      <c r="E11180" s="41" t="s">
        <v>9</v>
      </c>
      <c r="F11180" s="3" t="s">
        <v>332</v>
      </c>
      <c r="G11180" s="1" t="s">
        <v>10</v>
      </c>
      <c r="H11180" s="1" t="s">
        <v>4</v>
      </c>
      <c r="I11180" s="4" t="s">
        <v>38</v>
      </c>
    </row>
    <row r="11181" spans="2:9">
      <c r="B11181" s="1">
        <v>11179</v>
      </c>
      <c r="C11181" s="41" t="s">
        <v>30171</v>
      </c>
      <c r="D11181" s="4" t="s">
        <v>30172</v>
      </c>
      <c r="E11181" s="41" t="s">
        <v>13</v>
      </c>
      <c r="F11181" s="3" t="s">
        <v>30173</v>
      </c>
      <c r="G11181" s="1" t="s">
        <v>14</v>
      </c>
      <c r="H11181" s="1" t="s">
        <v>680</v>
      </c>
      <c r="I11181" s="4" t="s">
        <v>38</v>
      </c>
    </row>
    <row r="11182" spans="2:9">
      <c r="B11182" s="1">
        <v>11180</v>
      </c>
      <c r="C11182" s="41" t="s">
        <v>30174</v>
      </c>
      <c r="D11182" s="4" t="s">
        <v>30175</v>
      </c>
      <c r="E11182" s="41" t="s">
        <v>13</v>
      </c>
      <c r="F11182" s="3" t="s">
        <v>30176</v>
      </c>
      <c r="G11182" s="1" t="s">
        <v>14</v>
      </c>
      <c r="H11182" s="1" t="s">
        <v>436</v>
      </c>
      <c r="I11182" s="4" t="s">
        <v>38</v>
      </c>
    </row>
    <row r="11183" spans="2:9">
      <c r="B11183" s="1">
        <v>11181</v>
      </c>
      <c r="C11183" s="41" t="s">
        <v>30193</v>
      </c>
      <c r="D11183" s="4" t="s">
        <v>30194</v>
      </c>
      <c r="E11183" s="41" t="s">
        <v>23</v>
      </c>
      <c r="F11183" s="3" t="s">
        <v>30195</v>
      </c>
      <c r="G11183" s="1" t="s">
        <v>24</v>
      </c>
      <c r="H11183" s="1" t="s">
        <v>609</v>
      </c>
      <c r="I11183" s="4" t="s">
        <v>38</v>
      </c>
    </row>
    <row r="11184" spans="2:9">
      <c r="B11184" s="1">
        <v>11182</v>
      </c>
      <c r="C11184" s="41" t="s">
        <v>30196</v>
      </c>
      <c r="D11184" s="4" t="s">
        <v>30197</v>
      </c>
      <c r="E11184" s="41" t="s">
        <v>23</v>
      </c>
      <c r="F11184" s="3" t="s">
        <v>30195</v>
      </c>
      <c r="G11184" s="1" t="s">
        <v>24</v>
      </c>
      <c r="H11184" s="1" t="s">
        <v>310</v>
      </c>
      <c r="I11184" s="4" t="s">
        <v>38</v>
      </c>
    </row>
    <row r="11185" spans="2:9">
      <c r="B11185" s="1">
        <v>11183</v>
      </c>
      <c r="C11185" s="41" t="s">
        <v>30200</v>
      </c>
      <c r="D11185" s="4" t="s">
        <v>30201</v>
      </c>
      <c r="E11185" s="41" t="s">
        <v>23</v>
      </c>
      <c r="F11185" s="3" t="s">
        <v>30202</v>
      </c>
      <c r="G11185" s="1" t="s">
        <v>24</v>
      </c>
      <c r="H11185" s="1" t="s">
        <v>174</v>
      </c>
      <c r="I11185" s="4" t="s">
        <v>38</v>
      </c>
    </row>
    <row r="11186" spans="2:9">
      <c r="B11186" s="1">
        <v>11184</v>
      </c>
      <c r="C11186" s="41" t="s">
        <v>30203</v>
      </c>
      <c r="D11186" s="4" t="s">
        <v>30204</v>
      </c>
      <c r="E11186" s="41" t="s">
        <v>23</v>
      </c>
      <c r="F11186" s="3" t="s">
        <v>30205</v>
      </c>
      <c r="G11186" s="1" t="s">
        <v>24</v>
      </c>
      <c r="H11186" s="1" t="s">
        <v>478</v>
      </c>
      <c r="I11186" s="4" t="s">
        <v>38</v>
      </c>
    </row>
    <row r="11187" spans="2:9">
      <c r="B11187" s="1">
        <v>11185</v>
      </c>
      <c r="C11187" s="41" t="s">
        <v>30206</v>
      </c>
      <c r="D11187" s="4" t="s">
        <v>30207</v>
      </c>
      <c r="E11187" s="41" t="s">
        <v>23</v>
      </c>
      <c r="F11187" s="3" t="s">
        <v>30208</v>
      </c>
      <c r="G11187" s="1" t="s">
        <v>24</v>
      </c>
      <c r="H11187" s="1" t="s">
        <v>680</v>
      </c>
      <c r="I11187" s="4" t="s">
        <v>38</v>
      </c>
    </row>
    <row r="11188" spans="2:9">
      <c r="B11188" s="1">
        <v>11186</v>
      </c>
      <c r="C11188" s="41" t="s">
        <v>30212</v>
      </c>
      <c r="D11188" s="4" t="s">
        <v>30213</v>
      </c>
      <c r="E11188" s="41" t="s">
        <v>23</v>
      </c>
      <c r="F11188" s="3" t="s">
        <v>30214</v>
      </c>
      <c r="G11188" s="1" t="s">
        <v>24</v>
      </c>
      <c r="H11188" s="1" t="s">
        <v>609</v>
      </c>
      <c r="I11188" s="4" t="s">
        <v>38</v>
      </c>
    </row>
    <row r="11189" spans="2:9">
      <c r="B11189" s="1">
        <v>11187</v>
      </c>
      <c r="C11189" s="41" t="s">
        <v>30240</v>
      </c>
      <c r="D11189" s="4" t="s">
        <v>3093</v>
      </c>
      <c r="E11189" s="41" t="s">
        <v>13</v>
      </c>
      <c r="F11189" s="3" t="s">
        <v>30241</v>
      </c>
      <c r="G11189" s="1" t="s">
        <v>14</v>
      </c>
      <c r="H11189" s="1" t="s">
        <v>387</v>
      </c>
      <c r="I11189" s="4" t="s">
        <v>38</v>
      </c>
    </row>
    <row r="11190" spans="2:9">
      <c r="B11190" s="1">
        <v>11188</v>
      </c>
      <c r="C11190" s="41" t="s">
        <v>30267</v>
      </c>
      <c r="D11190" s="4" t="s">
        <v>30268</v>
      </c>
      <c r="E11190" s="41" t="s">
        <v>191</v>
      </c>
      <c r="F11190" s="3" t="s">
        <v>903</v>
      </c>
      <c r="G11190" s="1" t="s">
        <v>653</v>
      </c>
      <c r="H11190" s="1" t="s">
        <v>198</v>
      </c>
      <c r="I11190" s="4" t="s">
        <v>38</v>
      </c>
    </row>
    <row r="11191" spans="2:9">
      <c r="B11191" s="1">
        <v>11189</v>
      </c>
      <c r="C11191" s="41" t="s">
        <v>30311</v>
      </c>
      <c r="D11191" s="4" t="s">
        <v>30312</v>
      </c>
      <c r="E11191" s="41" t="s">
        <v>23</v>
      </c>
      <c r="F11191" s="3" t="s">
        <v>30313</v>
      </c>
      <c r="G11191" s="1" t="s">
        <v>24</v>
      </c>
      <c r="H11191" s="1" t="s">
        <v>681</v>
      </c>
      <c r="I11191" s="4" t="s">
        <v>38</v>
      </c>
    </row>
    <row r="11192" spans="2:9">
      <c r="B11192" s="1">
        <v>11190</v>
      </c>
      <c r="C11192" s="41" t="s">
        <v>30320</v>
      </c>
      <c r="D11192" s="4" t="s">
        <v>30321</v>
      </c>
      <c r="E11192" s="41" t="s">
        <v>23</v>
      </c>
      <c r="F11192" s="3" t="s">
        <v>30322</v>
      </c>
      <c r="G11192" s="1" t="s">
        <v>24</v>
      </c>
      <c r="H11192" s="1" t="s">
        <v>609</v>
      </c>
      <c r="I11192" s="4" t="s">
        <v>38</v>
      </c>
    </row>
    <row r="11193" spans="2:9">
      <c r="B11193" s="1">
        <v>11191</v>
      </c>
      <c r="C11193" s="41" t="s">
        <v>30323</v>
      </c>
      <c r="D11193" s="4" t="s">
        <v>30324</v>
      </c>
      <c r="E11193" s="41" t="s">
        <v>23</v>
      </c>
      <c r="F11193" s="3" t="s">
        <v>30156</v>
      </c>
      <c r="G11193" s="1" t="s">
        <v>24</v>
      </c>
      <c r="H11193" s="1" t="s">
        <v>182</v>
      </c>
      <c r="I11193" s="4" t="s">
        <v>38</v>
      </c>
    </row>
    <row r="11194" spans="2:9">
      <c r="B11194" s="1">
        <v>11192</v>
      </c>
      <c r="C11194" s="41" t="s">
        <v>30325</v>
      </c>
      <c r="D11194" s="4" t="s">
        <v>30326</v>
      </c>
      <c r="E11194" s="41" t="s">
        <v>23</v>
      </c>
      <c r="F11194" s="3" t="s">
        <v>30164</v>
      </c>
      <c r="G11194" s="1" t="s">
        <v>24</v>
      </c>
      <c r="H11194" s="1" t="s">
        <v>609</v>
      </c>
      <c r="I11194" s="4" t="s">
        <v>38</v>
      </c>
    </row>
    <row r="11195" spans="2:9">
      <c r="B11195" s="1">
        <v>11193</v>
      </c>
      <c r="C11195" s="41" t="s">
        <v>30327</v>
      </c>
      <c r="D11195" s="4" t="s">
        <v>30328</v>
      </c>
      <c r="E11195" s="41" t="s">
        <v>23</v>
      </c>
      <c r="F11195" s="3" t="s">
        <v>30164</v>
      </c>
      <c r="G11195" s="1" t="s">
        <v>24</v>
      </c>
      <c r="H11195" s="1" t="s">
        <v>609</v>
      </c>
      <c r="I11195" s="4" t="s">
        <v>38</v>
      </c>
    </row>
    <row r="11196" spans="2:9">
      <c r="B11196" s="1">
        <v>11194</v>
      </c>
      <c r="C11196" s="41" t="s">
        <v>30329</v>
      </c>
      <c r="D11196" s="4" t="s">
        <v>30330</v>
      </c>
      <c r="E11196" s="41" t="s">
        <v>23</v>
      </c>
      <c r="F11196" s="3" t="s">
        <v>30331</v>
      </c>
      <c r="G11196" s="1" t="s">
        <v>24</v>
      </c>
      <c r="H11196" s="1" t="s">
        <v>301</v>
      </c>
      <c r="I11196" s="4" t="s">
        <v>38</v>
      </c>
    </row>
    <row r="11197" spans="2:9">
      <c r="B11197" s="1">
        <v>11195</v>
      </c>
      <c r="C11197" s="41" t="s">
        <v>30333</v>
      </c>
      <c r="D11197" s="4" t="s">
        <v>30334</v>
      </c>
      <c r="E11197" s="41" t="s">
        <v>23</v>
      </c>
      <c r="F11197" s="3" t="s">
        <v>30331</v>
      </c>
      <c r="G11197" s="1" t="s">
        <v>24</v>
      </c>
      <c r="H11197" s="1" t="s">
        <v>301</v>
      </c>
      <c r="I11197" s="4" t="s">
        <v>38</v>
      </c>
    </row>
    <row r="11198" spans="2:9">
      <c r="B11198" s="1">
        <v>11196</v>
      </c>
      <c r="C11198" s="41" t="s">
        <v>30335</v>
      </c>
      <c r="D11198" s="4" t="s">
        <v>30332</v>
      </c>
      <c r="E11198" s="41" t="s">
        <v>23</v>
      </c>
      <c r="F11198" s="3" t="s">
        <v>30331</v>
      </c>
      <c r="G11198" s="1" t="s">
        <v>24</v>
      </c>
      <c r="H11198" s="1" t="s">
        <v>301</v>
      </c>
      <c r="I11198" s="4" t="s">
        <v>38</v>
      </c>
    </row>
    <row r="11199" spans="2:9">
      <c r="B11199" s="1">
        <v>11197</v>
      </c>
      <c r="C11199" s="41" t="s">
        <v>30340</v>
      </c>
      <c r="D11199" s="4" t="s">
        <v>30341</v>
      </c>
      <c r="E11199" s="41" t="s">
        <v>23</v>
      </c>
      <c r="F11199" s="3" t="s">
        <v>30342</v>
      </c>
      <c r="G11199" s="1" t="s">
        <v>24</v>
      </c>
      <c r="H11199" s="1" t="s">
        <v>557</v>
      </c>
      <c r="I11199" s="4" t="s">
        <v>38</v>
      </c>
    </row>
    <row r="11200" spans="2:9">
      <c r="B11200" s="1">
        <v>11198</v>
      </c>
      <c r="C11200" s="41" t="s">
        <v>30343</v>
      </c>
      <c r="D11200" s="4" t="s">
        <v>30344</v>
      </c>
      <c r="E11200" s="41" t="s">
        <v>23</v>
      </c>
      <c r="F11200" s="3" t="s">
        <v>30345</v>
      </c>
      <c r="G11200" s="1" t="s">
        <v>24</v>
      </c>
      <c r="H11200" s="1" t="s">
        <v>174</v>
      </c>
      <c r="I11200" s="4" t="s">
        <v>38</v>
      </c>
    </row>
    <row r="11201" spans="2:9">
      <c r="B11201" s="1">
        <v>11199</v>
      </c>
      <c r="C11201" s="41" t="s">
        <v>30346</v>
      </c>
      <c r="D11201" s="4" t="s">
        <v>30347</v>
      </c>
      <c r="E11201" s="41" t="s">
        <v>23</v>
      </c>
      <c r="F11201" s="3" t="s">
        <v>30348</v>
      </c>
      <c r="G11201" s="1" t="s">
        <v>24</v>
      </c>
      <c r="H11201" s="1" t="s">
        <v>679</v>
      </c>
      <c r="I11201" s="4" t="s">
        <v>38</v>
      </c>
    </row>
    <row r="11202" spans="2:9">
      <c r="B11202" s="1">
        <v>11200</v>
      </c>
      <c r="C11202" s="41" t="s">
        <v>30349</v>
      </c>
      <c r="D11202" s="4" t="s">
        <v>30350</v>
      </c>
      <c r="E11202" s="41" t="s">
        <v>23</v>
      </c>
      <c r="F11202" s="3" t="s">
        <v>30351</v>
      </c>
      <c r="G11202" s="1" t="s">
        <v>24</v>
      </c>
      <c r="H11202" s="1" t="s">
        <v>675</v>
      </c>
      <c r="I11202" s="4" t="s">
        <v>38</v>
      </c>
    </row>
  </sheetData>
  <autoFilter ref="B2:I1116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7"/>
  <sheetViews>
    <sheetView showGridLines="0" showRowColHeaders="0" workbookViewId="0">
      <selection activeCell="F4" sqref="F4"/>
    </sheetView>
  </sheetViews>
  <sheetFormatPr defaultRowHeight="15"/>
  <cols>
    <col min="1" max="1" width="4" style="130" customWidth="1"/>
    <col min="2" max="2" width="22.28515625" style="130" customWidth="1"/>
    <col min="3" max="3" width="30.85546875" style="130" customWidth="1"/>
    <col min="4" max="4" width="15" style="130" customWidth="1"/>
    <col min="5" max="5" width="36.140625" style="130" customWidth="1"/>
    <col min="6" max="6" width="38" style="130" customWidth="1"/>
    <col min="7" max="16384" width="9.140625" style="130"/>
  </cols>
  <sheetData>
    <row r="1" spans="1:6">
      <c r="A1" s="133" t="s">
        <v>121</v>
      </c>
      <c r="B1" s="133" t="s">
        <v>39</v>
      </c>
      <c r="C1" s="133" t="s">
        <v>113</v>
      </c>
      <c r="D1" s="133" t="s">
        <v>114</v>
      </c>
      <c r="E1" s="133" t="s">
        <v>35</v>
      </c>
      <c r="F1" s="133" t="s">
        <v>127</v>
      </c>
    </row>
    <row r="2" spans="1:6">
      <c r="A2" s="134">
        <v>1</v>
      </c>
      <c r="B2" s="135">
        <v>75010187</v>
      </c>
      <c r="C2" s="136" t="s">
        <v>112</v>
      </c>
      <c r="D2" s="134" t="s">
        <v>13</v>
      </c>
      <c r="E2" s="136" t="s">
        <v>128</v>
      </c>
      <c r="F2" s="136" t="s">
        <v>123</v>
      </c>
    </row>
    <row r="3" spans="1:6">
      <c r="A3" s="134">
        <v>2</v>
      </c>
      <c r="B3" s="135" t="s">
        <v>42</v>
      </c>
      <c r="C3" s="136" t="s">
        <v>41</v>
      </c>
      <c r="D3" s="134" t="s">
        <v>11</v>
      </c>
      <c r="E3" s="136" t="s">
        <v>118</v>
      </c>
      <c r="F3" s="187" t="s">
        <v>29641</v>
      </c>
    </row>
    <row r="4" spans="1:6">
      <c r="A4" s="131">
        <v>3</v>
      </c>
      <c r="B4" s="132" t="s">
        <v>1658</v>
      </c>
      <c r="C4" s="130" t="s">
        <v>30034</v>
      </c>
      <c r="D4" s="131" t="s">
        <v>7</v>
      </c>
      <c r="E4" s="130" t="s">
        <v>126</v>
      </c>
      <c r="F4" s="130" t="s">
        <v>125</v>
      </c>
    </row>
    <row r="5" spans="1:6">
      <c r="A5" s="131"/>
      <c r="D5" s="131"/>
    </row>
    <row r="6" spans="1:6">
      <c r="A6" s="131"/>
      <c r="D6" s="131"/>
    </row>
    <row r="7" spans="1:6">
      <c r="A7" s="131"/>
      <c r="D7" s="131"/>
    </row>
  </sheetData>
  <autoFilter ref="A1:F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2"/>
  <sheetViews>
    <sheetView showGridLines="0" showRowColHeaders="0" workbookViewId="0">
      <selection activeCell="F9" sqref="F9"/>
    </sheetView>
  </sheetViews>
  <sheetFormatPr defaultRowHeight="12.75"/>
  <cols>
    <col min="1" max="1" width="3.85546875" style="23" bestFit="1" customWidth="1"/>
    <col min="2" max="2" width="20.7109375" style="24" customWidth="1"/>
    <col min="3" max="3" width="19" style="23" customWidth="1"/>
    <col min="4" max="4" width="16.42578125" style="23" customWidth="1"/>
    <col min="5" max="5" width="16.140625" style="23" customWidth="1"/>
    <col min="6" max="6" width="37.28515625" style="23" customWidth="1"/>
    <col min="7" max="7" width="9.140625" style="23"/>
    <col min="8" max="8" width="12.7109375" style="23" customWidth="1"/>
    <col min="9" max="9" width="14.28515625" style="23" customWidth="1"/>
    <col min="10" max="10" width="12.5703125" style="23" customWidth="1"/>
    <col min="11" max="16384" width="9.140625" style="23"/>
  </cols>
  <sheetData>
    <row r="1" spans="1:9">
      <c r="A1" s="495" t="s">
        <v>115</v>
      </c>
      <c r="B1" s="495"/>
      <c r="C1" s="495"/>
      <c r="D1" s="495"/>
      <c r="E1" s="495"/>
    </row>
    <row r="2" spans="1:9">
      <c r="A2" s="25" t="s">
        <v>121</v>
      </c>
      <c r="B2" s="26" t="s">
        <v>135</v>
      </c>
      <c r="C2" s="27" t="s">
        <v>136</v>
      </c>
      <c r="D2" s="25" t="s">
        <v>117</v>
      </c>
      <c r="E2" s="25" t="s">
        <v>116</v>
      </c>
      <c r="F2" s="25" t="s">
        <v>140</v>
      </c>
      <c r="H2" s="375" t="s">
        <v>135</v>
      </c>
      <c r="I2" s="375" t="s">
        <v>29782</v>
      </c>
    </row>
    <row r="3" spans="1:9">
      <c r="A3" s="28">
        <v>1</v>
      </c>
      <c r="B3" s="29">
        <v>524119</v>
      </c>
      <c r="C3" s="137">
        <v>953700000</v>
      </c>
      <c r="D3" s="137">
        <f>SUMIFS(DB_SPD!$GD$2:$GD$702,DB_SPD!$U$2:$U$702,Pagu!B3)</f>
        <v>289981100</v>
      </c>
      <c r="E3" s="137">
        <f t="shared" ref="E3:E9" si="0">C3-D3</f>
        <v>663718900</v>
      </c>
      <c r="F3" s="33" t="str">
        <f>VLOOKUP(B3,Data!$M$2:$O$8,2,FALSE)</f>
        <v>Perjalanan Dinas Paket Meeting</v>
      </c>
      <c r="H3" s="374">
        <v>524119</v>
      </c>
      <c r="I3" s="23" t="s">
        <v>143</v>
      </c>
    </row>
    <row r="4" spans="1:9">
      <c r="A4" s="30">
        <v>2</v>
      </c>
      <c r="B4" s="31" t="s">
        <v>139</v>
      </c>
      <c r="C4" s="137">
        <v>43920000</v>
      </c>
      <c r="D4" s="137">
        <f>SUMIFS(DB_SPD!$GD$2:$GD$702,DB_SPD!$U$2:$U$702,Pagu!B4)</f>
        <v>0</v>
      </c>
      <c r="E4" s="137">
        <f t="shared" si="0"/>
        <v>43920000</v>
      </c>
      <c r="F4" s="33" t="str">
        <f>VLOOKUP(B4,Data!$M$2:$O$8,2,FALSE)</f>
        <v>Perjalanan Dinas Biasa</v>
      </c>
      <c r="H4" s="374" t="s">
        <v>139</v>
      </c>
      <c r="I4" s="23" t="s">
        <v>29783</v>
      </c>
    </row>
    <row r="5" spans="1:9">
      <c r="A5" s="28">
        <v>3</v>
      </c>
      <c r="B5" s="32" t="s">
        <v>138</v>
      </c>
      <c r="C5" s="137">
        <v>54000000</v>
      </c>
      <c r="D5" s="137">
        <f>SUMIFS(DB_SPD!$GD$2:$GD$702,DB_SPD!$U$2:$U$702,Pagu!B5)</f>
        <v>18000000</v>
      </c>
      <c r="E5" s="137">
        <f t="shared" si="0"/>
        <v>36000000</v>
      </c>
      <c r="F5" s="33" t="str">
        <f>VLOOKUP(B5,Data!$M$2:$O$8,2,FALSE)</f>
        <v>Perjalanan Dinas Dikbangspes/Pelatihan</v>
      </c>
      <c r="H5" s="374" t="s">
        <v>138</v>
      </c>
      <c r="I5" s="23" t="s">
        <v>29781</v>
      </c>
    </row>
    <row r="6" spans="1:9">
      <c r="A6" s="30">
        <v>4</v>
      </c>
      <c r="B6" s="32" t="s">
        <v>137</v>
      </c>
      <c r="C6" s="137">
        <v>57600000</v>
      </c>
      <c r="D6" s="137">
        <f>SUMIFS(DB_SPD!$GD$2:$GD$702,DB_SPD!$U$2:$U$702,Pagu!B6)</f>
        <v>11790000</v>
      </c>
      <c r="E6" s="137">
        <f t="shared" si="0"/>
        <v>45810000</v>
      </c>
      <c r="F6" s="33" t="str">
        <f>VLOOKUP(B6,Data!$M$2:$O$8,2,FALSE)</f>
        <v>Perjalanan Dinas PNBP</v>
      </c>
      <c r="H6" s="374" t="s">
        <v>137</v>
      </c>
      <c r="I6" s="23" t="s">
        <v>29784</v>
      </c>
    </row>
    <row r="7" spans="1:9">
      <c r="A7" s="28">
        <v>5</v>
      </c>
      <c r="B7" s="32">
        <v>521119</v>
      </c>
      <c r="C7" s="137">
        <v>216000000</v>
      </c>
      <c r="D7" s="137">
        <f>SUMIFS(DB_SPD!$GD$2:$GD$702,DB_SPD!$U$2:$U$702,Pagu!B7)</f>
        <v>16620000</v>
      </c>
      <c r="E7" s="137">
        <f t="shared" si="0"/>
        <v>199380000</v>
      </c>
      <c r="F7" s="33" t="str">
        <f>VLOOKUP(B7,Data!$M$2:$O$8,2,FALSE)</f>
        <v>Dukungan Operasional</v>
      </c>
      <c r="H7" s="374">
        <v>521119</v>
      </c>
      <c r="I7" s="23" t="s">
        <v>29785</v>
      </c>
    </row>
    <row r="8" spans="1:9">
      <c r="A8" s="30">
        <v>6</v>
      </c>
      <c r="B8" s="32">
        <v>524112</v>
      </c>
      <c r="C8" s="137">
        <v>0</v>
      </c>
      <c r="D8" s="137">
        <f>SUMIFS(DB_SPD!$GD$2:$GD$702,DB_SPD!$U$2:$U$702,Pagu!B8)</f>
        <v>0</v>
      </c>
      <c r="E8" s="137">
        <f t="shared" si="0"/>
        <v>0</v>
      </c>
      <c r="F8" s="33" t="str">
        <f>VLOOKUP(B8,Data!$M$2:$O$8,2,FALSE)</f>
        <v>Perjalanan Dinas Luar Negeri</v>
      </c>
      <c r="H8" s="374">
        <v>524112</v>
      </c>
      <c r="I8" s="23" t="s">
        <v>144</v>
      </c>
    </row>
    <row r="9" spans="1:9">
      <c r="A9" s="28">
        <v>7</v>
      </c>
      <c r="B9" s="32" t="s">
        <v>836</v>
      </c>
      <c r="C9" s="137">
        <v>0</v>
      </c>
      <c r="D9" s="137">
        <f>SUMIFS(DB_SPD!$GD$2:$GD$702,DB_SPD!$U$2:$U$702,Pagu!B9)</f>
        <v>0</v>
      </c>
      <c r="E9" s="137">
        <f t="shared" si="0"/>
        <v>0</v>
      </c>
      <c r="F9" s="33" t="str">
        <f>VLOOKUP(B9,Data!$M$2:$O$8,2,FALSE)</f>
        <v>Perjalanan Dinas Dana Samsat</v>
      </c>
      <c r="H9" s="374" t="s">
        <v>836</v>
      </c>
      <c r="I9" s="23" t="s">
        <v>836</v>
      </c>
    </row>
    <row r="10" spans="1:9">
      <c r="A10" s="378"/>
      <c r="B10" s="374"/>
      <c r="C10" s="379"/>
      <c r="D10" s="379"/>
      <c r="E10" s="379"/>
      <c r="H10" s="374"/>
    </row>
    <row r="11" spans="1:9">
      <c r="A11" s="378"/>
      <c r="B11" s="374"/>
      <c r="C11" s="379"/>
      <c r="D11" s="379"/>
      <c r="E11" s="379"/>
      <c r="H11" s="374"/>
    </row>
    <row r="12" spans="1:9">
      <c r="A12" s="378"/>
      <c r="B12" s="374"/>
      <c r="C12" s="379"/>
      <c r="D12" s="379"/>
      <c r="E12" s="379"/>
      <c r="H12" s="374"/>
    </row>
    <row r="13" spans="1:9">
      <c r="A13" s="378"/>
      <c r="B13" s="374"/>
      <c r="C13" s="379"/>
      <c r="D13" s="379"/>
      <c r="E13" s="379"/>
      <c r="H13" s="374"/>
    </row>
    <row r="14" spans="1:9">
      <c r="A14" s="378"/>
      <c r="B14" s="374"/>
      <c r="C14" s="379"/>
      <c r="D14" s="379"/>
      <c r="E14" s="379"/>
      <c r="H14" s="374"/>
    </row>
    <row r="15" spans="1:9">
      <c r="A15" s="380" t="s">
        <v>847</v>
      </c>
      <c r="B15" s="380" t="s">
        <v>29786</v>
      </c>
      <c r="C15" s="381" t="s">
        <v>136</v>
      </c>
      <c r="D15" s="382" t="s">
        <v>117</v>
      </c>
      <c r="E15" s="382" t="s">
        <v>116</v>
      </c>
    </row>
    <row r="16" spans="1:9">
      <c r="A16" s="30">
        <v>1</v>
      </c>
      <c r="B16" s="30" t="str">
        <f t="shared" ref="B16:B22" si="1">VLOOKUP(B3,$H$3:$I$9,2,FALSE)</f>
        <v>Rutin</v>
      </c>
      <c r="C16" s="376">
        <f>VLOOKUP(B3,$B$3:$E$9,2,FALSE)</f>
        <v>953700000</v>
      </c>
      <c r="D16" s="376">
        <f t="shared" ref="D16:D22" si="2">VLOOKUP(B3,$B$3:$E$9,3,FALSE)</f>
        <v>289981100</v>
      </c>
      <c r="E16" s="377">
        <f>C16-D16</f>
        <v>663718900</v>
      </c>
    </row>
    <row r="17" spans="1:5">
      <c r="A17" s="30">
        <v>2</v>
      </c>
      <c r="B17" s="30" t="str">
        <f t="shared" si="1"/>
        <v xml:space="preserve">Dalam Kota </v>
      </c>
      <c r="C17" s="376">
        <f t="shared" ref="C17:C22" si="3">VLOOKUP(B4,$B$3:$E$9,2,FALSE)</f>
        <v>43920000</v>
      </c>
      <c r="D17" s="376">
        <f t="shared" si="2"/>
        <v>0</v>
      </c>
      <c r="E17" s="377">
        <f t="shared" ref="E17:E22" si="4">C17-D17</f>
        <v>43920000</v>
      </c>
    </row>
    <row r="18" spans="1:5">
      <c r="A18" s="30">
        <v>3</v>
      </c>
      <c r="B18" s="30" t="str">
        <f t="shared" si="1"/>
        <v>Dikbangspes</v>
      </c>
      <c r="C18" s="376">
        <f t="shared" si="3"/>
        <v>54000000</v>
      </c>
      <c r="D18" s="376">
        <f t="shared" si="2"/>
        <v>18000000</v>
      </c>
      <c r="E18" s="377">
        <f t="shared" si="4"/>
        <v>36000000</v>
      </c>
    </row>
    <row r="19" spans="1:5">
      <c r="A19" s="30">
        <v>4</v>
      </c>
      <c r="B19" s="30" t="str">
        <f t="shared" si="1"/>
        <v>PNBP</v>
      </c>
      <c r="C19" s="376">
        <f t="shared" si="3"/>
        <v>57600000</v>
      </c>
      <c r="D19" s="376">
        <f t="shared" si="2"/>
        <v>11790000</v>
      </c>
      <c r="E19" s="377">
        <f t="shared" si="4"/>
        <v>45810000</v>
      </c>
    </row>
    <row r="20" spans="1:5">
      <c r="A20" s="30">
        <v>5</v>
      </c>
      <c r="B20" s="30" t="str">
        <f t="shared" si="1"/>
        <v>Dukops</v>
      </c>
      <c r="C20" s="376">
        <f t="shared" si="3"/>
        <v>216000000</v>
      </c>
      <c r="D20" s="376">
        <f t="shared" si="2"/>
        <v>16620000</v>
      </c>
      <c r="E20" s="377">
        <f t="shared" si="4"/>
        <v>199380000</v>
      </c>
    </row>
    <row r="21" spans="1:5">
      <c r="A21" s="30">
        <v>6</v>
      </c>
      <c r="B21" s="30" t="str">
        <f t="shared" si="1"/>
        <v>Luar Negeri</v>
      </c>
      <c r="C21" s="376">
        <f t="shared" si="3"/>
        <v>0</v>
      </c>
      <c r="D21" s="376">
        <f t="shared" si="2"/>
        <v>0</v>
      </c>
      <c r="E21" s="377">
        <f t="shared" si="4"/>
        <v>0</v>
      </c>
    </row>
    <row r="22" spans="1:5">
      <c r="A22" s="30">
        <v>7</v>
      </c>
      <c r="B22" s="30" t="str">
        <f t="shared" si="1"/>
        <v>Dana Samsat</v>
      </c>
      <c r="C22" s="376">
        <f t="shared" si="3"/>
        <v>0</v>
      </c>
      <c r="D22" s="376">
        <f t="shared" si="2"/>
        <v>0</v>
      </c>
      <c r="E22" s="377">
        <f t="shared" si="4"/>
        <v>0</v>
      </c>
    </row>
  </sheetData>
  <autoFilter ref="A2:E2"/>
  <mergeCells count="1">
    <mergeCell ref="A1:E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52"/>
  <sheetViews>
    <sheetView showGridLines="0" showRowColHeaders="0" topLeftCell="A10" workbookViewId="0">
      <selection activeCell="H18" sqref="H18"/>
    </sheetView>
  </sheetViews>
  <sheetFormatPr defaultRowHeight="15"/>
  <cols>
    <col min="1" max="1" width="3.140625" bestFit="1" customWidth="1"/>
    <col min="2" max="2" width="26.42578125" bestFit="1" customWidth="1"/>
    <col min="5" max="5" width="4" customWidth="1"/>
    <col min="6" max="6" width="22.42578125" customWidth="1"/>
    <col min="7" max="7" width="9.5703125" customWidth="1"/>
    <col min="8" max="8" width="4" customWidth="1"/>
    <col min="9" max="9" width="14.5703125" customWidth="1"/>
    <col min="10" max="10" width="14" customWidth="1"/>
    <col min="12" max="12" width="5" customWidth="1"/>
    <col min="13" max="13" width="14.28515625" customWidth="1"/>
    <col min="14" max="14" width="37.28515625" customWidth="1"/>
    <col min="15" max="15" width="23.28515625" customWidth="1"/>
    <col min="17" max="17" width="4" customWidth="1"/>
    <col min="18" max="18" width="13.28515625" customWidth="1"/>
    <col min="19" max="19" width="16" customWidth="1"/>
  </cols>
  <sheetData>
    <row r="1" spans="1:22">
      <c r="A1" s="39" t="s">
        <v>0</v>
      </c>
      <c r="B1" s="39" t="s">
        <v>647</v>
      </c>
      <c r="C1" s="39" t="s">
        <v>648</v>
      </c>
      <c r="D1" s="2"/>
      <c r="E1" s="39" t="s">
        <v>0</v>
      </c>
      <c r="F1" s="39" t="s">
        <v>649</v>
      </c>
      <c r="G1" s="40"/>
      <c r="H1" s="39" t="s">
        <v>0</v>
      </c>
      <c r="I1" s="39" t="s">
        <v>650</v>
      </c>
      <c r="J1" s="39" t="s">
        <v>651</v>
      </c>
      <c r="L1" s="39" t="s">
        <v>0</v>
      </c>
      <c r="M1" s="39" t="s">
        <v>179</v>
      </c>
      <c r="N1" s="39" t="s">
        <v>839</v>
      </c>
      <c r="O1" s="39" t="s">
        <v>840</v>
      </c>
      <c r="Q1" s="39" t="s">
        <v>847</v>
      </c>
      <c r="R1" s="39" t="s">
        <v>876</v>
      </c>
      <c r="S1" s="39" t="s">
        <v>877</v>
      </c>
      <c r="U1" s="39" t="s">
        <v>847</v>
      </c>
      <c r="V1" s="39" t="s">
        <v>164</v>
      </c>
    </row>
    <row r="2" spans="1:22">
      <c r="A2" s="41">
        <v>1</v>
      </c>
      <c r="B2" s="2" t="s">
        <v>129</v>
      </c>
      <c r="C2" s="41" t="s">
        <v>1</v>
      </c>
      <c r="D2" s="2"/>
      <c r="E2" s="42">
        <v>1</v>
      </c>
      <c r="F2" t="s">
        <v>369</v>
      </c>
      <c r="G2" s="2"/>
      <c r="H2" s="43">
        <v>1</v>
      </c>
      <c r="I2" s="2" t="s">
        <v>292</v>
      </c>
      <c r="J2" s="348">
        <v>180000</v>
      </c>
      <c r="L2" s="1">
        <v>1</v>
      </c>
      <c r="M2" s="4">
        <v>524119</v>
      </c>
      <c r="N2" t="s">
        <v>245</v>
      </c>
      <c r="O2" t="s">
        <v>177</v>
      </c>
      <c r="Q2" s="43">
        <v>1</v>
      </c>
      <c r="R2" s="2" t="s">
        <v>239</v>
      </c>
      <c r="S2" s="44">
        <v>1000000</v>
      </c>
      <c r="U2" s="1">
        <v>1</v>
      </c>
      <c r="V2" t="s">
        <v>29780</v>
      </c>
    </row>
    <row r="3" spans="1:22">
      <c r="A3" s="41">
        <v>2</v>
      </c>
      <c r="B3" s="2" t="s">
        <v>2</v>
      </c>
      <c r="C3" s="41" t="s">
        <v>3</v>
      </c>
      <c r="D3" s="2"/>
      <c r="E3" s="42">
        <v>2</v>
      </c>
      <c r="F3" t="s">
        <v>652</v>
      </c>
      <c r="G3" s="2"/>
      <c r="H3" s="43">
        <v>2</v>
      </c>
      <c r="I3" s="2" t="s">
        <v>200</v>
      </c>
      <c r="J3" s="348">
        <v>180000</v>
      </c>
      <c r="L3" s="1">
        <v>2</v>
      </c>
      <c r="M3" s="4" t="s">
        <v>139</v>
      </c>
      <c r="N3" t="s">
        <v>390</v>
      </c>
      <c r="O3" t="s">
        <v>177</v>
      </c>
      <c r="Q3" s="43">
        <v>2</v>
      </c>
      <c r="R3" s="2" t="s">
        <v>29701</v>
      </c>
      <c r="S3" s="44">
        <v>0</v>
      </c>
      <c r="U3" s="1">
        <v>2</v>
      </c>
      <c r="V3" s="1" t="s">
        <v>189</v>
      </c>
    </row>
    <row r="4" spans="1:22">
      <c r="A4" s="41">
        <v>3</v>
      </c>
      <c r="B4" s="2" t="s">
        <v>191</v>
      </c>
      <c r="C4" s="41" t="s">
        <v>653</v>
      </c>
      <c r="D4" s="2"/>
      <c r="E4" s="42">
        <v>3</v>
      </c>
      <c r="F4" t="s">
        <v>4</v>
      </c>
      <c r="G4" s="2"/>
      <c r="H4" s="43">
        <v>3</v>
      </c>
      <c r="I4" s="2" t="s">
        <v>654</v>
      </c>
      <c r="J4" s="348">
        <v>360000</v>
      </c>
      <c r="L4" s="1">
        <v>3</v>
      </c>
      <c r="M4" s="4" t="s">
        <v>138</v>
      </c>
      <c r="N4" t="s">
        <v>837</v>
      </c>
      <c r="O4" t="s">
        <v>177</v>
      </c>
      <c r="U4" s="1">
        <v>3</v>
      </c>
      <c r="V4" s="1" t="s">
        <v>178</v>
      </c>
    </row>
    <row r="5" spans="1:22">
      <c r="A5" s="41">
        <v>4</v>
      </c>
      <c r="B5" s="2" t="s">
        <v>5</v>
      </c>
      <c r="C5" s="41" t="s">
        <v>6</v>
      </c>
      <c r="D5" s="2"/>
      <c r="E5" s="42">
        <v>4</v>
      </c>
      <c r="F5" t="s">
        <v>260</v>
      </c>
      <c r="G5" s="2"/>
      <c r="H5" s="43">
        <v>4</v>
      </c>
      <c r="I5" s="2" t="s">
        <v>330</v>
      </c>
      <c r="J5" s="348">
        <v>360000</v>
      </c>
      <c r="L5" s="1">
        <v>4</v>
      </c>
      <c r="M5" s="4" t="s">
        <v>137</v>
      </c>
      <c r="N5" t="s">
        <v>141</v>
      </c>
      <c r="O5" t="s">
        <v>177</v>
      </c>
      <c r="U5" s="1">
        <v>4</v>
      </c>
      <c r="V5" s="1" t="s">
        <v>216</v>
      </c>
    </row>
    <row r="6" spans="1:22">
      <c r="A6" s="41">
        <v>5</v>
      </c>
      <c r="B6" s="2" t="s">
        <v>7</v>
      </c>
      <c r="C6" s="41" t="s">
        <v>8</v>
      </c>
      <c r="D6" s="2"/>
      <c r="E6" s="42">
        <v>5</v>
      </c>
      <c r="F6" t="s">
        <v>194</v>
      </c>
      <c r="G6" s="2"/>
      <c r="H6" s="43">
        <v>5</v>
      </c>
      <c r="I6" s="2" t="s">
        <v>188</v>
      </c>
      <c r="J6" s="348">
        <v>360000</v>
      </c>
      <c r="L6" s="1">
        <v>5</v>
      </c>
      <c r="M6" s="4">
        <v>521119</v>
      </c>
      <c r="N6" t="s">
        <v>142</v>
      </c>
      <c r="O6" t="s">
        <v>142</v>
      </c>
      <c r="U6" s="1">
        <v>5</v>
      </c>
      <c r="V6" s="1" t="s">
        <v>29733</v>
      </c>
    </row>
    <row r="7" spans="1:22">
      <c r="A7" s="41">
        <v>6</v>
      </c>
      <c r="B7" s="2" t="s">
        <v>9</v>
      </c>
      <c r="C7" s="41" t="s">
        <v>10</v>
      </c>
      <c r="D7" s="2"/>
      <c r="E7" s="42">
        <v>6</v>
      </c>
      <c r="F7" t="s">
        <v>357</v>
      </c>
      <c r="G7" s="2"/>
      <c r="H7" s="43">
        <v>6</v>
      </c>
      <c r="I7" s="2" t="s">
        <v>333</v>
      </c>
      <c r="J7" s="348">
        <v>360000</v>
      </c>
      <c r="L7" s="1">
        <v>6</v>
      </c>
      <c r="M7" s="4">
        <v>524112</v>
      </c>
      <c r="N7" t="s">
        <v>841</v>
      </c>
      <c r="O7" t="s">
        <v>177</v>
      </c>
      <c r="U7" s="1">
        <v>6</v>
      </c>
      <c r="V7" s="1" t="s">
        <v>29734</v>
      </c>
    </row>
    <row r="8" spans="1:22">
      <c r="A8" s="41">
        <v>7</v>
      </c>
      <c r="B8" s="2" t="s">
        <v>11</v>
      </c>
      <c r="C8" s="41" t="s">
        <v>12</v>
      </c>
      <c r="D8" s="2"/>
      <c r="E8" s="42">
        <v>7</v>
      </c>
      <c r="F8" t="s">
        <v>301</v>
      </c>
      <c r="G8" s="2"/>
      <c r="H8" s="43">
        <v>7</v>
      </c>
      <c r="I8" s="2" t="s">
        <v>655</v>
      </c>
      <c r="J8" s="348">
        <v>360000</v>
      </c>
      <c r="L8" s="1">
        <v>7</v>
      </c>
      <c r="M8" s="4" t="s">
        <v>836</v>
      </c>
      <c r="N8" t="s">
        <v>838</v>
      </c>
      <c r="O8" t="s">
        <v>177</v>
      </c>
      <c r="U8" s="1">
        <v>7</v>
      </c>
      <c r="V8" s="1" t="s">
        <v>29735</v>
      </c>
    </row>
    <row r="9" spans="1:22">
      <c r="A9" s="41">
        <v>8</v>
      </c>
      <c r="B9" s="2" t="s">
        <v>13</v>
      </c>
      <c r="C9" s="41" t="s">
        <v>14</v>
      </c>
      <c r="D9" s="2"/>
      <c r="E9" s="42">
        <v>8</v>
      </c>
      <c r="F9" t="s">
        <v>360</v>
      </c>
      <c r="G9" s="2"/>
      <c r="H9" s="43">
        <v>8</v>
      </c>
      <c r="I9" s="2" t="s">
        <v>266</v>
      </c>
      <c r="J9" s="348">
        <v>360000</v>
      </c>
      <c r="U9" s="1">
        <v>8</v>
      </c>
      <c r="V9" s="1" t="s">
        <v>29736</v>
      </c>
    </row>
    <row r="10" spans="1:22">
      <c r="A10" s="41">
        <v>9</v>
      </c>
      <c r="B10" s="2" t="s">
        <v>15</v>
      </c>
      <c r="C10" s="41" t="s">
        <v>16</v>
      </c>
      <c r="D10" s="2"/>
      <c r="E10" s="42">
        <v>9</v>
      </c>
      <c r="F10" t="s">
        <v>310</v>
      </c>
      <c r="G10" s="2"/>
      <c r="H10" s="43">
        <v>9</v>
      </c>
      <c r="I10" s="2" t="s">
        <v>458</v>
      </c>
      <c r="J10" s="348">
        <v>360000</v>
      </c>
      <c r="U10" s="1">
        <v>9</v>
      </c>
      <c r="V10" s="1" t="s">
        <v>29737</v>
      </c>
    </row>
    <row r="11" spans="1:22">
      <c r="A11" s="41">
        <v>10</v>
      </c>
      <c r="B11" s="2" t="s">
        <v>17</v>
      </c>
      <c r="C11" s="41" t="s">
        <v>18</v>
      </c>
      <c r="D11" s="2"/>
      <c r="E11" s="42">
        <v>10</v>
      </c>
      <c r="F11" t="s">
        <v>322</v>
      </c>
      <c r="G11" s="2"/>
      <c r="H11" s="43">
        <v>10</v>
      </c>
      <c r="I11" s="2" t="s">
        <v>297</v>
      </c>
      <c r="J11" s="220">
        <v>0</v>
      </c>
      <c r="U11" s="1">
        <v>10</v>
      </c>
      <c r="V11" s="1" t="s">
        <v>29738</v>
      </c>
    </row>
    <row r="12" spans="1:22">
      <c r="A12" s="41">
        <v>11</v>
      </c>
      <c r="B12" s="2" t="s">
        <v>19</v>
      </c>
      <c r="C12" s="41" t="s">
        <v>20</v>
      </c>
      <c r="D12" s="2"/>
      <c r="E12" s="42">
        <v>11</v>
      </c>
      <c r="F12" t="s">
        <v>296</v>
      </c>
      <c r="G12" s="2"/>
      <c r="H12" s="43">
        <v>11</v>
      </c>
      <c r="I12" s="2" t="s">
        <v>204</v>
      </c>
      <c r="J12" s="220">
        <v>0</v>
      </c>
      <c r="U12" s="1">
        <v>11</v>
      </c>
      <c r="V12" s="1" t="s">
        <v>29739</v>
      </c>
    </row>
    <row r="13" spans="1:22">
      <c r="A13" s="41">
        <v>12</v>
      </c>
      <c r="B13" s="2" t="s">
        <v>656</v>
      </c>
      <c r="C13" s="41" t="s">
        <v>657</v>
      </c>
      <c r="D13" s="2"/>
      <c r="E13" s="42">
        <v>12</v>
      </c>
      <c r="F13" t="s">
        <v>484</v>
      </c>
      <c r="G13" s="2"/>
      <c r="H13" s="43">
        <v>12</v>
      </c>
      <c r="I13" s="2" t="s">
        <v>874</v>
      </c>
      <c r="J13" s="220">
        <v>0</v>
      </c>
      <c r="U13" s="1">
        <v>12</v>
      </c>
      <c r="V13" s="1" t="s">
        <v>29740</v>
      </c>
    </row>
    <row r="14" spans="1:22">
      <c r="A14" s="41">
        <v>13</v>
      </c>
      <c r="B14" s="2" t="s">
        <v>206</v>
      </c>
      <c r="C14" s="41" t="s">
        <v>657</v>
      </c>
      <c r="D14" s="2"/>
      <c r="E14" s="42">
        <v>13</v>
      </c>
      <c r="F14" t="s">
        <v>326</v>
      </c>
      <c r="G14" s="2"/>
      <c r="H14" s="43">
        <v>13</v>
      </c>
      <c r="I14" s="2" t="s">
        <v>506</v>
      </c>
      <c r="J14" s="220">
        <v>0</v>
      </c>
      <c r="U14" s="1">
        <v>13</v>
      </c>
      <c r="V14" s="1" t="s">
        <v>29741</v>
      </c>
    </row>
    <row r="15" spans="1:22">
      <c r="A15" s="41">
        <v>14</v>
      </c>
      <c r="B15" s="2" t="s">
        <v>21</v>
      </c>
      <c r="C15" s="41" t="s">
        <v>22</v>
      </c>
      <c r="D15" s="2"/>
      <c r="E15" s="42">
        <v>14</v>
      </c>
      <c r="F15" t="s">
        <v>318</v>
      </c>
      <c r="G15" s="2"/>
      <c r="H15" s="43">
        <v>14</v>
      </c>
      <c r="I15" s="2" t="s">
        <v>364</v>
      </c>
      <c r="J15" s="220">
        <v>0</v>
      </c>
      <c r="U15" s="1">
        <v>14</v>
      </c>
      <c r="V15" s="1" t="s">
        <v>29742</v>
      </c>
    </row>
    <row r="16" spans="1:22">
      <c r="A16" s="41">
        <v>15</v>
      </c>
      <c r="B16" s="2" t="s">
        <v>23</v>
      </c>
      <c r="C16" s="41" t="s">
        <v>24</v>
      </c>
      <c r="D16" s="2"/>
      <c r="E16" s="42">
        <v>15</v>
      </c>
      <c r="F16" t="s">
        <v>658</v>
      </c>
      <c r="G16" s="2"/>
      <c r="H16" s="43">
        <v>15</v>
      </c>
      <c r="I16" s="2" t="s">
        <v>521</v>
      </c>
      <c r="J16" s="220">
        <v>0</v>
      </c>
      <c r="U16" s="1">
        <v>15</v>
      </c>
      <c r="V16" s="1" t="s">
        <v>29743</v>
      </c>
    </row>
    <row r="17" spans="1:22">
      <c r="A17" s="41">
        <v>16</v>
      </c>
      <c r="B17" s="2" t="s">
        <v>659</v>
      </c>
      <c r="C17" s="41" t="s">
        <v>660</v>
      </c>
      <c r="D17" s="2"/>
      <c r="E17" s="42">
        <v>16</v>
      </c>
      <c r="F17" t="s">
        <v>609</v>
      </c>
      <c r="G17" s="2"/>
      <c r="H17" s="43">
        <v>16</v>
      </c>
      <c r="I17" s="2" t="s">
        <v>875</v>
      </c>
      <c r="J17" s="220">
        <v>0</v>
      </c>
      <c r="U17" s="1">
        <v>16</v>
      </c>
      <c r="V17" s="1" t="s">
        <v>29744</v>
      </c>
    </row>
    <row r="18" spans="1:22">
      <c r="A18" s="41">
        <v>17</v>
      </c>
      <c r="B18" s="2" t="s">
        <v>661</v>
      </c>
      <c r="C18" s="41" t="s">
        <v>662</v>
      </c>
      <c r="D18" s="2"/>
      <c r="E18" s="42">
        <v>17</v>
      </c>
      <c r="F18" t="s">
        <v>244</v>
      </c>
      <c r="G18" s="2"/>
      <c r="H18" s="43">
        <v>17</v>
      </c>
      <c r="I18" s="2" t="s">
        <v>270</v>
      </c>
      <c r="J18" s="220">
        <v>0</v>
      </c>
      <c r="U18" s="1">
        <v>17</v>
      </c>
      <c r="V18" s="1" t="s">
        <v>29745</v>
      </c>
    </row>
    <row r="19" spans="1:22">
      <c r="A19" s="41">
        <v>18</v>
      </c>
      <c r="B19" s="2" t="s">
        <v>663</v>
      </c>
      <c r="C19" s="41" t="s">
        <v>664</v>
      </c>
      <c r="D19" s="2"/>
      <c r="E19" s="42">
        <v>18</v>
      </c>
      <c r="F19" t="s">
        <v>198</v>
      </c>
      <c r="G19" s="2"/>
      <c r="H19" s="43">
        <v>18</v>
      </c>
      <c r="I19" s="2" t="s">
        <v>176</v>
      </c>
      <c r="J19" s="220">
        <v>0</v>
      </c>
      <c r="U19" s="1">
        <v>18</v>
      </c>
      <c r="V19" s="1" t="s">
        <v>29746</v>
      </c>
    </row>
    <row r="20" spans="1:22">
      <c r="A20" s="41">
        <v>19</v>
      </c>
      <c r="B20" s="2" t="s">
        <v>665</v>
      </c>
      <c r="C20" s="41" t="s">
        <v>666</v>
      </c>
      <c r="D20" s="2"/>
      <c r="E20" s="42">
        <v>19</v>
      </c>
      <c r="F20" t="s">
        <v>182</v>
      </c>
      <c r="G20" s="2"/>
      <c r="H20" s="43">
        <v>19</v>
      </c>
      <c r="I20" s="2" t="s">
        <v>199</v>
      </c>
      <c r="J20" s="220">
        <v>0</v>
      </c>
      <c r="U20" s="1">
        <v>19</v>
      </c>
      <c r="V20" s="1" t="s">
        <v>29747</v>
      </c>
    </row>
    <row r="21" spans="1:22">
      <c r="A21" s="41">
        <v>20</v>
      </c>
      <c r="B21" s="2" t="s">
        <v>232</v>
      </c>
      <c r="C21" s="41" t="s">
        <v>667</v>
      </c>
      <c r="D21" s="2"/>
      <c r="E21" s="42">
        <v>20</v>
      </c>
      <c r="F21" t="s">
        <v>462</v>
      </c>
      <c r="G21" s="2"/>
      <c r="H21" s="43">
        <v>20</v>
      </c>
      <c r="I21" s="2" t="s">
        <v>311</v>
      </c>
      <c r="J21" s="220">
        <v>0</v>
      </c>
      <c r="U21" s="1">
        <v>20</v>
      </c>
      <c r="V21" s="1" t="s">
        <v>29748</v>
      </c>
    </row>
    <row r="22" spans="1:22">
      <c r="A22" s="41">
        <v>21</v>
      </c>
      <c r="B22" s="2" t="s">
        <v>668</v>
      </c>
      <c r="C22" s="41" t="s">
        <v>669</v>
      </c>
      <c r="D22" s="2"/>
      <c r="E22" s="42">
        <v>21</v>
      </c>
      <c r="F22" t="s">
        <v>502</v>
      </c>
      <c r="G22" s="2"/>
      <c r="H22" s="43">
        <v>21</v>
      </c>
      <c r="I22" s="2" t="s">
        <v>358</v>
      </c>
      <c r="J22" s="220">
        <v>0</v>
      </c>
      <c r="U22" s="1">
        <v>21</v>
      </c>
      <c r="V22" s="1" t="s">
        <v>29749</v>
      </c>
    </row>
    <row r="23" spans="1:22">
      <c r="A23" s="41">
        <v>22</v>
      </c>
      <c r="B23" s="2" t="s">
        <v>670</v>
      </c>
      <c r="C23" s="41" t="s">
        <v>653</v>
      </c>
      <c r="D23" s="2"/>
      <c r="E23" s="42">
        <v>22</v>
      </c>
      <c r="F23" t="s">
        <v>438</v>
      </c>
      <c r="G23" s="2"/>
      <c r="H23" s="43">
        <v>22</v>
      </c>
      <c r="I23" s="2"/>
      <c r="J23" s="220">
        <v>0</v>
      </c>
      <c r="U23" s="1">
        <v>22</v>
      </c>
      <c r="V23" s="1" t="s">
        <v>29750</v>
      </c>
    </row>
    <row r="24" spans="1:22">
      <c r="A24" s="41">
        <v>23</v>
      </c>
      <c r="B24" s="2" t="s">
        <v>25</v>
      </c>
      <c r="C24" s="41" t="s">
        <v>8</v>
      </c>
      <c r="D24" s="2"/>
      <c r="E24" s="42">
        <v>23</v>
      </c>
      <c r="F24" t="s">
        <v>671</v>
      </c>
      <c r="G24" s="2"/>
      <c r="H24" s="43">
        <v>23</v>
      </c>
      <c r="J24" s="220">
        <v>0</v>
      </c>
      <c r="U24" s="1">
        <v>23</v>
      </c>
      <c r="V24" s="1" t="s">
        <v>29751</v>
      </c>
    </row>
    <row r="25" spans="1:22">
      <c r="A25" s="41">
        <v>24</v>
      </c>
      <c r="B25" s="2" t="s">
        <v>26</v>
      </c>
      <c r="C25" s="41" t="s">
        <v>27</v>
      </c>
      <c r="D25" s="2"/>
      <c r="E25" s="42">
        <v>24</v>
      </c>
      <c r="F25" t="s">
        <v>672</v>
      </c>
      <c r="G25" s="2"/>
      <c r="H25" s="43">
        <v>24</v>
      </c>
      <c r="J25" s="220">
        <v>0</v>
      </c>
      <c r="U25" s="1">
        <v>24</v>
      </c>
      <c r="V25" s="1" t="s">
        <v>29752</v>
      </c>
    </row>
    <row r="26" spans="1:22">
      <c r="A26" s="41">
        <v>25</v>
      </c>
      <c r="B26" s="2" t="s">
        <v>28</v>
      </c>
      <c r="C26" s="41" t="s">
        <v>10</v>
      </c>
      <c r="D26" s="2"/>
      <c r="E26" s="42">
        <v>25</v>
      </c>
      <c r="F26" t="s">
        <v>252</v>
      </c>
      <c r="G26" s="2"/>
      <c r="H26" s="43">
        <v>25</v>
      </c>
      <c r="J26" s="220">
        <v>0</v>
      </c>
      <c r="U26" s="1">
        <v>25</v>
      </c>
      <c r="V26" s="1" t="s">
        <v>29753</v>
      </c>
    </row>
    <row r="27" spans="1:22">
      <c r="A27" s="41">
        <v>26</v>
      </c>
      <c r="B27" s="2" t="s">
        <v>29</v>
      </c>
      <c r="C27" s="41" t="s">
        <v>12</v>
      </c>
      <c r="D27" s="2"/>
      <c r="E27" s="42">
        <v>26</v>
      </c>
      <c r="F27" t="s">
        <v>673</v>
      </c>
      <c r="G27" s="2"/>
      <c r="H27" s="43">
        <v>26</v>
      </c>
      <c r="J27" s="220">
        <v>0</v>
      </c>
      <c r="U27" s="1">
        <v>26</v>
      </c>
      <c r="V27" s="1" t="s">
        <v>29754</v>
      </c>
    </row>
    <row r="28" spans="1:22">
      <c r="A28" s="41">
        <v>27</v>
      </c>
      <c r="B28" s="2" t="s">
        <v>30</v>
      </c>
      <c r="C28" s="41" t="s">
        <v>14</v>
      </c>
      <c r="D28" s="2"/>
      <c r="E28" s="42">
        <v>27</v>
      </c>
      <c r="F28" t="s">
        <v>31</v>
      </c>
      <c r="G28" s="2"/>
      <c r="H28" s="43">
        <v>27</v>
      </c>
      <c r="J28" s="220">
        <v>0</v>
      </c>
      <c r="U28" s="1">
        <v>27</v>
      </c>
      <c r="V28" s="1" t="s">
        <v>29755</v>
      </c>
    </row>
    <row r="29" spans="1:22">
      <c r="A29" s="41">
        <v>28</v>
      </c>
      <c r="B29" s="2" t="s">
        <v>32</v>
      </c>
      <c r="C29" s="41" t="s">
        <v>20</v>
      </c>
      <c r="D29" s="2"/>
      <c r="E29" s="42">
        <v>28</v>
      </c>
      <c r="F29" t="s">
        <v>594</v>
      </c>
      <c r="G29" s="2"/>
      <c r="H29" s="43">
        <v>28</v>
      </c>
      <c r="J29" s="220">
        <v>0</v>
      </c>
      <c r="U29" s="1">
        <v>28</v>
      </c>
      <c r="V29" s="1" t="s">
        <v>29756</v>
      </c>
    </row>
    <row r="30" spans="1:22">
      <c r="A30" s="41">
        <v>29</v>
      </c>
      <c r="B30" s="2" t="s">
        <v>674</v>
      </c>
      <c r="C30" s="41" t="s">
        <v>657</v>
      </c>
      <c r="D30" s="2"/>
      <c r="E30" s="42">
        <v>29</v>
      </c>
      <c r="F30" t="s">
        <v>387</v>
      </c>
      <c r="G30" s="2"/>
      <c r="H30" s="43">
        <v>29</v>
      </c>
      <c r="J30" s="220">
        <v>0</v>
      </c>
      <c r="U30" s="1">
        <v>29</v>
      </c>
      <c r="V30" s="1" t="s">
        <v>29757</v>
      </c>
    </row>
    <row r="31" spans="1:22">
      <c r="A31" s="41">
        <v>30</v>
      </c>
      <c r="B31" s="2" t="s">
        <v>33</v>
      </c>
      <c r="C31" s="41" t="s">
        <v>22</v>
      </c>
      <c r="D31" s="2"/>
      <c r="E31" s="42">
        <v>30</v>
      </c>
      <c r="F31" t="s">
        <v>675</v>
      </c>
      <c r="G31" s="2"/>
      <c r="H31" s="43">
        <v>30</v>
      </c>
      <c r="J31" s="220">
        <v>0</v>
      </c>
      <c r="U31" s="1">
        <v>30</v>
      </c>
      <c r="V31" s="1" t="s">
        <v>29758</v>
      </c>
    </row>
    <row r="32" spans="1:22">
      <c r="A32" s="41">
        <v>31</v>
      </c>
      <c r="B32" s="2" t="s">
        <v>34</v>
      </c>
      <c r="C32" s="41" t="s">
        <v>24</v>
      </c>
      <c r="D32" s="2"/>
      <c r="E32" s="42">
        <v>31</v>
      </c>
      <c r="F32" t="s">
        <v>174</v>
      </c>
      <c r="G32" s="2"/>
      <c r="U32" s="1">
        <v>31</v>
      </c>
      <c r="V32" s="1" t="s">
        <v>29759</v>
      </c>
    </row>
    <row r="33" spans="1:22">
      <c r="A33" s="41">
        <v>32</v>
      </c>
      <c r="B33" s="2" t="s">
        <v>676</v>
      </c>
      <c r="C33" s="41" t="s">
        <v>124</v>
      </c>
      <c r="D33" s="2"/>
      <c r="E33" s="42">
        <v>32</v>
      </c>
      <c r="F33" t="s">
        <v>478</v>
      </c>
      <c r="G33" s="2"/>
      <c r="U33" s="1">
        <v>32</v>
      </c>
      <c r="V33" s="1" t="s">
        <v>29760</v>
      </c>
    </row>
    <row r="34" spans="1:22">
      <c r="A34" s="41">
        <v>33</v>
      </c>
      <c r="B34" s="2" t="s">
        <v>677</v>
      </c>
      <c r="C34" s="41" t="s">
        <v>124</v>
      </c>
      <c r="D34" s="2"/>
      <c r="E34" s="42">
        <v>33</v>
      </c>
      <c r="F34" t="s">
        <v>557</v>
      </c>
      <c r="G34" s="2"/>
      <c r="U34" s="1">
        <v>33</v>
      </c>
      <c r="V34" s="1" t="s">
        <v>29761</v>
      </c>
    </row>
    <row r="35" spans="1:22">
      <c r="A35" s="41">
        <v>34</v>
      </c>
      <c r="B35" s="2"/>
      <c r="C35" s="41" t="s">
        <v>124</v>
      </c>
      <c r="D35" s="2"/>
      <c r="E35" s="42">
        <v>34</v>
      </c>
      <c r="F35" t="s">
        <v>678</v>
      </c>
      <c r="G35" s="2"/>
      <c r="U35" s="1">
        <v>34</v>
      </c>
      <c r="V35" s="1" t="s">
        <v>29762</v>
      </c>
    </row>
    <row r="36" spans="1:22">
      <c r="A36" s="41">
        <v>35</v>
      </c>
      <c r="B36" s="2"/>
      <c r="C36" s="41" t="s">
        <v>124</v>
      </c>
      <c r="D36" s="2"/>
      <c r="E36" s="42">
        <v>35</v>
      </c>
      <c r="F36" t="s">
        <v>679</v>
      </c>
      <c r="G36" s="2"/>
      <c r="U36" s="1">
        <v>35</v>
      </c>
      <c r="V36" s="1" t="s">
        <v>29763</v>
      </c>
    </row>
    <row r="37" spans="1:22">
      <c r="A37" s="41">
        <v>36</v>
      </c>
      <c r="B37" s="2"/>
      <c r="C37" s="41" t="s">
        <v>124</v>
      </c>
      <c r="D37" s="2"/>
      <c r="E37" s="42">
        <v>36</v>
      </c>
      <c r="F37" t="s">
        <v>680</v>
      </c>
      <c r="G37" s="2"/>
      <c r="U37" s="1">
        <v>36</v>
      </c>
      <c r="V37" s="1" t="s">
        <v>29764</v>
      </c>
    </row>
    <row r="38" spans="1:22">
      <c r="A38" s="2"/>
      <c r="B38" s="2"/>
      <c r="C38" s="2"/>
      <c r="D38" s="2"/>
      <c r="E38" s="42">
        <v>37</v>
      </c>
      <c r="F38" t="s">
        <v>436</v>
      </c>
      <c r="G38" s="2"/>
      <c r="U38" s="1">
        <v>37</v>
      </c>
      <c r="V38" s="1" t="s">
        <v>29765</v>
      </c>
    </row>
    <row r="39" spans="1:22">
      <c r="A39" s="2"/>
      <c r="B39" s="2"/>
      <c r="C39" s="2"/>
      <c r="D39" s="2"/>
      <c r="E39" s="42">
        <v>38</v>
      </c>
      <c r="F39" t="s">
        <v>681</v>
      </c>
      <c r="G39" s="2"/>
      <c r="U39" s="1">
        <v>38</v>
      </c>
      <c r="V39" s="1" t="s">
        <v>29766</v>
      </c>
    </row>
    <row r="40" spans="1:22">
      <c r="A40" s="2"/>
      <c r="B40" s="2"/>
      <c r="C40" s="2"/>
      <c r="D40" s="2"/>
      <c r="E40" s="42">
        <v>39</v>
      </c>
      <c r="F40" t="s">
        <v>256</v>
      </c>
      <c r="G40" s="2"/>
      <c r="U40" s="1">
        <v>39</v>
      </c>
      <c r="V40" s="1" t="s">
        <v>29767</v>
      </c>
    </row>
    <row r="41" spans="1:22">
      <c r="A41" s="2"/>
      <c r="B41" s="2"/>
      <c r="C41" s="2"/>
      <c r="D41" s="2"/>
      <c r="E41" s="42">
        <v>40</v>
      </c>
      <c r="F41" t="s">
        <v>682</v>
      </c>
      <c r="G41" s="2"/>
      <c r="U41" s="1">
        <v>40</v>
      </c>
      <c r="V41" s="1" t="s">
        <v>29768</v>
      </c>
    </row>
    <row r="42" spans="1:22">
      <c r="U42" s="1">
        <v>41</v>
      </c>
      <c r="V42" s="1" t="s">
        <v>29769</v>
      </c>
    </row>
    <row r="43" spans="1:22">
      <c r="U43" s="1">
        <v>42</v>
      </c>
      <c r="V43" s="1" t="s">
        <v>29770</v>
      </c>
    </row>
    <row r="44" spans="1:22">
      <c r="U44" s="1">
        <v>43</v>
      </c>
      <c r="V44" s="1" t="s">
        <v>29771</v>
      </c>
    </row>
    <row r="45" spans="1:22">
      <c r="U45" s="1">
        <v>44</v>
      </c>
      <c r="V45" s="1" t="s">
        <v>29772</v>
      </c>
    </row>
    <row r="46" spans="1:22">
      <c r="U46" s="1">
        <v>45</v>
      </c>
      <c r="V46" s="1" t="s">
        <v>29773</v>
      </c>
    </row>
    <row r="47" spans="1:22">
      <c r="U47" s="1">
        <v>46</v>
      </c>
      <c r="V47" s="1" t="s">
        <v>29774</v>
      </c>
    </row>
    <row r="48" spans="1:22">
      <c r="U48" s="1">
        <v>47</v>
      </c>
      <c r="V48" s="1" t="s">
        <v>29775</v>
      </c>
    </row>
    <row r="49" spans="21:22">
      <c r="U49" s="1">
        <v>48</v>
      </c>
      <c r="V49" s="1" t="s">
        <v>29776</v>
      </c>
    </row>
    <row r="50" spans="21:22">
      <c r="U50" s="1">
        <v>49</v>
      </c>
      <c r="V50" s="1" t="s">
        <v>29777</v>
      </c>
    </row>
    <row r="51" spans="21:22">
      <c r="U51" s="1">
        <v>50</v>
      </c>
      <c r="V51" s="1" t="s">
        <v>29778</v>
      </c>
    </row>
    <row r="52" spans="21:22">
      <c r="U52" s="1">
        <v>51</v>
      </c>
      <c r="V52" s="1" t="s">
        <v>29779</v>
      </c>
    </row>
  </sheetData>
  <phoneticPr fontId="4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J91"/>
  <sheetViews>
    <sheetView showZeros="0" view="pageBreakPreview" topLeftCell="A7" zoomScaleNormal="100" zoomScaleSheetLayoutView="100" workbookViewId="0">
      <selection activeCell="K26" sqref="K26"/>
    </sheetView>
  </sheetViews>
  <sheetFormatPr defaultRowHeight="12.75"/>
  <cols>
    <col min="1" max="1" width="1.140625" style="232" customWidth="1"/>
    <col min="2" max="2" width="4.7109375" style="232" customWidth="1"/>
    <col min="3" max="3" width="28.42578125" style="232" customWidth="1"/>
    <col min="4" max="4" width="10" style="232" customWidth="1"/>
    <col min="5" max="5" width="10.85546875" style="232" customWidth="1"/>
    <col min="6" max="6" width="12" style="232" customWidth="1"/>
    <col min="7" max="7" width="9.28515625" style="232" customWidth="1"/>
    <col min="8" max="8" width="13.28515625" style="232" customWidth="1"/>
    <col min="9" max="9" width="13" style="232" customWidth="1"/>
    <col min="10" max="10" width="11.28515625" style="232" customWidth="1"/>
    <col min="11" max="11" width="11.7109375" style="232" customWidth="1"/>
    <col min="12" max="12" width="12.140625" style="232" customWidth="1"/>
    <col min="13" max="13" width="12.42578125" style="232" customWidth="1"/>
    <col min="14" max="14" width="2" style="232" customWidth="1"/>
    <col min="15" max="15" width="5.5703125" style="232" customWidth="1"/>
    <col min="16" max="16" width="28.42578125" style="232" customWidth="1"/>
    <col min="17" max="17" width="10" style="232" customWidth="1"/>
    <col min="18" max="18" width="20.140625" style="232" customWidth="1"/>
    <col min="19" max="19" width="9.7109375" style="232" customWidth="1"/>
    <col min="20" max="20" width="10.28515625" style="232" customWidth="1"/>
    <col min="21" max="21" width="10.85546875" style="232" hidden="1" customWidth="1"/>
    <col min="22" max="22" width="15.28515625" style="232" customWidth="1"/>
    <col min="23" max="23" width="10.42578125" style="232" customWidth="1"/>
    <col min="24" max="24" width="11.7109375" style="232" customWidth="1"/>
    <col min="25" max="25" width="11.42578125" style="232" customWidth="1"/>
    <col min="26" max="26" width="8.7109375" style="232" customWidth="1"/>
    <col min="27" max="27" width="6" style="232" customWidth="1"/>
    <col min="28" max="28" width="3.140625" style="232" customWidth="1"/>
    <col min="29" max="29" width="6.7109375" style="232" customWidth="1"/>
    <col min="30" max="30" width="33.42578125" style="232" customWidth="1"/>
    <col min="31" max="31" width="12.42578125" style="232" customWidth="1"/>
    <col min="32" max="32" width="24.28515625" style="232" customWidth="1"/>
    <col min="33" max="33" width="24" style="232" customWidth="1"/>
    <col min="34" max="34" width="21.28515625" style="232" customWidth="1"/>
    <col min="35" max="35" width="24.28515625" style="232" customWidth="1"/>
    <col min="36" max="36" width="5.42578125" style="232" customWidth="1"/>
    <col min="37" max="16384" width="9.140625" style="232"/>
  </cols>
  <sheetData>
    <row r="1" spans="1:35" ht="15" customHeight="1">
      <c r="A1" s="527"/>
      <c r="B1" s="505" t="s">
        <v>700</v>
      </c>
      <c r="C1" s="505"/>
      <c r="D1" s="353"/>
      <c r="E1" s="353"/>
      <c r="F1" s="353"/>
      <c r="G1" s="353"/>
      <c r="H1" s="353"/>
      <c r="I1" s="353"/>
      <c r="J1" s="353"/>
      <c r="K1" s="427" t="e">
        <f>TEXT(VLOOKUP($L$1,DB_SPD!$B$2:$CV$701,2,FALSE),"dd mmmm yyyy")</f>
        <v>#N/A</v>
      </c>
      <c r="L1" s="428" t="s">
        <v>30352</v>
      </c>
      <c r="M1" s="353"/>
      <c r="O1" s="528" t="s">
        <v>29656</v>
      </c>
      <c r="P1" s="528"/>
      <c r="AC1" s="496" t="s">
        <v>29656</v>
      </c>
      <c r="AD1" s="496"/>
    </row>
    <row r="2" spans="1:35" ht="15" customHeight="1">
      <c r="A2" s="527"/>
      <c r="B2" s="505" t="s">
        <v>29657</v>
      </c>
      <c r="C2" s="505"/>
      <c r="D2" s="353"/>
      <c r="E2" s="353"/>
      <c r="F2" s="353"/>
      <c r="G2" s="353"/>
      <c r="H2" s="353"/>
      <c r="I2" s="353"/>
      <c r="J2" s="353"/>
      <c r="K2" s="427"/>
      <c r="L2" s="428" t="str">
        <f>RIGHT($L$1,LEN($L$1)-MIN(FIND({0;1;2;3;4;5;6;7;8;9},$L$1&amp;"0123456789"))+1)</f>
        <v>372</v>
      </c>
      <c r="M2" s="353"/>
      <c r="O2" s="528" t="s">
        <v>29657</v>
      </c>
      <c r="P2" s="528"/>
      <c r="AC2" s="496" t="s">
        <v>29657</v>
      </c>
      <c r="AD2" s="496"/>
    </row>
    <row r="3" spans="1:35" ht="15">
      <c r="A3" s="527"/>
      <c r="B3" s="505" t="s">
        <v>29658</v>
      </c>
      <c r="C3" s="505"/>
      <c r="D3" s="353"/>
      <c r="E3" s="353"/>
      <c r="F3" s="353"/>
      <c r="G3" s="353"/>
      <c r="H3" s="353"/>
      <c r="I3" s="353"/>
      <c r="J3" s="353"/>
      <c r="K3" s="427"/>
      <c r="L3" s="428" t="e">
        <f>VLOOKUP($L$1,DB_SPD!$B$2:$CV$701,8,FALSE)</f>
        <v>#N/A</v>
      </c>
      <c r="M3" s="353"/>
      <c r="O3" s="528" t="s">
        <v>29658</v>
      </c>
      <c r="P3" s="528"/>
      <c r="AC3" s="496" t="s">
        <v>29658</v>
      </c>
      <c r="AD3" s="496"/>
    </row>
    <row r="4" spans="1:35" ht="15">
      <c r="B4" s="231"/>
      <c r="C4" s="231"/>
      <c r="D4" s="353"/>
      <c r="E4" s="353"/>
      <c r="F4" s="353"/>
      <c r="G4" s="353"/>
      <c r="H4" s="353"/>
      <c r="I4" s="353"/>
      <c r="J4" s="353"/>
      <c r="K4" s="429">
        <f>16-COUNTBLANK(B14:B29)</f>
        <v>16</v>
      </c>
      <c r="L4" s="428" t="e">
        <f>VLOOKUP($L$1,DB_SPD!$B$2:$CV$701,20,FALSE)</f>
        <v>#N/A</v>
      </c>
      <c r="M4" s="353"/>
    </row>
    <row r="5" spans="1:35" ht="15">
      <c r="B5" s="231"/>
      <c r="C5" s="231"/>
      <c r="D5" s="353"/>
      <c r="E5" s="353"/>
      <c r="F5" s="353"/>
      <c r="G5" s="353"/>
      <c r="H5" s="353"/>
      <c r="I5" s="353"/>
      <c r="J5" s="353"/>
      <c r="K5" s="427"/>
      <c r="L5" s="428" t="e">
        <f>VLOOKUP($L$1,DB_SPD!$B$2:$CV$701,3,FALSE)</f>
        <v>#N/A</v>
      </c>
      <c r="M5" s="353"/>
      <c r="O5" s="232" t="s">
        <v>29659</v>
      </c>
    </row>
    <row r="6" spans="1:35">
      <c r="B6" s="521" t="s">
        <v>29660</v>
      </c>
      <c r="C6" s="521"/>
      <c r="D6" s="521"/>
      <c r="E6" s="521"/>
      <c r="F6" s="521"/>
      <c r="G6" s="521"/>
      <c r="H6" s="521"/>
      <c r="I6" s="521"/>
      <c r="J6" s="521"/>
      <c r="K6" s="521"/>
      <c r="L6" s="521"/>
      <c r="M6" s="521"/>
      <c r="O6" s="232" t="e">
        <f>"TANGGAL PENYELENGGARAAN "&amp;UPPER(TEXT(VLOOKUP($L$1,DB_SPD!$B$2:$CV$701,15,FALSE),"dd mmmm yyyy"))&amp;" s.d "&amp;UPPER(TEXT(VLOOKUP($L$1,DB_SPD!$B$2:$CV$701,16,FALSE),"dd mmmm yyyy"))</f>
        <v>#N/A</v>
      </c>
    </row>
    <row r="7" spans="1:35" ht="15" customHeight="1">
      <c r="B7" s="234"/>
      <c r="C7" s="234"/>
      <c r="D7" s="498" t="e">
        <f>UPPER(VLOOKUP($L$1,DB_SPD!$B$2:$CV$701,11,FALSE))</f>
        <v>#N/A</v>
      </c>
      <c r="E7" s="498"/>
      <c r="F7" s="498"/>
      <c r="G7" s="498"/>
      <c r="H7" s="498"/>
      <c r="I7" s="498"/>
      <c r="J7" s="498"/>
      <c r="K7" s="234"/>
      <c r="L7" s="234"/>
      <c r="M7" s="234"/>
      <c r="O7" s="232" t="e">
        <f>"KOTA TEMPAT PENYELENGGARAAN "&amp;UPPER(VLOOKUP($L$1,DB_SPD!$B$2:$CV$701,13,FALSE))</f>
        <v>#N/A</v>
      </c>
      <c r="AC7" s="508" t="s">
        <v>29661</v>
      </c>
      <c r="AD7" s="508"/>
      <c r="AE7" s="508"/>
      <c r="AF7" s="508"/>
      <c r="AG7" s="508"/>
      <c r="AH7" s="508"/>
      <c r="AI7" s="508"/>
    </row>
    <row r="8" spans="1:35" ht="15">
      <c r="D8" s="498"/>
      <c r="E8" s="498"/>
      <c r="F8" s="498"/>
      <c r="G8" s="498"/>
      <c r="H8" s="498"/>
      <c r="I8" s="498"/>
      <c r="J8" s="498"/>
      <c r="K8" s="234"/>
      <c r="O8" s="232" t="s">
        <v>29662</v>
      </c>
      <c r="AC8" s="508" t="s">
        <v>29663</v>
      </c>
      <c r="AD8" s="508"/>
      <c r="AE8" s="508"/>
      <c r="AF8" s="508"/>
      <c r="AG8" s="508"/>
      <c r="AH8" s="508"/>
      <c r="AI8" s="508"/>
    </row>
    <row r="9" spans="1:35">
      <c r="B9" s="522" t="e">
        <f>"SESUAI DENGAN SPD NOMOR "&amp;IF($L$4=524119,"SPD/"&amp;$L$2&amp;"/"&amp;ROMAN(MONTH($K$1))&amp;"/TUK.2.1./"&amp;YEAR($K$1),IF($L$4="524111a","SPD/"&amp;$L$2&amp;"/"&amp;ROMAN(MONTH($K$1))&amp;"/"&amp;YEAR($K$1)&amp;"/Spripim",IF($L$4="524111b","SPD/"&amp;$L$2&amp;"/"&amp;ROMAN(MONTH($K$1))&amp;"/TUK.2.1./"&amp;YEAR($K$1),IF($L$4="524111c","SPD/"&amp;$L$2&amp;"/"&amp;ROMAN(MONTH($K$1))&amp;"/"&amp;YEAR($K$1)&amp;"/Spripim",IF($L$4=521119,"SPD/"&amp;$L$2&amp;"/"&amp;ROMAN(MONTH($K$1))&amp;"/TUK.2.1./"&amp;YEAR($K$1),IF($L$4="Dana Samsat","SPD/"&amp;$L$2&amp;"/"&amp;ROMAN(MONTH($K$1))&amp;"/TUK.2.1./"&amp;YEAR($K$1),IF($L$4=524112,"SPDLN/"&amp;$L$2&amp;"/"&amp;ROMAN(MONTH($K$1))&amp;"/TUK.2.2./"&amp;YEAR($K$1))))))))&amp;" TANGGAL "&amp;UPPER($K$1)</f>
        <v>#N/A</v>
      </c>
      <c r="C9" s="522"/>
      <c r="D9" s="522"/>
      <c r="E9" s="522"/>
      <c r="F9" s="522"/>
      <c r="G9" s="522"/>
      <c r="H9" s="522"/>
      <c r="I9" s="522"/>
      <c r="J9" s="522"/>
      <c r="K9" s="522"/>
      <c r="L9" s="522"/>
      <c r="M9" s="522"/>
      <c r="O9" s="232" t="s">
        <v>29664</v>
      </c>
      <c r="AC9" s="235"/>
      <c r="AD9" s="236"/>
      <c r="AE9" s="236"/>
      <c r="AF9" s="236"/>
      <c r="AG9" s="236"/>
      <c r="AH9" s="236"/>
      <c r="AI9" s="236"/>
    </row>
    <row r="10" spans="1:35" ht="13.5" thickBot="1">
      <c r="B10" s="521"/>
      <c r="C10" s="521"/>
      <c r="D10" s="521"/>
      <c r="E10" s="521"/>
      <c r="F10" s="521"/>
      <c r="G10" s="521"/>
      <c r="H10" s="521"/>
      <c r="I10" s="521"/>
      <c r="J10" s="521"/>
      <c r="K10" s="521"/>
      <c r="L10" s="521"/>
      <c r="M10" s="521"/>
    </row>
    <row r="11" spans="1:35" ht="18.75" customHeight="1" thickTop="1">
      <c r="B11" s="523" t="s">
        <v>0</v>
      </c>
      <c r="C11" s="525" t="s">
        <v>29665</v>
      </c>
      <c r="D11" s="525" t="s">
        <v>647</v>
      </c>
      <c r="E11" s="525" t="s">
        <v>685</v>
      </c>
      <c r="F11" s="516" t="s">
        <v>29666</v>
      </c>
      <c r="G11" s="516" t="s">
        <v>29667</v>
      </c>
      <c r="H11" s="516" t="s">
        <v>29668</v>
      </c>
      <c r="I11" s="518" t="s">
        <v>29669</v>
      </c>
      <c r="J11" s="519"/>
      <c r="K11" s="519"/>
      <c r="L11" s="520"/>
      <c r="M11" s="506" t="s">
        <v>29670</v>
      </c>
      <c r="O11" s="504" t="s">
        <v>121</v>
      </c>
      <c r="P11" s="504" t="s">
        <v>29683</v>
      </c>
      <c r="Q11" s="504" t="s">
        <v>29671</v>
      </c>
      <c r="R11" s="504" t="s">
        <v>35</v>
      </c>
      <c r="S11" s="504" t="s">
        <v>29672</v>
      </c>
      <c r="T11" s="504" t="s">
        <v>797</v>
      </c>
      <c r="U11" s="504" t="s">
        <v>29673</v>
      </c>
      <c r="V11" s="504" t="s">
        <v>29674</v>
      </c>
      <c r="W11" s="504"/>
      <c r="X11" s="504" t="s">
        <v>735</v>
      </c>
      <c r="Y11" s="504"/>
      <c r="Z11" s="504" t="s">
        <v>806</v>
      </c>
      <c r="AA11" s="504" t="s">
        <v>140</v>
      </c>
      <c r="AC11" s="511" t="s">
        <v>121</v>
      </c>
      <c r="AD11" s="511" t="s">
        <v>29675</v>
      </c>
      <c r="AE11" s="511" t="s">
        <v>29676</v>
      </c>
      <c r="AF11" s="511" t="s">
        <v>735</v>
      </c>
      <c r="AG11" s="513" t="s">
        <v>29988</v>
      </c>
      <c r="AH11" s="514"/>
      <c r="AI11" s="515"/>
    </row>
    <row r="12" spans="1:35" ht="24.75" customHeight="1">
      <c r="B12" s="524"/>
      <c r="C12" s="526"/>
      <c r="D12" s="526"/>
      <c r="E12" s="526"/>
      <c r="F12" s="517"/>
      <c r="G12" s="517"/>
      <c r="H12" s="517"/>
      <c r="I12" s="237" t="s">
        <v>29677</v>
      </c>
      <c r="J12" s="237" t="s">
        <v>29678</v>
      </c>
      <c r="K12" s="237" t="s">
        <v>29679</v>
      </c>
      <c r="L12" s="238" t="s">
        <v>201</v>
      </c>
      <c r="M12" s="507"/>
      <c r="O12" s="504"/>
      <c r="P12" s="504"/>
      <c r="Q12" s="504"/>
      <c r="R12" s="504"/>
      <c r="S12" s="504"/>
      <c r="T12" s="504"/>
      <c r="U12" s="504"/>
      <c r="V12" s="307" t="s">
        <v>707</v>
      </c>
      <c r="W12" s="307" t="s">
        <v>735</v>
      </c>
      <c r="X12" s="307" t="s">
        <v>29685</v>
      </c>
      <c r="Y12" s="307" t="s">
        <v>29680</v>
      </c>
      <c r="Z12" s="504"/>
      <c r="AA12" s="504"/>
      <c r="AC12" s="512"/>
      <c r="AD12" s="512"/>
      <c r="AE12" s="512"/>
      <c r="AF12" s="512"/>
      <c r="AG12" s="239" t="s">
        <v>113</v>
      </c>
      <c r="AH12" s="239" t="s">
        <v>35</v>
      </c>
      <c r="AI12" s="239" t="s">
        <v>29681</v>
      </c>
    </row>
    <row r="13" spans="1:35" ht="12.75" customHeight="1">
      <c r="B13" s="240">
        <v>1</v>
      </c>
      <c r="C13" s="241">
        <v>2</v>
      </c>
      <c r="D13" s="241">
        <v>3</v>
      </c>
      <c r="E13" s="241">
        <v>4</v>
      </c>
      <c r="F13" s="241">
        <v>5</v>
      </c>
      <c r="G13" s="241">
        <v>6</v>
      </c>
      <c r="H13" s="241">
        <v>7</v>
      </c>
      <c r="I13" s="241">
        <v>8</v>
      </c>
      <c r="J13" s="241">
        <v>9</v>
      </c>
      <c r="K13" s="241">
        <v>10</v>
      </c>
      <c r="L13" s="242">
        <v>11</v>
      </c>
      <c r="M13" s="243">
        <v>12</v>
      </c>
      <c r="O13" s="285">
        <v>1</v>
      </c>
      <c r="P13" s="285">
        <v>2</v>
      </c>
      <c r="Q13" s="285">
        <v>3</v>
      </c>
      <c r="R13" s="285">
        <v>4</v>
      </c>
      <c r="S13" s="285">
        <v>5</v>
      </c>
      <c r="T13" s="285">
        <v>6</v>
      </c>
      <c r="U13" s="284">
        <v>7</v>
      </c>
      <c r="V13" s="285">
        <v>7</v>
      </c>
      <c r="W13" s="285">
        <v>8</v>
      </c>
      <c r="X13" s="285">
        <v>9</v>
      </c>
      <c r="Y13" s="285">
        <v>10</v>
      </c>
      <c r="Z13" s="285">
        <v>11</v>
      </c>
      <c r="AA13" s="285">
        <v>12</v>
      </c>
      <c r="AC13" s="244">
        <v>1</v>
      </c>
      <c r="AD13" s="244">
        <v>2</v>
      </c>
      <c r="AE13" s="244">
        <v>3</v>
      </c>
      <c r="AF13" s="244">
        <v>4</v>
      </c>
      <c r="AG13" s="244">
        <v>5</v>
      </c>
      <c r="AH13" s="244">
        <v>6</v>
      </c>
      <c r="AI13" s="239">
        <v>7</v>
      </c>
    </row>
    <row r="14" spans="1:35">
      <c r="B14" s="390" t="e">
        <f>IF(C14=0,"",ROW()-13)</f>
        <v>#N/A</v>
      </c>
      <c r="C14" s="391" t="e">
        <f>VLOOKUP($L$1,DB_SPD!$B$2:$CV$701,4,FALSE)</f>
        <v>#N/A</v>
      </c>
      <c r="D14" s="392" t="e">
        <f>VLOOKUP($L$1,DB_SPD!$B$2:$CV$701,5,FALSE)</f>
        <v>#N/A</v>
      </c>
      <c r="E14" s="392" t="e">
        <f>VLOOKUP($L$1,DB_SPD!$B$2:$CV$701,6,FALSE)</f>
        <v>#N/A</v>
      </c>
      <c r="F14" s="392" t="e">
        <f>IF(C14="","",VLOOKUP($L$1,DB_SPD!$B$2:$CV$701,13,FALSE))</f>
        <v>#N/A</v>
      </c>
      <c r="G14" s="393" t="e">
        <f>VLOOKUP($L$1,DB_SPD!$B$2:$CV$701,14,FALSE)</f>
        <v>#N/A</v>
      </c>
      <c r="H14" s="394" t="e">
        <f>IF(C14="","",VLOOKUP($L$1,DB_SPD!$B$2:$CV$701,15,FALSE))</f>
        <v>#N/A</v>
      </c>
      <c r="I14" s="395" t="e">
        <f>IF($L$5="DIKBANGSPES",VLOOKUP($L$1,DB_SPD!$B$2:$FZ$701,104,FALSE),0)</f>
        <v>#N/A</v>
      </c>
      <c r="J14" s="396" t="e">
        <f>IF($L$5="DALAM KOTA",VLOOKUP($L$1,DB_SPD!$B$2:$FZ$701,116,FALSE),IF($L$5="PNBP",VLOOKUP($L$1,DB_SPD!$B$2:$FZ$701,116,FALSE),0))</f>
        <v>#N/A</v>
      </c>
      <c r="K14" s="396" t="e">
        <f>IF($L$5="DALAM KOTA",VLOOKUP($L$1,DB_SPD!$B$2:$FZ$701,101,FALSE),IF($L$5="PNBP",VLOOKUP($L$1,DB_SPD!$B$2:$FZ$701,101,FALSE),0))</f>
        <v>#N/A</v>
      </c>
      <c r="L14" s="396" t="e">
        <f>SUM(I14:K14)</f>
        <v>#N/A</v>
      </c>
      <c r="M14" s="397" t="e">
        <f>IF(B14="",""," "&amp;B14&amp;" ….................")</f>
        <v>#N/A</v>
      </c>
      <c r="O14" s="286" t="e">
        <f>IF(C14=0,"",ROW()-13)</f>
        <v>#N/A</v>
      </c>
      <c r="P14" s="287" t="e">
        <f>VLOOKUP($L$1,DB_SPD!$B$2:$CV$701,4,FALSE)</f>
        <v>#N/A</v>
      </c>
      <c r="Q14" s="288" t="e">
        <f>VLOOKUP($L$1,DB_SPD!$B$2:$CV$701,5,FALSE)</f>
        <v>#N/A</v>
      </c>
      <c r="R14" s="288" t="e">
        <f>VLOOKUP($L$1,DB_SPD!$B$2:$CV$701,9,FALSE)</f>
        <v>#N/A</v>
      </c>
      <c r="S14" s="286" t="e">
        <f>IF(P14="","",VLOOKUP($L$1,DB_SPD!$B$2:$CV$701,13,FALSE))</f>
        <v>#N/A</v>
      </c>
      <c r="T14" s="286" t="e">
        <f>IF(Q14=Data!$B$2,"B",IF(Q14=Data!$B$3,"B",IF(Q14=Data!$B$4,"C",IF(Q14=Data!$B$5,"C",IF(Q14=Data!$B$6,"C",IF(Q14=Data!$B$7,"D",IF(Q14=Data!$B$8,"D",IF(Q14=Data!$B$9,"D",IF(Q14=Data!$B$10,"D",IF(Q14=Data!$B$11,"D",IF(Q14=Data!$B$12,"D",IF(Q14=Data!$B$13,"D",IF(Q14=Data!$B$14,"D",IF(Q14=Data!$B$15,"D",IF(Q14=Data!$B$16,"D",IF(Q14=Data!$B$17,"D",IF(Q14=Data!$B$18,"D",IF(Q14=Data!$B$19,"D",IF(Q14=Data!$B$20,"D",IF(Q14=Data!$B$21,"D",IF(Q14=Data!$B$22,"D",IF(Q14=Data!$B$23,"C",IF(Q14=Data!$B$24,"C",IF(Q14=Data!$B$25,"C",IF(Q14=Data!$B$26,"C",IF(Q14=Data!$B$27,"D",IF(Q14=Data!$B$28,"D",IF(Q14=Data!$B$29,"D",IF(Q14=Data!$B$30,"D",IF(Q14=Data!$B$31,"D",IF(Q14=Data!$B$32,"D",IF(Q14=Data!$B$33,"D",IF(Q14=Data!$B$34,"",IF(Q14=Data!$B$35,"",IF(Q14=Data!$B$36,"",IF(Q14=Data!$B$37,""))))))))))))))))))))))))))))))))))))</f>
        <v>#N/A</v>
      </c>
      <c r="U14" s="289" t="s">
        <v>29684</v>
      </c>
      <c r="V14" s="290" t="e">
        <f>IF(P14="","",VLOOKUP($L$1,DB_SPD!$B$2:$CV$701,17,FALSE))</f>
        <v>#N/A</v>
      </c>
      <c r="W14" s="291" t="e">
        <f>IF(Q14="","",VLOOKUP($L$1,DB_SPD!$B$2:$CV$701,18,FALSE))</f>
        <v>#N/A</v>
      </c>
      <c r="X14" s="291" t="e">
        <f>IF(R14="","",VLOOKUP($L$1,DB_SPD!$B$2:$CV$701,15,FALSE))</f>
        <v>#N/A</v>
      </c>
      <c r="Y14" s="291" t="e">
        <f>IF(S14="","",VLOOKUP($L$1,DB_SPD!$B$2:$CV$701,16,FALSE))</f>
        <v>#N/A</v>
      </c>
      <c r="Z14" s="292" t="e">
        <f>VLOOKUP($L$1,DB_SPD!$B$2:$CV$701,14,FALSE)</f>
        <v>#N/A</v>
      </c>
      <c r="AA14" s="290"/>
      <c r="AC14" s="264" t="e">
        <f>IF(C14=0,"",ROW()-13)</f>
        <v>#N/A</v>
      </c>
      <c r="AD14" s="245" t="e">
        <f>VLOOKUP($L$1,DB_SPD!$B$2:$CV$701,4,FALSE)</f>
        <v>#N/A</v>
      </c>
      <c r="AE14" s="246" t="e">
        <f>VLOOKUP($L$1,DB_SPD!$B$2:$CV$701,14,FALSE)</f>
        <v>#N/A</v>
      </c>
      <c r="AF14" s="270" t="e">
        <f>IF(Z14="","",VLOOKUP($L$1,DB_SPD!$B$2:$CV$701,15,FALSE))</f>
        <v>#N/A</v>
      </c>
      <c r="AG14" s="264"/>
      <c r="AH14" s="264"/>
      <c r="AI14" s="265"/>
    </row>
    <row r="15" spans="1:35">
      <c r="B15" s="398" t="e">
        <f t="shared" ref="B15:B29" si="0">IF(C15=0,"",ROW()-13)</f>
        <v>#N/A</v>
      </c>
      <c r="C15" s="399" t="e">
        <f>VLOOKUP($L$1,DB_SPD!$B$2:$CV$701,23,FALSE)</f>
        <v>#N/A</v>
      </c>
      <c r="D15" s="400" t="e">
        <f>VLOOKUP($L$1,DB_SPD!$B$2:$CV$701,24,FALSE)</f>
        <v>#N/A</v>
      </c>
      <c r="E15" s="400" t="e">
        <f>VLOOKUP($L$1,DB_SPD!$B$2:$CV$701,25,FALSE)</f>
        <v>#N/A</v>
      </c>
      <c r="F15" s="400" t="e">
        <f>IF(C15="","",VLOOKUP($L$1,DB_SPD!$B$2:$CV$701,13,FALSE))</f>
        <v>#N/A</v>
      </c>
      <c r="G15" s="401" t="e">
        <f>VLOOKUP($L$1,DB_SPD!$B$2:$CV$701,26,FALSE)</f>
        <v>#N/A</v>
      </c>
      <c r="H15" s="402" t="e">
        <f>IF(C15="","",VLOOKUP($L$1,DB_SPD!$B$2:$CV$701,15,FALSE))</f>
        <v>#N/A</v>
      </c>
      <c r="I15" s="403" t="e">
        <f>IF($L$5="DIKBANGSPES",VLOOKUP($L$1,DB_SPD!$B$2:$FZ$701,131,FALSE),0)</f>
        <v>#N/A</v>
      </c>
      <c r="J15" s="404" t="e">
        <f>IF($L$5="DALAM KOTA",VLOOKUP($L$1,DB_SPD!$B$2:$FZ$701,146,FALSE),IF($L$5="PNBP",VLOOKUP($L$1,DB_SPD!$B$2:$FZ$701,116,FALSE),0))</f>
        <v>#N/A</v>
      </c>
      <c r="K15" s="404" t="e">
        <f>IF($L$5="DALAM KOTA",VLOOKUP($L$1,DB_SPD!$B$2:$FZ$701,161,FALSE),IF($L$5="PNBP",VLOOKUP($L$1,DB_SPD!$B$2:$FZ$701,161,FALSE),0))</f>
        <v>#N/A</v>
      </c>
      <c r="L15" s="404" t="e">
        <f t="shared" ref="L15:L28" si="1">SUM(I15:K15)</f>
        <v>#N/A</v>
      </c>
      <c r="M15" s="405" t="e">
        <f>IF(B15="",""," "&amp;B15&amp;" ….................")</f>
        <v>#N/A</v>
      </c>
      <c r="O15" s="293" t="e">
        <f t="shared" ref="O15:O29" si="2">IF(C15=0,"",ROW()-13)</f>
        <v>#N/A</v>
      </c>
      <c r="P15" s="294" t="e">
        <f>VLOOKUP($L$1,DB_SPD!$B$2:$CV$701,23,FALSE)</f>
        <v>#N/A</v>
      </c>
      <c r="Q15" s="295" t="e">
        <f>VLOOKUP($L$1,DB_SPD!$B$2:$CV$701,24,FALSE)</f>
        <v>#N/A</v>
      </c>
      <c r="R15" s="295" t="e">
        <f>VLOOKUP($L$1,DB_SPD!$B$2:$CV$701,27,FALSE)</f>
        <v>#N/A</v>
      </c>
      <c r="S15" s="293" t="e">
        <f>IF(P15="","",VLOOKUP($L$1,DB_SPD!$B$2:$CV$701,13,FALSE))</f>
        <v>#N/A</v>
      </c>
      <c r="T15" s="293" t="e">
        <f>IF(Q15=Data!$B$2,"B",IF(Q15=Data!$B$3,"B",IF(Q15=Data!$B$4,"C",IF(Q15=Data!$B$5,"C",IF(Q15=Data!$B$6,"C",IF(Q15=Data!$B$7,"D",IF(Q15=Data!$B$8,"D",IF(Q15=Data!$B$9,"D",IF(Q15=Data!$B$10,"D",IF(Q15=Data!$B$11,"D",IF(Q15=Data!$B$12,"D",IF(Q15=Data!$B$13,"D",IF(Q15=Data!$B$14,"D",IF(Q15=Data!$B$15,"D",IF(Q15=Data!$B$16,"D",IF(Q15=Data!$B$17,"D",IF(Q15=Data!$B$18,"D",IF(Q15=Data!$B$19,"D",IF(Q15=Data!$B$20,"D",IF(Q15=Data!$B$21,"D",IF(Q15=Data!$B$22,"D",IF(Q15=Data!$B$23,"C",IF(Q15=Data!$B$24,"C",IF(Q15=Data!$B$25,"C",IF(Q15=Data!$B$26,"C",IF(Q15=Data!$B$27,"D",IF(Q15=Data!$B$28,"D",IF(Q15=Data!$B$29,"D",IF(Q15=Data!$B$30,"D",IF(Q15=Data!$B$31,"D",IF(Q15=Data!$B$32,"D",IF(Q15=Data!$B$33,"D",IF(Q15=Data!$B$34,"",IF(Q15=Data!$B$35,"",IF(Q15=Data!$B$36,"",IF(Q15=Data!$B$37,""))))))))))))))))))))))))))))))))))))</f>
        <v>#N/A</v>
      </c>
      <c r="U15" s="296" t="e">
        <f>IF(P15="","",$U$14)</f>
        <v>#N/A</v>
      </c>
      <c r="V15" s="297" t="e">
        <f>IF(P15="","",VLOOKUP($L$1,DB_SPD!$B$2:$CV$701,17,FALSE))</f>
        <v>#N/A</v>
      </c>
      <c r="W15" s="298" t="e">
        <f>IF(Q15="","",VLOOKUP($L$1,DB_SPD!$B$2:$CV$701,18,FALSE))</f>
        <v>#N/A</v>
      </c>
      <c r="X15" s="298" t="e">
        <f>IF(R15="","",VLOOKUP($L$1,DB_SPD!$B$2:$CV$701,15,FALSE))</f>
        <v>#N/A</v>
      </c>
      <c r="Y15" s="298" t="e">
        <f>IF(S15="","",VLOOKUP($L$1,DB_SPD!$B$2:$CV$701,16,FALSE))</f>
        <v>#N/A</v>
      </c>
      <c r="Z15" s="299" t="e">
        <f>VLOOKUP($L$1,DB_SPD!$B$2:$CV$701,26,FALSE)</f>
        <v>#N/A</v>
      </c>
      <c r="AA15" s="297"/>
      <c r="AC15" s="266" t="e">
        <f t="shared" ref="AC15:AC29" si="3">IF(C15=0,"",ROW()-13)</f>
        <v>#N/A</v>
      </c>
      <c r="AD15" s="247" t="e">
        <f>VLOOKUP($L$1,DB_SPD!$B$2:$CV$701,23,FALSE)</f>
        <v>#N/A</v>
      </c>
      <c r="AE15" s="248" t="e">
        <f>VLOOKUP($L$1,DB_SPD!$B$2:$CV$701,26,FALSE)</f>
        <v>#N/A</v>
      </c>
      <c r="AF15" s="271" t="e">
        <f>IF(Z15="","",VLOOKUP($L$1,DB_SPD!$B$2:$CV$701,15,FALSE))</f>
        <v>#N/A</v>
      </c>
      <c r="AG15" s="266"/>
      <c r="AH15" s="266"/>
      <c r="AI15" s="267"/>
    </row>
    <row r="16" spans="1:35">
      <c r="B16" s="398" t="e">
        <f t="shared" si="0"/>
        <v>#N/A</v>
      </c>
      <c r="C16" s="399" t="e">
        <f>VLOOKUP($L$1,DB_SPD!$B$2:$CV$701,28,FALSE)</f>
        <v>#N/A</v>
      </c>
      <c r="D16" s="400" t="e">
        <f>VLOOKUP($L$1,DB_SPD!$B$2:$CV$701,29,FALSE)</f>
        <v>#N/A</v>
      </c>
      <c r="E16" s="400" t="e">
        <f>VLOOKUP($L$1,DB_SPD!$B$2:$CV$701,30,FALSE)</f>
        <v>#N/A</v>
      </c>
      <c r="F16" s="400" t="e">
        <f>IF(C16=0,"",VLOOKUP($L$1,DB_SPD!$B$2:$CV$701,13,FALSE))</f>
        <v>#N/A</v>
      </c>
      <c r="G16" s="401" t="e">
        <f>VLOOKUP($L$1,DB_SPD!$B$2:$CV$701,31,FALSE)</f>
        <v>#N/A</v>
      </c>
      <c r="H16" s="402" t="e">
        <f>IF(C16=0,"",VLOOKUP($L$1,DB_SPD!$B$2:$CV$701,15,FALSE))</f>
        <v>#N/A</v>
      </c>
      <c r="I16" s="403" t="e">
        <f>IF($L$5="DIKBANGSPES",VLOOKUP($L$1,DB_SPD!$B$2:$FZ$701,132,FALSE),0)</f>
        <v>#N/A</v>
      </c>
      <c r="J16" s="404" t="e">
        <f>IF($L$5="DALAM KOTA",VLOOKUP($L$1,DB_SPD!$B$2:$FZ$701,147,FALSE),IF($L$5="PNBP",VLOOKUP($L$1,DB_SPD!$B$2:$FZ$701,147,FALSE),0))</f>
        <v>#N/A</v>
      </c>
      <c r="K16" s="404" t="e">
        <f>IF($L$5="DALAM KOTA",VLOOKUP($L$1,DB_SPD!$B$2:$FZ$701,162,FALSE),IF($L$5="PNBP",VLOOKUP($L$1,DB_SPD!$B$2:$FZ$701,162,FALSE),0))</f>
        <v>#N/A</v>
      </c>
      <c r="L16" s="404" t="e">
        <f t="shared" si="1"/>
        <v>#N/A</v>
      </c>
      <c r="M16" s="405" t="e">
        <f>IF(B16="",""," "&amp;B16&amp;" ….................")</f>
        <v>#N/A</v>
      </c>
      <c r="O16" s="293" t="e">
        <f t="shared" si="2"/>
        <v>#N/A</v>
      </c>
      <c r="P16" s="294" t="e">
        <f>VLOOKUP($L$1,DB_SPD!$B$2:$CV$701,28,FALSE)</f>
        <v>#N/A</v>
      </c>
      <c r="Q16" s="295" t="e">
        <f>VLOOKUP($L$1,DB_SPD!$B$2:$CV$701,29,FALSE)</f>
        <v>#N/A</v>
      </c>
      <c r="R16" s="295" t="e">
        <f>VLOOKUP($L$1,DB_SPD!$B$2:$CV$701,32,FALSE)</f>
        <v>#N/A</v>
      </c>
      <c r="S16" s="293" t="e">
        <f>IF(P16="","",VLOOKUP($L$1,DB_SPD!$B$2:$CV$701,13,FALSE))</f>
        <v>#N/A</v>
      </c>
      <c r="T16" s="293" t="e">
        <f>IF(Q16=Data!$B$2,"B",IF(Q16=Data!$B$3,"B",IF(Q16=Data!$B$4,"C",IF(Q16=Data!$B$5,"C",IF(Q16=Data!$B$6,"C",IF(Q16=Data!$B$7,"D",IF(Q16=Data!$B$8,"D",IF(Q16=Data!$B$9,"D",IF(Q16=Data!$B$10,"D",IF(Q16=Data!$B$11,"D",IF(Q16=Data!$B$12,"D",IF(Q16=Data!$B$13,"D",IF(Q16=Data!$B$14,"D",IF(Q16=Data!$B$15,"D",IF(Q16=Data!$B$16,"D",IF(Q16=Data!$B$17,"D",IF(Q16=Data!$B$18,"D",IF(Q16=Data!$B$19,"D",IF(Q16=Data!$B$20,"D",IF(Q16=Data!$B$21,"D",IF(Q16=Data!$B$22,"D",IF(Q16=Data!$B$23,"C",IF(Q16=Data!$B$24,"C",IF(Q16=Data!$B$25,"C",IF(Q16=Data!$B$26,"C",IF(Q16=Data!$B$27,"D",IF(Q16=Data!$B$28,"D",IF(Q16=Data!$B$29,"D",IF(Q16=Data!$B$30,"D",IF(Q16=Data!$B$31,"D",IF(Q16=Data!$B$32,"D",IF(Q16=Data!$B$33,"D",IF(Q16=Data!$B$34,"",IF(Q16=Data!$B$35,"",IF(Q16=Data!$B$36,"",IF(Q16=Data!$B$37,""))))))))))))))))))))))))))))))))))))</f>
        <v>#N/A</v>
      </c>
      <c r="U16" s="296" t="e">
        <f t="shared" ref="U16:U29" si="4">IF(P16="","",$U$14)</f>
        <v>#N/A</v>
      </c>
      <c r="V16" s="297" t="e">
        <f>IF(P16="","",VLOOKUP($L$1,DB_SPD!$B$2:$CV$701,17,FALSE))</f>
        <v>#N/A</v>
      </c>
      <c r="W16" s="298" t="e">
        <f>IF(Q16="","",VLOOKUP($L$1,DB_SPD!$B$2:$CV$701,18,FALSE))</f>
        <v>#N/A</v>
      </c>
      <c r="X16" s="298" t="e">
        <f>IF(R16="","",VLOOKUP($L$1,DB_SPD!$B$2:$CV$701,15,FALSE))</f>
        <v>#N/A</v>
      </c>
      <c r="Y16" s="298" t="e">
        <f>IF(S16="","",VLOOKUP($L$1,DB_SPD!$B$2:$CV$701,16,FALSE))</f>
        <v>#N/A</v>
      </c>
      <c r="Z16" s="299" t="e">
        <f>VLOOKUP($L$1,DB_SPD!$B$2:$CV$701,31,FALSE)</f>
        <v>#N/A</v>
      </c>
      <c r="AA16" s="297"/>
      <c r="AC16" s="266" t="e">
        <f t="shared" si="3"/>
        <v>#N/A</v>
      </c>
      <c r="AD16" s="247" t="e">
        <f>VLOOKUP($L$1,DB_SPD!$B$2:$CV$701,28,FALSE)</f>
        <v>#N/A</v>
      </c>
      <c r="AE16" s="248" t="e">
        <f>VLOOKUP($L$1,DB_SPD!$B$2:$CV$701,31,FALSE)</f>
        <v>#N/A</v>
      </c>
      <c r="AF16" s="271" t="e">
        <f>IF(Z16="","",VLOOKUP($L$1,DB_SPD!$B$2:$CV$701,15,FALSE))</f>
        <v>#N/A</v>
      </c>
      <c r="AG16" s="266"/>
      <c r="AH16" s="266"/>
      <c r="AI16" s="267"/>
    </row>
    <row r="17" spans="1:35">
      <c r="B17" s="398" t="e">
        <f>IF(C17=0,"",ROW()-13)</f>
        <v>#N/A</v>
      </c>
      <c r="C17" s="399" t="e">
        <f>VLOOKUP($L$1,DB_SPD!$B$2:$CV$701,33,FALSE)</f>
        <v>#N/A</v>
      </c>
      <c r="D17" s="400" t="e">
        <f>VLOOKUP($L$1,DB_SPD!$B$2:$CV$701,34,FALSE)</f>
        <v>#N/A</v>
      </c>
      <c r="E17" s="400" t="e">
        <f>VLOOKUP($L$1,DB_SPD!$B$2:$CV$701,35,FALSE)</f>
        <v>#N/A</v>
      </c>
      <c r="F17" s="400" t="e">
        <f>IF(C17=0,"",VLOOKUP($L$1,DB_SPD!$B$2:$CV$701,13,FALSE))</f>
        <v>#N/A</v>
      </c>
      <c r="G17" s="401" t="e">
        <f>VLOOKUP($L$1,DB_SPD!$B$2:$CV$701,36,FALSE)</f>
        <v>#N/A</v>
      </c>
      <c r="H17" s="402" t="e">
        <f>IF(C17=0,"",VLOOKUP($L$1,DB_SPD!$B$2:$CV$701,15,FALSE))</f>
        <v>#N/A</v>
      </c>
      <c r="I17" s="403" t="e">
        <f>IF($L$5="DIKBANGSPES",VLOOKUP($L$1,DB_SPD!$B$2:$FZ$701,133,FALSE),0)</f>
        <v>#N/A</v>
      </c>
      <c r="J17" s="404" t="e">
        <f>IF($L$5="DALAM KOTA",VLOOKUP($L$1,DB_SPD!$B$2:$FZ$701,148,FALSE),IF($L$5="PNBP",VLOOKUP($L$1,DB_SPD!$B$2:$FZ$701,148,FALSE),0))</f>
        <v>#N/A</v>
      </c>
      <c r="K17" s="404" t="e">
        <f>IF($L$5="DALAM KOTA",VLOOKUP($L$1,DB_SPD!$B$2:$FZ$701,163,FALSE),IF($L$5="PNBP",VLOOKUP($L$1,DB_SPD!$B$2:$FZ$701,163,FALSE),0))</f>
        <v>#N/A</v>
      </c>
      <c r="L17" s="404" t="e">
        <f t="shared" si="1"/>
        <v>#N/A</v>
      </c>
      <c r="M17" s="405" t="e">
        <f t="shared" ref="M17:M29" si="5">IF(B17="",""," "&amp;B17&amp;" ….................")</f>
        <v>#N/A</v>
      </c>
      <c r="O17" s="293" t="e">
        <f t="shared" si="2"/>
        <v>#N/A</v>
      </c>
      <c r="P17" s="294" t="e">
        <f>VLOOKUP($L$1,DB_SPD!$B$2:$CV$701,33,FALSE)</f>
        <v>#N/A</v>
      </c>
      <c r="Q17" s="295" t="e">
        <f>VLOOKUP($L$1,DB_SPD!$B$2:$CV$701,34,FALSE)</f>
        <v>#N/A</v>
      </c>
      <c r="R17" s="295" t="e">
        <f>VLOOKUP($L$1,DB_SPD!$B$2:$CV$701,37,FALSE)</f>
        <v>#N/A</v>
      </c>
      <c r="S17" s="293" t="e">
        <f>IF(P17="","",VLOOKUP($L$1,DB_SPD!$B$2:$CV$701,13,FALSE))</f>
        <v>#N/A</v>
      </c>
      <c r="T17" s="293" t="e">
        <f>IF(Q17=Data!$B$2,"B",IF(Q17=Data!$B$3,"B",IF(Q17=Data!$B$4,"C",IF(Q17=Data!$B$5,"C",IF(Q17=Data!$B$6,"C",IF(Q17=Data!$B$7,"D",IF(Q17=Data!$B$8,"D",IF(Q17=Data!$B$9,"D",IF(Q17=Data!$B$10,"D",IF(Q17=Data!$B$11,"D",IF(Q17=Data!$B$12,"D",IF(Q17=Data!$B$13,"D",IF(Q17=Data!$B$14,"D",IF(Q17=Data!$B$15,"D",IF(Q17=Data!$B$16,"D",IF(Q17=Data!$B$17,"D",IF(Q17=Data!$B$18,"D",IF(Q17=Data!$B$19,"D",IF(Q17=Data!$B$20,"D",IF(Q17=Data!$B$21,"D",IF(Q17=Data!$B$22,"D",IF(Q17=Data!$B$23,"C",IF(Q17=Data!$B$24,"C",IF(Q17=Data!$B$25,"C",IF(Q17=Data!$B$26,"C",IF(Q17=Data!$B$27,"D",IF(Q17=Data!$B$28,"D",IF(Q17=Data!$B$29,"D",IF(Q17=Data!$B$30,"D",IF(Q17=Data!$B$31,"D",IF(Q17=Data!$B$32,"D",IF(Q17=Data!$B$33,"D",IF(Q17=Data!$B$34,"",IF(Q17=Data!$B$35,"",IF(Q17=Data!$B$36,"",IF(Q17=Data!$B$37,""))))))))))))))))))))))))))))))))))))</f>
        <v>#N/A</v>
      </c>
      <c r="U17" s="296" t="e">
        <f t="shared" si="4"/>
        <v>#N/A</v>
      </c>
      <c r="V17" s="297" t="e">
        <f>IF(P17="","",VLOOKUP($L$1,DB_SPD!$B$2:$CV$701,17,FALSE))</f>
        <v>#N/A</v>
      </c>
      <c r="W17" s="298" t="e">
        <f>IF(Q17="","",VLOOKUP($L$1,DB_SPD!$B$2:$CV$701,18,FALSE))</f>
        <v>#N/A</v>
      </c>
      <c r="X17" s="298" t="e">
        <f>IF(R17="","",VLOOKUP($L$1,DB_SPD!$B$2:$CV$701,15,FALSE))</f>
        <v>#N/A</v>
      </c>
      <c r="Y17" s="298" t="e">
        <f>IF(S17="","",VLOOKUP($L$1,DB_SPD!$B$2:$CV$701,16,FALSE))</f>
        <v>#N/A</v>
      </c>
      <c r="Z17" s="299" t="e">
        <f>VLOOKUP($L$1,DB_SPD!$B$2:$CV$701,36,FALSE)</f>
        <v>#N/A</v>
      </c>
      <c r="AA17" s="297"/>
      <c r="AC17" s="266" t="e">
        <f t="shared" si="3"/>
        <v>#N/A</v>
      </c>
      <c r="AD17" s="247" t="e">
        <f>VLOOKUP($L$1,DB_SPD!$B$2:$CV$701,33,FALSE)</f>
        <v>#N/A</v>
      </c>
      <c r="AE17" s="248" t="e">
        <f>VLOOKUP($L$1,DB_SPD!$B$2:$CV$701,36,FALSE)</f>
        <v>#N/A</v>
      </c>
      <c r="AF17" s="271" t="e">
        <f>IF(Z17="","",VLOOKUP($L$1,DB_SPD!$B$2:$CV$701,15,FALSE))</f>
        <v>#N/A</v>
      </c>
      <c r="AG17" s="266"/>
      <c r="AH17" s="266"/>
      <c r="AI17" s="267"/>
    </row>
    <row r="18" spans="1:35">
      <c r="B18" s="398" t="e">
        <f t="shared" si="0"/>
        <v>#N/A</v>
      </c>
      <c r="C18" s="399" t="e">
        <f>VLOOKUP($L$1,DB_SPD!$B$2:$CV$701,38,FALSE)</f>
        <v>#N/A</v>
      </c>
      <c r="D18" s="400" t="e">
        <f>VLOOKUP($L$1,DB_SPD!$B$2:$CV$701,39,FALSE)</f>
        <v>#N/A</v>
      </c>
      <c r="E18" s="400" t="e">
        <f>VLOOKUP($L$1,DB_SPD!$B$2:$CV$701,40,FALSE)</f>
        <v>#N/A</v>
      </c>
      <c r="F18" s="400" t="e">
        <f>IF(C18=0,"",VLOOKUP($L$1,DB_SPD!$B$2:$CV$701,13,FALSE))</f>
        <v>#N/A</v>
      </c>
      <c r="G18" s="401" t="e">
        <f>VLOOKUP($L$1,DB_SPD!$B$2:$CV$701,41,FALSE)</f>
        <v>#N/A</v>
      </c>
      <c r="H18" s="402" t="e">
        <f>IF(C18=0,"",VLOOKUP($L$1,DB_SPD!$B$2:$CV$701,15,FALSE))</f>
        <v>#N/A</v>
      </c>
      <c r="I18" s="403" t="e">
        <f>IF($L$5="DIKBANGSPES",VLOOKUP($L$1,DB_SPD!$B$2:$FZ$701,134,FALSE),0)</f>
        <v>#N/A</v>
      </c>
      <c r="J18" s="404" t="e">
        <f>IF($L$5="DALAM KOTA",VLOOKUP($L$1,DB_SPD!$B$2:$FZ$701,149,FALSE),IF($L$5="PNBP",VLOOKUP($L$1,DB_SPD!$B$2:$FZ$701,149,FALSE),0))</f>
        <v>#N/A</v>
      </c>
      <c r="K18" s="404" t="e">
        <f>IF($L$5="DALAM KOTA",VLOOKUP($L$1,DB_SPD!$B$2:$FZ$701,164,FALSE),IF($L$5="PNBP",VLOOKUP($L$1,DB_SPD!$B$2:$FZ$701,164,FALSE),0))</f>
        <v>#N/A</v>
      </c>
      <c r="L18" s="404" t="e">
        <f t="shared" si="1"/>
        <v>#N/A</v>
      </c>
      <c r="M18" s="405" t="e">
        <f t="shared" si="5"/>
        <v>#N/A</v>
      </c>
      <c r="O18" s="293" t="e">
        <f t="shared" si="2"/>
        <v>#N/A</v>
      </c>
      <c r="P18" s="294" t="e">
        <f>VLOOKUP($L$1,DB_SPD!$B$2:$CV$701,38,FALSE)</f>
        <v>#N/A</v>
      </c>
      <c r="Q18" s="295" t="e">
        <f>VLOOKUP($L$1,DB_SPD!$B$2:$CV$701,39,FALSE)</f>
        <v>#N/A</v>
      </c>
      <c r="R18" s="295" t="e">
        <f>VLOOKUP($L$1,DB_SPD!$B$2:$CV$701,42,FALSE)</f>
        <v>#N/A</v>
      </c>
      <c r="S18" s="293" t="e">
        <f>IF(P18="","",VLOOKUP($L$1,DB_SPD!$B$2:$CV$701,13,FALSE))</f>
        <v>#N/A</v>
      </c>
      <c r="T18" s="293" t="e">
        <f>IF(Q18=Data!$B$2,"B",IF(Q18=Data!$B$3,"B",IF(Q18=Data!$B$4,"C",IF(Q18=Data!$B$5,"C",IF(Q18=Data!$B$6,"C",IF(Q18=Data!$B$7,"D",IF(Q18=Data!$B$8,"D",IF(Q18=Data!$B$9,"D",IF(Q18=Data!$B$10,"D",IF(Q18=Data!$B$11,"D",IF(Q18=Data!$B$12,"D",IF(Q18=Data!$B$13,"D",IF(Q18=Data!$B$14,"D",IF(Q18=Data!$B$15,"D",IF(Q18=Data!$B$16,"D",IF(Q18=Data!$B$17,"D",IF(Q18=Data!$B$18,"D",IF(Q18=Data!$B$19,"D",IF(Q18=Data!$B$20,"D",IF(Q18=Data!$B$21,"D",IF(Q18=Data!$B$22,"D",IF(Q18=Data!$B$23,"C",IF(Q18=Data!$B$24,"C",IF(Q18=Data!$B$25,"C",IF(Q18=Data!$B$26,"C",IF(Q18=Data!$B$27,"D",IF(Q18=Data!$B$28,"D",IF(Q18=Data!$B$29,"D",IF(Q18=Data!$B$30,"D",IF(Q18=Data!$B$31,"D",IF(Q18=Data!$B$32,"D",IF(Q18=Data!$B$33,"D",IF(Q18=Data!$B$34,"",IF(Q18=Data!$B$35,"",IF(Q18=Data!$B$36,"",IF(Q18=Data!$B$37,""))))))))))))))))))))))))))))))))))))</f>
        <v>#N/A</v>
      </c>
      <c r="U18" s="296" t="e">
        <f t="shared" si="4"/>
        <v>#N/A</v>
      </c>
      <c r="V18" s="297" t="e">
        <f>IF(P18="","",VLOOKUP($L$1,DB_SPD!$B$2:$CV$701,17,FALSE))</f>
        <v>#N/A</v>
      </c>
      <c r="W18" s="298" t="e">
        <f>IF(Q18="","",VLOOKUP($L$1,DB_SPD!$B$2:$CV$701,18,FALSE))</f>
        <v>#N/A</v>
      </c>
      <c r="X18" s="298" t="e">
        <f>IF(R18="","",VLOOKUP($L$1,DB_SPD!$B$2:$CV$701,15,FALSE))</f>
        <v>#N/A</v>
      </c>
      <c r="Y18" s="298" t="e">
        <f>IF(S18="","",VLOOKUP($L$1,DB_SPD!$B$2:$CV$701,16,FALSE))</f>
        <v>#N/A</v>
      </c>
      <c r="Z18" s="299" t="e">
        <f>VLOOKUP($L$1,DB_SPD!$B$2:$CV$701,41,FALSE)</f>
        <v>#N/A</v>
      </c>
      <c r="AA18" s="297"/>
      <c r="AC18" s="266" t="e">
        <f t="shared" si="3"/>
        <v>#N/A</v>
      </c>
      <c r="AD18" s="247" t="e">
        <f>VLOOKUP($L$1,DB_SPD!$B$2:$CV$701,38,FALSE)</f>
        <v>#N/A</v>
      </c>
      <c r="AE18" s="248" t="e">
        <f>VLOOKUP($L$1,DB_SPD!$B$2:$CV$701,41,FALSE)</f>
        <v>#N/A</v>
      </c>
      <c r="AF18" s="271" t="e">
        <f>IF(Z18="","",VLOOKUP($L$1,DB_SPD!$B$2:$CV$701,15,FALSE))</f>
        <v>#N/A</v>
      </c>
      <c r="AG18" s="266"/>
      <c r="AH18" s="266"/>
      <c r="AI18" s="267"/>
    </row>
    <row r="19" spans="1:35">
      <c r="B19" s="398" t="e">
        <f t="shared" si="0"/>
        <v>#N/A</v>
      </c>
      <c r="C19" s="399" t="e">
        <f>VLOOKUP($L$1,DB_SPD!$B$2:$CV$701,43,FALSE)</f>
        <v>#N/A</v>
      </c>
      <c r="D19" s="400" t="e">
        <f>VLOOKUP($L$1,DB_SPD!$B$2:$CV$701,44,FALSE)</f>
        <v>#N/A</v>
      </c>
      <c r="E19" s="400" t="e">
        <f>VLOOKUP($L$1,DB_SPD!$B$2:$CV$701,45,FALSE)</f>
        <v>#N/A</v>
      </c>
      <c r="F19" s="400" t="e">
        <f>IF(C19=0,"",VLOOKUP($L$1,DB_SPD!$B$2:$CV$701,13,FALSE))</f>
        <v>#N/A</v>
      </c>
      <c r="G19" s="401" t="e">
        <f>VLOOKUP($L$1,DB_SPD!$B$2:$CV$701,46,FALSE)</f>
        <v>#N/A</v>
      </c>
      <c r="H19" s="402" t="e">
        <f>IF(C19=0,"",VLOOKUP($L$1,DB_SPD!$B$2:$CV$701,15,FALSE))</f>
        <v>#N/A</v>
      </c>
      <c r="I19" s="403" t="e">
        <f>IF($L$5="DIKBANGSPES",VLOOKUP($L$1,DB_SPD!$B$2:$FZ$701,135,FALSE),0)</f>
        <v>#N/A</v>
      </c>
      <c r="J19" s="404" t="e">
        <f>IF($L$5="DALAM KOTA",VLOOKUP($L$1,DB_SPD!$B$2:$FZ$701,150,FALSE),IF($L$5="PNBP",VLOOKUP($L$1,DB_SPD!$B$2:$FZ$701,150,FALSE),0))</f>
        <v>#N/A</v>
      </c>
      <c r="K19" s="404" t="e">
        <f>IF($L$5="DALAM KOTA",VLOOKUP($L$1,DB_SPD!$B$2:$FZ$701,165,FALSE),IF($L$5="PNBP",VLOOKUP($L$1,DB_SPD!$B$2:$FZ$701,165,FALSE),0))</f>
        <v>#N/A</v>
      </c>
      <c r="L19" s="404" t="e">
        <f t="shared" si="1"/>
        <v>#N/A</v>
      </c>
      <c r="M19" s="405" t="e">
        <f t="shared" si="5"/>
        <v>#N/A</v>
      </c>
      <c r="O19" s="293" t="e">
        <f t="shared" si="2"/>
        <v>#N/A</v>
      </c>
      <c r="P19" s="294" t="e">
        <f>VLOOKUP($L$1,DB_SPD!$B$2:$CV$701,43,FALSE)</f>
        <v>#N/A</v>
      </c>
      <c r="Q19" s="295" t="e">
        <f>VLOOKUP($L$1,DB_SPD!$B$2:$CV$701,44,FALSE)</f>
        <v>#N/A</v>
      </c>
      <c r="R19" s="295" t="e">
        <f>VLOOKUP($L$1,DB_SPD!$B$2:$CV$701,47,FALSE)</f>
        <v>#N/A</v>
      </c>
      <c r="S19" s="293" t="e">
        <f>IF(P19="","",VLOOKUP($L$1,DB_SPD!$B$2:$CV$701,13,FALSE))</f>
        <v>#N/A</v>
      </c>
      <c r="T19" s="293" t="e">
        <f>IF(Q19=Data!$B$2,"B",IF(Q19=Data!$B$3,"B",IF(Q19=Data!$B$4,"C",IF(Q19=Data!$B$5,"C",IF(Q19=Data!$B$6,"C",IF(Q19=Data!$B$7,"D",IF(Q19=Data!$B$8,"D",IF(Q19=Data!$B$9,"D",IF(Q19=Data!$B$10,"D",IF(Q19=Data!$B$11,"D",IF(Q19=Data!$B$12,"D",IF(Q19=Data!$B$13,"D",IF(Q19=Data!$B$14,"D",IF(Q19=Data!$B$15,"D",IF(Q19=Data!$B$16,"D",IF(Q19=Data!$B$17,"D",IF(Q19=Data!$B$18,"D",IF(Q19=Data!$B$19,"D",IF(Q19=Data!$B$20,"D",IF(Q19=Data!$B$21,"D",IF(Q19=Data!$B$22,"D",IF(Q19=Data!$B$23,"C",IF(Q19=Data!$B$24,"C",IF(Q19=Data!$B$25,"C",IF(Q19=Data!$B$26,"C",IF(Q19=Data!$B$27,"D",IF(Q19=Data!$B$28,"D",IF(Q19=Data!$B$29,"D",IF(Q19=Data!$B$30,"D",IF(Q19=Data!$B$31,"D",IF(Q19=Data!$B$32,"D",IF(Q19=Data!$B$33,"D",IF(Q19=Data!$B$34,"",IF(Q19=Data!$B$35,"",IF(Q19=Data!$B$36,"",IF(Q19=Data!$B$37,""))))))))))))))))))))))))))))))))))))</f>
        <v>#N/A</v>
      </c>
      <c r="U19" s="296" t="e">
        <f t="shared" si="4"/>
        <v>#N/A</v>
      </c>
      <c r="V19" s="297" t="e">
        <f>IF(P19="","",VLOOKUP($L$1,DB_SPD!$B$2:$CV$701,17,FALSE))</f>
        <v>#N/A</v>
      </c>
      <c r="W19" s="298" t="e">
        <f>IF(Q19="","",VLOOKUP($L$1,DB_SPD!$B$2:$CV$701,18,FALSE))</f>
        <v>#N/A</v>
      </c>
      <c r="X19" s="298" t="e">
        <f>IF(R19="","",VLOOKUP($L$1,DB_SPD!$B$2:$CV$701,15,FALSE))</f>
        <v>#N/A</v>
      </c>
      <c r="Y19" s="298" t="e">
        <f>IF(S19="","",VLOOKUP($L$1,DB_SPD!$B$2:$CV$701,16,FALSE))</f>
        <v>#N/A</v>
      </c>
      <c r="Z19" s="299" t="e">
        <f>VLOOKUP($L$1,DB_SPD!$B$2:$CV$701,46,FALSE)</f>
        <v>#N/A</v>
      </c>
      <c r="AA19" s="297"/>
      <c r="AC19" s="266" t="e">
        <f t="shared" si="3"/>
        <v>#N/A</v>
      </c>
      <c r="AD19" s="247" t="e">
        <f>VLOOKUP($L$1,DB_SPD!$B$2:$CV$701,43,FALSE)</f>
        <v>#N/A</v>
      </c>
      <c r="AE19" s="248" t="e">
        <f>VLOOKUP($L$1,DB_SPD!$B$2:$CV$701,46,FALSE)</f>
        <v>#N/A</v>
      </c>
      <c r="AF19" s="271" t="e">
        <f>IF(Z19="","",VLOOKUP($L$1,DB_SPD!$B$2:$CV$701,15,FALSE))</f>
        <v>#N/A</v>
      </c>
      <c r="AG19" s="266"/>
      <c r="AH19" s="266"/>
      <c r="AI19" s="267"/>
    </row>
    <row r="20" spans="1:35">
      <c r="B20" s="398" t="e">
        <f t="shared" si="0"/>
        <v>#N/A</v>
      </c>
      <c r="C20" s="399" t="e">
        <f>VLOOKUP($L$1,DB_SPD!$B$2:$CV$701,48,FALSE)</f>
        <v>#N/A</v>
      </c>
      <c r="D20" s="400" t="e">
        <f>VLOOKUP($L$1,DB_SPD!$B$2:$CV$701,49,FALSE)</f>
        <v>#N/A</v>
      </c>
      <c r="E20" s="400" t="e">
        <f>VLOOKUP($L$1,DB_SPD!$B$2:$CV$701,50,FALSE)</f>
        <v>#N/A</v>
      </c>
      <c r="F20" s="400" t="e">
        <f>IF(C20=0,"",VLOOKUP($L$1,DB_SPD!$B$2:$CV$701,13,FALSE))</f>
        <v>#N/A</v>
      </c>
      <c r="G20" s="401" t="e">
        <f>VLOOKUP($L$1,DB_SPD!$B$2:$CV$701,51,FALSE)</f>
        <v>#N/A</v>
      </c>
      <c r="H20" s="402" t="e">
        <f>IF(C20=0,"",VLOOKUP($L$1,DB_SPD!$B$2:$CV$701,15,FALSE))</f>
        <v>#N/A</v>
      </c>
      <c r="I20" s="403" t="e">
        <f>IF($L$5="DIKBANGSPES",VLOOKUP($L$1,DB_SPD!$B$2:$FZ$701,136,FALSE),0)</f>
        <v>#N/A</v>
      </c>
      <c r="J20" s="404" t="e">
        <f>IF($L$5="DALAM KOTA",VLOOKUP($L$1,DB_SPD!$B$2:$FZ$701,151,FALSE),IF($L$5="PNBP",VLOOKUP($L$1,DB_SPD!$B$2:$FZ$701,151,FALSE),0))</f>
        <v>#N/A</v>
      </c>
      <c r="K20" s="404" t="e">
        <f>IF($L$5="DALAM KOTA",VLOOKUP($L$1,DB_SPD!$B$2:$FZ$701,166,FALSE),IF($L$5="PNBP",VLOOKUP($L$1,DB_SPD!$B$2:$FZ$701,166,FALSE),0))</f>
        <v>#N/A</v>
      </c>
      <c r="L20" s="404" t="e">
        <f t="shared" si="1"/>
        <v>#N/A</v>
      </c>
      <c r="M20" s="405" t="e">
        <f t="shared" si="5"/>
        <v>#N/A</v>
      </c>
      <c r="O20" s="293" t="e">
        <f t="shared" si="2"/>
        <v>#N/A</v>
      </c>
      <c r="P20" s="294" t="e">
        <f>VLOOKUP($L$1,DB_SPD!$B$2:$CV$701,48,FALSE)</f>
        <v>#N/A</v>
      </c>
      <c r="Q20" s="295" t="e">
        <f>VLOOKUP($L$1,DB_SPD!$B$2:$CV$701,49,FALSE)</f>
        <v>#N/A</v>
      </c>
      <c r="R20" s="295" t="e">
        <f>VLOOKUP($L$1,DB_SPD!$B$2:$CV$701,52,FALSE)</f>
        <v>#N/A</v>
      </c>
      <c r="S20" s="293" t="e">
        <f>IF(P20="","",VLOOKUP($L$1,DB_SPD!$B$2:$CV$701,13,FALSE))</f>
        <v>#N/A</v>
      </c>
      <c r="T20" s="293" t="e">
        <f>IF(Q20=Data!$B$2,"B",IF(Q20=Data!$B$3,"B",IF(Q20=Data!$B$4,"C",IF(Q20=Data!$B$5,"C",IF(Q20=Data!$B$6,"C",IF(Q20=Data!$B$7,"D",IF(Q20=Data!$B$8,"D",IF(Q20=Data!$B$9,"D",IF(Q20=Data!$B$10,"D",IF(Q20=Data!$B$11,"D",IF(Q20=Data!$B$12,"D",IF(Q20=Data!$B$13,"D",IF(Q20=Data!$B$14,"D",IF(Q20=Data!$B$15,"D",IF(Q20=Data!$B$16,"D",IF(Q20=Data!$B$17,"D",IF(Q20=Data!$B$18,"D",IF(Q20=Data!$B$19,"D",IF(Q20=Data!$B$20,"D",IF(Q20=Data!$B$21,"D",IF(Q20=Data!$B$22,"D",IF(Q20=Data!$B$23,"C",IF(Q20=Data!$B$24,"C",IF(Q20=Data!$B$25,"C",IF(Q20=Data!$B$26,"C",IF(Q20=Data!$B$27,"D",IF(Q20=Data!$B$28,"D",IF(Q20=Data!$B$29,"D",IF(Q20=Data!$B$30,"D",IF(Q20=Data!$B$31,"D",IF(Q20=Data!$B$32,"D",IF(Q20=Data!$B$33,"D",IF(Q20=Data!$B$34,"",IF(Q20=Data!$B$35,"",IF(Q20=Data!$B$36,"",IF(Q20=Data!$B$37,""))))))))))))))))))))))))))))))))))))</f>
        <v>#N/A</v>
      </c>
      <c r="U20" s="296" t="e">
        <f t="shared" si="4"/>
        <v>#N/A</v>
      </c>
      <c r="V20" s="297" t="e">
        <f>IF(P20="","",VLOOKUP($L$1,DB_SPD!$B$2:$CV$701,17,FALSE))</f>
        <v>#N/A</v>
      </c>
      <c r="W20" s="298" t="e">
        <f>IF(Q20="","",VLOOKUP($L$1,DB_SPD!$B$2:$CV$701,18,FALSE))</f>
        <v>#N/A</v>
      </c>
      <c r="X20" s="298" t="e">
        <f>IF(R20="","",VLOOKUP($L$1,DB_SPD!$B$2:$CV$701,15,FALSE))</f>
        <v>#N/A</v>
      </c>
      <c r="Y20" s="298" t="e">
        <f>IF(S20="","",VLOOKUP($L$1,DB_SPD!$B$2:$CV$701,16,FALSE))</f>
        <v>#N/A</v>
      </c>
      <c r="Z20" s="299" t="e">
        <f>VLOOKUP($L$1,DB_SPD!$B$2:$CV$701,51,FALSE)</f>
        <v>#N/A</v>
      </c>
      <c r="AA20" s="297"/>
      <c r="AC20" s="266" t="e">
        <f t="shared" si="3"/>
        <v>#N/A</v>
      </c>
      <c r="AD20" s="247" t="e">
        <f>VLOOKUP($L$1,DB_SPD!$B$2:$CV$701,48,FALSE)</f>
        <v>#N/A</v>
      </c>
      <c r="AE20" s="248" t="e">
        <f>VLOOKUP($L$1,DB_SPD!$B$2:$CV$701,51,FALSE)</f>
        <v>#N/A</v>
      </c>
      <c r="AF20" s="271" t="e">
        <f>IF(Z20="","",VLOOKUP($L$1,DB_SPD!$B$2:$CV$701,15,FALSE))</f>
        <v>#N/A</v>
      </c>
      <c r="AG20" s="266"/>
      <c r="AH20" s="266"/>
      <c r="AI20" s="267"/>
    </row>
    <row r="21" spans="1:35" hidden="1">
      <c r="A21" s="233">
        <v>0</v>
      </c>
      <c r="B21" s="398" t="e">
        <f t="shared" si="0"/>
        <v>#N/A</v>
      </c>
      <c r="C21" s="399" t="e">
        <f>VLOOKUP($L$1,DB_SPD!$B$2:$CV$701,53,FALSE)</f>
        <v>#N/A</v>
      </c>
      <c r="D21" s="400" t="e">
        <f>VLOOKUP($L$1,DB_SPD!$B$2:$CV$701,54,FALSE)</f>
        <v>#N/A</v>
      </c>
      <c r="E21" s="400" t="e">
        <f>VLOOKUP($L$1,DB_SPD!$B$2:$CV$701,55,FALSE)</f>
        <v>#N/A</v>
      </c>
      <c r="F21" s="400" t="e">
        <f>IF(C21=0,"",VLOOKUP($L$1,DB_SPD!$B$2:$CV$701,13,FALSE))</f>
        <v>#N/A</v>
      </c>
      <c r="G21" s="401" t="e">
        <f>VLOOKUP($L$1,DB_SPD!$B$2:$CV$701,56,FALSE)</f>
        <v>#N/A</v>
      </c>
      <c r="H21" s="402" t="e">
        <f>IF(C21=0,"",VLOOKUP($L$1,DB_SPD!$B$2:$CV$701,15,FALSE))</f>
        <v>#N/A</v>
      </c>
      <c r="I21" s="403" t="e">
        <f>IF($L$5="DIKBANGSPES",VLOOKUP($L$1,DB_SPD!$B$2:$FZ$701,137,FALSE),0)</f>
        <v>#N/A</v>
      </c>
      <c r="J21" s="404" t="e">
        <f>IF($L$5="DALAM KOTA",VLOOKUP($L$1,DB_SPD!$B$2:$FZ$701,152,FALSE),IF($L$5="PNBP",VLOOKUP($L$1,DB_SPD!$B$2:$FZ$701,152,FALSE),0))</f>
        <v>#N/A</v>
      </c>
      <c r="K21" s="404" t="e">
        <f>IF($L$5="DALAM KOTA",VLOOKUP($L$1,DB_SPD!$B$2:$FZ$701,167,FALSE),IF($L$5="PNBP",VLOOKUP($L$1,DB_SPD!$B$2:$FZ$701,167,FALSE),0))</f>
        <v>#N/A</v>
      </c>
      <c r="L21" s="404" t="e">
        <f t="shared" si="1"/>
        <v>#N/A</v>
      </c>
      <c r="M21" s="405" t="e">
        <f t="shared" si="5"/>
        <v>#N/A</v>
      </c>
      <c r="O21" s="293" t="e">
        <f t="shared" si="2"/>
        <v>#N/A</v>
      </c>
      <c r="P21" s="294" t="e">
        <f>VLOOKUP($L$1,DB_SPD!$B$2:$CV$701,53,FALSE)</f>
        <v>#N/A</v>
      </c>
      <c r="Q21" s="295" t="e">
        <f>VLOOKUP($L$1,DB_SPD!$B$2:$CV$701,54,FALSE)</f>
        <v>#N/A</v>
      </c>
      <c r="R21" s="295" t="e">
        <f>VLOOKUP($L$1,DB_SPD!$B$2:$CV$701,57,FALSE)</f>
        <v>#N/A</v>
      </c>
      <c r="S21" s="293" t="e">
        <f>IF(P21="","",VLOOKUP($L$1,DB_SPD!$B$2:$CV$701,13,FALSE))</f>
        <v>#N/A</v>
      </c>
      <c r="T21" s="293" t="e">
        <f>IF(Q21=Data!$B$2,"B",IF(Q21=Data!$B$3,"B",IF(Q21=Data!$B$4,"C",IF(Q21=Data!$B$5,"C",IF(Q21=Data!$B$6,"C",IF(Q21=Data!$B$7,"D",IF(Q21=Data!$B$8,"D",IF(Q21=Data!$B$9,"D",IF(Q21=Data!$B$10,"D",IF(Q21=Data!$B$11,"D",IF(Q21=Data!$B$12,"D",IF(Q21=Data!$B$13,"D",IF(Q21=Data!$B$14,"D",IF(Q21=Data!$B$15,"D",IF(Q21=Data!$B$16,"D",IF(Q21=Data!$B$17,"D",IF(Q21=Data!$B$18,"D",IF(Q21=Data!$B$19,"D",IF(Q21=Data!$B$20,"D",IF(Q21=Data!$B$21,"D",IF(Q21=Data!$B$22,"D",IF(Q21=Data!$B$23,"C",IF(Q21=Data!$B$24,"C",IF(Q21=Data!$B$25,"C",IF(Q21=Data!$B$26,"C",IF(Q21=Data!$B$27,"D",IF(Q21=Data!$B$28,"D",IF(Q21=Data!$B$29,"D",IF(Q21=Data!$B$30,"D",IF(Q21=Data!$B$31,"D",IF(Q21=Data!$B$32,"D",IF(Q21=Data!$B$33,"D",IF(Q21=Data!$B$34,"",IF(Q21=Data!$B$35,"",IF(Q21=Data!$B$36,"",IF(Q21=Data!$B$37,""))))))))))))))))))))))))))))))))))))</f>
        <v>#N/A</v>
      </c>
      <c r="U21" s="296" t="e">
        <f t="shared" si="4"/>
        <v>#N/A</v>
      </c>
      <c r="V21" s="297" t="e">
        <f>IF(P21="","",VLOOKUP($L$1,DB_SPD!$B$2:$CV$701,17,FALSE))</f>
        <v>#N/A</v>
      </c>
      <c r="W21" s="298" t="e">
        <f>IF(Q21="","",VLOOKUP($L$1,DB_SPD!$B$2:$CV$701,18,FALSE))</f>
        <v>#N/A</v>
      </c>
      <c r="X21" s="298" t="e">
        <f>IF(R21="","",VLOOKUP($L$1,DB_SPD!$B$2:$CV$701,15,FALSE))</f>
        <v>#N/A</v>
      </c>
      <c r="Y21" s="298" t="e">
        <f>IF(S21="","",VLOOKUP($L$1,DB_SPD!$B$2:$CV$701,16,FALSE))</f>
        <v>#N/A</v>
      </c>
      <c r="Z21" s="299" t="e">
        <f>VLOOKUP($L$1,DB_SPD!$B$2:$CV$701,56,FALSE)</f>
        <v>#N/A</v>
      </c>
      <c r="AA21" s="297"/>
      <c r="AC21" s="266" t="e">
        <f t="shared" si="3"/>
        <v>#N/A</v>
      </c>
      <c r="AD21" s="247" t="e">
        <f>VLOOKUP($L$1,DB_SPD!$B$2:$CV$701,53,FALSE)</f>
        <v>#N/A</v>
      </c>
      <c r="AE21" s="248" t="e">
        <f>VLOOKUP($L$1,DB_SPD!$B$2:$CV$701,56,FALSE)</f>
        <v>#N/A</v>
      </c>
      <c r="AF21" s="271" t="e">
        <f>IF(Z21="","",VLOOKUP($L$1,DB_SPD!$B$2:$CV$701,15,FALSE))</f>
        <v>#N/A</v>
      </c>
      <c r="AG21" s="266"/>
      <c r="AH21" s="266"/>
      <c r="AI21" s="267"/>
    </row>
    <row r="22" spans="1:35" hidden="1">
      <c r="B22" s="398" t="e">
        <f t="shared" si="0"/>
        <v>#N/A</v>
      </c>
      <c r="C22" s="399" t="e">
        <f>VLOOKUP($L$1,DB_SPD!$B$2:$CV$701,58,FALSE)</f>
        <v>#N/A</v>
      </c>
      <c r="D22" s="400" t="e">
        <f>VLOOKUP($L$1,DB_SPD!$B$2:$CV$701,59,FALSE)</f>
        <v>#N/A</v>
      </c>
      <c r="E22" s="400" t="e">
        <f>VLOOKUP($L$1,DB_SPD!$B$2:$CV$701,60,FALSE)</f>
        <v>#N/A</v>
      </c>
      <c r="F22" s="400" t="e">
        <f>IF(C22=0,"",VLOOKUP($L$1,DB_SPD!$B$2:$CV$701,13,FALSE))</f>
        <v>#N/A</v>
      </c>
      <c r="G22" s="401" t="e">
        <f>VLOOKUP($L$1,DB_SPD!$B$2:$CV$701,61,FALSE)</f>
        <v>#N/A</v>
      </c>
      <c r="H22" s="402" t="e">
        <f>IF(C22=0,"",VLOOKUP($L$1,DB_SPD!$B$2:$CV$701,15,FALSE))</f>
        <v>#N/A</v>
      </c>
      <c r="I22" s="403" t="e">
        <f>IF($L$5="DIKBANGSPES",VLOOKUP($L$1,DB_SPD!$B$2:$FZ$701,138,FALSE),0)</f>
        <v>#N/A</v>
      </c>
      <c r="J22" s="404" t="e">
        <f>IF($L$5="DALAM KOTA",VLOOKUP($L$1,DB_SPD!$B$2:$FZ$701,153,FALSE),IF($L$5="PNBP",VLOOKUP($L$1,DB_SPD!$B$2:$FZ$701,153,FALSE),0))</f>
        <v>#N/A</v>
      </c>
      <c r="K22" s="404" t="e">
        <f>IF($L$5="DALAM KOTA",VLOOKUP($L$1,DB_SPD!$B$2:$FZ$701,168,FALSE),IF($L$5="PNBP",VLOOKUP($L$1,DB_SPD!$B$2:$FZ$701,168,FALSE),0))</f>
        <v>#N/A</v>
      </c>
      <c r="L22" s="404" t="e">
        <f t="shared" si="1"/>
        <v>#N/A</v>
      </c>
      <c r="M22" s="405" t="e">
        <f t="shared" si="5"/>
        <v>#N/A</v>
      </c>
      <c r="O22" s="293" t="e">
        <f t="shared" si="2"/>
        <v>#N/A</v>
      </c>
      <c r="P22" s="294" t="e">
        <f>VLOOKUP($L$1,DB_SPD!$B$2:$CV$701,58,FALSE)</f>
        <v>#N/A</v>
      </c>
      <c r="Q22" s="295" t="e">
        <f>VLOOKUP($L$1,DB_SPD!$B$2:$CV$701,59,FALSE)</f>
        <v>#N/A</v>
      </c>
      <c r="R22" s="295" t="e">
        <f>VLOOKUP($L$1,DB_SPD!$B$2:$CV$701,62,FALSE)</f>
        <v>#N/A</v>
      </c>
      <c r="S22" s="293" t="e">
        <f>IF(P22="","",VLOOKUP($L$1,DB_SPD!$B$2:$CV$701,13,FALSE))</f>
        <v>#N/A</v>
      </c>
      <c r="T22" s="293" t="e">
        <f>IF(Q22=Data!$B$2,"B",IF(Q22=Data!$B$3,"B",IF(Q22=Data!$B$4,"C",IF(Q22=Data!$B$5,"C",IF(Q22=Data!$B$6,"C",IF(Q22=Data!$B$7,"D",IF(Q22=Data!$B$8,"D",IF(Q22=Data!$B$9,"D",IF(Q22=Data!$B$10,"D",IF(Q22=Data!$B$11,"D",IF(Q22=Data!$B$12,"D",IF(Q22=Data!$B$13,"D",IF(Q22=Data!$B$14,"D",IF(Q22=Data!$B$15,"D",IF(Q22=Data!$B$16,"D",IF(Q22=Data!$B$17,"D",IF(Q22=Data!$B$18,"D",IF(Q22=Data!$B$19,"D",IF(Q22=Data!$B$20,"D",IF(Q22=Data!$B$21,"D",IF(Q22=Data!$B$22,"D",IF(Q22=Data!$B$23,"C",IF(Q22=Data!$B$24,"C",IF(Q22=Data!$B$25,"C",IF(Q22=Data!$B$26,"C",IF(Q22=Data!$B$27,"D",IF(Q22=Data!$B$28,"D",IF(Q22=Data!$B$29,"D",IF(Q22=Data!$B$30,"D",IF(Q22=Data!$B$31,"D",IF(Q22=Data!$B$32,"D",IF(Q22=Data!$B$33,"D",IF(Q22=Data!$B$34,"",IF(Q22=Data!$B$35,"",IF(Q22=Data!$B$36,"",IF(Q22=Data!$B$37,""))))))))))))))))))))))))))))))))))))</f>
        <v>#N/A</v>
      </c>
      <c r="U22" s="296" t="e">
        <f t="shared" si="4"/>
        <v>#N/A</v>
      </c>
      <c r="V22" s="297" t="e">
        <f>IF(P22="","",VLOOKUP($L$1,DB_SPD!$B$2:$CV$701,17,FALSE))</f>
        <v>#N/A</v>
      </c>
      <c r="W22" s="298" t="e">
        <f>IF(Q22="","",VLOOKUP($L$1,DB_SPD!$B$2:$CV$701,18,FALSE))</f>
        <v>#N/A</v>
      </c>
      <c r="X22" s="298" t="e">
        <f>IF(R22="","",VLOOKUP($L$1,DB_SPD!$B$2:$CV$701,15,FALSE))</f>
        <v>#N/A</v>
      </c>
      <c r="Y22" s="298" t="e">
        <f>IF(S22="","",VLOOKUP($L$1,DB_SPD!$B$2:$CV$701,16,FALSE))</f>
        <v>#N/A</v>
      </c>
      <c r="Z22" s="299" t="e">
        <f>VLOOKUP($L$1,DB_SPD!$B$2:$CV$701,61,FALSE)</f>
        <v>#N/A</v>
      </c>
      <c r="AA22" s="297"/>
      <c r="AC22" s="266" t="e">
        <f t="shared" si="3"/>
        <v>#N/A</v>
      </c>
      <c r="AD22" s="247" t="e">
        <f>VLOOKUP($L$1,DB_SPD!$B$2:$CV$701,58,FALSE)</f>
        <v>#N/A</v>
      </c>
      <c r="AE22" s="248" t="e">
        <f>VLOOKUP($L$1,DB_SPD!$B$2:$CV$701,61,FALSE)</f>
        <v>#N/A</v>
      </c>
      <c r="AF22" s="271" t="e">
        <f>IF(Z22="","",VLOOKUP($L$1,DB_SPD!$B$2:$CV$701,15,FALSE))</f>
        <v>#N/A</v>
      </c>
      <c r="AG22" s="266"/>
      <c r="AH22" s="266"/>
      <c r="AI22" s="267"/>
    </row>
    <row r="23" spans="1:35" hidden="1">
      <c r="B23" s="398" t="e">
        <f t="shared" si="0"/>
        <v>#N/A</v>
      </c>
      <c r="C23" s="399" t="e">
        <f>VLOOKUP($L$1,DB_SPD!$B$2:$CV$701,63,FALSE)</f>
        <v>#N/A</v>
      </c>
      <c r="D23" s="400" t="e">
        <f>VLOOKUP($L$1,DB_SPD!$B$2:$CV$701,64,FALSE)</f>
        <v>#N/A</v>
      </c>
      <c r="E23" s="400" t="e">
        <f>VLOOKUP($L$1,DB_SPD!$B$2:$CV$701,65,FALSE)</f>
        <v>#N/A</v>
      </c>
      <c r="F23" s="400" t="e">
        <f>IF(C23=0,"",VLOOKUP($L$1,DB_SPD!$B$2:$CV$701,13,FALSE))</f>
        <v>#N/A</v>
      </c>
      <c r="G23" s="401" t="e">
        <f>VLOOKUP($L$1,DB_SPD!$B$2:$CV$701,66,FALSE)</f>
        <v>#N/A</v>
      </c>
      <c r="H23" s="402" t="e">
        <f>IF(C23=0,"",VLOOKUP($L$1,DB_SPD!$B$2:$CV$701,15,FALSE))</f>
        <v>#N/A</v>
      </c>
      <c r="I23" s="403" t="e">
        <f>IF($L$5="DIKBANGSPES",VLOOKUP($L$1,DB_SPD!$B$2:$FZ$701,139,FALSE),0)</f>
        <v>#N/A</v>
      </c>
      <c r="J23" s="404" t="e">
        <f>IF($L$5="DALAM KOTA",VLOOKUP($L$1,DB_SPD!$B$2:$FZ$701,154,FALSE),IF($L$5="PNBP",VLOOKUP($L$1,DB_SPD!$B$2:$FZ$701,154,FALSE),0))</f>
        <v>#N/A</v>
      </c>
      <c r="K23" s="404" t="e">
        <f>IF($L$5="DALAM KOTA",VLOOKUP($L$1,DB_SPD!$B$2:$FZ$701,169,FALSE),IF($L$5="PNBP",VLOOKUP($L$1,DB_SPD!$B$2:$FZ$701,169,FALSE),0))</f>
        <v>#N/A</v>
      </c>
      <c r="L23" s="404" t="e">
        <f t="shared" si="1"/>
        <v>#N/A</v>
      </c>
      <c r="M23" s="405" t="e">
        <f t="shared" si="5"/>
        <v>#N/A</v>
      </c>
      <c r="O23" s="293" t="e">
        <f t="shared" si="2"/>
        <v>#N/A</v>
      </c>
      <c r="P23" s="294" t="e">
        <f>VLOOKUP($L$1,DB_SPD!$B$2:$CV$701,63,FALSE)</f>
        <v>#N/A</v>
      </c>
      <c r="Q23" s="295" t="e">
        <f>VLOOKUP($L$1,DB_SPD!$B$2:$CV$701,64,FALSE)</f>
        <v>#N/A</v>
      </c>
      <c r="R23" s="295" t="e">
        <f>VLOOKUP($L$1,DB_SPD!$B$2:$CV$701,67,FALSE)</f>
        <v>#N/A</v>
      </c>
      <c r="S23" s="293" t="e">
        <f>IF(P23="","",VLOOKUP($L$1,DB_SPD!$B$2:$CV$701,13,FALSE))</f>
        <v>#N/A</v>
      </c>
      <c r="T23" s="293" t="e">
        <f>IF(Q23=Data!$B$2,"B",IF(Q23=Data!$B$3,"B",IF(Q23=Data!$B$4,"C",IF(Q23=Data!$B$5,"C",IF(Q23=Data!$B$6,"C",IF(Q23=Data!$B$7,"D",IF(Q23=Data!$B$8,"D",IF(Q23=Data!$B$9,"D",IF(Q23=Data!$B$10,"D",IF(Q23=Data!$B$11,"D",IF(Q23=Data!$B$12,"D",IF(Q23=Data!$B$13,"D",IF(Q23=Data!$B$14,"D",IF(Q23=Data!$B$15,"D",IF(Q23=Data!$B$16,"D",IF(Q23=Data!$B$17,"D",IF(Q23=Data!$B$18,"D",IF(Q23=Data!$B$19,"D",IF(Q23=Data!$B$20,"D",IF(Q23=Data!$B$21,"D",IF(Q23=Data!$B$22,"D",IF(Q23=Data!$B$23,"C",IF(Q23=Data!$B$24,"C",IF(Q23=Data!$B$25,"C",IF(Q23=Data!$B$26,"C",IF(Q23=Data!$B$27,"D",IF(Q23=Data!$B$28,"D",IF(Q23=Data!$B$29,"D",IF(Q23=Data!$B$30,"D",IF(Q23=Data!$B$31,"D",IF(Q23=Data!$B$32,"D",IF(Q23=Data!$B$33,"D",IF(Q23=Data!$B$34,"",IF(Q23=Data!$B$35,"",IF(Q23=Data!$B$36,"",IF(Q23=Data!$B$37,""))))))))))))))))))))))))))))))))))))</f>
        <v>#N/A</v>
      </c>
      <c r="U23" s="296" t="e">
        <f t="shared" si="4"/>
        <v>#N/A</v>
      </c>
      <c r="V23" s="297" t="e">
        <f>IF(P23="","",VLOOKUP($L$1,DB_SPD!$B$2:$CV$701,17,FALSE))</f>
        <v>#N/A</v>
      </c>
      <c r="W23" s="298" t="e">
        <f>IF(Q23="","",VLOOKUP($L$1,DB_SPD!$B$2:$CV$701,18,FALSE))</f>
        <v>#N/A</v>
      </c>
      <c r="X23" s="298" t="e">
        <f>IF(R23="","",VLOOKUP($L$1,DB_SPD!$B$2:$CV$701,15,FALSE))</f>
        <v>#N/A</v>
      </c>
      <c r="Y23" s="298" t="e">
        <f>IF(S23="","",VLOOKUP($L$1,DB_SPD!$B$2:$CV$701,16,FALSE))</f>
        <v>#N/A</v>
      </c>
      <c r="Z23" s="299" t="e">
        <f>VLOOKUP($L$1,DB_SPD!$B$2:$CV$701,66,FALSE)</f>
        <v>#N/A</v>
      </c>
      <c r="AA23" s="297"/>
      <c r="AC23" s="266" t="e">
        <f t="shared" si="3"/>
        <v>#N/A</v>
      </c>
      <c r="AD23" s="247" t="e">
        <f>VLOOKUP($L$1,DB_SPD!$B$2:$CV$701,63,FALSE)</f>
        <v>#N/A</v>
      </c>
      <c r="AE23" s="248" t="e">
        <f>VLOOKUP($L$1,DB_SPD!$B$2:$CV$701,66,FALSE)</f>
        <v>#N/A</v>
      </c>
      <c r="AF23" s="271" t="e">
        <f>IF(Z23="","",VLOOKUP($L$1,DB_SPD!$B$2:$CV$701,15,FALSE))</f>
        <v>#N/A</v>
      </c>
      <c r="AG23" s="266"/>
      <c r="AH23" s="266"/>
      <c r="AI23" s="267"/>
    </row>
    <row r="24" spans="1:35" hidden="1">
      <c r="B24" s="398" t="e">
        <f t="shared" si="0"/>
        <v>#N/A</v>
      </c>
      <c r="C24" s="399" t="e">
        <f>VLOOKUP($L$1,DB_SPD!$B$2:$CV$701,68,FALSE)</f>
        <v>#N/A</v>
      </c>
      <c r="D24" s="400" t="e">
        <f>VLOOKUP($L$1,DB_SPD!$B$2:$CV$701,69,FALSE)</f>
        <v>#N/A</v>
      </c>
      <c r="E24" s="400" t="e">
        <f>VLOOKUP($L$1,DB_SPD!$B$2:$CV$701,70,FALSE)</f>
        <v>#N/A</v>
      </c>
      <c r="F24" s="400" t="e">
        <f>IF(C24=0,"",VLOOKUP($L$1,DB_SPD!$B$2:$CV$701,13,FALSE))</f>
        <v>#N/A</v>
      </c>
      <c r="G24" s="401" t="e">
        <f>VLOOKUP($L$1,DB_SPD!$B$2:$CV$701,71,FALSE)</f>
        <v>#N/A</v>
      </c>
      <c r="H24" s="402" t="e">
        <f>IF(C24=0,"",VLOOKUP($L$1,DB_SPD!$B$2:$CV$701,15,FALSE))</f>
        <v>#N/A</v>
      </c>
      <c r="I24" s="403" t="e">
        <f>IF($L$5="DIKBANGSPES",VLOOKUP($L$1,DB_SPD!$B$2:$FZ$701,140,FALSE),0)</f>
        <v>#N/A</v>
      </c>
      <c r="J24" s="404" t="e">
        <f>IF($L$5="DALAM KOTA",VLOOKUP($L$1,DB_SPD!$B$2:$FZ$701,155,FALSE),IF($L$5="PNBP",VLOOKUP($L$1,DB_SPD!$B$2:$FZ$701,155,FALSE),0))</f>
        <v>#N/A</v>
      </c>
      <c r="K24" s="404" t="e">
        <f>IF($L$5="DALAM KOTA",VLOOKUP($L$1,DB_SPD!$B$2:$FZ$701,170,FALSE),IF($L$5="PNBP",VLOOKUP($L$1,DB_SPD!$B$2:$FZ$701,170,FALSE),0))</f>
        <v>#N/A</v>
      </c>
      <c r="L24" s="404" t="e">
        <f t="shared" si="1"/>
        <v>#N/A</v>
      </c>
      <c r="M24" s="405" t="e">
        <f t="shared" si="5"/>
        <v>#N/A</v>
      </c>
      <c r="O24" s="293" t="e">
        <f t="shared" si="2"/>
        <v>#N/A</v>
      </c>
      <c r="P24" s="294" t="e">
        <f>VLOOKUP($L$1,DB_SPD!$B$2:$CV$701,68,FALSE)</f>
        <v>#N/A</v>
      </c>
      <c r="Q24" s="295" t="e">
        <f>VLOOKUP($L$1,DB_SPD!$B$2:$CV$701,69,FALSE)</f>
        <v>#N/A</v>
      </c>
      <c r="R24" s="295" t="e">
        <f>VLOOKUP($L$1,DB_SPD!$B$2:$CV$701,72,FALSE)</f>
        <v>#N/A</v>
      </c>
      <c r="S24" s="293" t="e">
        <f>IF(P24="","",VLOOKUP($L$1,DB_SPD!$B$2:$CV$701,13,FALSE))</f>
        <v>#N/A</v>
      </c>
      <c r="T24" s="293" t="e">
        <f>IF(Q24=Data!$B$2,"B",IF(Q24=Data!$B$3,"B",IF(Q24=Data!$B$4,"C",IF(Q24=Data!$B$5,"C",IF(Q24=Data!$B$6,"C",IF(Q24=Data!$B$7,"D",IF(Q24=Data!$B$8,"D",IF(Q24=Data!$B$9,"D",IF(Q24=Data!$B$10,"D",IF(Q24=Data!$B$11,"D",IF(Q24=Data!$B$12,"D",IF(Q24=Data!$B$13,"D",IF(Q24=Data!$B$14,"D",IF(Q24=Data!$B$15,"D",IF(Q24=Data!$B$16,"D",IF(Q24=Data!$B$17,"D",IF(Q24=Data!$B$18,"D",IF(Q24=Data!$B$19,"D",IF(Q24=Data!$B$20,"D",IF(Q24=Data!$B$21,"D",IF(Q24=Data!$B$22,"D",IF(Q24=Data!$B$23,"C",IF(Q24=Data!$B$24,"C",IF(Q24=Data!$B$25,"C",IF(Q24=Data!$B$26,"C",IF(Q24=Data!$B$27,"D",IF(Q24=Data!$B$28,"D",IF(Q24=Data!$B$29,"D",IF(Q24=Data!$B$30,"D",IF(Q24=Data!$B$31,"D",IF(Q24=Data!$B$32,"D",IF(Q24=Data!$B$33,"D",IF(Q24=Data!$B$34,"",IF(Q24=Data!$B$35,"",IF(Q24=Data!$B$36,"",IF(Q24=Data!$B$37,""))))))))))))))))))))))))))))))))))))</f>
        <v>#N/A</v>
      </c>
      <c r="U24" s="296" t="e">
        <f t="shared" si="4"/>
        <v>#N/A</v>
      </c>
      <c r="V24" s="297" t="e">
        <f>IF(P24="","",VLOOKUP($L$1,DB_SPD!$B$2:$CV$701,17,FALSE))</f>
        <v>#N/A</v>
      </c>
      <c r="W24" s="298" t="e">
        <f>IF(Q24="","",VLOOKUP($L$1,DB_SPD!$B$2:$CV$701,18,FALSE))</f>
        <v>#N/A</v>
      </c>
      <c r="X24" s="298" t="e">
        <f>IF(R24="","",VLOOKUP($L$1,DB_SPD!$B$2:$CV$701,15,FALSE))</f>
        <v>#N/A</v>
      </c>
      <c r="Y24" s="298" t="e">
        <f>IF(S24="","",VLOOKUP($L$1,DB_SPD!$B$2:$CV$701,16,FALSE))</f>
        <v>#N/A</v>
      </c>
      <c r="Z24" s="299" t="e">
        <f>VLOOKUP($L$1,DB_SPD!$B$2:$CV$701,71,FALSE)</f>
        <v>#N/A</v>
      </c>
      <c r="AA24" s="297"/>
      <c r="AC24" s="266" t="e">
        <f t="shared" si="3"/>
        <v>#N/A</v>
      </c>
      <c r="AD24" s="247" t="e">
        <f>VLOOKUP($L$1,DB_SPD!$B$2:$CV$701,68,FALSE)</f>
        <v>#N/A</v>
      </c>
      <c r="AE24" s="248" t="e">
        <f>VLOOKUP($L$1,DB_SPD!$B$2:$CV$701,71,FALSE)</f>
        <v>#N/A</v>
      </c>
      <c r="AF24" s="271" t="e">
        <f>IF(Z24="","",VLOOKUP($L$1,DB_SPD!$B$2:$CV$701,15,FALSE))</f>
        <v>#N/A</v>
      </c>
      <c r="AG24" s="266"/>
      <c r="AH24" s="266"/>
      <c r="AI24" s="267"/>
    </row>
    <row r="25" spans="1:35" hidden="1">
      <c r="B25" s="398" t="e">
        <f t="shared" si="0"/>
        <v>#N/A</v>
      </c>
      <c r="C25" s="399" t="e">
        <f>VLOOKUP($L$1,DB_SPD!$B$2:$CV$701,73,FALSE)</f>
        <v>#N/A</v>
      </c>
      <c r="D25" s="400" t="e">
        <f>VLOOKUP($L$1,DB_SPD!$B$2:$CV$701,74,FALSE)</f>
        <v>#N/A</v>
      </c>
      <c r="E25" s="400" t="e">
        <f>VLOOKUP($L$1,DB_SPD!$B$2:$CV$701,75,FALSE)</f>
        <v>#N/A</v>
      </c>
      <c r="F25" s="400" t="e">
        <f>IF(C25=0,"",VLOOKUP($L$1,DB_SPD!$B$2:$CV$701,13,FALSE))</f>
        <v>#N/A</v>
      </c>
      <c r="G25" s="401" t="e">
        <f>VLOOKUP($L$1,DB_SPD!$B$2:$CV$701,76,FALSE)</f>
        <v>#N/A</v>
      </c>
      <c r="H25" s="402" t="e">
        <f>IF(C25=0,"",VLOOKUP($L$1,DB_SPD!$B$2:$CV$701,15,FALSE))</f>
        <v>#N/A</v>
      </c>
      <c r="I25" s="403" t="e">
        <f>IF($L$5="DIKBANGSPES",VLOOKUP($L$1,DB_SPD!$B$2:$FZ$701,141,FALSE),0)</f>
        <v>#N/A</v>
      </c>
      <c r="J25" s="404" t="e">
        <f>IF($L$5="DALAM KOTA",VLOOKUP($L$1,DB_SPD!$B$2:$FZ$701,156,FALSE),IF($L$5="PNBP",VLOOKUP($L$1,DB_SPD!$B$2:$FZ$701,156,FALSE),0))</f>
        <v>#N/A</v>
      </c>
      <c r="K25" s="404" t="e">
        <f>IF($L$5="DALAM KOTA",VLOOKUP($L$1,DB_SPD!$B$2:$FZ$701,171,FALSE),IF($L$5="PNBP",VLOOKUP($L$1,DB_SPD!$B$2:$FZ$701,171,FALSE),0))</f>
        <v>#N/A</v>
      </c>
      <c r="L25" s="404" t="e">
        <f t="shared" si="1"/>
        <v>#N/A</v>
      </c>
      <c r="M25" s="405" t="e">
        <f t="shared" si="5"/>
        <v>#N/A</v>
      </c>
      <c r="O25" s="293" t="e">
        <f t="shared" si="2"/>
        <v>#N/A</v>
      </c>
      <c r="P25" s="294" t="e">
        <f>VLOOKUP($L$1,DB_SPD!$B$2:$CV$701,73,FALSE)</f>
        <v>#N/A</v>
      </c>
      <c r="Q25" s="295" t="e">
        <f>VLOOKUP($L$1,DB_SPD!$B$2:$CV$701,74,FALSE)</f>
        <v>#N/A</v>
      </c>
      <c r="R25" s="295" t="e">
        <f>VLOOKUP($L$1,DB_SPD!$B$2:$CV$701,77,FALSE)</f>
        <v>#N/A</v>
      </c>
      <c r="S25" s="293" t="e">
        <f>IF(P25="","",VLOOKUP($L$1,DB_SPD!$B$2:$CV$701,13,FALSE))</f>
        <v>#N/A</v>
      </c>
      <c r="T25" s="293" t="e">
        <f>IF(Q25=Data!$B$2,"B",IF(Q25=Data!$B$3,"B",IF(Q25=Data!$B$4,"C",IF(Q25=Data!$B$5,"C",IF(Q25=Data!$B$6,"C",IF(Q25=Data!$B$7,"D",IF(Q25=Data!$B$8,"D",IF(Q25=Data!$B$9,"D",IF(Q25=Data!$B$10,"D",IF(Q25=Data!$B$11,"D",IF(Q25=Data!$B$12,"D",IF(Q25=Data!$B$13,"D",IF(Q25=Data!$B$14,"D",IF(Q25=Data!$B$15,"D",IF(Q25=Data!$B$16,"D",IF(Q25=Data!$B$17,"D",IF(Q25=Data!$B$18,"D",IF(Q25=Data!$B$19,"D",IF(Q25=Data!$B$20,"D",IF(Q25=Data!$B$21,"D",IF(Q25=Data!$B$22,"D",IF(Q25=Data!$B$23,"C",IF(Q25=Data!$B$24,"C",IF(Q25=Data!$B$25,"C",IF(Q25=Data!$B$26,"C",IF(Q25=Data!$B$27,"D",IF(Q25=Data!$B$28,"D",IF(Q25=Data!$B$29,"D",IF(Q25=Data!$B$30,"D",IF(Q25=Data!$B$31,"D",IF(Q25=Data!$B$32,"D",IF(Q25=Data!$B$33,"D",IF(Q25=Data!$B$34,"",IF(Q25=Data!$B$35,"",IF(Q25=Data!$B$36,"",IF(Q25=Data!$B$37,""))))))))))))))))))))))))))))))))))))</f>
        <v>#N/A</v>
      </c>
      <c r="U25" s="296" t="e">
        <f t="shared" si="4"/>
        <v>#N/A</v>
      </c>
      <c r="V25" s="297" t="e">
        <f>IF(P25="","",VLOOKUP($L$1,DB_SPD!$B$2:$CV$701,17,FALSE))</f>
        <v>#N/A</v>
      </c>
      <c r="W25" s="298" t="e">
        <f>IF(Q25="","",VLOOKUP($L$1,DB_SPD!$B$2:$CV$701,18,FALSE))</f>
        <v>#N/A</v>
      </c>
      <c r="X25" s="298" t="e">
        <f>IF(R25="","",VLOOKUP($L$1,DB_SPD!$B$2:$CV$701,15,FALSE))</f>
        <v>#N/A</v>
      </c>
      <c r="Y25" s="298" t="e">
        <f>IF(S25="","",VLOOKUP($L$1,DB_SPD!$B$2:$CV$701,16,FALSE))</f>
        <v>#N/A</v>
      </c>
      <c r="Z25" s="299" t="e">
        <f>VLOOKUP($L$1,DB_SPD!$B$2:$CV$701,76,FALSE)</f>
        <v>#N/A</v>
      </c>
      <c r="AA25" s="297"/>
      <c r="AC25" s="266" t="e">
        <f t="shared" si="3"/>
        <v>#N/A</v>
      </c>
      <c r="AD25" s="247" t="e">
        <f>VLOOKUP($L$1,DB_SPD!$B$2:$CV$701,73,FALSE)</f>
        <v>#N/A</v>
      </c>
      <c r="AE25" s="248" t="e">
        <f>VLOOKUP($L$1,DB_SPD!$B$2:$CV$701,76,FALSE)</f>
        <v>#N/A</v>
      </c>
      <c r="AF25" s="271" t="e">
        <f>IF(Z25="","",VLOOKUP($L$1,DB_SPD!$B$2:$CV$701,15,FALSE))</f>
        <v>#N/A</v>
      </c>
      <c r="AG25" s="266"/>
      <c r="AH25" s="266"/>
      <c r="AI25" s="267"/>
    </row>
    <row r="26" spans="1:35" hidden="1">
      <c r="B26" s="398" t="e">
        <f t="shared" si="0"/>
        <v>#N/A</v>
      </c>
      <c r="C26" s="399" t="e">
        <f>VLOOKUP($L$1,DB_SPD!$B$2:$CV$701,78,FALSE)</f>
        <v>#N/A</v>
      </c>
      <c r="D26" s="400" t="e">
        <f>VLOOKUP($L$1,DB_SPD!$B$2:$CV$701,79,FALSE)</f>
        <v>#N/A</v>
      </c>
      <c r="E26" s="400" t="e">
        <f>VLOOKUP($L$1,DB_SPD!$B$2:$CV$701,80,FALSE)</f>
        <v>#N/A</v>
      </c>
      <c r="F26" s="400" t="e">
        <f>IF(C26=0,"",VLOOKUP($L$1,DB_SPD!$B$2:$CV$701,13,FALSE))</f>
        <v>#N/A</v>
      </c>
      <c r="G26" s="401" t="e">
        <f>VLOOKUP($L$1,DB_SPD!$B$2:$CV$701,81,FALSE)</f>
        <v>#N/A</v>
      </c>
      <c r="H26" s="402" t="e">
        <f>IF(C26=0,"",VLOOKUP($L$1,DB_SPD!$B$2:$CV$701,15,FALSE))</f>
        <v>#N/A</v>
      </c>
      <c r="I26" s="403" t="e">
        <f>IF($L$5="DIKBANGSPES",VLOOKUP($L$1,DB_SPD!$B$2:$FZ$701,142,FALSE),0)</f>
        <v>#N/A</v>
      </c>
      <c r="J26" s="404" t="e">
        <f>IF($L$5="DALAM KOTA",VLOOKUP($L$1,DB_SPD!$B$2:$FZ$701,157,FALSE),IF($L$5="PNBP",VLOOKUP($L$1,DB_SPD!$B$2:$FZ$701,157,FALSE),0))</f>
        <v>#N/A</v>
      </c>
      <c r="K26" s="404" t="e">
        <f>IF($L$5="DALAM KOTA",VLOOKUP($L$1,DB_SPD!$B$2:$FZ$701,172,FALSE),IF($L$5="PNBP",VLOOKUP($L$1,DB_SPD!$B$2:$FZ$701,172,FALSE),0))</f>
        <v>#N/A</v>
      </c>
      <c r="L26" s="404" t="e">
        <f t="shared" si="1"/>
        <v>#N/A</v>
      </c>
      <c r="M26" s="405" t="e">
        <f t="shared" si="5"/>
        <v>#N/A</v>
      </c>
      <c r="O26" s="293" t="e">
        <f t="shared" si="2"/>
        <v>#N/A</v>
      </c>
      <c r="P26" s="294" t="e">
        <f>VLOOKUP($L$1,DB_SPD!$B$2:$CV$701,78,FALSE)</f>
        <v>#N/A</v>
      </c>
      <c r="Q26" s="295" t="e">
        <f>VLOOKUP($L$1,DB_SPD!$B$2:$CV$701,79,FALSE)</f>
        <v>#N/A</v>
      </c>
      <c r="R26" s="295" t="e">
        <f>VLOOKUP($L$1,DB_SPD!$B$2:$CV$701,82,FALSE)</f>
        <v>#N/A</v>
      </c>
      <c r="S26" s="293" t="e">
        <f>IF(P26="","",VLOOKUP($L$1,DB_SPD!$B$2:$CV$701,13,FALSE))</f>
        <v>#N/A</v>
      </c>
      <c r="T26" s="293" t="e">
        <f>IF(Q26=Data!$B$2,"B",IF(Q26=Data!$B$3,"B",IF(Q26=Data!$B$4,"C",IF(Q26=Data!$B$5,"C",IF(Q26=Data!$B$6,"C",IF(Q26=Data!$B$7,"D",IF(Q26=Data!$B$8,"D",IF(Q26=Data!$B$9,"D",IF(Q26=Data!$B$10,"D",IF(Q26=Data!$B$11,"D",IF(Q26=Data!$B$12,"D",IF(Q26=Data!$B$13,"D",IF(Q26=Data!$B$14,"D",IF(Q26=Data!$B$15,"D",IF(Q26=Data!$B$16,"D",IF(Q26=Data!$B$17,"D",IF(Q26=Data!$B$18,"D",IF(Q26=Data!$B$19,"D",IF(Q26=Data!$B$20,"D",IF(Q26=Data!$B$21,"D",IF(Q26=Data!$B$22,"D",IF(Q26=Data!$B$23,"C",IF(Q26=Data!$B$24,"C",IF(Q26=Data!$B$25,"C",IF(Q26=Data!$B$26,"C",IF(Q26=Data!$B$27,"D",IF(Q26=Data!$B$28,"D",IF(Q26=Data!$B$29,"D",IF(Q26=Data!$B$30,"D",IF(Q26=Data!$B$31,"D",IF(Q26=Data!$B$32,"D",IF(Q26=Data!$B$33,"D",IF(Q26=Data!$B$34,"",IF(Q26=Data!$B$35,"",IF(Q26=Data!$B$36,"",IF(Q26=Data!$B$37,""))))))))))))))))))))))))))))))))))))</f>
        <v>#N/A</v>
      </c>
      <c r="U26" s="296" t="e">
        <f t="shared" si="4"/>
        <v>#N/A</v>
      </c>
      <c r="V26" s="297" t="e">
        <f>IF(P26="","",VLOOKUP($L$1,DB_SPD!$B$2:$CV$701,17,FALSE))</f>
        <v>#N/A</v>
      </c>
      <c r="W26" s="298" t="e">
        <f>IF(Q26="","",VLOOKUP($L$1,DB_SPD!$B$2:$CV$701,18,FALSE))</f>
        <v>#N/A</v>
      </c>
      <c r="X26" s="298" t="e">
        <f>IF(R26="","",VLOOKUP($L$1,DB_SPD!$B$2:$CV$701,15,FALSE))</f>
        <v>#N/A</v>
      </c>
      <c r="Y26" s="298" t="e">
        <f>IF(S26="","",VLOOKUP($L$1,DB_SPD!$B$2:$CV$701,16,FALSE))</f>
        <v>#N/A</v>
      </c>
      <c r="Z26" s="299" t="e">
        <f>VLOOKUP($L$1,DB_SPD!$B$2:$CV$701,81,FALSE)</f>
        <v>#N/A</v>
      </c>
      <c r="AA26" s="297"/>
      <c r="AC26" s="266" t="e">
        <f t="shared" si="3"/>
        <v>#N/A</v>
      </c>
      <c r="AD26" s="247" t="e">
        <f>VLOOKUP($L$1,DB_SPD!$B$2:$CV$701,78,FALSE)</f>
        <v>#N/A</v>
      </c>
      <c r="AE26" s="248" t="e">
        <f>VLOOKUP($L$1,DB_SPD!$B$2:$CV$701,81,FALSE)</f>
        <v>#N/A</v>
      </c>
      <c r="AF26" s="271" t="e">
        <f>IF(Z26="","",VLOOKUP($L$1,DB_SPD!$B$2:$CV$701,15,FALSE))</f>
        <v>#N/A</v>
      </c>
      <c r="AG26" s="266"/>
      <c r="AH26" s="266"/>
      <c r="AI26" s="267"/>
    </row>
    <row r="27" spans="1:35" hidden="1">
      <c r="B27" s="398" t="e">
        <f t="shared" si="0"/>
        <v>#N/A</v>
      </c>
      <c r="C27" s="399" t="e">
        <f>VLOOKUP($L$1,DB_SPD!$B$2:$CV$701,83,FALSE)</f>
        <v>#N/A</v>
      </c>
      <c r="D27" s="400" t="e">
        <f>VLOOKUP($L$1,DB_SPD!$B$2:$CV$701,84,FALSE)</f>
        <v>#N/A</v>
      </c>
      <c r="E27" s="400" t="e">
        <f>VLOOKUP($L$1,DB_SPD!$B$2:$CV$701,85,FALSE)</f>
        <v>#N/A</v>
      </c>
      <c r="F27" s="400" t="e">
        <f>IF(C27=0,"",VLOOKUP($L$1,DB_SPD!$B$2:$CV$701,13,FALSE))</f>
        <v>#N/A</v>
      </c>
      <c r="G27" s="401" t="e">
        <f>VLOOKUP($L$1,DB_SPD!$B$2:$CV$701,86,FALSE)</f>
        <v>#N/A</v>
      </c>
      <c r="H27" s="402" t="e">
        <f>IF(C27=0,"",VLOOKUP($L$1,DB_SPD!$B$2:$CV$701,15,FALSE))</f>
        <v>#N/A</v>
      </c>
      <c r="I27" s="403" t="e">
        <f>IF($L$5="DIKBANGSPES",VLOOKUP($L$1,DB_SPD!$B$2:$FZ$701,143,FALSE),0)</f>
        <v>#N/A</v>
      </c>
      <c r="J27" s="404" t="e">
        <f>IF($L$5="DALAM KOTA",VLOOKUP($L$1,DB_SPD!$B$2:$FZ$701,158,FALSE),IF($L$5="PNBP",VLOOKUP($L$1,DB_SPD!$B$2:$FZ$701,158,FALSE),0))</f>
        <v>#N/A</v>
      </c>
      <c r="K27" s="404" t="e">
        <f>IF($L$5="DALAM KOTA",VLOOKUP($L$1,DB_SPD!$B$2:$FZ$701,173,FALSE),IF($L$5="PNBP",VLOOKUP($L$1,DB_SPD!$B$2:$FZ$701,173,FALSE),0))</f>
        <v>#N/A</v>
      </c>
      <c r="L27" s="404" t="e">
        <f t="shared" si="1"/>
        <v>#N/A</v>
      </c>
      <c r="M27" s="405" t="e">
        <f t="shared" si="5"/>
        <v>#N/A</v>
      </c>
      <c r="O27" s="293" t="e">
        <f t="shared" si="2"/>
        <v>#N/A</v>
      </c>
      <c r="P27" s="294" t="e">
        <f>VLOOKUP($L$1,DB_SPD!$B$2:$CV$701,83,FALSE)</f>
        <v>#N/A</v>
      </c>
      <c r="Q27" s="295" t="e">
        <f>VLOOKUP($L$1,DB_SPD!$B$2:$CV$701,84,FALSE)</f>
        <v>#N/A</v>
      </c>
      <c r="R27" s="295" t="e">
        <f>VLOOKUP($L$1,DB_SPD!$B$2:$CV$701,87,FALSE)</f>
        <v>#N/A</v>
      </c>
      <c r="S27" s="293" t="e">
        <f>IF(P27="","",VLOOKUP($L$1,DB_SPD!$B$2:$CV$701,13,FALSE))</f>
        <v>#N/A</v>
      </c>
      <c r="T27" s="293" t="e">
        <f>IF(Q27=Data!$B$2,"B",IF(Q27=Data!$B$3,"B",IF(Q27=Data!$B$4,"C",IF(Q27=Data!$B$5,"C",IF(Q27=Data!$B$6,"C",IF(Q27=Data!$B$7,"D",IF(Q27=Data!$B$8,"D",IF(Q27=Data!$B$9,"D",IF(Q27=Data!$B$10,"D",IF(Q27=Data!$B$11,"D",IF(Q27=Data!$B$12,"D",IF(Q27=Data!$B$13,"D",IF(Q27=Data!$B$14,"D",IF(Q27=Data!$B$15,"D",IF(Q27=Data!$B$16,"D",IF(Q27=Data!$B$17,"D",IF(Q27=Data!$B$18,"D",IF(Q27=Data!$B$19,"D",IF(Q27=Data!$B$20,"D",IF(Q27=Data!$B$21,"D",IF(Q27=Data!$B$22,"D",IF(Q27=Data!$B$23,"C",IF(Q27=Data!$B$24,"C",IF(Q27=Data!$B$25,"C",IF(Q27=Data!$B$26,"C",IF(Q27=Data!$B$27,"D",IF(Q27=Data!$B$28,"D",IF(Q27=Data!$B$29,"D",IF(Q27=Data!$B$30,"D",IF(Q27=Data!$B$31,"D",IF(Q27=Data!$B$32,"D",IF(Q27=Data!$B$33,"D",IF(Q27=Data!$B$34,"",IF(Q27=Data!$B$35,"",IF(Q27=Data!$B$36,"",IF(Q27=Data!$B$37,""))))))))))))))))))))))))))))))))))))</f>
        <v>#N/A</v>
      </c>
      <c r="U27" s="296" t="e">
        <f t="shared" si="4"/>
        <v>#N/A</v>
      </c>
      <c r="V27" s="297" t="e">
        <f>IF(P27="","",VLOOKUP($L$1,DB_SPD!$B$2:$CV$701,17,FALSE))</f>
        <v>#N/A</v>
      </c>
      <c r="W27" s="298" t="e">
        <f>IF(Q27="","",VLOOKUP($L$1,DB_SPD!$B$2:$CV$701,18,FALSE))</f>
        <v>#N/A</v>
      </c>
      <c r="X27" s="298" t="e">
        <f>IF(R27="","",VLOOKUP($L$1,DB_SPD!$B$2:$CV$701,15,FALSE))</f>
        <v>#N/A</v>
      </c>
      <c r="Y27" s="298" t="e">
        <f>IF(S27="","",VLOOKUP($L$1,DB_SPD!$B$2:$CV$701,16,FALSE))</f>
        <v>#N/A</v>
      </c>
      <c r="Z27" s="299" t="e">
        <f>VLOOKUP($L$1,DB_SPD!$B$2:$CV$701,86,FALSE)</f>
        <v>#N/A</v>
      </c>
      <c r="AA27" s="297"/>
      <c r="AC27" s="266" t="e">
        <f t="shared" si="3"/>
        <v>#N/A</v>
      </c>
      <c r="AD27" s="247" t="e">
        <f>VLOOKUP($L$1,DB_SPD!$B$2:$CV$701,83,FALSE)</f>
        <v>#N/A</v>
      </c>
      <c r="AE27" s="248" t="e">
        <f>VLOOKUP($L$1,DB_SPD!$B$2:$CV$701,86,FALSE)</f>
        <v>#N/A</v>
      </c>
      <c r="AF27" s="271" t="e">
        <f>IF(Z27="","",VLOOKUP($L$1,DB_SPD!$B$2:$CV$701,15,FALSE))</f>
        <v>#N/A</v>
      </c>
      <c r="AG27" s="266"/>
      <c r="AH27" s="266"/>
      <c r="AI27" s="267"/>
    </row>
    <row r="28" spans="1:35" hidden="1">
      <c r="B28" s="398" t="e">
        <f t="shared" si="0"/>
        <v>#N/A</v>
      </c>
      <c r="C28" s="399" t="e">
        <f>VLOOKUP($L$1,DB_SPD!$B$2:$CV$701,88,FALSE)</f>
        <v>#N/A</v>
      </c>
      <c r="D28" s="400" t="e">
        <f>VLOOKUP($L$1,DB_SPD!$B$2:$CV$701,89,FALSE)</f>
        <v>#N/A</v>
      </c>
      <c r="E28" s="400" t="e">
        <f>VLOOKUP($L$1,DB_SPD!$B$2:$CV$701,90,FALSE)</f>
        <v>#N/A</v>
      </c>
      <c r="F28" s="400" t="e">
        <f>IF(C28=0,"",VLOOKUP($L$1,DB_SPD!$B$2:$CV$701,13,FALSE))</f>
        <v>#N/A</v>
      </c>
      <c r="G28" s="401" t="e">
        <f>VLOOKUP($L$1,DB_SPD!$B$2:$CV$701,91,FALSE)</f>
        <v>#N/A</v>
      </c>
      <c r="H28" s="402" t="e">
        <f>IF(C28=0,"",VLOOKUP($L$1,DB_SPD!$B$2:$CV$701,15,FALSE))</f>
        <v>#N/A</v>
      </c>
      <c r="I28" s="403" t="e">
        <f>IF($L$5="DIKBANGSPES",VLOOKUP($L$1,DB_SPD!$B$2:$FZ$701,144,FALSE),0)</f>
        <v>#N/A</v>
      </c>
      <c r="J28" s="404" t="e">
        <f>IF($L$5="DALAM KOTA",VLOOKUP($L$1,DB_SPD!$B$2:$FZ$701,159,FALSE),IF($L$5="PNBP",VLOOKUP($L$1,DB_SPD!$B$2:$FZ$701,159,FALSE),0))</f>
        <v>#N/A</v>
      </c>
      <c r="K28" s="404" t="e">
        <f>IF($L$5="DALAM KOTA",VLOOKUP($L$1,DB_SPD!$B$2:$FZ$701,174,FALSE),IF($L$5="PNBP",VLOOKUP($L$1,DB_SPD!$B$2:$FZ$701,174,FALSE),0))</f>
        <v>#N/A</v>
      </c>
      <c r="L28" s="404" t="e">
        <f t="shared" si="1"/>
        <v>#N/A</v>
      </c>
      <c r="M28" s="405" t="e">
        <f t="shared" si="5"/>
        <v>#N/A</v>
      </c>
      <c r="O28" s="293" t="e">
        <f t="shared" si="2"/>
        <v>#N/A</v>
      </c>
      <c r="P28" s="294" t="e">
        <f>VLOOKUP($L$1,DB_SPD!$B$2:$CV$701,88,FALSE)</f>
        <v>#N/A</v>
      </c>
      <c r="Q28" s="295" t="e">
        <f>VLOOKUP($L$1,DB_SPD!$B$2:$CV$701,89,FALSE)</f>
        <v>#N/A</v>
      </c>
      <c r="R28" s="295" t="e">
        <f>VLOOKUP($L$1,DB_SPD!$B$2:$CV$701,92,FALSE)</f>
        <v>#N/A</v>
      </c>
      <c r="S28" s="293" t="e">
        <f>IF(P28="","",VLOOKUP($L$1,DB_SPD!$B$2:$CV$701,13,FALSE))</f>
        <v>#N/A</v>
      </c>
      <c r="T28" s="293" t="e">
        <f>IF(Q28=Data!$B$2,"B",IF(Q28=Data!$B$3,"B",IF(Q28=Data!$B$4,"C",IF(Q28=Data!$B$5,"C",IF(Q28=Data!$B$6,"C",IF(Q28=Data!$B$7,"D",IF(Q28=Data!$B$8,"D",IF(Q28=Data!$B$9,"D",IF(Q28=Data!$B$10,"D",IF(Q28=Data!$B$11,"D",IF(Q28=Data!$B$12,"D",IF(Q28=Data!$B$13,"D",IF(Q28=Data!$B$14,"D",IF(Q28=Data!$B$15,"D",IF(Q28=Data!$B$16,"D",IF(Q28=Data!$B$17,"D",IF(Q28=Data!$B$18,"D",IF(Q28=Data!$B$19,"D",IF(Q28=Data!$B$20,"D",IF(Q28=Data!$B$21,"D",IF(Q28=Data!$B$22,"D",IF(Q28=Data!$B$23,"C",IF(Q28=Data!$B$24,"C",IF(Q28=Data!$B$25,"C",IF(Q28=Data!$B$26,"C",IF(Q28=Data!$B$27,"D",IF(Q28=Data!$B$28,"D",IF(Q28=Data!$B$29,"D",IF(Q28=Data!$B$30,"D",IF(Q28=Data!$B$31,"D",IF(Q28=Data!$B$32,"D",IF(Q28=Data!$B$33,"D",IF(Q28=Data!$B$34,"",IF(Q28=Data!$B$35,"",IF(Q28=Data!$B$36,"",IF(Q28=Data!$B$37,""))))))))))))))))))))))))))))))))))))</f>
        <v>#N/A</v>
      </c>
      <c r="U28" s="296" t="e">
        <f t="shared" si="4"/>
        <v>#N/A</v>
      </c>
      <c r="V28" s="297" t="e">
        <f>IF(P28="","",VLOOKUP($L$1,DB_SPD!$B$2:$CV$701,17,FALSE))</f>
        <v>#N/A</v>
      </c>
      <c r="W28" s="298" t="e">
        <f>IF(Q28="","",VLOOKUP($L$1,DB_SPD!$B$2:$CV$701,18,FALSE))</f>
        <v>#N/A</v>
      </c>
      <c r="X28" s="298" t="e">
        <f>IF(R28="","",VLOOKUP($L$1,DB_SPD!$B$2:$CV$701,15,FALSE))</f>
        <v>#N/A</v>
      </c>
      <c r="Y28" s="298" t="e">
        <f>IF(S28="","",VLOOKUP($L$1,DB_SPD!$B$2:$CV$701,16,FALSE))</f>
        <v>#N/A</v>
      </c>
      <c r="Z28" s="299" t="e">
        <f>VLOOKUP($L$1,DB_SPD!$B$2:$CV$701,91,FALSE)</f>
        <v>#N/A</v>
      </c>
      <c r="AA28" s="297"/>
      <c r="AC28" s="266" t="e">
        <f t="shared" si="3"/>
        <v>#N/A</v>
      </c>
      <c r="AD28" s="247" t="e">
        <f>VLOOKUP($L$1,DB_SPD!$B$2:$CV$701,88,FALSE)</f>
        <v>#N/A</v>
      </c>
      <c r="AE28" s="248" t="e">
        <f>VLOOKUP($L$1,DB_SPD!$B$2:$CV$701,91,FALSE)</f>
        <v>#N/A</v>
      </c>
      <c r="AF28" s="271" t="e">
        <f>IF(Z28="","",VLOOKUP($L$1,DB_SPD!$B$2:$CV$701,15,FALSE))</f>
        <v>#N/A</v>
      </c>
      <c r="AG28" s="266"/>
      <c r="AH28" s="266"/>
      <c r="AI28" s="267"/>
    </row>
    <row r="29" spans="1:35" hidden="1">
      <c r="B29" s="406" t="e">
        <f t="shared" si="0"/>
        <v>#N/A</v>
      </c>
      <c r="C29" s="407" t="e">
        <f>VLOOKUP($L$1,DB_SPD!$B$2:$CV$701,93,FALSE)</f>
        <v>#N/A</v>
      </c>
      <c r="D29" s="408" t="e">
        <f>VLOOKUP($L$1,DB_SPD!$B$2:$CV$701,94,FALSE)</f>
        <v>#N/A</v>
      </c>
      <c r="E29" s="408" t="e">
        <f>VLOOKUP($L$1,DB_SPD!$B$2:$CV$701,95,FALSE)</f>
        <v>#N/A</v>
      </c>
      <c r="F29" s="408" t="e">
        <f>IF(C29=0,"",VLOOKUP($L$1,DB_SPD!$B$2:$CV$701,13,FALSE))</f>
        <v>#N/A</v>
      </c>
      <c r="G29" s="409" t="e">
        <f>VLOOKUP($L$1,DB_SPD!$B$2:$CV$701,96,FALSE)</f>
        <v>#N/A</v>
      </c>
      <c r="H29" s="410" t="e">
        <f>IF(C29=0,"",VLOOKUP($L$1,DB_SPD!$B$2:$CV$701,15,FALSE))</f>
        <v>#N/A</v>
      </c>
      <c r="I29" s="411" t="e">
        <f>IF($L$5="DIKBANGSPES",VLOOKUP($L$1,DB_SPD!$B$2:$FZ$701,145,FALSE),0)</f>
        <v>#N/A</v>
      </c>
      <c r="J29" s="412" t="e">
        <f>IF($L$5="DALAM KOTA",VLOOKUP($L$1,DB_SPD!$B$2:$FZ$701,160,FALSE),IF($L$5="PNBP",VLOOKUP($L$1,DB_SPD!$B$2:$FZ$701,160,FALSE),0))</f>
        <v>#N/A</v>
      </c>
      <c r="K29" s="412" t="e">
        <f>IF($L$5="DALAM KOTA",VLOOKUP($L$1,DB_SPD!$B$2:$FZ$701,175,FALSE),IF($L$5="PNBP",VLOOKUP($L$1,DB_SPD!$B$2:$FZ$701,175,FALSE),0))</f>
        <v>#N/A</v>
      </c>
      <c r="L29" s="412" t="e">
        <f>SUM(I29:K29)</f>
        <v>#N/A</v>
      </c>
      <c r="M29" s="413" t="e">
        <f t="shared" si="5"/>
        <v>#N/A</v>
      </c>
      <c r="O29" s="300" t="e">
        <f t="shared" si="2"/>
        <v>#N/A</v>
      </c>
      <c r="P29" s="301" t="e">
        <f>VLOOKUP($L$1,DB_SPD!$B$2:$CV$701,93,FALSE)</f>
        <v>#N/A</v>
      </c>
      <c r="Q29" s="302" t="e">
        <f>VLOOKUP($L$1,DB_SPD!$B$2:$CV$701,94,FALSE)</f>
        <v>#N/A</v>
      </c>
      <c r="R29" s="302" t="e">
        <f>VLOOKUP($L$1,DB_SPD!$B$2:$CV$701,97,FALSE)</f>
        <v>#N/A</v>
      </c>
      <c r="S29" s="300" t="e">
        <f>IF(P29="","",VLOOKUP($L$1,DB_SPD!$B$2:$CV$701,13,FALSE))</f>
        <v>#N/A</v>
      </c>
      <c r="T29" s="300" t="e">
        <f>IF(Q29=Data!$B$2,"B",IF(Q29=Data!$B$3,"B",IF(Q29=Data!$B$4,"C",IF(Q29=Data!$B$5,"C",IF(Q29=Data!$B$6,"C",IF(Q29=Data!$B$7,"D",IF(Q29=Data!$B$8,"D",IF(Q29=Data!$B$9,"D",IF(Q29=Data!$B$10,"D",IF(Q29=Data!$B$11,"D",IF(Q29=Data!$B$12,"D",IF(Q29=Data!$B$13,"D",IF(Q29=Data!$B$14,"D",IF(Q29=Data!$B$15,"D",IF(Q29=Data!$B$16,"D",IF(Q29=Data!$B$17,"D",IF(Q29=Data!$B$18,"D",IF(Q29=Data!$B$19,"D",IF(Q29=Data!$B$20,"D",IF(Q29=Data!$B$21,"D",IF(Q29=Data!$B$22,"D",IF(Q29=Data!$B$23,"C",IF(Q29=Data!$B$24,"C",IF(Q29=Data!$B$25,"C",IF(Q29=Data!$B$26,"C",IF(Q29=Data!$B$27,"D",IF(Q29=Data!$B$28,"D",IF(Q29=Data!$B$29,"D",IF(Q29=Data!$B$30,"D",IF(Q29=Data!$B$31,"D",IF(Q29=Data!$B$32,"D",IF(Q29=Data!$B$33,"D",IF(Q29=Data!$B$34,"",IF(Q29=Data!$B$35,"",IF(Q29=Data!$B$36,"",IF(Q29=Data!$B$37,""))))))))))))))))))))))))))))))))))))</f>
        <v>#N/A</v>
      </c>
      <c r="U29" s="303" t="e">
        <f t="shared" si="4"/>
        <v>#N/A</v>
      </c>
      <c r="V29" s="304" t="e">
        <f>IF(P29="","",VLOOKUP($L$1,DB_SPD!$B$2:$CV$701,17,FALSE))</f>
        <v>#N/A</v>
      </c>
      <c r="W29" s="305" t="e">
        <f>IF(Q29="","",VLOOKUP($L$1,DB_SPD!$B$2:$CV$701,18,FALSE))</f>
        <v>#N/A</v>
      </c>
      <c r="X29" s="305" t="e">
        <f>IF(R29="","",VLOOKUP($L$1,DB_SPD!$B$2:$CV$701,15,FALSE))</f>
        <v>#N/A</v>
      </c>
      <c r="Y29" s="305" t="e">
        <f>IF(S29="","",VLOOKUP($L$1,DB_SPD!$B$2:$CV$701,16,FALSE))</f>
        <v>#N/A</v>
      </c>
      <c r="Z29" s="306" t="e">
        <f>VLOOKUP($L$1,DB_SPD!$B$2:$CV$701,96,FALSE)</f>
        <v>#N/A</v>
      </c>
      <c r="AA29" s="304"/>
      <c r="AC29" s="268" t="e">
        <f t="shared" si="3"/>
        <v>#N/A</v>
      </c>
      <c r="AD29" s="260" t="e">
        <f>VLOOKUP($L$1,DB_SPD!$B$2:$CV$701,93,FALSE)</f>
        <v>#N/A</v>
      </c>
      <c r="AE29" s="261" t="e">
        <f>VLOOKUP($L$1,DB_SPD!$B$2:$CV$701,96,FALSE)</f>
        <v>#N/A</v>
      </c>
      <c r="AF29" s="272" t="e">
        <f>IF(Z29="","",VLOOKUP($L$1,DB_SPD!$B$2:$CV$701,15,FALSE))</f>
        <v>#N/A</v>
      </c>
      <c r="AG29" s="268"/>
      <c r="AH29" s="268"/>
      <c r="AI29" s="269"/>
    </row>
    <row r="30" spans="1:35" ht="13.5" thickBot="1">
      <c r="B30" s="501" t="s">
        <v>201</v>
      </c>
      <c r="C30" s="502"/>
      <c r="D30" s="502"/>
      <c r="E30" s="502"/>
      <c r="F30" s="502"/>
      <c r="G30" s="502"/>
      <c r="H30" s="503"/>
      <c r="I30" s="250" t="e">
        <f>SUM(I14:I29)</f>
        <v>#N/A</v>
      </c>
      <c r="J30" s="250" t="e">
        <f>SUM(J14:J29)</f>
        <v>#N/A</v>
      </c>
      <c r="K30" s="250" t="e">
        <f>SUM(K14:K29)</f>
        <v>#N/A</v>
      </c>
      <c r="L30" s="250" t="e">
        <f>SUM(L14:L29)</f>
        <v>#N/A</v>
      </c>
      <c r="M30" s="251"/>
      <c r="O30" s="249"/>
      <c r="P30" s="252"/>
      <c r="Q30" s="252"/>
      <c r="R30" s="252"/>
      <c r="S30" s="252"/>
      <c r="T30" s="252"/>
      <c r="U30" s="252"/>
      <c r="V30" s="252"/>
      <c r="W30" s="253"/>
      <c r="X30" s="253"/>
      <c r="Y30" s="253"/>
      <c r="Z30" s="253"/>
      <c r="AA30" s="252"/>
      <c r="AC30" s="249"/>
      <c r="AD30" s="252"/>
      <c r="AE30" s="262"/>
      <c r="AF30" s="263"/>
      <c r="AG30" s="253"/>
      <c r="AH30" s="253"/>
      <c r="AI30" s="253"/>
    </row>
    <row r="31" spans="1:35" ht="13.5" thickTop="1">
      <c r="B31" s="231"/>
      <c r="C31" s="231"/>
      <c r="D31" s="231"/>
      <c r="E31" s="231"/>
      <c r="F31" s="231"/>
      <c r="G31" s="231"/>
      <c r="H31" s="231"/>
      <c r="I31" s="231"/>
      <c r="J31" s="231"/>
      <c r="K31" s="231"/>
      <c r="L31" s="231"/>
      <c r="M31" s="231"/>
      <c r="O31" s="257" t="s">
        <v>36</v>
      </c>
      <c r="P31" s="254"/>
      <c r="Q31" s="254"/>
      <c r="R31" s="254"/>
      <c r="S31" s="254"/>
      <c r="T31" s="254"/>
      <c r="U31" s="254"/>
      <c r="V31" s="254"/>
      <c r="AA31" s="254"/>
      <c r="AC31" s="257" t="s">
        <v>36</v>
      </c>
      <c r="AD31" s="254"/>
      <c r="AE31" s="255"/>
      <c r="AF31" s="256"/>
    </row>
    <row r="32" spans="1:35" ht="15">
      <c r="B32" s="231"/>
      <c r="C32" s="273" t="s">
        <v>29682</v>
      </c>
      <c r="D32" s="277"/>
      <c r="E32" s="277"/>
      <c r="F32" s="277"/>
      <c r="G32" s="277"/>
      <c r="H32" s="277"/>
      <c r="I32" s="278"/>
      <c r="J32" s="278"/>
      <c r="K32" s="509" t="str">
        <f ca="1">"Denpasar"&amp;",        "&amp;TEXT(TODAY(),"mmmm yyyy")</f>
        <v>Denpasar,        September 2022</v>
      </c>
      <c r="L32" s="509"/>
      <c r="M32" s="509"/>
      <c r="O32" s="257" t="s">
        <v>36</v>
      </c>
      <c r="P32" s="254"/>
      <c r="Q32" s="254"/>
      <c r="R32" s="254"/>
      <c r="S32" s="254"/>
      <c r="T32" s="254"/>
      <c r="U32" s="254"/>
      <c r="V32" s="254"/>
      <c r="W32" s="254"/>
      <c r="X32" s="499" t="str">
        <f>C33</f>
        <v>a.n. KUASA PENGGUNA ANGGARAN</v>
      </c>
      <c r="Y32" s="499"/>
      <c r="Z32" s="499"/>
      <c r="AA32" s="499"/>
      <c r="AC32" s="257" t="s">
        <v>36</v>
      </c>
      <c r="AD32" s="254"/>
      <c r="AE32" s="255"/>
      <c r="AF32" s="256"/>
      <c r="AH32" s="499" t="str">
        <f>X32</f>
        <v>a.n. KUASA PENGGUNA ANGGARAN</v>
      </c>
      <c r="AI32" s="499"/>
    </row>
    <row r="33" spans="2:36" ht="15">
      <c r="B33" s="231"/>
      <c r="C33" s="273" t="s">
        <v>736</v>
      </c>
      <c r="D33" s="277"/>
      <c r="E33" s="277"/>
      <c r="F33" s="277"/>
      <c r="G33" s="277"/>
      <c r="H33" s="277"/>
      <c r="I33" s="277"/>
      <c r="J33" s="277"/>
      <c r="K33" s="499" t="s">
        <v>29641</v>
      </c>
      <c r="L33" s="499"/>
      <c r="M33" s="499"/>
      <c r="O33" s="257"/>
      <c r="P33" s="254"/>
      <c r="Q33" s="254"/>
      <c r="R33" s="254"/>
      <c r="S33" s="254"/>
      <c r="T33" s="254"/>
      <c r="U33" s="254"/>
      <c r="V33" s="254"/>
      <c r="W33" s="231"/>
      <c r="X33" s="499" t="str">
        <f>C34</f>
        <v>PEJABAT PEMBUAT KOMITMEN</v>
      </c>
      <c r="Y33" s="499"/>
      <c r="Z33" s="499"/>
      <c r="AA33" s="499"/>
      <c r="AC33" s="257" t="s">
        <v>36</v>
      </c>
      <c r="AD33" s="254"/>
      <c r="AE33" s="255"/>
      <c r="AF33" s="256"/>
      <c r="AH33" s="499" t="str">
        <f>X33</f>
        <v>PEJABAT PEMBUAT KOMITMEN</v>
      </c>
      <c r="AI33" s="499"/>
    </row>
    <row r="34" spans="2:36" ht="15">
      <c r="B34" s="231"/>
      <c r="C34" s="273" t="s">
        <v>123</v>
      </c>
      <c r="D34" s="277"/>
      <c r="E34" s="277"/>
      <c r="F34" s="277"/>
      <c r="G34" s="277"/>
      <c r="H34" s="277"/>
      <c r="I34" s="277"/>
      <c r="J34" s="277"/>
      <c r="K34" s="496" t="s">
        <v>29627</v>
      </c>
      <c r="L34" s="496"/>
      <c r="M34" s="496"/>
      <c r="O34" s="257" t="s">
        <v>36</v>
      </c>
      <c r="P34" s="254"/>
      <c r="Q34" s="254"/>
      <c r="R34" s="254"/>
      <c r="S34" s="254"/>
      <c r="T34" s="254"/>
      <c r="U34" s="254"/>
      <c r="V34" s="254"/>
      <c r="W34" s="231"/>
      <c r="X34" s="273"/>
      <c r="Y34" s="274"/>
      <c r="Z34" s="273"/>
      <c r="AA34" s="274"/>
      <c r="AC34" s="257" t="s">
        <v>36</v>
      </c>
      <c r="AD34" s="254"/>
      <c r="AE34" s="255"/>
      <c r="AF34" s="256"/>
      <c r="AG34" s="254"/>
      <c r="AH34" s="273"/>
      <c r="AI34" s="274"/>
    </row>
    <row r="35" spans="2:36" ht="15">
      <c r="B35" s="231"/>
      <c r="C35" s="233"/>
      <c r="D35" s="277"/>
      <c r="E35" s="277"/>
      <c r="F35" s="277"/>
      <c r="G35" s="277"/>
      <c r="H35" s="277"/>
      <c r="I35" s="277"/>
      <c r="J35" s="277"/>
      <c r="K35" s="277"/>
      <c r="L35" s="273"/>
      <c r="M35" s="273"/>
      <c r="O35" s="257"/>
      <c r="P35" s="254"/>
      <c r="Q35" s="254"/>
      <c r="R35" s="254"/>
      <c r="S35" s="254"/>
      <c r="T35" s="254"/>
      <c r="U35" s="254"/>
      <c r="V35" s="254"/>
      <c r="W35" s="254"/>
      <c r="X35" s="273"/>
      <c r="Y35" s="274"/>
      <c r="Z35" s="273"/>
      <c r="AA35" s="274"/>
      <c r="AC35" s="257" t="s">
        <v>36</v>
      </c>
      <c r="AD35" s="254"/>
      <c r="AE35" s="255"/>
      <c r="AF35" s="256"/>
      <c r="AG35" s="254"/>
      <c r="AH35" s="273"/>
      <c r="AI35" s="274"/>
    </row>
    <row r="36" spans="2:36" ht="15">
      <c r="B36" s="231"/>
      <c r="C36" s="273"/>
      <c r="D36" s="277"/>
      <c r="E36" s="277"/>
      <c r="F36" s="277"/>
      <c r="G36" s="277"/>
      <c r="H36" s="277"/>
      <c r="I36" s="277"/>
      <c r="J36" s="277"/>
      <c r="K36" s="277"/>
      <c r="L36" s="277"/>
      <c r="M36" s="277"/>
      <c r="O36" s="257"/>
      <c r="P36" s="254"/>
      <c r="Q36" s="254"/>
      <c r="R36" s="254"/>
      <c r="S36" s="254"/>
      <c r="T36" s="254"/>
      <c r="U36" s="254"/>
      <c r="V36" s="254"/>
      <c r="W36" s="254"/>
      <c r="X36" s="273"/>
      <c r="Y36" s="274"/>
      <c r="Z36" s="273"/>
      <c r="AA36" s="274"/>
      <c r="AC36" s="257" t="s">
        <v>36</v>
      </c>
      <c r="AD36" s="254"/>
      <c r="AE36" s="255"/>
      <c r="AF36" s="256"/>
      <c r="AG36" s="254"/>
      <c r="AH36" s="273"/>
      <c r="AI36" s="274"/>
    </row>
    <row r="37" spans="2:36" ht="15">
      <c r="B37" s="231"/>
      <c r="C37" s="273"/>
      <c r="D37" s="277"/>
      <c r="E37" s="277"/>
      <c r="F37" s="277"/>
      <c r="G37" s="277"/>
      <c r="H37" s="277"/>
      <c r="I37" s="277"/>
      <c r="J37" s="277"/>
      <c r="K37" s="277"/>
      <c r="L37" s="277"/>
      <c r="M37" s="277"/>
      <c r="O37" s="257"/>
      <c r="P37" s="254"/>
      <c r="Q37" s="254"/>
      <c r="R37" s="254"/>
      <c r="S37" s="254"/>
      <c r="T37" s="254"/>
      <c r="U37" s="254"/>
      <c r="V37" s="254"/>
      <c r="W37" s="254"/>
      <c r="X37" s="275"/>
      <c r="Y37" s="275"/>
      <c r="Z37" s="275"/>
      <c r="AA37" s="275"/>
      <c r="AG37" s="259">
        <v>0</v>
      </c>
      <c r="AH37" s="275"/>
      <c r="AI37" s="275"/>
    </row>
    <row r="38" spans="2:36" ht="15">
      <c r="B38" s="231"/>
      <c r="C38" s="280" t="str">
        <f>HLOOKUP("Nama",Pejabat!$C$1:$E$8,MATCH($AH$33,Pejabat!$F$1:$F$8,0),FALSE)</f>
        <v>I KETUT SUKADANA, SH</v>
      </c>
      <c r="D38" s="281"/>
      <c r="E38" s="281"/>
      <c r="F38" s="281"/>
      <c r="G38" s="277"/>
      <c r="H38" s="277"/>
      <c r="I38" s="279"/>
      <c r="J38" s="279"/>
      <c r="K38" s="510" t="str">
        <f>HLOOKUP("Nama",Pejabat!$C$1:$E$8,MATCH(K33,Pejabat!$F$1:$F$8,0),FALSE)</f>
        <v>ROSALINA</v>
      </c>
      <c r="L38" s="510"/>
      <c r="M38" s="510"/>
      <c r="O38" s="257"/>
      <c r="P38" s="254"/>
      <c r="Q38" s="254"/>
      <c r="R38" s="254"/>
      <c r="S38" s="254"/>
      <c r="T38" s="254"/>
      <c r="U38" s="254"/>
      <c r="V38" s="254"/>
      <c r="W38" s="254"/>
      <c r="X38" s="500" t="str">
        <f>HLOOKUP("Nama",Pejabat!$C$1:$E$8,MATCH($AH$33,Pejabat!$F$1:$F$8,0),FALSE)</f>
        <v>I KETUT SUKADANA, SH</v>
      </c>
      <c r="Y38" s="500"/>
      <c r="Z38" s="500"/>
      <c r="AA38" s="500"/>
      <c r="AG38" s="258">
        <v>0</v>
      </c>
      <c r="AH38" s="500" t="str">
        <f>HLOOKUP("Nama",Pejabat!$C$1:$E$8,MATCH($AH$33,Pejabat!$F$1:$F$8,0),FALSE)</f>
        <v>I KETUT SUKADANA, SH</v>
      </c>
      <c r="AI38" s="500"/>
      <c r="AJ38" s="281"/>
    </row>
    <row r="39" spans="2:36" ht="15">
      <c r="B39" s="231"/>
      <c r="C39" s="282" t="str">
        <f>VLOOKUP($AH$38,Pejabat!$C$2:$D$8,2,FALSE)&amp;" NRP "&amp;HLOOKUP("NRP",Pejabat!$B$1:$E$8,MATCH(C38,Pejabat!$C$1:$C$8,0),FALSE)</f>
        <v>IPDA NRP 75010187</v>
      </c>
      <c r="D39" s="283"/>
      <c r="E39" s="283"/>
      <c r="F39" s="283"/>
      <c r="G39" s="277"/>
      <c r="H39" s="277"/>
      <c r="I39" s="277"/>
      <c r="J39" s="277"/>
      <c r="K39" s="499" t="str">
        <f>VLOOKUP(K38,Pejabat!$C$2:$D$8,2,FALSE)&amp;" NRP "&amp;HLOOKUP("NRP",Pejabat!$B$1:$E$8,MATCH(K38,Pejabat!$C$1:$C$8,0),FALSE)</f>
        <v>IPTU NRP 70030053</v>
      </c>
      <c r="L39" s="499"/>
      <c r="M39" s="499"/>
      <c r="O39" s="257" t="s">
        <v>36</v>
      </c>
      <c r="P39" s="254"/>
      <c r="Q39" s="254"/>
      <c r="R39" s="254"/>
      <c r="S39" s="254"/>
      <c r="T39" s="254"/>
      <c r="U39" s="254"/>
      <c r="V39" s="254"/>
      <c r="W39" s="276">
        <v>0</v>
      </c>
      <c r="X39" s="497" t="str">
        <f>VLOOKUP($AH$38,Pejabat!$C$2:$D$8,2,FALSE)&amp;" NRP "&amp;HLOOKUP("NRP",Pejabat!$B$1:$E$8,MATCH(X38,Pejabat!$C$1:$C$8,0),FALSE)</f>
        <v>IPDA NRP 75010187</v>
      </c>
      <c r="Y39" s="497"/>
      <c r="Z39" s="497"/>
      <c r="AA39" s="497"/>
      <c r="AH39" s="497" t="str">
        <f>VLOOKUP($AH$38,Pejabat!$C$2:$D$8,2,FALSE)&amp;" NRP "&amp;HLOOKUP("NRP",Pejabat!$B$1:$E$8,MATCH(AH38,Pejabat!$C$1:$C$8,0),FALSE)</f>
        <v>IPDA NRP 75010187</v>
      </c>
      <c r="AI39" s="497"/>
      <c r="AJ39" s="283"/>
    </row>
    <row r="40" spans="2:36">
      <c r="O40" s="257" t="s">
        <v>36</v>
      </c>
      <c r="P40" s="254"/>
      <c r="Q40" s="254"/>
      <c r="R40" s="254"/>
      <c r="S40" s="254"/>
      <c r="T40" s="254"/>
      <c r="U40" s="254"/>
      <c r="V40" s="254"/>
      <c r="W40" s="505">
        <v>0</v>
      </c>
      <c r="X40" s="505"/>
      <c r="Y40" s="505"/>
      <c r="Z40" s="505"/>
      <c r="AA40" s="254"/>
    </row>
    <row r="88" ht="12" customHeight="1"/>
    <row r="89" ht="12" customHeight="1"/>
    <row r="91" ht="12.75" customHeight="1"/>
  </sheetData>
  <mergeCells count="56">
    <mergeCell ref="A1:A3"/>
    <mergeCell ref="B1:C1"/>
    <mergeCell ref="O1:P1"/>
    <mergeCell ref="B2:C2"/>
    <mergeCell ref="O2:P2"/>
    <mergeCell ref="B3:C3"/>
    <mergeCell ref="O3:P3"/>
    <mergeCell ref="B6:M6"/>
    <mergeCell ref="B9:M9"/>
    <mergeCell ref="B10:M10"/>
    <mergeCell ref="B11:B12"/>
    <mergeCell ref="C11:C12"/>
    <mergeCell ref="D11:D12"/>
    <mergeCell ref="E11:E12"/>
    <mergeCell ref="F11:F12"/>
    <mergeCell ref="G11:G12"/>
    <mergeCell ref="X11:Y11"/>
    <mergeCell ref="Z11:Z12"/>
    <mergeCell ref="H11:H12"/>
    <mergeCell ref="I11:L11"/>
    <mergeCell ref="O11:O12"/>
    <mergeCell ref="P11:P12"/>
    <mergeCell ref="Q11:Q12"/>
    <mergeCell ref="R11:R12"/>
    <mergeCell ref="W40:Z40"/>
    <mergeCell ref="M11:M12"/>
    <mergeCell ref="AC1:AD1"/>
    <mergeCell ref="AC2:AD2"/>
    <mergeCell ref="AC3:AD3"/>
    <mergeCell ref="AC7:AI7"/>
    <mergeCell ref="AC8:AI8"/>
    <mergeCell ref="K32:M32"/>
    <mergeCell ref="K33:M33"/>
    <mergeCell ref="K38:M38"/>
    <mergeCell ref="AA11:AA12"/>
    <mergeCell ref="AC11:AC12"/>
    <mergeCell ref="AD11:AD12"/>
    <mergeCell ref="AE11:AE12"/>
    <mergeCell ref="AF11:AF12"/>
    <mergeCell ref="AG11:AI11"/>
    <mergeCell ref="K34:M34"/>
    <mergeCell ref="X39:AA39"/>
    <mergeCell ref="D7:J8"/>
    <mergeCell ref="AH32:AI32"/>
    <mergeCell ref="AH33:AI33"/>
    <mergeCell ref="AH38:AI38"/>
    <mergeCell ref="AH39:AI39"/>
    <mergeCell ref="X32:AA32"/>
    <mergeCell ref="X33:AA33"/>
    <mergeCell ref="X38:AA38"/>
    <mergeCell ref="K39:M39"/>
    <mergeCell ref="B30:H30"/>
    <mergeCell ref="S11:S12"/>
    <mergeCell ref="T11:T12"/>
    <mergeCell ref="U11:U12"/>
    <mergeCell ref="V11:W11"/>
  </mergeCells>
  <pageMargins left="0.23622047244094491" right="0.31496062992125984" top="0.55118110236220474" bottom="0.15748031496062992" header="0.31496062992125984" footer="0.31496062992125984"/>
  <pageSetup paperSize="9" scale="95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T153"/>
  <sheetViews>
    <sheetView showGridLines="0" showRowColHeaders="0" showZeros="0" view="pageBreakPreview" zoomScaleNormal="100" zoomScaleSheetLayoutView="100" workbookViewId="0">
      <selection activeCell="H9" sqref="H9:J9"/>
    </sheetView>
  </sheetViews>
  <sheetFormatPr defaultRowHeight="14.25"/>
  <cols>
    <col min="1" max="1" width="0.5703125" style="47" customWidth="1"/>
    <col min="2" max="2" width="5.5703125" style="47" customWidth="1"/>
    <col min="3" max="3" width="6.42578125" style="47" customWidth="1"/>
    <col min="4" max="4" width="2.85546875" style="47" customWidth="1"/>
    <col min="5" max="5" width="3.140625" style="47" customWidth="1"/>
    <col min="6" max="6" width="3.5703125" style="47" customWidth="1"/>
    <col min="7" max="7" width="1.7109375" style="47" customWidth="1"/>
    <col min="8" max="8" width="13.140625" style="47" customWidth="1"/>
    <col min="9" max="9" width="3.85546875" style="47" customWidth="1"/>
    <col min="10" max="10" width="4.140625" style="47" customWidth="1"/>
    <col min="11" max="11" width="12.140625" style="47" customWidth="1"/>
    <col min="12" max="12" width="17.7109375" style="47" customWidth="1"/>
    <col min="13" max="13" width="18.42578125" style="47" customWidth="1"/>
    <col min="14" max="14" width="0.7109375" style="47" customWidth="1"/>
    <col min="15" max="16384" width="9.140625" style="47"/>
  </cols>
  <sheetData>
    <row r="1" spans="2:13">
      <c r="B1" s="188"/>
      <c r="C1" s="188"/>
      <c r="D1" s="188"/>
      <c r="E1" s="188"/>
      <c r="F1" s="188"/>
      <c r="G1" s="188"/>
      <c r="H1" s="341" t="s">
        <v>29791</v>
      </c>
      <c r="I1" s="188"/>
      <c r="J1" s="188"/>
      <c r="K1" s="188"/>
      <c r="L1" s="188"/>
      <c r="M1" s="188"/>
    </row>
    <row r="2" spans="2:13">
      <c r="B2" s="188"/>
      <c r="C2" s="188"/>
      <c r="D2" s="188"/>
      <c r="E2" s="188"/>
      <c r="F2" s="188"/>
      <c r="G2" s="188"/>
      <c r="H2" s="342" t="str">
        <f>RIGHT(H1,LEN(H1)-MIN(FIND({0;1;2;3;4;5;6;7;8;9},H1&amp;"0123456789"))+1)</f>
        <v>006</v>
      </c>
      <c r="I2" s="188"/>
      <c r="J2" s="188"/>
      <c r="K2" s="188"/>
      <c r="L2" s="188"/>
      <c r="M2" s="188"/>
    </row>
    <row r="3" spans="2:13">
      <c r="B3" s="188"/>
      <c r="C3" s="188"/>
      <c r="D3" s="188"/>
      <c r="E3" s="188"/>
      <c r="F3" s="188"/>
      <c r="G3" s="188"/>
      <c r="H3" s="342">
        <f>VLOOKUP(H1,DB_SPD!$B$2:$CV$701,8,FALSE)</f>
        <v>0</v>
      </c>
      <c r="I3" s="188"/>
      <c r="J3" s="188"/>
      <c r="K3" s="188"/>
      <c r="L3" s="188"/>
      <c r="M3" s="188"/>
    </row>
    <row r="4" spans="2:13">
      <c r="B4" s="188"/>
      <c r="C4" s="188"/>
      <c r="D4" s="188"/>
      <c r="E4" s="188"/>
      <c r="F4" s="188"/>
      <c r="G4" s="188"/>
      <c r="H4" s="342" t="str">
        <f>VLOOKUP(H1,DB_SPD!$B$2:$CV$701,20,FALSE)</f>
        <v>524111c</v>
      </c>
      <c r="I4" s="188"/>
      <c r="J4" s="188"/>
      <c r="K4" s="188"/>
      <c r="L4" s="188"/>
      <c r="M4" s="188"/>
    </row>
    <row r="5" spans="2:13">
      <c r="B5" s="188"/>
      <c r="C5" s="188"/>
      <c r="D5" s="188"/>
      <c r="E5" s="188"/>
      <c r="F5" s="188"/>
      <c r="G5" s="188"/>
      <c r="H5" s="342" t="str">
        <f>VLOOKUP(H1,DB_SPD!$B$2:$CV$701,7,FALSE)</f>
        <v>POLRI</v>
      </c>
      <c r="I5" s="188"/>
      <c r="J5" s="188"/>
      <c r="K5" s="188"/>
      <c r="L5" s="188"/>
      <c r="M5" s="188"/>
    </row>
    <row r="6" spans="2:13" ht="15.75">
      <c r="B6" s="537" t="s">
        <v>29603</v>
      </c>
      <c r="C6" s="537"/>
      <c r="D6" s="537"/>
      <c r="E6" s="537"/>
      <c r="F6" s="537"/>
      <c r="G6" s="537"/>
      <c r="H6" s="537"/>
      <c r="I6" s="537"/>
      <c r="J6" s="537"/>
      <c r="K6" s="537"/>
      <c r="L6" s="537"/>
      <c r="M6" s="537"/>
    </row>
    <row r="7" spans="2:13"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340"/>
    </row>
    <row r="8" spans="2:13">
      <c r="B8" s="188" t="s">
        <v>29604</v>
      </c>
      <c r="C8" s="188"/>
      <c r="D8" s="188"/>
      <c r="E8" s="188"/>
      <c r="F8" s="188"/>
      <c r="G8" s="189" t="s">
        <v>704</v>
      </c>
      <c r="H8" s="188" t="str">
        <f>IF($H$4=524119,"SPD/"&amp;$H$2&amp;"/"&amp;ROMAN(MONTH($H$9))&amp;"/TUK.2.1./"&amp;YEAR($H$9),IF($H$4="524111a","SPD/"&amp;$H$2&amp;"/"&amp;ROMAN(MONTH($H$9))&amp;"/"&amp;YEAR($H$9)&amp;"/Spripim",IF($H$4="524111b","SPD/"&amp;$H$2&amp;"/"&amp;ROMAN(MONTH($H$9))&amp;"/TUK.2.1./"&amp;YEAR($H$9),IF($H$4="524111c","SPD/"&amp;$H$2&amp;"/"&amp;ROMAN(MONTH($H$9))&amp;"/"&amp;YEAR($H$9)&amp;"/Spripim",IF($H$4=521119,"SPD/"&amp;$H$2&amp;"/"&amp;ROMAN(MONTH($H$9))&amp;"/TUK.2.1./"&amp;YEAR($H$9),IF($H$4="Dana Samsat","SPD/"&amp;$H$2&amp;"/"&amp;ROMAN(MONTH($H$9))&amp;"/TUK.2.1./"&amp;YEAR($H$9),IF($H$4=524112,"SPDLN/"&amp;$H$2&amp;"/"&amp;ROMAN(MONTH($H$9))&amp;"/TUK.2.2./"&amp;YEAR($H$9))))))))</f>
        <v>SPD/006/III/2022/Spripim</v>
      </c>
      <c r="I8" s="188"/>
      <c r="J8" s="188"/>
      <c r="K8" s="188"/>
      <c r="L8" s="188"/>
      <c r="M8" s="340">
        <f>VLOOKUP($H$1,DB_SPD!$B$2:$EP$702,114,FALSE)</f>
        <v>0</v>
      </c>
    </row>
    <row r="9" spans="2:13">
      <c r="B9" s="188" t="s">
        <v>735</v>
      </c>
      <c r="C9" s="188"/>
      <c r="D9" s="188"/>
      <c r="E9" s="188"/>
      <c r="F9" s="188"/>
      <c r="G9" s="189" t="s">
        <v>704</v>
      </c>
      <c r="H9" s="538" t="str">
        <f>TEXT(VLOOKUP($H$1,DB_SPD!$B$2:$CV$701,2,FALSE),"dd mmmm yyyy")</f>
        <v>08 Maret 2022</v>
      </c>
      <c r="I9" s="538"/>
      <c r="J9" s="538"/>
      <c r="K9" s="188"/>
      <c r="L9" s="188"/>
      <c r="M9" s="340">
        <f>VLOOKUP($H$1,DB_SPD!$B$2:$EP$702,117,FALSE)</f>
        <v>0</v>
      </c>
    </row>
    <row r="10" spans="2:13" ht="15" thickBot="1"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</row>
    <row r="11" spans="2:13" ht="21.75" customHeight="1" thickTop="1" thickBot="1">
      <c r="B11" s="153" t="s">
        <v>0</v>
      </c>
      <c r="C11" s="539" t="s">
        <v>29605</v>
      </c>
      <c r="D11" s="540"/>
      <c r="E11" s="540"/>
      <c r="F11" s="540"/>
      <c r="G11" s="540"/>
      <c r="H11" s="540"/>
      <c r="I11" s="540"/>
      <c r="J11" s="540"/>
      <c r="K11" s="541"/>
      <c r="L11" s="153" t="s">
        <v>201</v>
      </c>
      <c r="M11" s="153" t="s">
        <v>840</v>
      </c>
    </row>
    <row r="12" spans="2:13" ht="21" customHeight="1">
      <c r="B12" s="190">
        <v>1</v>
      </c>
      <c r="C12" s="191" t="str">
        <f>"Biaya penginapan di "&amp;VLOOKUP($H$1,DB_SPD!$B$2:$CV$701,13,FALSE)</f>
        <v>Biaya penginapan di Badung</v>
      </c>
      <c r="D12" s="192"/>
      <c r="E12" s="192"/>
      <c r="F12" s="192"/>
      <c r="G12" s="192"/>
      <c r="H12" s="192"/>
      <c r="I12" s="222">
        <f>VLOOKUP($H$1,DB_SPD!$B$2:$EP$702,100,FALSE)</f>
        <v>0</v>
      </c>
      <c r="J12" s="223" t="str">
        <f>IF(I12=0,"","X")</f>
        <v/>
      </c>
      <c r="K12" s="224">
        <f>VLOOKUP($H$1,DB_SPD!$B$2:$EP$702,101,FALSE)</f>
        <v>0</v>
      </c>
      <c r="L12" s="193">
        <f>I12*K12</f>
        <v>0</v>
      </c>
      <c r="M12" s="542"/>
    </row>
    <row r="13" spans="2:13" ht="21" customHeight="1">
      <c r="B13" s="194">
        <v>2</v>
      </c>
      <c r="C13" s="195" t="s">
        <v>29606</v>
      </c>
      <c r="D13" s="188"/>
      <c r="E13" s="188"/>
      <c r="F13" s="188"/>
      <c r="G13" s="188" t="s">
        <v>704</v>
      </c>
      <c r="H13" s="188"/>
      <c r="I13" s="189"/>
      <c r="J13" s="94"/>
      <c r="K13" s="196"/>
      <c r="L13" s="197"/>
      <c r="M13" s="543"/>
    </row>
    <row r="14" spans="2:13" ht="21" customHeight="1">
      <c r="B14" s="194"/>
      <c r="C14" s="198" t="str">
        <f>"Denpasar - "&amp;VLOOKUP($H$1,DB_SPD!$B$2:$CV$701,13,FALSE)</f>
        <v>Denpasar - Badung</v>
      </c>
      <c r="D14" s="199"/>
      <c r="E14" s="199"/>
      <c r="F14" s="199"/>
      <c r="G14" s="199"/>
      <c r="H14" s="199"/>
      <c r="I14" s="189">
        <f>VLOOKUP($H$1,DB_SPD!$B$2:$EP$702,103,FALSE)</f>
        <v>0</v>
      </c>
      <c r="J14" s="94" t="str">
        <f t="shared" ref="J14:J20" si="0">IF(I14=0,"","X")</f>
        <v/>
      </c>
      <c r="K14" s="196">
        <f>VLOOKUP($H$1,DB_SPD!$B$2:$EP$702,104,FALSE)</f>
        <v>0</v>
      </c>
      <c r="L14" s="197">
        <f t="shared" ref="L14:L20" si="1">I14*K14</f>
        <v>0</v>
      </c>
      <c r="M14" s="225"/>
    </row>
    <row r="15" spans="2:13" ht="21" customHeight="1">
      <c r="B15" s="194"/>
      <c r="C15" s="531" t="str">
        <f>IFERROR(IF(I15=1,VLOOKUP($H$1,DB_SPD!$B$2:$CV$701,13,FALSE)&amp;"  - Denpasar",""),"")</f>
        <v/>
      </c>
      <c r="D15" s="532"/>
      <c r="E15" s="532"/>
      <c r="F15" s="532"/>
      <c r="G15" s="532"/>
      <c r="H15" s="532"/>
      <c r="I15" s="189">
        <f>VLOOKUP($H$1,DB_SPD!$B$2:$EP$702,106,FALSE)</f>
        <v>0</v>
      </c>
      <c r="J15" s="94" t="str">
        <f t="shared" si="0"/>
        <v/>
      </c>
      <c r="K15" s="196">
        <f>VLOOKUP($H$1,DB_SPD!$B$2:$EP$702,107,FALSE)</f>
        <v>0</v>
      </c>
      <c r="L15" s="197">
        <f t="shared" si="1"/>
        <v>0</v>
      </c>
      <c r="M15" s="225"/>
    </row>
    <row r="16" spans="2:13" ht="21" customHeight="1">
      <c r="B16" s="194"/>
      <c r="C16" s="198" t="str">
        <f>IF(I16&gt;0,"Taxi Denpasar-Bandara PP","")</f>
        <v/>
      </c>
      <c r="D16" s="199"/>
      <c r="E16" s="199"/>
      <c r="F16" s="199"/>
      <c r="G16" s="199"/>
      <c r="H16" s="199"/>
      <c r="I16" s="189">
        <f>VLOOKUP($H$1,DB_SPD!$B$2:$EP$702,109,FALSE)</f>
        <v>0</v>
      </c>
      <c r="J16" s="94" t="str">
        <f t="shared" si="0"/>
        <v/>
      </c>
      <c r="K16" s="196">
        <f>VLOOKUP($H$1,DB_SPD!$B$2:$EP$702,110,FALSE)</f>
        <v>0</v>
      </c>
      <c r="L16" s="197">
        <f t="shared" si="1"/>
        <v>0</v>
      </c>
      <c r="M16" s="225"/>
    </row>
    <row r="17" spans="2:13" ht="21" customHeight="1">
      <c r="B17" s="194"/>
      <c r="C17" s="226" t="str">
        <f>IF(I17&gt;0,"Taxi "&amp;VLOOKUP($H$1,DB_SPD!$B$2:$CV$701,13,FALSE)&amp;"  - Bandara PP","")</f>
        <v/>
      </c>
      <c r="D17" s="227"/>
      <c r="E17" s="227"/>
      <c r="F17" s="227"/>
      <c r="G17" s="227"/>
      <c r="H17" s="227"/>
      <c r="I17" s="189">
        <f>VLOOKUP($H$1,DB_SPD!$B$2:$EP$702,112,FALSE)</f>
        <v>0</v>
      </c>
      <c r="J17" s="94" t="str">
        <f t="shared" si="0"/>
        <v/>
      </c>
      <c r="K17" s="196">
        <f>VLOOKUP($H$1,DB_SPD!$B$2:$EP$702,113,FALSE)</f>
        <v>0</v>
      </c>
      <c r="L17" s="197">
        <f t="shared" si="1"/>
        <v>0</v>
      </c>
      <c r="M17" s="225"/>
    </row>
    <row r="18" spans="2:13" ht="21" customHeight="1">
      <c r="B18" s="194" t="str">
        <f>IF(I18=0,"",ROW()-15)</f>
        <v/>
      </c>
      <c r="C18" s="533">
        <f>IF($M$8="Uang Saku","Uang Saku Selama di "&amp;VLOOKUP($H$1,DB_SPD!$B$2:$CV$701,13,FALSE),IF($M$8="Uang Harian","Uang Harian Selama di "&amp;VLOOKUP($H$1,DB_SPD!$B$2:$CV$701,13,FALSE),IF($M$8=0,0)))</f>
        <v>0</v>
      </c>
      <c r="D18" s="534"/>
      <c r="E18" s="534"/>
      <c r="F18" s="534"/>
      <c r="G18" s="534"/>
      <c r="H18" s="534"/>
      <c r="I18" s="189">
        <f>VLOOKUP($H$1,DB_SPD!$B$2:$EP$702,115,FALSE)</f>
        <v>0</v>
      </c>
      <c r="J18" s="94" t="str">
        <f t="shared" si="0"/>
        <v/>
      </c>
      <c r="K18" s="196">
        <f>VLOOKUP($H$1,DB_SPD!$B$2:$EP$702,116,FALSE)</f>
        <v>0</v>
      </c>
      <c r="L18" s="197">
        <f t="shared" si="1"/>
        <v>0</v>
      </c>
      <c r="M18" s="225"/>
    </row>
    <row r="19" spans="2:13" ht="21" customHeight="1">
      <c r="B19" s="194" t="str">
        <f>IF(I19=0,"",ROW()-15)</f>
        <v/>
      </c>
      <c r="C19" s="533">
        <f>IF($M$9="Uang Saku","Uang Saku Selama di "&amp;VLOOKUP($H$1,DB_SPD!$B$2:$CV$701,13,FALSE),IF($M$9="Uang Harian","Uang Harian Selama di "&amp;VLOOKUP($H$1,DB_SPD!$B$2:$CV$701,13,FALSE),IF($M$9=0,0)))</f>
        <v>0</v>
      </c>
      <c r="D19" s="534"/>
      <c r="E19" s="534"/>
      <c r="F19" s="534"/>
      <c r="G19" s="534"/>
      <c r="H19" s="534"/>
      <c r="I19" s="189">
        <f>VLOOKUP($H$1,DB_SPD!$B$2:$EP$702,118,FALSE)</f>
        <v>0</v>
      </c>
      <c r="J19" s="94" t="str">
        <f t="shared" si="0"/>
        <v/>
      </c>
      <c r="K19" s="196">
        <f>VLOOKUP($H$1,DB_SPD!$B$2:$EP$702,119,FALSE)</f>
        <v>0</v>
      </c>
      <c r="L19" s="197">
        <f t="shared" si="1"/>
        <v>0</v>
      </c>
      <c r="M19" s="225"/>
    </row>
    <row r="20" spans="2:13" ht="21" customHeight="1" thickBot="1">
      <c r="B20" s="217" t="str">
        <f>IF(I20=0,"",ROW()-15)</f>
        <v/>
      </c>
      <c r="C20" s="535">
        <f>VLOOKUP($H$1,DB_SPD!$B$2:$EP$702,120,FALSE)</f>
        <v>0</v>
      </c>
      <c r="D20" s="536"/>
      <c r="E20" s="536"/>
      <c r="F20" s="536"/>
      <c r="G20" s="536"/>
      <c r="H20" s="536"/>
      <c r="I20" s="206">
        <f>VLOOKUP($H$1,DB_SPD!$B$2:$EP$702,121,FALSE)</f>
        <v>0</v>
      </c>
      <c r="J20" s="94" t="str">
        <f t="shared" si="0"/>
        <v/>
      </c>
      <c r="K20" s="228">
        <f>VLOOKUP($H$1,DB_SPD!$B$2:$EP$702,122,FALSE)</f>
        <v>0</v>
      </c>
      <c r="L20" s="200">
        <f t="shared" si="1"/>
        <v>0</v>
      </c>
      <c r="M20" s="225"/>
    </row>
    <row r="21" spans="2:13" ht="18.75" customHeight="1" thickBot="1">
      <c r="B21" s="544" t="s">
        <v>29607</v>
      </c>
      <c r="C21" s="544"/>
      <c r="D21" s="544"/>
      <c r="E21" s="544"/>
      <c r="F21" s="544"/>
      <c r="G21" s="544"/>
      <c r="H21" s="544"/>
      <c r="I21" s="544"/>
      <c r="J21" s="544"/>
      <c r="K21" s="544"/>
      <c r="L21" s="154">
        <f>SUM(L12:L20)</f>
        <v>0</v>
      </c>
      <c r="M21" s="201"/>
    </row>
    <row r="22" spans="2:13" ht="29.25" customHeight="1" thickBot="1">
      <c r="B22" s="202" t="s">
        <v>29608</v>
      </c>
      <c r="C22" s="203"/>
      <c r="D22" s="203"/>
      <c r="E22" s="203"/>
      <c r="F22" s="155"/>
      <c r="G22" s="529" t="str">
        <f>"("&amp;[2]!terbilang(L21)&amp;"rupiah)"</f>
        <v>(Nolrupiah)</v>
      </c>
      <c r="H22" s="529"/>
      <c r="I22" s="529"/>
      <c r="J22" s="529"/>
      <c r="K22" s="529"/>
      <c r="L22" s="529"/>
      <c r="M22" s="530"/>
    </row>
    <row r="23" spans="2:13" ht="15" thickTop="1">
      <c r="B23" s="188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</row>
    <row r="24" spans="2:13">
      <c r="B24" s="188"/>
      <c r="C24" s="188"/>
      <c r="D24" s="188"/>
      <c r="E24" s="188"/>
      <c r="F24" s="188"/>
      <c r="G24" s="188"/>
      <c r="H24" s="188"/>
      <c r="I24" s="188"/>
      <c r="J24" s="188"/>
      <c r="K24" s="546" t="str">
        <f ca="1">"Denpasar"&amp;",        "&amp;TEXT(TODAY(),"mmmm yyyy")</f>
        <v>Denpasar,        September 2022</v>
      </c>
      <c r="L24" s="546"/>
      <c r="M24" s="546"/>
    </row>
    <row r="25" spans="2:13">
      <c r="B25" s="188"/>
      <c r="C25" s="188" t="s">
        <v>29610</v>
      </c>
      <c r="D25" s="188"/>
      <c r="E25" s="188"/>
      <c r="G25" s="188"/>
      <c r="H25" s="188"/>
      <c r="I25" s="188"/>
      <c r="J25" s="188"/>
      <c r="K25" s="547" t="s">
        <v>29611</v>
      </c>
      <c r="L25" s="547"/>
      <c r="M25" s="547"/>
    </row>
    <row r="26" spans="2:13" ht="15">
      <c r="B26" s="188"/>
      <c r="C26" s="548">
        <f>L21</f>
        <v>0</v>
      </c>
      <c r="D26" s="548"/>
      <c r="E26" s="548"/>
      <c r="F26" s="548"/>
      <c r="G26" s="548"/>
      <c r="H26" s="188"/>
      <c r="I26" s="188"/>
      <c r="J26" s="188"/>
      <c r="K26" s="188"/>
      <c r="L26" s="156">
        <f>L21</f>
        <v>0</v>
      </c>
      <c r="M26" s="156"/>
    </row>
    <row r="27" spans="2:13">
      <c r="B27" s="549" t="s">
        <v>29640</v>
      </c>
      <c r="C27" s="549"/>
      <c r="D27" s="549"/>
      <c r="E27" s="549"/>
      <c r="F27" s="549"/>
      <c r="G27" s="549"/>
      <c r="H27" s="549"/>
      <c r="I27" s="188"/>
      <c r="J27" s="188"/>
      <c r="K27" s="549" t="s">
        <v>29612</v>
      </c>
      <c r="L27" s="549"/>
      <c r="M27" s="549"/>
    </row>
    <row r="28" spans="2:13">
      <c r="B28" s="188"/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M28" s="188"/>
    </row>
    <row r="29" spans="2:13">
      <c r="B29" s="188"/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88"/>
    </row>
    <row r="30" spans="2:13"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</row>
    <row r="31" spans="2:13">
      <c r="B31" s="550" t="str">
        <f>HLOOKUP("Nama",Pejabat!$C$1:$E$8,MATCH($B$27,Pejabat!$F$1:$F$8,0),FALSE)</f>
        <v>ROSALINA</v>
      </c>
      <c r="C31" s="550"/>
      <c r="D31" s="550"/>
      <c r="E31" s="550"/>
      <c r="F31" s="550"/>
      <c r="G31" s="550"/>
      <c r="H31" s="550"/>
      <c r="I31" s="188"/>
      <c r="J31" s="188"/>
      <c r="K31" s="551" t="str">
        <f>VLOOKUP($H$1,DB_SPD!$B$2:$CV$701,4,FALSE)</f>
        <v>I GEDE EKA PUTRA ASTAWA, S.H., S.I.K.</v>
      </c>
      <c r="L31" s="551"/>
      <c r="M31" s="551"/>
    </row>
    <row r="32" spans="2:13">
      <c r="B32" s="549" t="str">
        <f>VLOOKUP($B$31,Pejabat!$C$2:$D$8,2,FALSE)&amp;" NRP "&amp;HLOOKUP("NRP",Pejabat!$B$1:$E$8,MATCH($B$31,Pejabat!$C$1:$C$8,0),FALSE)</f>
        <v>IPTU NRP 70030053</v>
      </c>
      <c r="C32" s="549"/>
      <c r="D32" s="549"/>
      <c r="E32" s="549"/>
      <c r="F32" s="549"/>
      <c r="G32" s="549"/>
      <c r="H32" s="549"/>
      <c r="I32" s="188"/>
      <c r="J32" s="188"/>
      <c r="K32" s="549" t="str">
        <f>IF($H$5="POLRI",VLOOKUP(H1,DB_SPD!$B$2:$CV$701,5,FALSE)&amp;" NRP "&amp;VLOOKUP(H1,DB_SPD!$B$2:$CV$701,6,FALSE),IF($H$5="pns",VLOOKUP(H1,DB_SPD!$B$2:$CV$701,5,FALSE)&amp;" NIP "&amp;VLOOKUP(H1,DB_SPD!$B$2:$CV$701,6,FALSE),IF($H$5="KA/WAKA",VLOOKUP(H1,DB_SPD!$B$2:$CV$701,5,FALSE))))</f>
        <v>KOMPOL NRP 85091795</v>
      </c>
      <c r="L32" s="549"/>
      <c r="M32" s="549"/>
    </row>
    <row r="33" spans="2:13" ht="15" thickBot="1"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</row>
    <row r="34" spans="2:13">
      <c r="B34" s="188"/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8"/>
    </row>
    <row r="35" spans="2:13">
      <c r="B35" s="549" t="s">
        <v>29613</v>
      </c>
      <c r="C35" s="549"/>
      <c r="D35" s="549"/>
      <c r="E35" s="549"/>
      <c r="F35" s="549"/>
      <c r="G35" s="549"/>
      <c r="H35" s="549"/>
      <c r="I35" s="549"/>
      <c r="J35" s="549"/>
      <c r="K35" s="549"/>
      <c r="L35" s="549"/>
      <c r="M35" s="549"/>
    </row>
    <row r="36" spans="2:13">
      <c r="B36" s="188"/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8"/>
    </row>
    <row r="37" spans="2:13">
      <c r="B37" s="188"/>
      <c r="C37" s="188" t="s">
        <v>29614</v>
      </c>
      <c r="D37" s="188"/>
      <c r="E37" s="188"/>
      <c r="G37" s="188"/>
      <c r="H37" s="188"/>
      <c r="I37" s="189" t="s">
        <v>704</v>
      </c>
      <c r="J37" s="545">
        <v>0</v>
      </c>
      <c r="K37" s="545"/>
      <c r="L37" s="205"/>
      <c r="M37" s="188"/>
    </row>
    <row r="38" spans="2:13">
      <c r="B38" s="188"/>
      <c r="C38" s="188" t="s">
        <v>29615</v>
      </c>
      <c r="D38" s="188"/>
      <c r="E38" s="188"/>
      <c r="G38" s="188"/>
      <c r="H38" s="188"/>
      <c r="I38" s="189" t="s">
        <v>704</v>
      </c>
      <c r="J38" s="545">
        <v>0</v>
      </c>
      <c r="K38" s="545"/>
      <c r="L38" s="188"/>
      <c r="M38" s="188"/>
    </row>
    <row r="39" spans="2:13">
      <c r="B39" s="188"/>
      <c r="C39" s="188" t="s">
        <v>29616</v>
      </c>
      <c r="D39" s="188"/>
      <c r="E39" s="188"/>
      <c r="G39" s="188"/>
      <c r="H39" s="188"/>
      <c r="I39" s="189" t="s">
        <v>704</v>
      </c>
      <c r="J39" s="545">
        <v>0</v>
      </c>
      <c r="K39" s="545"/>
      <c r="L39" s="188"/>
      <c r="M39" s="188"/>
    </row>
    <row r="40" spans="2:13"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2:13">
      <c r="B41" s="188"/>
      <c r="C41" s="188"/>
      <c r="D41" s="188"/>
      <c r="E41" s="188"/>
      <c r="F41" s="188"/>
      <c r="G41" s="188"/>
      <c r="H41" s="188"/>
      <c r="I41" s="188"/>
      <c r="J41" s="188"/>
      <c r="K41" s="549" t="s">
        <v>736</v>
      </c>
      <c r="L41" s="549"/>
      <c r="M41" s="549"/>
    </row>
    <row r="42" spans="2:13">
      <c r="B42" s="188"/>
      <c r="C42" s="188"/>
      <c r="D42" s="188"/>
      <c r="E42" s="188"/>
      <c r="F42" s="188"/>
      <c r="G42" s="188"/>
      <c r="H42" s="188"/>
      <c r="I42" s="188"/>
      <c r="J42" s="188"/>
      <c r="K42" s="549" t="s">
        <v>123</v>
      </c>
      <c r="L42" s="549"/>
      <c r="M42" s="549"/>
    </row>
    <row r="43" spans="2:13">
      <c r="B43" s="188"/>
      <c r="C43" s="188"/>
      <c r="D43" s="188"/>
      <c r="E43" s="188"/>
      <c r="F43" s="188"/>
      <c r="G43" s="188"/>
      <c r="H43" s="188"/>
      <c r="I43" s="188"/>
      <c r="J43" s="188"/>
      <c r="K43" s="189"/>
      <c r="L43" s="189"/>
      <c r="M43" s="189"/>
    </row>
    <row r="44" spans="2:13">
      <c r="B44" s="188"/>
      <c r="C44" s="188"/>
      <c r="D44" s="188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2:13">
      <c r="B45" s="188"/>
      <c r="C45" s="188"/>
      <c r="D45" s="188"/>
      <c r="E45" s="188"/>
      <c r="F45" s="188"/>
      <c r="G45" s="188"/>
      <c r="H45" s="188"/>
      <c r="I45" s="188"/>
      <c r="J45" s="188"/>
      <c r="K45" s="188"/>
      <c r="L45" s="188"/>
      <c r="M45" s="188"/>
    </row>
    <row r="46" spans="2:13">
      <c r="B46" s="188"/>
      <c r="C46" s="188"/>
      <c r="D46" s="188"/>
      <c r="E46" s="188"/>
      <c r="F46" s="188"/>
      <c r="G46" s="188"/>
      <c r="H46" s="188"/>
      <c r="I46" s="188"/>
      <c r="J46" s="188"/>
      <c r="K46" s="550" t="str">
        <f>HLOOKUP("Nama",Pejabat!$C$1:$E$8,MATCH($K$42,Pejabat!$F$1:$F$8,0),FALSE)</f>
        <v>I KETUT SUKADANA, SH</v>
      </c>
      <c r="L46" s="550"/>
      <c r="M46" s="550"/>
    </row>
    <row r="47" spans="2:13">
      <c r="B47" s="188"/>
      <c r="C47" s="188"/>
      <c r="D47" s="188"/>
      <c r="E47" s="188"/>
      <c r="F47" s="188"/>
      <c r="G47" s="188"/>
      <c r="H47" s="188"/>
      <c r="I47" s="188"/>
      <c r="J47" s="188"/>
      <c r="K47" s="549" t="str">
        <f>VLOOKUP($K$46,Pejabat!$C$2:$D$8,2,FALSE)&amp;" NRP "&amp;HLOOKUP("NRP",Pejabat!$B$1:$E$8,MATCH($K$46,Pejabat!$C$1:$C$8,0),FALSE)</f>
        <v>IPDA NRP 75010187</v>
      </c>
      <c r="L47" s="549"/>
      <c r="M47" s="549"/>
    </row>
    <row r="48" spans="2:13" ht="15" thickBot="1">
      <c r="B48" s="204"/>
      <c r="C48" s="204"/>
      <c r="D48" s="204"/>
      <c r="E48" s="204"/>
      <c r="F48" s="204"/>
      <c r="G48" s="204"/>
      <c r="H48" s="204"/>
      <c r="I48" s="204"/>
      <c r="J48" s="204"/>
      <c r="K48" s="206"/>
      <c r="L48" s="206"/>
      <c r="M48" s="206"/>
    </row>
    <row r="49" spans="2:13">
      <c r="B49" s="188"/>
      <c r="C49" s="188"/>
      <c r="D49" s="188"/>
      <c r="E49" s="188"/>
      <c r="F49" s="188"/>
      <c r="G49" s="188"/>
      <c r="H49" s="188"/>
      <c r="I49" s="188"/>
      <c r="J49" s="188"/>
      <c r="K49" s="189"/>
      <c r="L49" s="189"/>
      <c r="M49" s="189"/>
    </row>
    <row r="50" spans="2:13" ht="15" customHeight="1">
      <c r="B50" s="188"/>
      <c r="C50" s="188"/>
      <c r="D50" s="188"/>
      <c r="E50" s="188"/>
      <c r="F50" s="188"/>
      <c r="G50" s="188"/>
      <c r="H50" s="188"/>
      <c r="I50" s="188"/>
      <c r="J50" s="188"/>
      <c r="K50" s="188"/>
    </row>
    <row r="51" spans="2:13" ht="15" customHeight="1">
      <c r="B51" s="188"/>
      <c r="C51" s="188"/>
      <c r="D51" s="188"/>
      <c r="E51" s="188"/>
      <c r="F51" s="188"/>
      <c r="G51" s="188"/>
      <c r="H51" s="188"/>
      <c r="I51" s="188"/>
      <c r="J51" s="188"/>
      <c r="K51" s="188"/>
    </row>
    <row r="52" spans="2:13">
      <c r="B52" s="188"/>
      <c r="C52" s="188"/>
      <c r="D52" s="188"/>
      <c r="E52" s="188"/>
      <c r="F52" s="188"/>
      <c r="G52" s="188"/>
      <c r="H52" s="188"/>
      <c r="I52" s="188"/>
      <c r="J52" s="188"/>
      <c r="K52" s="188"/>
    </row>
    <row r="53" spans="2:13">
      <c r="B53" s="188"/>
      <c r="C53" s="188"/>
      <c r="D53" s="188"/>
      <c r="E53" s="188"/>
      <c r="F53" s="188"/>
      <c r="G53" s="188"/>
      <c r="H53" s="188"/>
      <c r="I53" s="188"/>
      <c r="J53" s="188"/>
      <c r="K53" s="188"/>
    </row>
    <row r="54" spans="2:13">
      <c r="B54" s="188"/>
      <c r="C54" s="188"/>
      <c r="D54" s="188"/>
      <c r="E54" s="188"/>
      <c r="F54" s="188"/>
      <c r="G54" s="188"/>
      <c r="H54" s="188"/>
      <c r="I54" s="188"/>
      <c r="J54" s="188"/>
      <c r="K54" s="188"/>
    </row>
    <row r="55" spans="2:13" ht="15.75">
      <c r="B55" s="537" t="s">
        <v>29617</v>
      </c>
      <c r="C55" s="537"/>
      <c r="D55" s="537"/>
      <c r="E55" s="537"/>
      <c r="F55" s="537"/>
      <c r="G55" s="537"/>
      <c r="H55" s="537"/>
      <c r="I55" s="537"/>
      <c r="J55" s="537"/>
      <c r="K55" s="537"/>
      <c r="L55" s="537"/>
      <c r="M55" s="537"/>
    </row>
    <row r="56" spans="2:13">
      <c r="B56" s="188"/>
      <c r="C56" s="188"/>
      <c r="D56" s="188"/>
      <c r="E56" s="188"/>
      <c r="F56" s="188"/>
      <c r="G56" s="188"/>
      <c r="H56" s="188"/>
      <c r="I56" s="188"/>
      <c r="J56" s="188"/>
      <c r="K56" s="188"/>
    </row>
    <row r="57" spans="2:13">
      <c r="B57" s="188" t="s">
        <v>29618</v>
      </c>
      <c r="C57" s="188"/>
      <c r="D57" s="188"/>
      <c r="E57" s="188"/>
      <c r="F57" s="188"/>
      <c r="G57" s="188"/>
      <c r="H57" s="188"/>
      <c r="I57" s="188"/>
      <c r="J57" s="188"/>
      <c r="K57" s="188"/>
    </row>
    <row r="58" spans="2:13">
      <c r="B58" s="188"/>
      <c r="C58" s="188" t="s">
        <v>113</v>
      </c>
      <c r="D58" s="188"/>
      <c r="E58" s="188"/>
      <c r="G58" s="189" t="s">
        <v>704</v>
      </c>
      <c r="H58" s="47" t="str">
        <f>VLOOKUP($H$1,DB_SPD!$B$2:$CV$701,4,FALSE)</f>
        <v>I GEDE EKA PUTRA ASTAWA, S.H., S.I.K.</v>
      </c>
      <c r="J58" s="207"/>
      <c r="K58" s="207"/>
      <c r="L58" s="188"/>
    </row>
    <row r="59" spans="2:13">
      <c r="B59" s="188"/>
      <c r="C59" s="188" t="s">
        <v>29619</v>
      </c>
      <c r="D59" s="188"/>
      <c r="E59" s="188"/>
      <c r="G59" s="189" t="s">
        <v>704</v>
      </c>
      <c r="H59" s="47" t="str">
        <f>VLOOKUP(H1,DB_SPD!$B$2:$CV$701,5,FALSE)&amp;"/"&amp;VLOOKUP(H1,DB_SPD!$B$2:$CV$701,6,FALSE)</f>
        <v>KOMPOL/85091795</v>
      </c>
      <c r="J59" s="207"/>
      <c r="K59" s="207"/>
      <c r="L59" s="207"/>
    </row>
    <row r="60" spans="2:13">
      <c r="B60" s="188"/>
      <c r="C60" s="188" t="s">
        <v>35</v>
      </c>
      <c r="D60" s="188"/>
      <c r="E60" s="188"/>
      <c r="G60" s="189" t="s">
        <v>704</v>
      </c>
      <c r="H60" s="47" t="str">
        <f>VLOOKUP($H$1,DB_SPD!$B$2:$CV$701,9,FALSE)</f>
        <v>KOORSPRIPIM POLDA BALI</v>
      </c>
      <c r="J60" s="207"/>
      <c r="K60" s="207"/>
      <c r="L60" s="207"/>
    </row>
    <row r="61" spans="2:13">
      <c r="B61" s="188"/>
      <c r="C61" s="188"/>
      <c r="D61" s="188"/>
      <c r="E61" s="188"/>
      <c r="F61" s="188"/>
      <c r="G61" s="188"/>
      <c r="H61" s="188"/>
      <c r="I61" s="188"/>
      <c r="J61" s="188"/>
      <c r="K61" s="188"/>
    </row>
    <row r="62" spans="2:13" ht="15" customHeight="1">
      <c r="B62" s="552" t="str">
        <f>"Berdasarkan Surat Perjalanan Dinas (SPD) Nomor : "&amp;$H$8&amp;" tanggal "&amp; TEXT($H$9,"dd mmmm yyyy")&amp;", dengan ini kami menyatakan dengan sesungguhnya bahwa:"</f>
        <v>Berdasarkan Surat Perjalanan Dinas (SPD) Nomor : SPD/006/III/2022/Spripim tanggal 08 Maret 2022, dengan ini kami menyatakan dengan sesungguhnya bahwa:</v>
      </c>
      <c r="C62" s="552"/>
      <c r="D62" s="552"/>
      <c r="E62" s="552"/>
      <c r="F62" s="552"/>
      <c r="G62" s="552"/>
      <c r="H62" s="552"/>
      <c r="I62" s="552"/>
      <c r="J62" s="552"/>
      <c r="K62" s="552"/>
      <c r="L62" s="552"/>
      <c r="M62" s="552"/>
    </row>
    <row r="63" spans="2:13">
      <c r="B63" s="552"/>
      <c r="C63" s="552"/>
      <c r="D63" s="552"/>
      <c r="E63" s="552"/>
      <c r="F63" s="552"/>
      <c r="G63" s="552"/>
      <c r="H63" s="552"/>
      <c r="I63" s="552"/>
      <c r="J63" s="552"/>
      <c r="K63" s="552"/>
      <c r="L63" s="552"/>
      <c r="M63" s="552"/>
    </row>
    <row r="64" spans="2:13">
      <c r="B64" s="188"/>
      <c r="C64" s="188"/>
      <c r="D64" s="188"/>
      <c r="E64" s="188"/>
      <c r="F64" s="208"/>
      <c r="G64" s="208"/>
      <c r="H64" s="208"/>
      <c r="I64" s="208"/>
      <c r="J64" s="208"/>
      <c r="K64" s="208"/>
    </row>
    <row r="65" spans="2:13" ht="15" customHeight="1">
      <c r="B65" s="209" t="s">
        <v>763</v>
      </c>
      <c r="C65" s="552" t="s">
        <v>29620</v>
      </c>
      <c r="D65" s="552"/>
      <c r="E65" s="552"/>
      <c r="F65" s="552"/>
      <c r="G65" s="552"/>
      <c r="H65" s="552"/>
      <c r="I65" s="552"/>
      <c r="J65" s="552"/>
      <c r="K65" s="552"/>
      <c r="L65" s="552"/>
      <c r="M65" s="552"/>
    </row>
    <row r="66" spans="2:13">
      <c r="B66" s="188"/>
      <c r="C66" s="552"/>
      <c r="D66" s="552"/>
      <c r="E66" s="552"/>
      <c r="F66" s="552"/>
      <c r="G66" s="552"/>
      <c r="H66" s="552"/>
      <c r="I66" s="552"/>
      <c r="J66" s="552"/>
      <c r="K66" s="552"/>
      <c r="L66" s="552"/>
      <c r="M66" s="552"/>
    </row>
    <row r="67" spans="2:13" ht="15" thickBot="1">
      <c r="B67" s="188"/>
      <c r="C67" s="188"/>
      <c r="D67" s="188"/>
      <c r="E67" s="188"/>
      <c r="F67" s="188"/>
      <c r="G67" s="188"/>
      <c r="H67" s="188"/>
      <c r="I67" s="188"/>
      <c r="J67" s="188"/>
      <c r="K67" s="188"/>
    </row>
    <row r="68" spans="2:13" ht="15.75" thickBot="1">
      <c r="B68" s="188"/>
      <c r="C68" s="157" t="s">
        <v>0</v>
      </c>
      <c r="D68" s="553" t="s">
        <v>29621</v>
      </c>
      <c r="E68" s="554"/>
      <c r="F68" s="554"/>
      <c r="G68" s="554"/>
      <c r="H68" s="554"/>
      <c r="I68" s="554"/>
      <c r="J68" s="554"/>
      <c r="K68" s="554"/>
      <c r="L68" s="555"/>
      <c r="M68" s="157" t="s">
        <v>201</v>
      </c>
    </row>
    <row r="69" spans="2:13" ht="21" customHeight="1">
      <c r="B69" s="188"/>
      <c r="C69" s="210">
        <f>IF(D69=0,"",ROW()-68)</f>
        <v>1</v>
      </c>
      <c r="D69" s="556" t="str">
        <f>C16</f>
        <v/>
      </c>
      <c r="E69" s="557"/>
      <c r="F69" s="557"/>
      <c r="G69" s="557"/>
      <c r="H69" s="557"/>
      <c r="I69" s="557"/>
      <c r="J69" s="557"/>
      <c r="K69" s="557"/>
      <c r="L69" s="558"/>
      <c r="M69" s="211">
        <f>L16</f>
        <v>0</v>
      </c>
    </row>
    <row r="70" spans="2:13" ht="21" customHeight="1">
      <c r="B70" s="188"/>
      <c r="C70" s="212">
        <f>IF(D70=0,"",ROW()-68)</f>
        <v>2</v>
      </c>
      <c r="D70" s="559" t="str">
        <f>C17</f>
        <v/>
      </c>
      <c r="E70" s="560"/>
      <c r="F70" s="560"/>
      <c r="G70" s="560"/>
      <c r="H70" s="560"/>
      <c r="I70" s="560"/>
      <c r="J70" s="560"/>
      <c r="K70" s="560"/>
      <c r="L70" s="561"/>
      <c r="M70" s="213">
        <f>L17</f>
        <v>0</v>
      </c>
    </row>
    <row r="71" spans="2:13" ht="21" customHeight="1">
      <c r="B71" s="188"/>
      <c r="C71" s="212" t="str">
        <f>IF(D71=0,"",ROW()-68)</f>
        <v/>
      </c>
      <c r="D71" s="559">
        <f>C18</f>
        <v>0</v>
      </c>
      <c r="E71" s="560"/>
      <c r="F71" s="560"/>
      <c r="G71" s="560"/>
      <c r="H71" s="560"/>
      <c r="I71" s="560"/>
      <c r="J71" s="560"/>
      <c r="K71" s="560"/>
      <c r="L71" s="561"/>
      <c r="M71" s="213">
        <f>L18</f>
        <v>0</v>
      </c>
    </row>
    <row r="72" spans="2:13" ht="21" customHeight="1">
      <c r="B72" s="188"/>
      <c r="C72" s="212" t="str">
        <f>IF(D72=0,"",ROW()-68)</f>
        <v/>
      </c>
      <c r="D72" s="559">
        <f>C19</f>
        <v>0</v>
      </c>
      <c r="E72" s="560"/>
      <c r="F72" s="560"/>
      <c r="G72" s="560"/>
      <c r="H72" s="560"/>
      <c r="I72" s="560"/>
      <c r="J72" s="560"/>
      <c r="K72" s="560"/>
      <c r="L72" s="561"/>
      <c r="M72" s="213">
        <f>L19</f>
        <v>0</v>
      </c>
    </row>
    <row r="73" spans="2:13" ht="21" customHeight="1" thickBot="1">
      <c r="B73" s="188"/>
      <c r="C73" s="212" t="str">
        <f>IF(D73=0,"",ROW()-68)</f>
        <v/>
      </c>
      <c r="D73" s="559">
        <f>C20</f>
        <v>0</v>
      </c>
      <c r="E73" s="560"/>
      <c r="F73" s="560"/>
      <c r="G73" s="560"/>
      <c r="H73" s="560"/>
      <c r="I73" s="560"/>
      <c r="J73" s="560"/>
      <c r="K73" s="560"/>
      <c r="L73" s="561"/>
      <c r="M73" s="213">
        <f>L20</f>
        <v>0</v>
      </c>
    </row>
    <row r="74" spans="2:13" ht="21" hidden="1" customHeight="1" thickBot="1">
      <c r="B74" s="188"/>
      <c r="C74" s="214"/>
      <c r="D74" s="562"/>
      <c r="E74" s="563"/>
      <c r="F74" s="563"/>
      <c r="G74" s="563"/>
      <c r="H74" s="563"/>
      <c r="I74" s="563"/>
      <c r="J74" s="563"/>
      <c r="K74" s="563"/>
      <c r="L74" s="564"/>
      <c r="M74" s="215"/>
    </row>
    <row r="75" spans="2:13" ht="15.75" thickBot="1">
      <c r="B75" s="188"/>
      <c r="C75" s="553" t="s">
        <v>29607</v>
      </c>
      <c r="D75" s="554"/>
      <c r="E75" s="554"/>
      <c r="F75" s="554"/>
      <c r="G75" s="554"/>
      <c r="H75" s="554"/>
      <c r="I75" s="554"/>
      <c r="J75" s="554"/>
      <c r="K75" s="554"/>
      <c r="L75" s="555"/>
      <c r="M75" s="158">
        <f>SUM(M69:M74)</f>
        <v>0</v>
      </c>
    </row>
    <row r="76" spans="2:13">
      <c r="B76" s="188"/>
      <c r="C76" s="188"/>
      <c r="D76" s="188"/>
      <c r="E76" s="188"/>
      <c r="F76" s="188"/>
      <c r="G76" s="188"/>
      <c r="H76" s="188"/>
      <c r="I76" s="188"/>
      <c r="J76" s="188"/>
      <c r="K76" s="188"/>
    </row>
    <row r="77" spans="2:13" ht="15" customHeight="1">
      <c r="B77" s="209" t="s">
        <v>765</v>
      </c>
      <c r="C77" s="552" t="s">
        <v>29622</v>
      </c>
      <c r="D77" s="552"/>
      <c r="E77" s="552"/>
      <c r="F77" s="552"/>
      <c r="G77" s="552"/>
      <c r="H77" s="552"/>
      <c r="I77" s="552"/>
      <c r="J77" s="552"/>
      <c r="K77" s="552"/>
      <c r="L77" s="552"/>
      <c r="M77" s="552"/>
    </row>
    <row r="78" spans="2:13">
      <c r="B78" s="188"/>
      <c r="C78" s="552"/>
      <c r="D78" s="552"/>
      <c r="E78" s="552"/>
      <c r="F78" s="552"/>
      <c r="G78" s="552"/>
      <c r="H78" s="552"/>
      <c r="I78" s="552"/>
      <c r="J78" s="552"/>
      <c r="K78" s="552"/>
      <c r="L78" s="552"/>
      <c r="M78" s="552"/>
    </row>
    <row r="79" spans="2:13">
      <c r="B79" s="188"/>
      <c r="C79" s="552"/>
      <c r="D79" s="552"/>
      <c r="E79" s="552"/>
      <c r="F79" s="552"/>
      <c r="G79" s="552"/>
      <c r="H79" s="552"/>
      <c r="I79" s="552"/>
      <c r="J79" s="552"/>
      <c r="K79" s="552"/>
      <c r="L79" s="552"/>
      <c r="M79" s="552"/>
    </row>
    <row r="80" spans="2:13">
      <c r="B80" s="188"/>
      <c r="C80" s="188"/>
      <c r="D80" s="188"/>
      <c r="E80" s="188"/>
      <c r="F80" s="188"/>
      <c r="G80" s="188"/>
      <c r="H80" s="188"/>
      <c r="I80" s="188"/>
      <c r="J80" s="188"/>
      <c r="K80" s="188"/>
    </row>
    <row r="81" spans="2:13">
      <c r="B81" s="552" t="s">
        <v>29623</v>
      </c>
      <c r="C81" s="552"/>
      <c r="D81" s="552"/>
      <c r="E81" s="552"/>
      <c r="F81" s="552"/>
      <c r="G81" s="552"/>
      <c r="H81" s="552"/>
      <c r="I81" s="552"/>
      <c r="J81" s="552"/>
      <c r="K81" s="552"/>
      <c r="L81" s="552"/>
      <c r="M81" s="552"/>
    </row>
    <row r="82" spans="2:13">
      <c r="B82" s="552"/>
      <c r="C82" s="552"/>
      <c r="D82" s="552"/>
      <c r="E82" s="552"/>
      <c r="F82" s="552"/>
      <c r="G82" s="552"/>
      <c r="H82" s="552"/>
      <c r="I82" s="552"/>
      <c r="J82" s="552"/>
      <c r="K82" s="552"/>
      <c r="L82" s="552"/>
      <c r="M82" s="552"/>
    </row>
    <row r="83" spans="2:13">
      <c r="B83" s="216"/>
      <c r="C83" s="216"/>
      <c r="D83" s="216"/>
      <c r="E83" s="216"/>
      <c r="F83" s="216"/>
      <c r="G83" s="216"/>
      <c r="H83" s="216"/>
      <c r="I83" s="216"/>
      <c r="J83" s="216"/>
      <c r="K83" s="216"/>
      <c r="L83" s="216"/>
      <c r="M83" s="216"/>
    </row>
    <row r="84" spans="2:13">
      <c r="B84" s="549" t="s">
        <v>29624</v>
      </c>
      <c r="C84" s="549"/>
      <c r="D84" s="549"/>
      <c r="E84" s="549"/>
      <c r="F84" s="549"/>
      <c r="G84" s="549"/>
      <c r="H84" s="549"/>
      <c r="I84" s="549"/>
      <c r="K84" s="545" t="str">
        <f ca="1">"Denpasar"&amp;",        "&amp;TEXT(TODAY(),"mmmm yyyy")</f>
        <v>Denpasar,        September 2022</v>
      </c>
      <c r="L84" s="545"/>
      <c r="M84" s="545"/>
    </row>
    <row r="85" spans="2:13">
      <c r="B85" s="547" t="str">
        <f>K41</f>
        <v>a.n. KUASA PENGGUNA ANGGARAN</v>
      </c>
      <c r="C85" s="547"/>
      <c r="D85" s="547"/>
      <c r="E85" s="547"/>
      <c r="F85" s="547"/>
      <c r="G85" s="547"/>
      <c r="H85" s="547"/>
      <c r="I85" s="547"/>
      <c r="K85" s="549" t="s">
        <v>29625</v>
      </c>
      <c r="L85" s="549"/>
      <c r="M85" s="549"/>
    </row>
    <row r="86" spans="2:13">
      <c r="B86" s="547" t="str">
        <f>K42</f>
        <v>PEJABAT PEMBUAT KOMITMEN</v>
      </c>
      <c r="C86" s="547"/>
      <c r="D86" s="547"/>
      <c r="E86" s="547"/>
      <c r="F86" s="547"/>
      <c r="G86" s="547"/>
      <c r="H86" s="547"/>
      <c r="I86" s="547"/>
      <c r="K86" s="216"/>
    </row>
    <row r="87" spans="2:13">
      <c r="B87" s="216"/>
      <c r="C87" s="216"/>
      <c r="D87" s="216"/>
      <c r="E87" s="216"/>
      <c r="F87" s="216"/>
      <c r="G87" s="216"/>
      <c r="H87" s="216"/>
      <c r="I87" s="216"/>
      <c r="K87" s="216"/>
    </row>
    <row r="88" spans="2:13">
      <c r="B88" s="216"/>
      <c r="C88" s="216"/>
      <c r="D88" s="216"/>
      <c r="E88" s="216"/>
      <c r="F88" s="216"/>
      <c r="G88" s="216"/>
      <c r="H88" s="216"/>
      <c r="I88" s="216"/>
      <c r="K88" s="216"/>
    </row>
    <row r="89" spans="2:13">
      <c r="B89" s="216"/>
      <c r="C89" s="216"/>
      <c r="D89" s="216"/>
      <c r="E89" s="216"/>
      <c r="F89" s="216"/>
      <c r="G89" s="216"/>
      <c r="H89" s="216"/>
      <c r="I89" s="216"/>
      <c r="K89" s="216"/>
    </row>
    <row r="90" spans="2:13">
      <c r="B90" s="566" t="str">
        <f>K46</f>
        <v>I KETUT SUKADANA, SH</v>
      </c>
      <c r="C90" s="566"/>
      <c r="D90" s="566"/>
      <c r="E90" s="566"/>
      <c r="F90" s="566"/>
      <c r="G90" s="566"/>
      <c r="H90" s="566"/>
      <c r="I90" s="566"/>
      <c r="K90" s="551" t="str">
        <f>K31</f>
        <v>I GEDE EKA PUTRA ASTAWA, S.H., S.I.K.</v>
      </c>
      <c r="L90" s="551"/>
      <c r="M90" s="551"/>
    </row>
    <row r="91" spans="2:13">
      <c r="B91" s="547" t="str">
        <f>K47</f>
        <v>IPDA NRP 75010187</v>
      </c>
      <c r="C91" s="547"/>
      <c r="D91" s="547"/>
      <c r="E91" s="547"/>
      <c r="F91" s="547"/>
      <c r="G91" s="547"/>
      <c r="H91" s="547"/>
      <c r="I91" s="547"/>
      <c r="K91" s="549" t="str">
        <f>K32</f>
        <v>KOMPOL NRP 85091795</v>
      </c>
      <c r="L91" s="549"/>
      <c r="M91" s="549"/>
    </row>
    <row r="92" spans="2:13" ht="15" thickBot="1">
      <c r="B92" s="204"/>
      <c r="C92" s="204"/>
      <c r="D92" s="204"/>
      <c r="E92" s="204"/>
      <c r="F92" s="204"/>
      <c r="G92" s="204"/>
      <c r="H92" s="204"/>
      <c r="I92" s="204"/>
      <c r="J92" s="204"/>
      <c r="K92" s="204"/>
      <c r="L92" s="106"/>
      <c r="M92" s="106"/>
    </row>
    <row r="106" spans="2:20">
      <c r="B106" s="159" t="s">
        <v>700</v>
      </c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229"/>
    </row>
    <row r="107" spans="2:20">
      <c r="B107" s="159" t="s">
        <v>29626</v>
      </c>
      <c r="C107" s="159"/>
      <c r="D107" s="159"/>
      <c r="E107" s="160" t="s">
        <v>704</v>
      </c>
      <c r="F107" s="159" t="s">
        <v>29627</v>
      </c>
      <c r="H107" s="159"/>
      <c r="I107" s="159"/>
      <c r="J107" s="160"/>
      <c r="K107" s="160"/>
      <c r="L107" s="160"/>
      <c r="M107" s="159"/>
      <c r="N107" s="159"/>
      <c r="O107" s="159"/>
      <c r="P107" s="159"/>
      <c r="Q107" s="161"/>
      <c r="R107" s="159"/>
      <c r="S107" s="159"/>
      <c r="T107" s="229"/>
    </row>
    <row r="108" spans="2:20">
      <c r="B108" s="159" t="s">
        <v>29628</v>
      </c>
      <c r="C108" s="159"/>
      <c r="D108" s="159"/>
      <c r="E108" s="160" t="s">
        <v>704</v>
      </c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61"/>
      <c r="R108" s="159"/>
      <c r="S108" s="159"/>
      <c r="T108" s="229"/>
    </row>
    <row r="109" spans="2:20">
      <c r="B109" s="159"/>
      <c r="C109" s="159"/>
      <c r="D109" s="159"/>
      <c r="E109" s="159"/>
      <c r="F109" s="160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229"/>
    </row>
    <row r="110" spans="2:20" ht="15.75">
      <c r="B110" s="568" t="s">
        <v>29629</v>
      </c>
      <c r="C110" s="568"/>
      <c r="D110" s="568"/>
      <c r="E110" s="568"/>
      <c r="F110" s="568"/>
      <c r="G110" s="568"/>
      <c r="H110" s="568"/>
      <c r="I110" s="568"/>
      <c r="J110" s="568"/>
      <c r="K110" s="568"/>
      <c r="L110" s="568"/>
      <c r="M110" s="568"/>
      <c r="N110" s="162"/>
      <c r="O110" s="162"/>
      <c r="P110" s="162"/>
      <c r="Q110" s="162"/>
      <c r="R110" s="162"/>
      <c r="S110" s="162"/>
      <c r="T110" s="229"/>
    </row>
    <row r="111" spans="2:20" ht="15">
      <c r="B111" s="159"/>
      <c r="C111" s="159"/>
      <c r="D111" s="159"/>
      <c r="E111" s="159"/>
      <c r="F111" s="159"/>
      <c r="G111" s="159"/>
      <c r="H111" s="159"/>
      <c r="I111" s="159"/>
      <c r="J111" s="159"/>
      <c r="K111" s="163"/>
      <c r="L111" s="163"/>
      <c r="M111" s="159"/>
      <c r="N111" s="159"/>
      <c r="O111" s="159"/>
      <c r="P111" s="159"/>
      <c r="Q111" s="161"/>
      <c r="R111" s="159"/>
      <c r="S111" s="159"/>
      <c r="T111" s="229"/>
    </row>
    <row r="112" spans="2:20">
      <c r="B112" s="159" t="s">
        <v>29630</v>
      </c>
      <c r="C112" s="159"/>
      <c r="D112" s="159"/>
      <c r="E112" s="159"/>
      <c r="G112" s="160" t="s">
        <v>704</v>
      </c>
      <c r="H112" s="164">
        <f>VLOOKUP($H$1,DB_SPD!$B$2:$CV$701,19,FALSE)</f>
        <v>2022</v>
      </c>
      <c r="J112" s="159"/>
      <c r="K112" s="159"/>
      <c r="L112" s="159"/>
      <c r="M112" s="159"/>
      <c r="N112" s="159"/>
      <c r="O112" s="159"/>
      <c r="P112" s="159"/>
      <c r="Q112" s="161"/>
      <c r="R112" s="159"/>
      <c r="S112" s="159"/>
      <c r="T112" s="229"/>
    </row>
    <row r="113" spans="2:20">
      <c r="B113" s="159" t="s">
        <v>159</v>
      </c>
      <c r="C113" s="159"/>
      <c r="D113" s="159"/>
      <c r="E113" s="159"/>
      <c r="G113" s="160" t="s">
        <v>704</v>
      </c>
      <c r="H113" s="165">
        <f>IF($H$4=524119,524119,IF($H$4="524111a",524111,IF($H$4="524111b",524111,IF($H$4="524111c",524111,IF($H$4=521119,521119,IF($H$4=524112,524112,IF($H$4="Dana Samsat","")))))))</f>
        <v>524111</v>
      </c>
      <c r="J113" s="159"/>
      <c r="K113" s="159"/>
      <c r="L113" s="159"/>
      <c r="M113" s="159"/>
      <c r="N113" s="159"/>
      <c r="O113" s="159"/>
      <c r="P113" s="159"/>
      <c r="Q113" s="161"/>
      <c r="R113" s="159"/>
      <c r="S113" s="159"/>
      <c r="T113" s="229"/>
    </row>
    <row r="114" spans="2:20">
      <c r="B114" s="159" t="s">
        <v>160</v>
      </c>
      <c r="C114" s="159"/>
      <c r="D114" s="159"/>
      <c r="E114" s="159"/>
      <c r="G114" s="160" t="s">
        <v>704</v>
      </c>
      <c r="H114" s="164" t="str">
        <f>IF($H$4=524119,"Perjalanan Dinas",IF($H$4="524111a","Perjalanan Dinas",IF($H$4="524111b","Perjalanan Dinas",IF($H$4="524111c","Perjalanan Dinas",IF($H$4=521119,"Dukungan Operasional",IF($H$4=524112,"Perjalanan Dinas",IF($H$4="Dana Samsat","Perjalanan Dinas")))))))</f>
        <v>Perjalanan Dinas</v>
      </c>
      <c r="J114" s="159"/>
      <c r="K114" s="159"/>
      <c r="L114" s="159"/>
      <c r="M114" s="159"/>
      <c r="N114" s="159"/>
      <c r="O114" s="159"/>
      <c r="P114" s="159"/>
      <c r="Q114" s="161"/>
      <c r="R114" s="159"/>
      <c r="S114" s="159"/>
      <c r="T114" s="229"/>
    </row>
    <row r="115" spans="2:20" ht="15" thickBot="1">
      <c r="B115" s="166"/>
      <c r="C115" s="166"/>
      <c r="D115" s="166"/>
      <c r="E115" s="166"/>
      <c r="F115" s="166"/>
      <c r="G115" s="166"/>
      <c r="H115" s="166"/>
      <c r="I115" s="166"/>
      <c r="J115" s="166"/>
      <c r="K115" s="166"/>
      <c r="L115" s="166"/>
      <c r="M115" s="166"/>
      <c r="N115" s="159"/>
      <c r="O115" s="159"/>
      <c r="P115" s="159"/>
      <c r="Q115" s="159"/>
      <c r="R115" s="159"/>
      <c r="S115" s="159"/>
      <c r="T115" s="229"/>
    </row>
    <row r="116" spans="2:20">
      <c r="B116" s="159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229"/>
    </row>
    <row r="117" spans="2:20">
      <c r="B117" s="164" t="s">
        <v>29631</v>
      </c>
      <c r="C117" s="164"/>
      <c r="D117" s="164"/>
      <c r="E117" s="164"/>
      <c r="F117" s="569" t="s">
        <v>29632</v>
      </c>
      <c r="G117" s="569"/>
      <c r="H117" s="569"/>
      <c r="I117" s="569"/>
      <c r="J117" s="569"/>
      <c r="K117" s="569"/>
      <c r="L117" s="569"/>
      <c r="M117" s="569"/>
      <c r="N117" s="159"/>
      <c r="O117" s="159"/>
      <c r="P117" s="159"/>
      <c r="Q117" s="159"/>
      <c r="R117" s="159"/>
      <c r="S117" s="159"/>
      <c r="T117" s="229"/>
    </row>
    <row r="118" spans="2:20">
      <c r="B118" s="167"/>
      <c r="C118" s="167"/>
      <c r="D118" s="167"/>
      <c r="E118" s="167"/>
      <c r="F118" s="168"/>
      <c r="G118" s="168"/>
      <c r="H118" s="168"/>
      <c r="I118" s="168"/>
      <c r="J118" s="168"/>
      <c r="K118" s="168"/>
      <c r="L118" s="168"/>
      <c r="M118" s="168"/>
      <c r="N118" s="159"/>
      <c r="O118" s="159"/>
      <c r="P118" s="159"/>
      <c r="Q118" s="159"/>
      <c r="R118" s="159"/>
      <c r="S118" s="159"/>
      <c r="T118" s="229"/>
    </row>
    <row r="119" spans="2:20">
      <c r="B119" s="164" t="s">
        <v>29633</v>
      </c>
      <c r="C119" s="164"/>
      <c r="D119" s="164"/>
      <c r="E119" s="164"/>
      <c r="F119" s="570">
        <f>L21</f>
        <v>0</v>
      </c>
      <c r="G119" s="570"/>
      <c r="H119" s="570"/>
      <c r="I119" s="571" t="str">
        <f>"("&amp;[2]!terbilang(F119)&amp;" rupiah)"</f>
        <v>(Nol rupiah)</v>
      </c>
      <c r="J119" s="571"/>
      <c r="K119" s="571"/>
      <c r="L119" s="571"/>
      <c r="M119" s="571"/>
      <c r="N119" s="169"/>
      <c r="O119" s="169"/>
      <c r="P119" s="169"/>
      <c r="Q119" s="169"/>
      <c r="R119" s="169"/>
      <c r="S119" s="169"/>
      <c r="T119" s="229"/>
    </row>
    <row r="120" spans="2:20">
      <c r="B120" s="170"/>
      <c r="C120" s="170"/>
      <c r="D120" s="170"/>
      <c r="E120" s="170"/>
      <c r="F120" s="159"/>
      <c r="G120" s="159"/>
      <c r="H120" s="159"/>
      <c r="I120" s="572"/>
      <c r="J120" s="572"/>
      <c r="K120" s="572"/>
      <c r="L120" s="572"/>
      <c r="M120" s="572"/>
      <c r="N120" s="169"/>
      <c r="O120" s="169"/>
      <c r="P120" s="169"/>
      <c r="Q120" s="169"/>
      <c r="R120" s="169"/>
      <c r="S120" s="169"/>
      <c r="T120" s="229"/>
    </row>
    <row r="121" spans="2:20">
      <c r="B121" s="167"/>
      <c r="C121" s="167"/>
      <c r="D121" s="167"/>
      <c r="E121" s="167"/>
      <c r="F121" s="168"/>
      <c r="G121" s="168"/>
      <c r="H121" s="168"/>
      <c r="I121" s="171"/>
      <c r="J121" s="172"/>
      <c r="K121" s="168"/>
      <c r="L121" s="168"/>
      <c r="M121" s="168"/>
      <c r="N121" s="159"/>
      <c r="O121" s="159"/>
      <c r="P121" s="159"/>
      <c r="Q121" s="159"/>
      <c r="R121" s="159"/>
      <c r="S121" s="159"/>
      <c r="T121" s="229"/>
    </row>
    <row r="122" spans="2:20" ht="15" customHeight="1">
      <c r="B122" s="164" t="s">
        <v>29634</v>
      </c>
      <c r="C122" s="164"/>
      <c r="D122" s="164"/>
      <c r="E122" s="164"/>
      <c r="F122" s="173" t="str">
        <f>IF(H114="Perjalanan Dinas","Biaya perjalanan dinas dalam rangka :",IF(H114="Dukungan Operasional","Dukungan Operasional dalam rangka :"))</f>
        <v>Biaya perjalanan dinas dalam rangka :</v>
      </c>
      <c r="G122" s="173"/>
      <c r="H122" s="173"/>
      <c r="I122" s="173"/>
      <c r="J122" s="173"/>
      <c r="K122" s="173"/>
      <c r="L122" s="173"/>
      <c r="M122" s="173"/>
      <c r="N122" s="174"/>
      <c r="O122" s="174"/>
      <c r="P122" s="174"/>
      <c r="Q122" s="174"/>
      <c r="R122" s="174"/>
      <c r="S122" s="174"/>
      <c r="T122" s="229"/>
    </row>
    <row r="123" spans="2:20" ht="75" customHeight="1">
      <c r="B123" s="164"/>
      <c r="C123" s="164"/>
      <c r="D123" s="164"/>
      <c r="E123" s="164"/>
      <c r="F123" s="573" t="str">
        <f>VLOOKUP($H$1,DB_SPD!$B$2:$CV$701,11,FALSE)</f>
        <v>Mendampingi Kapolda Bali dan Wakapolda Bali dalam rangka Peresmian Kepolisian Resor Kawasan Bandara I Gusti Ngurah Rai Polda Bali.</v>
      </c>
      <c r="G123" s="573"/>
      <c r="H123" s="573"/>
      <c r="I123" s="573"/>
      <c r="J123" s="573"/>
      <c r="K123" s="573"/>
      <c r="L123" s="573"/>
      <c r="M123" s="573"/>
      <c r="N123" s="175"/>
      <c r="O123" s="175"/>
      <c r="P123" s="175"/>
      <c r="Q123" s="175"/>
      <c r="R123" s="175"/>
      <c r="S123" s="175"/>
      <c r="T123" s="229"/>
    </row>
    <row r="124" spans="2:20">
      <c r="B124" s="164"/>
      <c r="C124" s="164"/>
      <c r="D124" s="164"/>
      <c r="E124" s="164"/>
      <c r="F124" s="164"/>
      <c r="G124" s="164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229"/>
    </row>
    <row r="125" spans="2:20">
      <c r="B125" s="176" t="s">
        <v>29635</v>
      </c>
      <c r="C125" s="176"/>
      <c r="D125" s="176" t="s">
        <v>704</v>
      </c>
      <c r="E125" s="159" t="str">
        <f>IF($H$4=524119,"SPD/"&amp;$H$2&amp;"/"&amp;ROMAN(MONTH($H$9))&amp;"/TUK.2.1./"&amp;YEAR($H$9),IF($H$4="524111a","SPD/"&amp;$H$2&amp;"/"&amp;ROMAN(MONTH($H$9))&amp;"/"&amp;YEAR($H$9)&amp;"/Spripim",IF($H$4="524111b","SPD/"&amp;$H$2&amp;"/"&amp;ROMAN(MONTH($H$9))&amp;"/TUK.2.1./"&amp;YEAR($H$9),IF($H$4="524111c","SPD/"&amp;$H$2&amp;"/"&amp;ROMAN(MONTH($H$9))&amp;"/"&amp;YEAR($H$9)&amp;"/Spripim",IF($H$4=521119,"SPD/"&amp;$H$2&amp;"/"&amp;ROMAN(MONTH($H$9))&amp;"/TUK.2.1./"&amp;YEAR($H$9),IF($H$4="Dana Samsat","SPD/"&amp;$H$2&amp;"/"&amp;ROMAN(MONTH($H$9))&amp;"/TUK.2.1./"&amp;YEAR($H$9),IF($H$4=524112,"SPDLN/"&amp;$H$2&amp;"/"&amp;ROMAN(MONTH($H$9))&amp;"/TUK.2.2./"&amp;YEAR($H$9))))))))</f>
        <v>SPD/006/III/2022/Spripim</v>
      </c>
      <c r="H125" s="164"/>
      <c r="I125" s="164"/>
      <c r="J125" s="164"/>
      <c r="K125" s="177" t="str">
        <f>"Tanggal "&amp;TEXT(VLOOKUP($H$1,DB_SPD!$B$2:$CV$701,2,FALSE)," dd mmmm yyyy")</f>
        <v>Tanggal  08 Maret 2022</v>
      </c>
      <c r="N125" s="177"/>
      <c r="O125" s="565"/>
      <c r="P125" s="565"/>
      <c r="Q125" s="565"/>
      <c r="R125" s="164"/>
      <c r="S125" s="165"/>
      <c r="T125" s="229"/>
    </row>
    <row r="126" spans="2:20">
      <c r="B126" s="167"/>
      <c r="C126" s="167"/>
      <c r="D126" s="167"/>
      <c r="E126" s="167"/>
      <c r="F126" s="168"/>
      <c r="G126" s="168"/>
      <c r="H126" s="168"/>
      <c r="I126" s="168"/>
      <c r="J126" s="168"/>
      <c r="K126" s="168"/>
      <c r="L126" s="168"/>
      <c r="M126" s="168"/>
      <c r="N126" s="159"/>
      <c r="O126" s="159"/>
      <c r="P126" s="159"/>
      <c r="Q126" s="159"/>
      <c r="R126" s="159"/>
      <c r="S126" s="159"/>
      <c r="T126" s="229"/>
    </row>
    <row r="127" spans="2:20">
      <c r="B127" s="178"/>
      <c r="C127" s="178"/>
      <c r="D127" s="178"/>
      <c r="E127" s="178"/>
      <c r="F127" s="179"/>
      <c r="G127" s="179"/>
      <c r="H127" s="179"/>
      <c r="I127" s="179"/>
      <c r="J127" s="179"/>
      <c r="K127" s="179"/>
      <c r="L127" s="179"/>
      <c r="M127" s="179"/>
      <c r="N127" s="159"/>
      <c r="O127" s="159"/>
      <c r="P127" s="159"/>
      <c r="Q127" s="159"/>
      <c r="R127" s="159"/>
      <c r="S127" s="159"/>
      <c r="T127" s="229"/>
    </row>
    <row r="128" spans="2:20">
      <c r="B128" s="164" t="s">
        <v>29636</v>
      </c>
      <c r="C128" s="164"/>
      <c r="D128" s="164"/>
      <c r="E128" s="164"/>
      <c r="F128" s="164"/>
      <c r="G128" s="164"/>
      <c r="H128" s="164"/>
      <c r="I128" s="164"/>
      <c r="J128" s="164"/>
      <c r="K128" s="164"/>
      <c r="L128" s="164"/>
      <c r="M128" s="164"/>
      <c r="N128" s="164"/>
      <c r="O128" s="164"/>
      <c r="P128" s="164"/>
      <c r="Q128" s="164"/>
      <c r="R128" s="164"/>
      <c r="S128" s="164"/>
      <c r="T128" s="229"/>
    </row>
    <row r="129" spans="2:20" ht="15" thickBot="1">
      <c r="B129" s="166"/>
      <c r="C129" s="166"/>
      <c r="D129" s="166"/>
      <c r="E129" s="166"/>
      <c r="F129" s="166"/>
      <c r="G129" s="166"/>
      <c r="H129" s="166"/>
      <c r="I129" s="166"/>
      <c r="J129" s="166"/>
      <c r="K129" s="166"/>
      <c r="L129" s="166"/>
      <c r="M129" s="166"/>
      <c r="N129" s="159"/>
      <c r="O129" s="159"/>
      <c r="P129" s="159"/>
      <c r="Q129" s="159"/>
      <c r="R129" s="159"/>
      <c r="S129" s="159"/>
      <c r="T129" s="229"/>
    </row>
    <row r="130" spans="2:20">
      <c r="B130" s="159"/>
      <c r="C130" s="159"/>
      <c r="D130" s="159"/>
      <c r="E130" s="159"/>
      <c r="F130" s="159"/>
      <c r="G130" s="159"/>
      <c r="H130" s="159"/>
      <c r="I130" s="159"/>
      <c r="J130" s="159"/>
      <c r="K130" s="159"/>
      <c r="L130" s="159"/>
      <c r="M130" s="159"/>
      <c r="N130" s="159"/>
      <c r="O130" s="159"/>
      <c r="P130" s="159"/>
      <c r="Q130" s="159"/>
      <c r="R130" s="159"/>
      <c r="S130" s="159"/>
      <c r="T130" s="229"/>
    </row>
    <row r="131" spans="2:20">
      <c r="B131" s="160"/>
      <c r="C131" s="160"/>
      <c r="D131" s="160"/>
      <c r="E131" s="160"/>
      <c r="F131" s="160"/>
      <c r="G131" s="160"/>
      <c r="I131" s="180"/>
      <c r="J131" s="180"/>
      <c r="K131" s="574" t="s">
        <v>29609</v>
      </c>
      <c r="L131" s="574"/>
      <c r="M131" s="574"/>
      <c r="T131" s="229"/>
    </row>
    <row r="132" spans="2:20">
      <c r="B132" s="159"/>
      <c r="C132" s="159"/>
      <c r="D132" s="159"/>
      <c r="E132" s="159"/>
      <c r="F132" s="159"/>
      <c r="G132" s="159"/>
      <c r="I132" s="159"/>
      <c r="J132" s="159"/>
      <c r="K132" s="567" t="s">
        <v>29612</v>
      </c>
      <c r="L132" s="567"/>
      <c r="M132" s="567"/>
      <c r="T132" s="229"/>
    </row>
    <row r="133" spans="2:20">
      <c r="B133" s="159"/>
      <c r="C133" s="159"/>
      <c r="D133" s="159"/>
      <c r="E133" s="159"/>
      <c r="F133" s="159"/>
      <c r="G133" s="159"/>
      <c r="I133" s="181" t="s">
        <v>29637</v>
      </c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229"/>
    </row>
    <row r="134" spans="2:20">
      <c r="B134" s="159"/>
      <c r="C134" s="159"/>
      <c r="D134" s="159"/>
      <c r="E134" s="159"/>
      <c r="F134" s="159"/>
      <c r="G134" s="159"/>
      <c r="I134" s="159"/>
      <c r="J134" s="159"/>
      <c r="K134" s="159"/>
      <c r="L134" s="159"/>
      <c r="M134" s="159"/>
      <c r="N134" s="159"/>
      <c r="O134" s="159"/>
      <c r="P134" s="159"/>
      <c r="Q134" s="159"/>
      <c r="R134" s="159"/>
      <c r="S134" s="159"/>
      <c r="T134" s="229"/>
    </row>
    <row r="135" spans="2:20">
      <c r="B135" s="159"/>
      <c r="C135" s="159"/>
      <c r="D135" s="159"/>
      <c r="E135" s="159"/>
      <c r="F135" s="159"/>
      <c r="G135" s="159"/>
      <c r="I135" s="159"/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229"/>
    </row>
    <row r="136" spans="2:20">
      <c r="B136" s="159"/>
      <c r="C136" s="159"/>
      <c r="D136" s="159"/>
      <c r="E136" s="159"/>
      <c r="F136" s="159"/>
      <c r="G136" s="159"/>
      <c r="I136" s="159"/>
      <c r="J136" s="159"/>
      <c r="K136" s="159"/>
      <c r="L136" s="160"/>
      <c r="M136" s="159"/>
      <c r="N136" s="159"/>
      <c r="O136" s="159"/>
      <c r="P136" s="159"/>
      <c r="Q136" s="159"/>
      <c r="R136" s="159"/>
      <c r="S136" s="159"/>
      <c r="T136" s="229"/>
    </row>
    <row r="137" spans="2:20">
      <c r="B137" s="159"/>
      <c r="C137" s="159"/>
      <c r="D137" s="159"/>
      <c r="E137" s="159"/>
      <c r="F137" s="160"/>
      <c r="G137" s="159"/>
      <c r="I137" s="182"/>
      <c r="J137" s="182"/>
      <c r="K137" s="575" t="str">
        <f>K90</f>
        <v>I GEDE EKA PUTRA ASTAWA, S.H., S.I.K.</v>
      </c>
      <c r="L137" s="575"/>
      <c r="M137" s="575"/>
      <c r="T137" s="229"/>
    </row>
    <row r="138" spans="2:20">
      <c r="B138" s="159"/>
      <c r="C138" s="159"/>
      <c r="D138" s="159"/>
      <c r="E138" s="159"/>
      <c r="F138" s="160"/>
      <c r="G138" s="159"/>
      <c r="I138" s="159"/>
      <c r="J138" s="159"/>
      <c r="K138" s="567" t="str">
        <f>K91</f>
        <v>KOMPOL NRP 85091795</v>
      </c>
      <c r="L138" s="567"/>
      <c r="M138" s="567"/>
      <c r="T138" s="229"/>
    </row>
    <row r="139" spans="2:20">
      <c r="B139" s="183"/>
      <c r="C139" s="183"/>
      <c r="D139" s="183"/>
      <c r="E139" s="183"/>
      <c r="F139" s="184"/>
      <c r="G139" s="183"/>
      <c r="H139" s="183"/>
      <c r="I139" s="183"/>
      <c r="J139" s="183"/>
      <c r="K139" s="183"/>
      <c r="L139" s="184"/>
      <c r="M139" s="183"/>
      <c r="N139" s="159"/>
      <c r="O139" s="159"/>
      <c r="P139" s="159"/>
      <c r="Q139" s="159"/>
      <c r="R139" s="159"/>
      <c r="S139" s="159"/>
      <c r="T139" s="229"/>
    </row>
    <row r="140" spans="2:20">
      <c r="B140" s="159"/>
      <c r="C140" s="159"/>
      <c r="D140" s="159"/>
      <c r="E140" s="159"/>
      <c r="F140" s="159"/>
      <c r="G140" s="159"/>
      <c r="H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229"/>
    </row>
    <row r="141" spans="2:20">
      <c r="B141" s="159"/>
      <c r="C141" s="159"/>
      <c r="D141" s="159"/>
      <c r="E141" s="159"/>
      <c r="F141" s="159"/>
      <c r="G141" s="159"/>
      <c r="H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229"/>
    </row>
    <row r="142" spans="2:20">
      <c r="B142" s="567" t="s">
        <v>29638</v>
      </c>
      <c r="C142" s="567"/>
      <c r="D142" s="567"/>
      <c r="E142" s="567"/>
      <c r="F142" s="567"/>
      <c r="G142" s="567"/>
      <c r="H142" s="567"/>
      <c r="I142" s="567"/>
      <c r="J142" s="567"/>
      <c r="K142" s="159"/>
      <c r="N142" s="159"/>
      <c r="O142" s="159"/>
      <c r="P142" s="159"/>
      <c r="Q142" s="159"/>
      <c r="R142" s="159"/>
      <c r="S142" s="159"/>
      <c r="T142" s="229"/>
    </row>
    <row r="143" spans="2:20">
      <c r="B143" s="567" t="str">
        <f>B85</f>
        <v>a.n. KUASA PENGGUNA ANGGARAN</v>
      </c>
      <c r="C143" s="567"/>
      <c r="D143" s="567"/>
      <c r="E143" s="567"/>
      <c r="F143" s="567"/>
      <c r="G143" s="567"/>
      <c r="H143" s="567"/>
      <c r="I143" s="567"/>
      <c r="J143" s="567"/>
      <c r="K143" s="567" t="s">
        <v>29639</v>
      </c>
      <c r="L143" s="567"/>
      <c r="M143" s="567"/>
      <c r="N143" s="159"/>
      <c r="P143" s="159"/>
      <c r="Q143" s="159"/>
      <c r="R143" s="159"/>
      <c r="S143" s="159"/>
      <c r="T143" s="229"/>
    </row>
    <row r="144" spans="2:20">
      <c r="B144" s="567" t="str">
        <f>B86</f>
        <v>PEJABAT PEMBUAT KOMITMEN</v>
      </c>
      <c r="C144" s="567"/>
      <c r="D144" s="567"/>
      <c r="E144" s="567"/>
      <c r="F144" s="567"/>
      <c r="G144" s="567"/>
      <c r="H144" s="567"/>
      <c r="I144" s="567"/>
      <c r="J144" s="567"/>
      <c r="K144" s="567" t="s">
        <v>29627</v>
      </c>
      <c r="L144" s="567"/>
      <c r="M144" s="567"/>
      <c r="N144" s="160"/>
      <c r="P144" s="159"/>
      <c r="Q144" s="159"/>
      <c r="R144" s="159"/>
      <c r="S144" s="159"/>
      <c r="T144" s="229"/>
    </row>
    <row r="145" spans="2:20">
      <c r="B145" s="159"/>
      <c r="C145" s="159"/>
      <c r="D145" s="159"/>
      <c r="E145" s="159"/>
      <c r="F145" s="159"/>
      <c r="G145" s="159"/>
      <c r="H145" s="159"/>
      <c r="I145" s="159"/>
      <c r="J145" s="159"/>
      <c r="K145" s="159"/>
      <c r="L145" s="159"/>
      <c r="M145" s="160"/>
      <c r="N145" s="159"/>
      <c r="P145" s="159"/>
      <c r="Q145" s="159"/>
      <c r="R145" s="159"/>
      <c r="S145" s="159"/>
      <c r="T145" s="229"/>
    </row>
    <row r="146" spans="2:20">
      <c r="B146" s="159"/>
      <c r="C146" s="159"/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P146" s="159"/>
      <c r="Q146" s="159"/>
      <c r="R146" s="159"/>
      <c r="S146" s="159"/>
      <c r="T146" s="229"/>
    </row>
    <row r="147" spans="2:20">
      <c r="B147" s="159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P147" s="159"/>
      <c r="Q147" s="159"/>
      <c r="R147" s="159"/>
      <c r="S147" s="159"/>
      <c r="T147" s="229"/>
    </row>
    <row r="148" spans="2:20">
      <c r="B148" s="576" t="str">
        <f>B90</f>
        <v>I KETUT SUKADANA, SH</v>
      </c>
      <c r="C148" s="576"/>
      <c r="D148" s="576"/>
      <c r="E148" s="576"/>
      <c r="F148" s="576"/>
      <c r="G148" s="576"/>
      <c r="H148" s="576"/>
      <c r="I148" s="576"/>
      <c r="J148" s="576"/>
      <c r="K148" s="576" t="str">
        <f>B31</f>
        <v>ROSALINA</v>
      </c>
      <c r="L148" s="576"/>
      <c r="M148" s="576"/>
      <c r="N148" s="159"/>
      <c r="P148" s="161"/>
      <c r="Q148" s="161"/>
      <c r="R148" s="161"/>
      <c r="S148" s="161"/>
      <c r="T148" s="229"/>
    </row>
    <row r="149" spans="2:20">
      <c r="B149" s="567" t="str">
        <f>B91</f>
        <v>IPDA NRP 75010187</v>
      </c>
      <c r="C149" s="567"/>
      <c r="D149" s="567"/>
      <c r="E149" s="567"/>
      <c r="F149" s="567"/>
      <c r="G149" s="567"/>
      <c r="H149" s="567"/>
      <c r="I149" s="567"/>
      <c r="J149" s="567"/>
      <c r="K149" s="567" t="str">
        <f>B32</f>
        <v>IPTU NRP 70030053</v>
      </c>
      <c r="L149" s="567"/>
      <c r="M149" s="567"/>
      <c r="N149" s="159"/>
      <c r="P149" s="159"/>
      <c r="Q149" s="159"/>
      <c r="R149" s="159"/>
      <c r="S149" s="159"/>
      <c r="T149" s="229"/>
    </row>
    <row r="150" spans="2:20" ht="15">
      <c r="B150" s="185"/>
      <c r="C150" s="185"/>
      <c r="D150" s="185"/>
      <c r="E150" s="185"/>
      <c r="F150" s="185"/>
      <c r="G150" s="185"/>
      <c r="H150" s="185"/>
      <c r="I150" s="185"/>
      <c r="J150" s="159"/>
      <c r="K150" s="160"/>
      <c r="L150" s="160"/>
      <c r="M150" s="160"/>
      <c r="N150" s="160"/>
      <c r="O150" s="160"/>
      <c r="P150" s="160"/>
      <c r="Q150" s="160"/>
      <c r="R150" s="159"/>
      <c r="S150" s="159"/>
      <c r="T150" s="229"/>
    </row>
    <row r="151" spans="2:20" ht="15">
      <c r="B151" s="185"/>
      <c r="C151" s="185"/>
      <c r="D151" s="185"/>
      <c r="E151" s="185"/>
      <c r="F151" s="185"/>
      <c r="G151" s="185"/>
      <c r="H151" s="185"/>
      <c r="I151" s="185"/>
      <c r="J151" s="159"/>
      <c r="K151" s="160"/>
      <c r="L151" s="160"/>
      <c r="M151" s="160"/>
      <c r="N151" s="160"/>
      <c r="O151" s="160"/>
      <c r="P151" s="160"/>
      <c r="Q151" s="160"/>
      <c r="R151" s="159"/>
      <c r="S151" s="159"/>
      <c r="T151" s="229"/>
    </row>
    <row r="152" spans="2:20">
      <c r="B152" s="159"/>
      <c r="C152" s="159"/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O152" s="159"/>
      <c r="P152" s="159"/>
      <c r="Q152" s="159"/>
      <c r="R152" s="159"/>
      <c r="S152" s="159"/>
      <c r="T152" s="229"/>
    </row>
    <row r="153" spans="2:20" ht="15">
      <c r="B153" s="159"/>
      <c r="C153" s="159"/>
      <c r="D153" s="159"/>
      <c r="E153" s="159"/>
      <c r="F153" s="159"/>
      <c r="G153" s="159"/>
      <c r="H153" s="159"/>
      <c r="I153" s="159"/>
      <c r="J153" s="159"/>
      <c r="K153" s="159"/>
      <c r="L153" s="159"/>
      <c r="M153" s="185"/>
      <c r="N153" s="185"/>
      <c r="O153" s="185"/>
      <c r="P153" s="185"/>
      <c r="Q153" s="185"/>
      <c r="R153" s="185"/>
      <c r="S153" s="159"/>
      <c r="T153" s="229"/>
    </row>
  </sheetData>
  <mergeCells count="68">
    <mergeCell ref="B144:J144"/>
    <mergeCell ref="K144:M144"/>
    <mergeCell ref="B148:J148"/>
    <mergeCell ref="K148:M148"/>
    <mergeCell ref="B149:J149"/>
    <mergeCell ref="K149:M149"/>
    <mergeCell ref="B143:J143"/>
    <mergeCell ref="K143:M143"/>
    <mergeCell ref="B110:M110"/>
    <mergeCell ref="F117:M117"/>
    <mergeCell ref="F119:H119"/>
    <mergeCell ref="I119:M120"/>
    <mergeCell ref="F123:M123"/>
    <mergeCell ref="K131:M131"/>
    <mergeCell ref="K132:M132"/>
    <mergeCell ref="K137:M137"/>
    <mergeCell ref="K138:M138"/>
    <mergeCell ref="B142:J142"/>
    <mergeCell ref="O125:Q125"/>
    <mergeCell ref="B85:I85"/>
    <mergeCell ref="K85:M85"/>
    <mergeCell ref="B86:I86"/>
    <mergeCell ref="B90:I90"/>
    <mergeCell ref="K90:M90"/>
    <mergeCell ref="B91:I91"/>
    <mergeCell ref="K91:M91"/>
    <mergeCell ref="B84:I84"/>
    <mergeCell ref="K84:M84"/>
    <mergeCell ref="C65:M66"/>
    <mergeCell ref="D68:L68"/>
    <mergeCell ref="D69:L69"/>
    <mergeCell ref="D70:L70"/>
    <mergeCell ref="D71:L71"/>
    <mergeCell ref="D72:L72"/>
    <mergeCell ref="D73:L73"/>
    <mergeCell ref="D74:L74"/>
    <mergeCell ref="C75:L75"/>
    <mergeCell ref="C77:M79"/>
    <mergeCell ref="B81:M82"/>
    <mergeCell ref="K41:M41"/>
    <mergeCell ref="K42:M42"/>
    <mergeCell ref="K46:M46"/>
    <mergeCell ref="K47:M47"/>
    <mergeCell ref="B62:M63"/>
    <mergeCell ref="B55:M55"/>
    <mergeCell ref="J39:K39"/>
    <mergeCell ref="K24:M24"/>
    <mergeCell ref="K25:M25"/>
    <mergeCell ref="C26:G26"/>
    <mergeCell ref="B27:H27"/>
    <mergeCell ref="K27:M27"/>
    <mergeCell ref="B31:H31"/>
    <mergeCell ref="K31:M31"/>
    <mergeCell ref="B32:H32"/>
    <mergeCell ref="K32:M32"/>
    <mergeCell ref="B35:M35"/>
    <mergeCell ref="J37:K37"/>
    <mergeCell ref="J38:K38"/>
    <mergeCell ref="B6:M6"/>
    <mergeCell ref="H9:J9"/>
    <mergeCell ref="C11:K11"/>
    <mergeCell ref="M12:M13"/>
    <mergeCell ref="B21:K21"/>
    <mergeCell ref="G22:M22"/>
    <mergeCell ref="C15:H15"/>
    <mergeCell ref="C18:H18"/>
    <mergeCell ref="C20:H20"/>
    <mergeCell ref="C19:H19"/>
  </mergeCells>
  <pageMargins left="0.51181102362204722" right="0.31496062992125984" top="0.39370078740157483" bottom="0.35433070866141736" header="0.31496062992125984" footer="0.31496062992125984"/>
  <pageSetup paperSize="9" orientation="portrait" r:id="rId1"/>
  <rowBreaks count="1" manualBreakCount="1">
    <brk id="49" max="13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155"/>
  <sheetViews>
    <sheetView showGridLines="0" showRowColHeaders="0" showZeros="0" view="pageBreakPreview" topLeftCell="A11" zoomScaleNormal="100" zoomScaleSheetLayoutView="100" workbookViewId="0">
      <selection activeCell="I121" sqref="I121:M122"/>
    </sheetView>
  </sheetViews>
  <sheetFormatPr defaultRowHeight="14.25"/>
  <cols>
    <col min="1" max="1" width="0.5703125" style="47" customWidth="1"/>
    <col min="2" max="2" width="5.5703125" style="47" customWidth="1"/>
    <col min="3" max="3" width="6.42578125" style="47" customWidth="1"/>
    <col min="4" max="4" width="2.85546875" style="47" customWidth="1"/>
    <col min="5" max="5" width="3.140625" style="47" customWidth="1"/>
    <col min="6" max="6" width="4.140625" style="47" customWidth="1"/>
    <col min="7" max="7" width="1.7109375" style="47" customWidth="1"/>
    <col min="8" max="8" width="17.85546875" style="47" customWidth="1"/>
    <col min="9" max="9" width="3.85546875" style="47" customWidth="1"/>
    <col min="10" max="10" width="4.140625" style="47" customWidth="1"/>
    <col min="11" max="11" width="12" style="47" customWidth="1"/>
    <col min="12" max="12" width="16.28515625" style="47" customWidth="1"/>
    <col min="13" max="13" width="15.7109375" style="47" customWidth="1"/>
    <col min="14" max="14" width="0.7109375" style="47" customWidth="1"/>
    <col min="15" max="16384" width="9.140625" style="47"/>
  </cols>
  <sheetData>
    <row r="1" spans="2:13">
      <c r="B1" s="188"/>
      <c r="C1" s="188"/>
      <c r="D1" s="188"/>
      <c r="E1" s="188"/>
      <c r="F1" s="188"/>
      <c r="G1" s="188"/>
      <c r="H1" s="341" t="s">
        <v>29791</v>
      </c>
      <c r="I1" s="354"/>
      <c r="J1" s="354"/>
      <c r="K1" s="354"/>
      <c r="L1" s="188"/>
      <c r="M1" s="188"/>
    </row>
    <row r="2" spans="2:13">
      <c r="B2" s="188"/>
      <c r="C2" s="188"/>
      <c r="D2" s="188"/>
      <c r="E2" s="188"/>
      <c r="F2" s="188"/>
      <c r="G2" s="188"/>
      <c r="H2" s="342" t="str">
        <f>RIGHT(H1,LEN(H1)-MIN(FIND({0;1;2;3;4;5;6;7;8;9},H1&amp;"0123456789"))+1)</f>
        <v>006</v>
      </c>
      <c r="I2" s="354"/>
      <c r="J2" s="354"/>
      <c r="K2" s="354"/>
      <c r="L2" s="188"/>
      <c r="M2" s="188"/>
    </row>
    <row r="3" spans="2:13">
      <c r="B3" s="188"/>
      <c r="C3" s="188"/>
      <c r="D3" s="188"/>
      <c r="E3" s="188"/>
      <c r="F3" s="188"/>
      <c r="G3" s="188"/>
      <c r="H3" s="342">
        <f>VLOOKUP(H1,DB_SPD!$B$2:$CV$701,8,FALSE)</f>
        <v>0</v>
      </c>
      <c r="I3" s="354"/>
      <c r="J3" s="354"/>
      <c r="K3" s="354"/>
      <c r="L3" s="188"/>
      <c r="M3" s="188"/>
    </row>
    <row r="4" spans="2:13">
      <c r="B4" s="188"/>
      <c r="C4" s="188"/>
      <c r="D4" s="188"/>
      <c r="E4" s="373"/>
      <c r="F4" s="188"/>
      <c r="G4" s="188"/>
      <c r="H4" s="342" t="str">
        <f>VLOOKUP(H1,DB_SPD!$B$2:$CV$701,20,FALSE)</f>
        <v>524111c</v>
      </c>
      <c r="I4" s="354"/>
      <c r="J4" s="354"/>
      <c r="K4" s="354"/>
      <c r="L4" s="188"/>
      <c r="M4" s="188"/>
    </row>
    <row r="5" spans="2:13">
      <c r="B5" s="188"/>
      <c r="C5" s="188"/>
      <c r="D5" s="188"/>
      <c r="E5" s="373"/>
      <c r="F5" s="188"/>
      <c r="G5" s="188"/>
      <c r="H5" s="342" t="str">
        <f>VLOOKUP(H1,DB_SPD!$B$2:$CV$701,7,FALSE)</f>
        <v>POLRI</v>
      </c>
      <c r="I5" s="354"/>
      <c r="J5" s="354"/>
      <c r="K5" s="354"/>
      <c r="L5" s="188"/>
      <c r="M5" s="188"/>
    </row>
    <row r="6" spans="2:13" ht="15.75">
      <c r="B6" s="537" t="s">
        <v>29603</v>
      </c>
      <c r="C6" s="537"/>
      <c r="D6" s="537"/>
      <c r="E6" s="537"/>
      <c r="F6" s="537"/>
      <c r="G6" s="537"/>
      <c r="H6" s="537"/>
      <c r="I6" s="537"/>
      <c r="J6" s="537"/>
      <c r="K6" s="537"/>
      <c r="L6" s="537"/>
      <c r="M6" s="537"/>
    </row>
    <row r="7" spans="2:13"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354"/>
    </row>
    <row r="8" spans="2:13">
      <c r="B8" s="188" t="s">
        <v>29604</v>
      </c>
      <c r="C8" s="188"/>
      <c r="D8" s="188"/>
      <c r="E8" s="188"/>
      <c r="F8" s="188"/>
      <c r="G8" s="189" t="s">
        <v>704</v>
      </c>
      <c r="H8" s="188" t="str">
        <f>IF($H$4=524119,"SPD/"&amp;$H$2&amp;"/"&amp;ROMAN(MONTH($H$9))&amp;"/TUK.2.1./"&amp;YEAR($H$9),IF($H$4="524111a","SPD/"&amp;$H$2&amp;"/"&amp;ROMAN(MONTH($H$9))&amp;"/"&amp;YEAR($H$9)&amp;"/Spripim",IF($H$4="524111b","SPD/"&amp;$H$2&amp;"/"&amp;ROMAN(MONTH($H$9))&amp;"/TUK.2.1./"&amp;YEAR($H$9),IF($H$4="524111c","SPD/"&amp;$H$2&amp;"/"&amp;ROMAN(MONTH($H$9))&amp;"/"&amp;YEAR($H$9)&amp;"/Spripim",IF($H$4=521119,"SPD/"&amp;$H$2&amp;"/"&amp;ROMAN(MONTH($H$9))&amp;"/TUK.2.1./"&amp;YEAR($H$9),IF($H$4="Dana Samsat","SPD/"&amp;$H$2&amp;"/"&amp;ROMAN(MONTH($H$9))&amp;"/TUK.2.1./"&amp;YEAR($H$9),IF($H$4=524112,"SPDLN/"&amp;$H$2&amp;"/"&amp;ROMAN(MONTH($H$9))&amp;"/TUK.2.2./"&amp;YEAR($H$9))))))))</f>
        <v>SPD/006/III/2022/Spripim</v>
      </c>
      <c r="I8" s="188"/>
      <c r="J8" s="188"/>
      <c r="K8" s="188"/>
      <c r="L8" s="188"/>
      <c r="M8" s="354"/>
    </row>
    <row r="9" spans="2:13">
      <c r="B9" s="188" t="s">
        <v>735</v>
      </c>
      <c r="C9" s="188"/>
      <c r="D9" s="188"/>
      <c r="E9" s="188"/>
      <c r="F9" s="188"/>
      <c r="G9" s="189" t="s">
        <v>704</v>
      </c>
      <c r="H9" s="538" t="str">
        <f>TEXT(VLOOKUP($H$1,DB_SPD!$B$2:$CV$701,2,FALSE),"dd mmmm yyyy")</f>
        <v>08 Maret 2022</v>
      </c>
      <c r="I9" s="538"/>
      <c r="J9" s="538"/>
      <c r="K9" s="188"/>
      <c r="L9" s="188"/>
      <c r="M9" s="354"/>
    </row>
    <row r="10" spans="2:13" ht="15" thickBot="1"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354"/>
    </row>
    <row r="11" spans="2:13" ht="21.75" customHeight="1" thickTop="1" thickBot="1">
      <c r="B11" s="153" t="s">
        <v>0</v>
      </c>
      <c r="C11" s="539" t="s">
        <v>29605</v>
      </c>
      <c r="D11" s="540"/>
      <c r="E11" s="540"/>
      <c r="F11" s="540"/>
      <c r="G11" s="540"/>
      <c r="H11" s="540"/>
      <c r="I11" s="540"/>
      <c r="J11" s="540"/>
      <c r="K11" s="541"/>
      <c r="L11" s="153" t="s">
        <v>201</v>
      </c>
      <c r="M11" s="153" t="s">
        <v>840</v>
      </c>
    </row>
    <row r="12" spans="2:13" ht="21" customHeight="1">
      <c r="B12" s="190">
        <v>1</v>
      </c>
      <c r="C12" s="583" t="str">
        <f>"Uang Harian Selama di "&amp;VLOOKUP($H$1,DB_SPD!$B$2:$CV$701,13,FALSE)</f>
        <v>Uang Harian Selama di Badung</v>
      </c>
      <c r="D12" s="584"/>
      <c r="E12" s="584"/>
      <c r="F12" s="584"/>
      <c r="G12" s="584"/>
      <c r="H12" s="584"/>
      <c r="I12" s="222">
        <f>VLOOKUP($H$1,DB_SPD!$B$2:$EP$702,115,FALSE)</f>
        <v>0</v>
      </c>
      <c r="J12" s="223" t="str">
        <f>IF(I12=0,"","X")</f>
        <v/>
      </c>
      <c r="K12" s="224">
        <f>VLOOKUP($H$1,DB_SPD!$B$2:$EP$702,116,FALSE)</f>
        <v>0</v>
      </c>
      <c r="L12" s="193">
        <f>I12*K12</f>
        <v>0</v>
      </c>
      <c r="M12" s="542"/>
    </row>
    <row r="13" spans="2:13" ht="21" customHeight="1">
      <c r="B13" s="194"/>
      <c r="C13" s="195"/>
      <c r="D13" s="188"/>
      <c r="E13" s="188"/>
      <c r="F13" s="188"/>
      <c r="G13" s="188" t="s">
        <v>704</v>
      </c>
      <c r="H13" s="188"/>
      <c r="I13" s="189"/>
      <c r="J13" s="94"/>
      <c r="K13" s="196"/>
      <c r="L13" s="197"/>
      <c r="M13" s="543"/>
    </row>
    <row r="14" spans="2:13" ht="21" customHeight="1">
      <c r="B14" s="194">
        <v>2</v>
      </c>
      <c r="C14" s="198" t="str">
        <f>"Transportasi Denpasar - "&amp;VLOOKUP($H$1,DB_SPD!$B$2:$CV$701,13,FALSE)&amp;" PP"</f>
        <v>Transportasi Denpasar - Badung PP</v>
      </c>
      <c r="D14" s="199"/>
      <c r="E14" s="199"/>
      <c r="F14" s="199"/>
      <c r="G14" s="199"/>
      <c r="H14" s="199"/>
      <c r="I14" s="189">
        <f>VLOOKUP($H$1,DB_SPD!$B$2:$EP$702,103,FALSE)</f>
        <v>0</v>
      </c>
      <c r="J14" s="94" t="str">
        <f>IF(I14=0,"","X")</f>
        <v/>
      </c>
      <c r="K14" s="196">
        <f>VLOOKUP($H$1,DB_SPD!$B$2:$EP$702,104,FALSE)</f>
        <v>0</v>
      </c>
      <c r="L14" s="197">
        <f>I14*K14</f>
        <v>0</v>
      </c>
      <c r="M14" s="225"/>
    </row>
    <row r="15" spans="2:13" ht="21" customHeight="1">
      <c r="B15" s="194"/>
      <c r="C15" s="531"/>
      <c r="D15" s="532"/>
      <c r="E15" s="532"/>
      <c r="F15" s="532"/>
      <c r="G15" s="532"/>
      <c r="H15" s="532"/>
      <c r="I15" s="189"/>
      <c r="J15" s="94"/>
      <c r="K15" s="196"/>
      <c r="L15" s="197"/>
      <c r="M15" s="225"/>
    </row>
    <row r="16" spans="2:13" ht="21" customHeight="1">
      <c r="B16" s="194" t="str">
        <f>IF(I16=0,"",ROW()-13)</f>
        <v/>
      </c>
      <c r="C16" s="533">
        <f>VLOOKUP($H$1,DB_SPD!$B$2:$EP$702,120,FALSE)</f>
        <v>0</v>
      </c>
      <c r="D16" s="534"/>
      <c r="E16" s="534"/>
      <c r="F16" s="534"/>
      <c r="G16" s="534"/>
      <c r="H16" s="534"/>
      <c r="I16" s="189">
        <f>VLOOKUP($H$1,DB_SPD!$B$2:$EP$702,121,FALSE)</f>
        <v>0</v>
      </c>
      <c r="J16" s="94" t="str">
        <f>IF(I16=0,"","X")</f>
        <v/>
      </c>
      <c r="K16" s="196">
        <f>VLOOKUP($H$1,DB_SPD!$B$2:$EP$702,122,FALSE)</f>
        <v>0</v>
      </c>
      <c r="L16" s="197">
        <f>I16*K16</f>
        <v>0</v>
      </c>
      <c r="M16" s="225"/>
    </row>
    <row r="17" spans="2:13" ht="21" customHeight="1" thickBot="1">
      <c r="B17" s="194"/>
      <c r="C17" s="226"/>
      <c r="D17" s="227"/>
      <c r="E17" s="227"/>
      <c r="F17" s="227"/>
      <c r="G17" s="227"/>
      <c r="H17" s="227"/>
      <c r="I17" s="189"/>
      <c r="J17" s="94"/>
      <c r="K17" s="196"/>
      <c r="L17" s="197"/>
      <c r="M17" s="225"/>
    </row>
    <row r="18" spans="2:13" ht="21" hidden="1" customHeight="1">
      <c r="B18" s="194"/>
      <c r="C18" s="533"/>
      <c r="D18" s="534"/>
      <c r="E18" s="534"/>
      <c r="F18" s="534"/>
      <c r="G18" s="534"/>
      <c r="H18" s="534"/>
      <c r="I18" s="189"/>
      <c r="J18" s="94"/>
      <c r="K18" s="196"/>
      <c r="L18" s="197"/>
      <c r="M18" s="225"/>
    </row>
    <row r="19" spans="2:13" ht="21" hidden="1" customHeight="1">
      <c r="B19" s="194"/>
      <c r="K19" s="366"/>
      <c r="L19" s="197"/>
      <c r="M19" s="225"/>
    </row>
    <row r="20" spans="2:13" ht="21" hidden="1" customHeight="1" thickBot="1">
      <c r="B20" s="368"/>
      <c r="C20" s="106"/>
      <c r="D20" s="106"/>
      <c r="E20" s="106"/>
      <c r="F20" s="106"/>
      <c r="G20" s="106"/>
      <c r="H20" s="106"/>
      <c r="I20" s="106"/>
      <c r="J20" s="106"/>
      <c r="K20" s="367"/>
      <c r="L20" s="200">
        <f>I16*K16</f>
        <v>0</v>
      </c>
      <c r="M20" s="365"/>
    </row>
    <row r="21" spans="2:13" ht="18.75" customHeight="1" thickBot="1">
      <c r="B21" s="544" t="s">
        <v>29607</v>
      </c>
      <c r="C21" s="544"/>
      <c r="D21" s="544"/>
      <c r="E21" s="544"/>
      <c r="F21" s="544"/>
      <c r="G21" s="544"/>
      <c r="H21" s="544"/>
      <c r="I21" s="544"/>
      <c r="J21" s="544"/>
      <c r="K21" s="544"/>
      <c r="L21" s="154">
        <f>SUM(L12:L20)</f>
        <v>0</v>
      </c>
      <c r="M21" s="201"/>
    </row>
    <row r="22" spans="2:13" ht="29.25" customHeight="1" thickBot="1">
      <c r="B22" s="202" t="s">
        <v>29608</v>
      </c>
      <c r="C22" s="203"/>
      <c r="D22" s="203"/>
      <c r="E22" s="203"/>
      <c r="F22" s="155"/>
      <c r="G22" s="529" t="str">
        <f>"("&amp;[2]!terbilang(L21)&amp;"rupiah)"</f>
        <v>(Nolrupiah)</v>
      </c>
      <c r="H22" s="529"/>
      <c r="I22" s="529"/>
      <c r="J22" s="529"/>
      <c r="K22" s="529"/>
      <c r="L22" s="529"/>
      <c r="M22" s="530"/>
    </row>
    <row r="23" spans="2:13" ht="15" thickTop="1">
      <c r="B23" s="188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</row>
    <row r="24" spans="2:13">
      <c r="B24" s="188"/>
      <c r="C24" s="188"/>
      <c r="D24" s="188"/>
      <c r="E24" s="188"/>
      <c r="F24" s="188"/>
      <c r="G24" s="188"/>
      <c r="H24" s="188"/>
      <c r="I24" s="188"/>
      <c r="J24" s="188"/>
      <c r="K24" s="546" t="str">
        <f ca="1">"Denpasar"&amp;",        "&amp;TEXT(TODAY(),"mmmm yyyy")</f>
        <v>Denpasar,        September 2022</v>
      </c>
      <c r="L24" s="546"/>
      <c r="M24" s="546"/>
    </row>
    <row r="25" spans="2:13">
      <c r="B25" s="188"/>
      <c r="C25" s="188" t="s">
        <v>29610</v>
      </c>
      <c r="D25" s="188"/>
      <c r="E25" s="188"/>
      <c r="G25" s="188"/>
      <c r="H25" s="188"/>
      <c r="I25" s="188"/>
      <c r="J25" s="188"/>
      <c r="K25" s="547" t="s">
        <v>29611</v>
      </c>
      <c r="L25" s="547"/>
      <c r="M25" s="547"/>
    </row>
    <row r="26" spans="2:13" ht="15">
      <c r="B26" s="188"/>
      <c r="C26" s="548">
        <f>L21</f>
        <v>0</v>
      </c>
      <c r="D26" s="548"/>
      <c r="E26" s="548"/>
      <c r="F26" s="548"/>
      <c r="G26" s="548"/>
      <c r="H26" s="188"/>
      <c r="I26" s="188"/>
      <c r="J26" s="188"/>
      <c r="K26" s="188"/>
      <c r="L26" s="156">
        <f>L21</f>
        <v>0</v>
      </c>
      <c r="M26" s="156"/>
    </row>
    <row r="27" spans="2:13">
      <c r="B27" s="549" t="s">
        <v>29640</v>
      </c>
      <c r="C27" s="549"/>
      <c r="D27" s="549"/>
      <c r="E27" s="549"/>
      <c r="F27" s="549"/>
      <c r="G27" s="549"/>
      <c r="H27" s="549"/>
      <c r="I27" s="188"/>
      <c r="J27" s="188"/>
      <c r="K27" s="549" t="s">
        <v>29612</v>
      </c>
      <c r="L27" s="549"/>
      <c r="M27" s="549"/>
    </row>
    <row r="28" spans="2:13">
      <c r="B28" s="188"/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M28" s="188"/>
    </row>
    <row r="29" spans="2:13">
      <c r="B29" s="188"/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88"/>
    </row>
    <row r="30" spans="2:13"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</row>
    <row r="31" spans="2:13">
      <c r="B31" s="550" t="str">
        <f>HLOOKUP("Nama",Pejabat!$C$1:$E$8,MATCH($B$27,Pejabat!$F$1:$F$8,0),FALSE)</f>
        <v>ROSALINA</v>
      </c>
      <c r="C31" s="550"/>
      <c r="D31" s="550"/>
      <c r="E31" s="550"/>
      <c r="F31" s="550"/>
      <c r="G31" s="550"/>
      <c r="H31" s="550"/>
      <c r="I31" s="188"/>
      <c r="J31" s="188"/>
      <c r="K31" s="551" t="str">
        <f>VLOOKUP($H$1,DB_SPD!$B$2:$CV$701,4,FALSE)</f>
        <v>I GEDE EKA PUTRA ASTAWA, S.H., S.I.K.</v>
      </c>
      <c r="L31" s="551"/>
      <c r="M31" s="551"/>
    </row>
    <row r="32" spans="2:13">
      <c r="B32" s="549" t="str">
        <f>VLOOKUP($B$31,Pejabat!$C$2:$D$8,2,FALSE)&amp;" NRP "&amp;HLOOKUP("NRP",Pejabat!$B$1:$E$8,MATCH($B$31,Pejabat!$C$1:$C$8,0),FALSE)</f>
        <v>IPTU NRP 70030053</v>
      </c>
      <c r="C32" s="549"/>
      <c r="D32" s="549"/>
      <c r="E32" s="549"/>
      <c r="F32" s="549"/>
      <c r="G32" s="549"/>
      <c r="H32" s="549"/>
      <c r="I32" s="188"/>
      <c r="J32" s="188"/>
      <c r="K32" s="549" t="str">
        <f>IF($H$5="POLRI",VLOOKUP(H1,DB_SPD!$B$2:$CV$701,5,FALSE)&amp;" NRP "&amp;VLOOKUP(H1,DB_SPD!$B$2:$CV$701,6,FALSE),IF($H$5="pns",VLOOKUP(H1,DB_SPD!$B$2:$CV$701,5,FALSE)&amp;" NIP "&amp;VLOOKUP(H1,DB_SPD!$B$2:$CV$701,6,FALSE),IF($H$5="KA/WAKA",VLOOKUP(H1,DB_SPD!$B$2:$CV$701,5,FALSE))))</f>
        <v>KOMPOL NRP 85091795</v>
      </c>
      <c r="L32" s="549"/>
      <c r="M32" s="549"/>
    </row>
    <row r="33" spans="2:13" ht="15" thickBot="1"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</row>
    <row r="34" spans="2:13">
      <c r="B34" s="188"/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8"/>
    </row>
    <row r="35" spans="2:13">
      <c r="B35" s="549" t="s">
        <v>29613</v>
      </c>
      <c r="C35" s="549"/>
      <c r="D35" s="549"/>
      <c r="E35" s="549"/>
      <c r="F35" s="549"/>
      <c r="G35" s="549"/>
      <c r="H35" s="549"/>
      <c r="I35" s="549"/>
      <c r="J35" s="549"/>
      <c r="K35" s="549"/>
      <c r="L35" s="549"/>
      <c r="M35" s="549"/>
    </row>
    <row r="36" spans="2:13">
      <c r="B36" s="188"/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8"/>
    </row>
    <row r="37" spans="2:13">
      <c r="B37" s="188"/>
      <c r="C37" s="188" t="s">
        <v>29614</v>
      </c>
      <c r="D37" s="188"/>
      <c r="E37" s="188"/>
      <c r="G37" s="188"/>
      <c r="H37" s="188"/>
      <c r="I37" s="189" t="s">
        <v>704</v>
      </c>
      <c r="J37" s="545">
        <v>0</v>
      </c>
      <c r="K37" s="545"/>
      <c r="L37" s="205"/>
      <c r="M37" s="188"/>
    </row>
    <row r="38" spans="2:13">
      <c r="B38" s="188"/>
      <c r="C38" s="188" t="s">
        <v>29615</v>
      </c>
      <c r="D38" s="188"/>
      <c r="E38" s="188"/>
      <c r="G38" s="188"/>
      <c r="H38" s="188"/>
      <c r="I38" s="189" t="s">
        <v>704</v>
      </c>
      <c r="J38" s="545">
        <v>0</v>
      </c>
      <c r="K38" s="545"/>
      <c r="L38" s="188"/>
      <c r="M38" s="188"/>
    </row>
    <row r="39" spans="2:13">
      <c r="B39" s="188"/>
      <c r="C39" s="188" t="s">
        <v>29616</v>
      </c>
      <c r="D39" s="188"/>
      <c r="E39" s="188"/>
      <c r="G39" s="188"/>
      <c r="H39" s="188"/>
      <c r="I39" s="189" t="s">
        <v>704</v>
      </c>
      <c r="J39" s="545">
        <v>0</v>
      </c>
      <c r="K39" s="545"/>
      <c r="L39" s="188"/>
      <c r="M39" s="188"/>
    </row>
    <row r="40" spans="2:13"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2:13">
      <c r="B41" s="188"/>
      <c r="C41" s="188"/>
      <c r="D41" s="188"/>
      <c r="E41" s="188"/>
      <c r="F41" s="188"/>
      <c r="G41" s="188"/>
      <c r="H41" s="188"/>
      <c r="I41" s="188"/>
      <c r="J41" s="188"/>
      <c r="K41" s="549" t="s">
        <v>736</v>
      </c>
      <c r="L41" s="549"/>
      <c r="M41" s="549"/>
    </row>
    <row r="42" spans="2:13">
      <c r="B42" s="188"/>
      <c r="C42" s="188"/>
      <c r="D42" s="188"/>
      <c r="E42" s="188"/>
      <c r="F42" s="188"/>
      <c r="G42" s="188"/>
      <c r="H42" s="188"/>
      <c r="I42" s="188"/>
      <c r="J42" s="188"/>
      <c r="K42" s="549" t="s">
        <v>123</v>
      </c>
      <c r="L42" s="549"/>
      <c r="M42" s="549"/>
    </row>
    <row r="43" spans="2:13">
      <c r="B43" s="188"/>
      <c r="C43" s="188"/>
      <c r="D43" s="188"/>
      <c r="E43" s="188"/>
      <c r="F43" s="188"/>
      <c r="G43" s="188"/>
      <c r="H43" s="188"/>
      <c r="I43" s="188"/>
      <c r="J43" s="188"/>
      <c r="K43" s="189"/>
      <c r="L43" s="189"/>
      <c r="M43" s="189"/>
    </row>
    <row r="44" spans="2:13">
      <c r="B44" s="188"/>
      <c r="C44" s="188"/>
      <c r="D44" s="188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2:13">
      <c r="B45" s="188"/>
      <c r="C45" s="188"/>
      <c r="D45" s="188"/>
      <c r="E45" s="188"/>
      <c r="F45" s="188"/>
      <c r="G45" s="188"/>
      <c r="H45" s="188"/>
      <c r="I45" s="188"/>
      <c r="J45" s="188"/>
      <c r="K45" s="188"/>
      <c r="L45" s="188"/>
      <c r="M45" s="188"/>
    </row>
    <row r="46" spans="2:13">
      <c r="B46" s="188"/>
      <c r="C46" s="188"/>
      <c r="D46" s="188"/>
      <c r="E46" s="188"/>
      <c r="F46" s="188"/>
      <c r="G46" s="188"/>
      <c r="H46" s="188"/>
      <c r="I46" s="188"/>
      <c r="J46" s="188"/>
      <c r="K46" s="550" t="str">
        <f>HLOOKUP("Nama",Pejabat!$C$1:$E$8,MATCH($K$42,Pejabat!$F$1:$F$8,0),FALSE)</f>
        <v>I KETUT SUKADANA, SH</v>
      </c>
      <c r="L46" s="550"/>
      <c r="M46" s="550"/>
    </row>
    <row r="47" spans="2:13">
      <c r="B47" s="188"/>
      <c r="C47" s="188"/>
      <c r="D47" s="188"/>
      <c r="E47" s="188"/>
      <c r="F47" s="188"/>
      <c r="G47" s="188"/>
      <c r="H47" s="188"/>
      <c r="I47" s="188"/>
      <c r="J47" s="188"/>
      <c r="K47" s="549" t="str">
        <f>VLOOKUP($K$46,Pejabat!$C$2:$D$8,2,FALSE)&amp;" NRP "&amp;HLOOKUP("NRP",Pejabat!$B$1:$E$8,MATCH($K$46,Pejabat!$C$1:$C$8,0),FALSE)</f>
        <v>IPDA NRP 75010187</v>
      </c>
      <c r="L47" s="549"/>
      <c r="M47" s="549"/>
    </row>
    <row r="48" spans="2:13" ht="15" thickBot="1">
      <c r="B48" s="204"/>
      <c r="C48" s="204"/>
      <c r="D48" s="204"/>
      <c r="E48" s="204"/>
      <c r="F48" s="204"/>
      <c r="G48" s="204"/>
      <c r="H48" s="204"/>
      <c r="I48" s="204"/>
      <c r="J48" s="204"/>
      <c r="K48" s="206"/>
      <c r="L48" s="206"/>
      <c r="M48" s="206"/>
    </row>
    <row r="49" spans="2:13">
      <c r="B49" s="188"/>
      <c r="C49" s="188"/>
      <c r="D49" s="188"/>
      <c r="E49" s="188"/>
      <c r="F49" s="188"/>
      <c r="G49" s="188"/>
      <c r="H49" s="188"/>
      <c r="I49" s="188"/>
      <c r="J49" s="188"/>
      <c r="K49" s="189"/>
      <c r="L49" s="189"/>
      <c r="M49" s="189"/>
    </row>
    <row r="50" spans="2:13">
      <c r="B50" s="188"/>
      <c r="C50" s="188"/>
      <c r="D50" s="188"/>
      <c r="E50" s="188"/>
      <c r="F50" s="188"/>
      <c r="G50" s="188"/>
      <c r="H50" s="188"/>
      <c r="I50" s="188"/>
      <c r="J50" s="188"/>
      <c r="K50" s="189"/>
      <c r="L50" s="189"/>
      <c r="M50" s="189"/>
    </row>
    <row r="51" spans="2:13" ht="15" customHeight="1">
      <c r="B51" s="188"/>
      <c r="C51" s="188"/>
      <c r="D51" s="188"/>
      <c r="E51" s="188"/>
      <c r="F51" s="188"/>
      <c r="G51" s="188"/>
      <c r="H51" s="188"/>
      <c r="I51" s="188"/>
      <c r="J51" s="188"/>
      <c r="K51" s="188"/>
    </row>
    <row r="52" spans="2:13" ht="15" customHeight="1">
      <c r="B52" s="188"/>
      <c r="C52" s="188"/>
      <c r="D52" s="188"/>
      <c r="E52" s="188"/>
      <c r="F52" s="188"/>
      <c r="G52" s="188"/>
      <c r="H52" s="188"/>
      <c r="I52" s="188"/>
      <c r="J52" s="188"/>
      <c r="K52" s="188"/>
    </row>
    <row r="53" spans="2:13">
      <c r="B53" s="188"/>
      <c r="C53" s="188"/>
      <c r="D53" s="188"/>
      <c r="E53" s="188"/>
      <c r="F53" s="188"/>
      <c r="G53" s="188"/>
      <c r="H53" s="188"/>
      <c r="I53" s="188"/>
      <c r="J53" s="188"/>
      <c r="K53" s="188"/>
    </row>
    <row r="54" spans="2:13">
      <c r="B54" s="188"/>
      <c r="C54" s="188"/>
      <c r="D54" s="188"/>
      <c r="E54" s="188"/>
      <c r="F54" s="188"/>
      <c r="G54" s="188"/>
      <c r="H54" s="188"/>
      <c r="I54" s="188"/>
      <c r="J54" s="188"/>
      <c r="K54" s="188"/>
    </row>
    <row r="55" spans="2:13">
      <c r="B55" s="188"/>
      <c r="C55" s="188"/>
      <c r="D55" s="188"/>
      <c r="E55" s="188"/>
      <c r="F55" s="188"/>
      <c r="G55" s="188"/>
      <c r="H55" s="188"/>
      <c r="I55" s="188"/>
      <c r="J55" s="188"/>
      <c r="K55" s="188"/>
    </row>
    <row r="56" spans="2:13" ht="15.75">
      <c r="B56" s="537" t="s">
        <v>29617</v>
      </c>
      <c r="C56" s="537"/>
      <c r="D56" s="537"/>
      <c r="E56" s="537"/>
      <c r="F56" s="537"/>
      <c r="G56" s="537"/>
      <c r="H56" s="537"/>
      <c r="I56" s="537"/>
      <c r="J56" s="537"/>
      <c r="K56" s="537"/>
      <c r="L56" s="537"/>
      <c r="M56" s="537"/>
    </row>
    <row r="57" spans="2:13">
      <c r="B57" s="188"/>
      <c r="C57" s="188"/>
      <c r="D57" s="188"/>
      <c r="E57" s="188"/>
      <c r="F57" s="188"/>
      <c r="G57" s="188"/>
      <c r="H57" s="188"/>
      <c r="I57" s="188"/>
      <c r="J57" s="188"/>
      <c r="K57" s="188"/>
    </row>
    <row r="58" spans="2:13">
      <c r="B58" s="188" t="s">
        <v>29618</v>
      </c>
      <c r="C58" s="188"/>
      <c r="D58" s="188"/>
      <c r="E58" s="188"/>
      <c r="F58" s="188"/>
      <c r="G58" s="188"/>
      <c r="H58" s="188"/>
      <c r="I58" s="188"/>
      <c r="J58" s="188"/>
      <c r="K58" s="188"/>
    </row>
    <row r="59" spans="2:13">
      <c r="B59" s="188"/>
      <c r="C59" s="188" t="s">
        <v>113</v>
      </c>
      <c r="D59" s="188"/>
      <c r="E59" s="188"/>
      <c r="G59" s="189" t="s">
        <v>704</v>
      </c>
      <c r="H59" s="47" t="str">
        <f>VLOOKUP($H$1,DB_SPD!$B$2:$CV$701,4,FALSE)</f>
        <v>I GEDE EKA PUTRA ASTAWA, S.H., S.I.K.</v>
      </c>
      <c r="J59" s="207"/>
      <c r="K59" s="207"/>
      <c r="L59" s="188"/>
    </row>
    <row r="60" spans="2:13">
      <c r="B60" s="188"/>
      <c r="C60" s="188" t="s">
        <v>29619</v>
      </c>
      <c r="D60" s="188"/>
      <c r="E60" s="188"/>
      <c r="G60" s="189" t="s">
        <v>704</v>
      </c>
      <c r="H60" s="47" t="str">
        <f>VLOOKUP(H1,DB_SPD!$B$2:$CV$701,5,FALSE)&amp;"/"&amp;VLOOKUP(H1,DB_SPD!$B$2:$CV$701,6,FALSE)</f>
        <v>KOMPOL/85091795</v>
      </c>
      <c r="J60" s="207"/>
      <c r="K60" s="207"/>
      <c r="L60" s="207"/>
    </row>
    <row r="61" spans="2:13">
      <c r="B61" s="188"/>
      <c r="C61" s="188" t="s">
        <v>35</v>
      </c>
      <c r="D61" s="188"/>
      <c r="E61" s="188"/>
      <c r="G61" s="189" t="s">
        <v>704</v>
      </c>
      <c r="H61" s="47" t="str">
        <f>VLOOKUP($H$1,DB_SPD!$B$2:$CV$701,9,FALSE)</f>
        <v>KOORSPRIPIM POLDA BALI</v>
      </c>
      <c r="J61" s="207"/>
      <c r="K61" s="207"/>
      <c r="L61" s="207"/>
    </row>
    <row r="62" spans="2:13">
      <c r="B62" s="188"/>
      <c r="C62" s="188"/>
      <c r="D62" s="188"/>
      <c r="E62" s="188"/>
      <c r="F62" s="188"/>
      <c r="G62" s="188"/>
      <c r="H62" s="188"/>
      <c r="I62" s="188"/>
      <c r="J62" s="188"/>
      <c r="K62" s="188"/>
    </row>
    <row r="63" spans="2:13" ht="15" customHeight="1">
      <c r="B63" s="552" t="str">
        <f>"Berdasarkan Surat Perjalanan Dinas (SPD) Nomor : "&amp;$H$8&amp;" tanggal "&amp; TEXT($H$9,"dd mmmm yyyy")&amp;", dengan ini kami menyatakan dengan sesungguhnya bahwa:"</f>
        <v>Berdasarkan Surat Perjalanan Dinas (SPD) Nomor : SPD/006/III/2022/Spripim tanggal 08 Maret 2022, dengan ini kami menyatakan dengan sesungguhnya bahwa:</v>
      </c>
      <c r="C63" s="552"/>
      <c r="D63" s="552"/>
      <c r="E63" s="552"/>
      <c r="F63" s="552"/>
      <c r="G63" s="552"/>
      <c r="H63" s="552"/>
      <c r="I63" s="552"/>
      <c r="J63" s="552"/>
      <c r="K63" s="552"/>
      <c r="L63" s="552"/>
      <c r="M63" s="552"/>
    </row>
    <row r="64" spans="2:13">
      <c r="B64" s="552"/>
      <c r="C64" s="552"/>
      <c r="D64" s="552"/>
      <c r="E64" s="552"/>
      <c r="F64" s="552"/>
      <c r="G64" s="552"/>
      <c r="H64" s="552"/>
      <c r="I64" s="552"/>
      <c r="J64" s="552"/>
      <c r="K64" s="552"/>
      <c r="L64" s="552"/>
      <c r="M64" s="552"/>
    </row>
    <row r="65" spans="2:13">
      <c r="B65" s="188"/>
      <c r="C65" s="188"/>
      <c r="D65" s="188"/>
      <c r="E65" s="188"/>
      <c r="F65" s="208"/>
      <c r="G65" s="208"/>
      <c r="H65" s="208"/>
      <c r="I65" s="208"/>
      <c r="J65" s="208"/>
      <c r="K65" s="208"/>
    </row>
    <row r="66" spans="2:13" ht="15" customHeight="1">
      <c r="B66" s="209" t="s">
        <v>763</v>
      </c>
      <c r="C66" s="552" t="s">
        <v>29620</v>
      </c>
      <c r="D66" s="552"/>
      <c r="E66" s="552"/>
      <c r="F66" s="552"/>
      <c r="G66" s="552"/>
      <c r="H66" s="552"/>
      <c r="I66" s="552"/>
      <c r="J66" s="552"/>
      <c r="K66" s="552"/>
      <c r="L66" s="552"/>
      <c r="M66" s="552"/>
    </row>
    <row r="67" spans="2:13">
      <c r="B67" s="188"/>
      <c r="C67" s="552"/>
      <c r="D67" s="552"/>
      <c r="E67" s="552"/>
      <c r="F67" s="552"/>
      <c r="G67" s="552"/>
      <c r="H67" s="552"/>
      <c r="I67" s="552"/>
      <c r="J67" s="552"/>
      <c r="K67" s="552"/>
      <c r="L67" s="552"/>
      <c r="M67" s="552"/>
    </row>
    <row r="68" spans="2:13" ht="15" thickBot="1">
      <c r="B68" s="188"/>
      <c r="C68" s="188"/>
      <c r="D68" s="188"/>
      <c r="E68" s="188"/>
      <c r="F68" s="188"/>
      <c r="G68" s="188"/>
      <c r="H68" s="188"/>
      <c r="I68" s="188"/>
      <c r="J68" s="188"/>
      <c r="K68" s="188"/>
    </row>
    <row r="69" spans="2:13" ht="15.75" thickBot="1">
      <c r="B69" s="188"/>
      <c r="C69" s="157" t="s">
        <v>0</v>
      </c>
      <c r="D69" s="553" t="s">
        <v>29621</v>
      </c>
      <c r="E69" s="554"/>
      <c r="F69" s="554"/>
      <c r="G69" s="554"/>
      <c r="H69" s="554"/>
      <c r="I69" s="554"/>
      <c r="J69" s="554"/>
      <c r="K69" s="554"/>
      <c r="L69" s="555"/>
      <c r="M69" s="157" t="s">
        <v>201</v>
      </c>
    </row>
    <row r="70" spans="2:13" ht="33.75" customHeight="1">
      <c r="B70" s="188"/>
      <c r="C70" s="369">
        <f>IF(D70=0,"",ROW()-69)</f>
        <v>1</v>
      </c>
      <c r="D70" s="577" t="str">
        <f>"Uang Harian : Biaya Penginapan, uang makan, uang saku dan angkutan setempat selama kegiatan di "&amp;VLOOKUP($H$1,DB_SPD!$B$2:$CV$701,13,FALSE)</f>
        <v>Uang Harian : Biaya Penginapan, uang makan, uang saku dan angkutan setempat selama kegiatan di Badung</v>
      </c>
      <c r="E70" s="578"/>
      <c r="F70" s="578"/>
      <c r="G70" s="578"/>
      <c r="H70" s="578"/>
      <c r="I70" s="578"/>
      <c r="J70" s="578"/>
      <c r="K70" s="578"/>
      <c r="L70" s="579"/>
      <c r="M70" s="370">
        <f>L12</f>
        <v>0</v>
      </c>
    </row>
    <row r="71" spans="2:13" ht="21" customHeight="1">
      <c r="B71" s="188"/>
      <c r="C71" s="212" t="str">
        <f>IF(D71=0,"",ROW()-68)</f>
        <v/>
      </c>
      <c r="D71" s="559">
        <f>C17</f>
        <v>0</v>
      </c>
      <c r="E71" s="560"/>
      <c r="F71" s="560"/>
      <c r="G71" s="560"/>
      <c r="H71" s="560"/>
      <c r="I71" s="560"/>
      <c r="J71" s="560"/>
      <c r="K71" s="560"/>
      <c r="L71" s="561"/>
      <c r="M71" s="213"/>
    </row>
    <row r="72" spans="2:13" ht="30" customHeight="1">
      <c r="B72" s="188"/>
      <c r="C72" s="371" t="str">
        <f>IF(D72=0,"",ROW()-70)</f>
        <v/>
      </c>
      <c r="D72" s="580">
        <f>C16</f>
        <v>0</v>
      </c>
      <c r="E72" s="581"/>
      <c r="F72" s="581"/>
      <c r="G72" s="581"/>
      <c r="H72" s="581"/>
      <c r="I72" s="581"/>
      <c r="J72" s="581"/>
      <c r="K72" s="581"/>
      <c r="L72" s="582"/>
      <c r="M72" s="372">
        <f>L16</f>
        <v>0</v>
      </c>
    </row>
    <row r="73" spans="2:13" ht="17.25" customHeight="1" thickBot="1">
      <c r="B73" s="188"/>
      <c r="C73" s="212"/>
      <c r="D73" s="559"/>
      <c r="E73" s="560"/>
      <c r="F73" s="560"/>
      <c r="G73" s="560"/>
      <c r="H73" s="560"/>
      <c r="I73" s="560"/>
      <c r="J73" s="560"/>
      <c r="K73" s="560"/>
      <c r="L73" s="561"/>
      <c r="M73" s="213"/>
    </row>
    <row r="74" spans="2:13" ht="21" hidden="1" customHeight="1" thickBot="1">
      <c r="B74" s="188"/>
      <c r="C74" s="212"/>
      <c r="D74" s="358"/>
      <c r="E74" s="359"/>
      <c r="F74" s="359"/>
      <c r="G74" s="359"/>
      <c r="H74" s="359"/>
      <c r="I74" s="359"/>
      <c r="J74" s="359"/>
      <c r="K74" s="359"/>
      <c r="L74" s="360"/>
      <c r="M74" s="213"/>
    </row>
    <row r="75" spans="2:13" ht="21" hidden="1" customHeight="1" thickBot="1">
      <c r="B75" s="188"/>
      <c r="C75" s="212" t="str">
        <f>IF(D75=0,"",ROW()-68)</f>
        <v/>
      </c>
      <c r="D75" s="559">
        <f>C16</f>
        <v>0</v>
      </c>
      <c r="E75" s="560"/>
      <c r="F75" s="560"/>
      <c r="G75" s="560"/>
      <c r="H75" s="560"/>
      <c r="I75" s="560"/>
      <c r="J75" s="560"/>
      <c r="K75" s="560"/>
      <c r="L75" s="561"/>
      <c r="M75" s="213"/>
    </row>
    <row r="76" spans="2:13" ht="21" hidden="1" customHeight="1" thickBot="1">
      <c r="B76" s="188"/>
      <c r="C76" s="214"/>
      <c r="D76" s="562"/>
      <c r="E76" s="563"/>
      <c r="F76" s="563"/>
      <c r="G76" s="563"/>
      <c r="H76" s="563"/>
      <c r="I76" s="563"/>
      <c r="J76" s="563"/>
      <c r="K76" s="563"/>
      <c r="L76" s="564"/>
      <c r="M76" s="215"/>
    </row>
    <row r="77" spans="2:13" ht="15.75" thickBot="1">
      <c r="B77" s="188"/>
      <c r="C77" s="553" t="s">
        <v>29607</v>
      </c>
      <c r="D77" s="554"/>
      <c r="E77" s="554"/>
      <c r="F77" s="554"/>
      <c r="G77" s="554"/>
      <c r="H77" s="554"/>
      <c r="I77" s="554"/>
      <c r="J77" s="554"/>
      <c r="K77" s="554"/>
      <c r="L77" s="555"/>
      <c r="M77" s="158">
        <f>SUM(M70:M76)</f>
        <v>0</v>
      </c>
    </row>
    <row r="78" spans="2:13">
      <c r="B78" s="188"/>
      <c r="C78" s="188"/>
      <c r="D78" s="188"/>
      <c r="E78" s="188"/>
      <c r="F78" s="188"/>
      <c r="G78" s="188"/>
      <c r="H78" s="188"/>
      <c r="I78" s="188"/>
      <c r="J78" s="188"/>
      <c r="K78" s="188"/>
    </row>
    <row r="79" spans="2:13" ht="15" customHeight="1">
      <c r="B79" s="209" t="s">
        <v>765</v>
      </c>
      <c r="C79" s="552" t="s">
        <v>29622</v>
      </c>
      <c r="D79" s="552"/>
      <c r="E79" s="552"/>
      <c r="F79" s="552"/>
      <c r="G79" s="552"/>
      <c r="H79" s="552"/>
      <c r="I79" s="552"/>
      <c r="J79" s="552"/>
      <c r="K79" s="552"/>
      <c r="L79" s="552"/>
      <c r="M79" s="552"/>
    </row>
    <row r="80" spans="2:13">
      <c r="B80" s="188"/>
      <c r="C80" s="552"/>
      <c r="D80" s="552"/>
      <c r="E80" s="552"/>
      <c r="F80" s="552"/>
      <c r="G80" s="552"/>
      <c r="H80" s="552"/>
      <c r="I80" s="552"/>
      <c r="J80" s="552"/>
      <c r="K80" s="552"/>
      <c r="L80" s="552"/>
      <c r="M80" s="552"/>
    </row>
    <row r="81" spans="2:13">
      <c r="B81" s="188"/>
      <c r="C81" s="552"/>
      <c r="D81" s="552"/>
      <c r="E81" s="552"/>
      <c r="F81" s="552"/>
      <c r="G81" s="552"/>
      <c r="H81" s="552"/>
      <c r="I81" s="552"/>
      <c r="J81" s="552"/>
      <c r="K81" s="552"/>
      <c r="L81" s="552"/>
      <c r="M81" s="552"/>
    </row>
    <row r="82" spans="2:13">
      <c r="B82" s="188"/>
      <c r="C82" s="188"/>
      <c r="D82" s="188"/>
      <c r="E82" s="188"/>
      <c r="F82" s="188"/>
      <c r="G82" s="188"/>
      <c r="H82" s="188"/>
      <c r="I82" s="188"/>
      <c r="J82" s="188"/>
      <c r="K82" s="188"/>
    </row>
    <row r="83" spans="2:13">
      <c r="B83" s="552" t="s">
        <v>29623</v>
      </c>
      <c r="C83" s="552"/>
      <c r="D83" s="552"/>
      <c r="E83" s="552"/>
      <c r="F83" s="552"/>
      <c r="G83" s="552"/>
      <c r="H83" s="552"/>
      <c r="I83" s="552"/>
      <c r="J83" s="552"/>
      <c r="K83" s="552"/>
      <c r="L83" s="552"/>
      <c r="M83" s="552"/>
    </row>
    <row r="84" spans="2:13">
      <c r="B84" s="552"/>
      <c r="C84" s="552"/>
      <c r="D84" s="552"/>
      <c r="E84" s="552"/>
      <c r="F84" s="552"/>
      <c r="G84" s="552"/>
      <c r="H84" s="552"/>
      <c r="I84" s="552"/>
      <c r="J84" s="552"/>
      <c r="K84" s="552"/>
      <c r="L84" s="552"/>
      <c r="M84" s="552"/>
    </row>
    <row r="85" spans="2:13">
      <c r="B85" s="216"/>
      <c r="C85" s="216"/>
      <c r="D85" s="216"/>
      <c r="E85" s="216"/>
      <c r="F85" s="216"/>
      <c r="G85" s="216"/>
      <c r="H85" s="216"/>
      <c r="I85" s="216"/>
      <c r="J85" s="216"/>
      <c r="K85" s="216"/>
      <c r="L85" s="216"/>
      <c r="M85" s="216"/>
    </row>
    <row r="86" spans="2:13">
      <c r="B86" s="549" t="s">
        <v>29624</v>
      </c>
      <c r="C86" s="549"/>
      <c r="D86" s="549"/>
      <c r="E86" s="549"/>
      <c r="F86" s="549"/>
      <c r="G86" s="549"/>
      <c r="H86" s="549"/>
      <c r="I86" s="549"/>
      <c r="K86" s="545" t="str">
        <f ca="1">"Denpasar"&amp;",        "&amp;TEXT(TODAY(),"mmmm yyyy")</f>
        <v>Denpasar,        September 2022</v>
      </c>
      <c r="L86" s="545"/>
      <c r="M86" s="545"/>
    </row>
    <row r="87" spans="2:13">
      <c r="B87" s="547" t="str">
        <f>K41</f>
        <v>a.n. KUASA PENGGUNA ANGGARAN</v>
      </c>
      <c r="C87" s="547"/>
      <c r="D87" s="547"/>
      <c r="E87" s="547"/>
      <c r="F87" s="547"/>
      <c r="G87" s="547"/>
      <c r="H87" s="547"/>
      <c r="I87" s="547"/>
      <c r="K87" s="549" t="s">
        <v>29625</v>
      </c>
      <c r="L87" s="549"/>
      <c r="M87" s="549"/>
    </row>
    <row r="88" spans="2:13">
      <c r="B88" s="547" t="str">
        <f>K42</f>
        <v>PEJABAT PEMBUAT KOMITMEN</v>
      </c>
      <c r="C88" s="547"/>
      <c r="D88" s="547"/>
      <c r="E88" s="547"/>
      <c r="F88" s="547"/>
      <c r="G88" s="547"/>
      <c r="H88" s="547"/>
      <c r="I88" s="547"/>
      <c r="K88" s="216"/>
    </row>
    <row r="89" spans="2:13">
      <c r="B89" s="216"/>
      <c r="C89" s="216"/>
      <c r="D89" s="216"/>
      <c r="E89" s="216"/>
      <c r="F89" s="216"/>
      <c r="G89" s="216"/>
      <c r="H89" s="216"/>
      <c r="I89" s="216"/>
      <c r="K89" s="216"/>
    </row>
    <row r="90" spans="2:13">
      <c r="B90" s="216"/>
      <c r="C90" s="216"/>
      <c r="D90" s="216"/>
      <c r="E90" s="216"/>
      <c r="F90" s="216"/>
      <c r="G90" s="216"/>
      <c r="H90" s="216"/>
      <c r="I90" s="216"/>
      <c r="K90" s="216"/>
    </row>
    <row r="91" spans="2:13">
      <c r="B91" s="216"/>
      <c r="C91" s="216"/>
      <c r="D91" s="216"/>
      <c r="E91" s="216"/>
      <c r="F91" s="216"/>
      <c r="G91" s="216"/>
      <c r="H91" s="216"/>
      <c r="I91" s="216"/>
      <c r="K91" s="216"/>
    </row>
    <row r="92" spans="2:13">
      <c r="B92" s="566" t="str">
        <f>K46</f>
        <v>I KETUT SUKADANA, SH</v>
      </c>
      <c r="C92" s="566"/>
      <c r="D92" s="566"/>
      <c r="E92" s="566"/>
      <c r="F92" s="566"/>
      <c r="G92" s="566"/>
      <c r="H92" s="566"/>
      <c r="I92" s="566"/>
      <c r="K92" s="551" t="str">
        <f>K31</f>
        <v>I GEDE EKA PUTRA ASTAWA, S.H., S.I.K.</v>
      </c>
      <c r="L92" s="551"/>
      <c r="M92" s="551"/>
    </row>
    <row r="93" spans="2:13">
      <c r="B93" s="547" t="str">
        <f>K47</f>
        <v>IPDA NRP 75010187</v>
      </c>
      <c r="C93" s="547"/>
      <c r="D93" s="547"/>
      <c r="E93" s="547"/>
      <c r="F93" s="547"/>
      <c r="G93" s="547"/>
      <c r="H93" s="547"/>
      <c r="I93" s="547"/>
      <c r="K93" s="549" t="str">
        <f>K32</f>
        <v>KOMPOL NRP 85091795</v>
      </c>
      <c r="L93" s="549"/>
      <c r="M93" s="549"/>
    </row>
    <row r="94" spans="2:13" ht="15" thickBot="1">
      <c r="B94" s="204"/>
      <c r="C94" s="204"/>
      <c r="D94" s="204"/>
      <c r="E94" s="204"/>
      <c r="F94" s="204"/>
      <c r="G94" s="204"/>
      <c r="H94" s="204"/>
      <c r="I94" s="204"/>
      <c r="J94" s="204"/>
      <c r="K94" s="204"/>
      <c r="L94" s="106"/>
      <c r="M94" s="106"/>
    </row>
    <row r="108" spans="2:20">
      <c r="B108" s="159" t="s">
        <v>700</v>
      </c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229"/>
    </row>
    <row r="109" spans="2:20">
      <c r="B109" s="159" t="s">
        <v>29626</v>
      </c>
      <c r="C109" s="159"/>
      <c r="D109" s="159"/>
      <c r="E109" s="160" t="s">
        <v>704</v>
      </c>
      <c r="F109" s="159" t="s">
        <v>29627</v>
      </c>
      <c r="H109" s="159"/>
      <c r="I109" s="159"/>
      <c r="J109" s="160"/>
      <c r="K109" s="160"/>
      <c r="L109" s="160"/>
      <c r="M109" s="159"/>
      <c r="N109" s="159"/>
      <c r="O109" s="159"/>
      <c r="P109" s="159"/>
      <c r="Q109" s="161"/>
      <c r="R109" s="159"/>
      <c r="S109" s="159"/>
      <c r="T109" s="229"/>
    </row>
    <row r="110" spans="2:20">
      <c r="B110" s="159" t="s">
        <v>29628</v>
      </c>
      <c r="C110" s="159"/>
      <c r="D110" s="159"/>
      <c r="E110" s="160" t="s">
        <v>704</v>
      </c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61"/>
      <c r="R110" s="159"/>
      <c r="S110" s="159"/>
      <c r="T110" s="229"/>
    </row>
    <row r="111" spans="2:20">
      <c r="B111" s="159"/>
      <c r="C111" s="159"/>
      <c r="D111" s="159"/>
      <c r="E111" s="159"/>
      <c r="F111" s="160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229"/>
    </row>
    <row r="112" spans="2:20" ht="15.75">
      <c r="B112" s="568" t="s">
        <v>29629</v>
      </c>
      <c r="C112" s="568"/>
      <c r="D112" s="568"/>
      <c r="E112" s="568"/>
      <c r="F112" s="568"/>
      <c r="G112" s="568"/>
      <c r="H112" s="568"/>
      <c r="I112" s="568"/>
      <c r="J112" s="568"/>
      <c r="K112" s="568"/>
      <c r="L112" s="568"/>
      <c r="M112" s="568"/>
      <c r="N112" s="162"/>
      <c r="O112" s="162"/>
      <c r="P112" s="162"/>
      <c r="Q112" s="162"/>
      <c r="R112" s="162"/>
      <c r="S112" s="162"/>
      <c r="T112" s="229"/>
    </row>
    <row r="113" spans="2:20" ht="15">
      <c r="B113" s="159"/>
      <c r="C113" s="159"/>
      <c r="D113" s="159"/>
      <c r="E113" s="159"/>
      <c r="F113" s="159"/>
      <c r="G113" s="159"/>
      <c r="H113" s="159"/>
      <c r="I113" s="159"/>
      <c r="J113" s="159"/>
      <c r="K113" s="163"/>
      <c r="L113" s="163"/>
      <c r="M113" s="159"/>
      <c r="N113" s="159"/>
      <c r="O113" s="159"/>
      <c r="P113" s="159"/>
      <c r="Q113" s="161"/>
      <c r="R113" s="159"/>
      <c r="S113" s="159"/>
      <c r="T113" s="229"/>
    </row>
    <row r="114" spans="2:20">
      <c r="B114" s="159" t="s">
        <v>29630</v>
      </c>
      <c r="C114" s="159"/>
      <c r="D114" s="159"/>
      <c r="E114" s="159"/>
      <c r="G114" s="160" t="s">
        <v>704</v>
      </c>
      <c r="H114" s="164">
        <f>VLOOKUP($H$1,DB_SPD!$B$2:$CV$701,19,FALSE)</f>
        <v>2022</v>
      </c>
      <c r="J114" s="159"/>
      <c r="K114" s="159"/>
      <c r="L114" s="159"/>
      <c r="M114" s="159"/>
      <c r="N114" s="159"/>
      <c r="O114" s="159"/>
      <c r="P114" s="159"/>
      <c r="Q114" s="161"/>
      <c r="R114" s="159"/>
      <c r="S114" s="159"/>
      <c r="T114" s="229"/>
    </row>
    <row r="115" spans="2:20">
      <c r="B115" s="159" t="s">
        <v>159</v>
      </c>
      <c r="C115" s="159"/>
      <c r="D115" s="159"/>
      <c r="E115" s="159"/>
      <c r="G115" s="160" t="s">
        <v>704</v>
      </c>
      <c r="H115" s="165">
        <f>IF($H$4=524119,524119,IF($H$4="524111a",524111,IF($H$4="524111b",524111,IF($H$4="524111c",524111,IF($H$4=521119,521119,IF($H$4=524112,524112,IF($H$4="Dana Samsat","")))))))</f>
        <v>524111</v>
      </c>
      <c r="J115" s="159"/>
      <c r="K115" s="159"/>
      <c r="L115" s="159"/>
      <c r="M115" s="159"/>
      <c r="N115" s="159"/>
      <c r="O115" s="159"/>
      <c r="P115" s="159"/>
      <c r="Q115" s="161"/>
      <c r="R115" s="159"/>
      <c r="S115" s="159"/>
      <c r="T115" s="229"/>
    </row>
    <row r="116" spans="2:20">
      <c r="B116" s="159" t="s">
        <v>160</v>
      </c>
      <c r="C116" s="159"/>
      <c r="D116" s="159"/>
      <c r="E116" s="159"/>
      <c r="G116" s="160" t="s">
        <v>704</v>
      </c>
      <c r="H116" s="164" t="str">
        <f>IF($H$4=524119,"Perjalanan Dinas",IF($H$4="524111a","Perjalanan Dinas",IF($H$4="524111b","Perjalanan Dinas",IF($H$4="524111c","Perjalanan Dinas",IF($H$4=521119,"Dukungan Operasional",IF($H$4=524112,"Perjalanan Dinas",IF($H$4="Dana Samsat","Perjalanan Dinas")))))))</f>
        <v>Perjalanan Dinas</v>
      </c>
      <c r="J116" s="159"/>
      <c r="K116" s="159"/>
      <c r="L116" s="159"/>
      <c r="M116" s="159"/>
      <c r="N116" s="159"/>
      <c r="O116" s="159"/>
      <c r="P116" s="159"/>
      <c r="Q116" s="161"/>
      <c r="R116" s="159"/>
      <c r="S116" s="159"/>
      <c r="T116" s="229"/>
    </row>
    <row r="117" spans="2:20" ht="15" thickBot="1">
      <c r="B117" s="166"/>
      <c r="C117" s="166"/>
      <c r="D117" s="166"/>
      <c r="E117" s="166"/>
      <c r="F117" s="166"/>
      <c r="G117" s="166"/>
      <c r="H117" s="166"/>
      <c r="I117" s="166"/>
      <c r="J117" s="166"/>
      <c r="K117" s="166"/>
      <c r="L117" s="166"/>
      <c r="M117" s="166"/>
      <c r="N117" s="159"/>
      <c r="O117" s="159"/>
      <c r="P117" s="159"/>
      <c r="Q117" s="159"/>
      <c r="R117" s="159"/>
      <c r="S117" s="159"/>
      <c r="T117" s="229"/>
    </row>
    <row r="118" spans="2:20">
      <c r="B118" s="159"/>
      <c r="C118" s="159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229"/>
    </row>
    <row r="119" spans="2:20">
      <c r="B119" s="164" t="s">
        <v>29631</v>
      </c>
      <c r="C119" s="164"/>
      <c r="D119" s="164"/>
      <c r="E119" s="164"/>
      <c r="F119" s="569" t="s">
        <v>29632</v>
      </c>
      <c r="G119" s="569"/>
      <c r="H119" s="569"/>
      <c r="I119" s="569"/>
      <c r="J119" s="569"/>
      <c r="K119" s="569"/>
      <c r="L119" s="569"/>
      <c r="M119" s="569"/>
      <c r="N119" s="159"/>
      <c r="O119" s="159"/>
      <c r="P119" s="159"/>
      <c r="Q119" s="159"/>
      <c r="R119" s="159"/>
      <c r="S119" s="159"/>
      <c r="T119" s="229"/>
    </row>
    <row r="120" spans="2:20">
      <c r="B120" s="167"/>
      <c r="C120" s="167"/>
      <c r="D120" s="167"/>
      <c r="E120" s="167"/>
      <c r="F120" s="168"/>
      <c r="G120" s="168"/>
      <c r="H120" s="168"/>
      <c r="I120" s="168"/>
      <c r="J120" s="168"/>
      <c r="K120" s="168"/>
      <c r="L120" s="168"/>
      <c r="M120" s="168"/>
      <c r="N120" s="159"/>
      <c r="O120" s="159"/>
      <c r="P120" s="159"/>
      <c r="Q120" s="159"/>
      <c r="R120" s="159"/>
      <c r="S120" s="159"/>
      <c r="T120" s="229"/>
    </row>
    <row r="121" spans="2:20">
      <c r="B121" s="164" t="s">
        <v>29633</v>
      </c>
      <c r="C121" s="164"/>
      <c r="D121" s="164"/>
      <c r="E121" s="164"/>
      <c r="F121" s="570">
        <f>L21</f>
        <v>0</v>
      </c>
      <c r="G121" s="570"/>
      <c r="H121" s="570"/>
      <c r="I121" s="571" t="str">
        <f>"("&amp;[2]!terbilang(F121)&amp;" rupiah)"</f>
        <v>(Nol rupiah)</v>
      </c>
      <c r="J121" s="571"/>
      <c r="K121" s="571"/>
      <c r="L121" s="571"/>
      <c r="M121" s="571"/>
      <c r="N121" s="169"/>
      <c r="O121" s="169"/>
      <c r="P121" s="169"/>
      <c r="Q121" s="169"/>
      <c r="R121" s="169"/>
      <c r="S121" s="169"/>
      <c r="T121" s="229"/>
    </row>
    <row r="122" spans="2:20">
      <c r="B122" s="170"/>
      <c r="C122" s="170"/>
      <c r="D122" s="170"/>
      <c r="E122" s="170"/>
      <c r="F122" s="159"/>
      <c r="G122" s="159"/>
      <c r="H122" s="159"/>
      <c r="I122" s="572"/>
      <c r="J122" s="572"/>
      <c r="K122" s="572"/>
      <c r="L122" s="572"/>
      <c r="M122" s="572"/>
      <c r="N122" s="169"/>
      <c r="O122" s="169"/>
      <c r="P122" s="169"/>
      <c r="Q122" s="169"/>
      <c r="R122" s="169"/>
      <c r="S122" s="169"/>
      <c r="T122" s="229"/>
    </row>
    <row r="123" spans="2:20">
      <c r="B123" s="167"/>
      <c r="C123" s="167"/>
      <c r="D123" s="167"/>
      <c r="E123" s="167"/>
      <c r="F123" s="168"/>
      <c r="G123" s="168"/>
      <c r="H123" s="168"/>
      <c r="I123" s="171"/>
      <c r="J123" s="172"/>
      <c r="K123" s="168"/>
      <c r="L123" s="168"/>
      <c r="M123" s="168"/>
      <c r="N123" s="159"/>
      <c r="O123" s="159"/>
      <c r="P123" s="159"/>
      <c r="Q123" s="159"/>
      <c r="R123" s="159"/>
      <c r="S123" s="159"/>
      <c r="T123" s="229"/>
    </row>
    <row r="124" spans="2:20" ht="15" customHeight="1">
      <c r="B124" s="164" t="s">
        <v>29634</v>
      </c>
      <c r="C124" s="164"/>
      <c r="D124" s="164"/>
      <c r="E124" s="164"/>
      <c r="F124" s="173" t="str">
        <f>IF(H116="Perjalanan Dinas","Biaya perjalanan dinas dalam rangka :",IF(H116="Dukungan Operasional","Dukungan Operasional dalam rangka :"))</f>
        <v>Biaya perjalanan dinas dalam rangka :</v>
      </c>
      <c r="G124" s="173"/>
      <c r="H124" s="173"/>
      <c r="I124" s="173"/>
      <c r="J124" s="173"/>
      <c r="K124" s="173"/>
      <c r="L124" s="173"/>
      <c r="M124" s="173"/>
      <c r="N124" s="174"/>
      <c r="O124" s="174"/>
      <c r="P124" s="174"/>
      <c r="Q124" s="174"/>
      <c r="R124" s="174"/>
      <c r="S124" s="174"/>
      <c r="T124" s="229"/>
    </row>
    <row r="125" spans="2:20" ht="75" customHeight="1">
      <c r="B125" s="164"/>
      <c r="C125" s="164"/>
      <c r="D125" s="164"/>
      <c r="E125" s="164"/>
      <c r="F125" s="573" t="str">
        <f>VLOOKUP($H$1,DB_SPD!$B$2:$CV$701,11,FALSE)</f>
        <v>Mendampingi Kapolda Bali dan Wakapolda Bali dalam rangka Peresmian Kepolisian Resor Kawasan Bandara I Gusti Ngurah Rai Polda Bali.</v>
      </c>
      <c r="G125" s="573"/>
      <c r="H125" s="573"/>
      <c r="I125" s="573"/>
      <c r="J125" s="573"/>
      <c r="K125" s="573"/>
      <c r="L125" s="573"/>
      <c r="M125" s="573"/>
      <c r="N125" s="175"/>
      <c r="O125" s="175"/>
      <c r="P125" s="175"/>
      <c r="Q125" s="175"/>
      <c r="R125" s="175"/>
      <c r="S125" s="175"/>
      <c r="T125" s="229"/>
    </row>
    <row r="126" spans="2:20">
      <c r="B126" s="164"/>
      <c r="C126" s="164"/>
      <c r="D126" s="164"/>
      <c r="E126" s="164"/>
      <c r="F126" s="164"/>
      <c r="G126" s="164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229"/>
    </row>
    <row r="127" spans="2:20">
      <c r="B127" s="176" t="s">
        <v>29635</v>
      </c>
      <c r="C127" s="176"/>
      <c r="D127" s="176" t="s">
        <v>704</v>
      </c>
      <c r="E127" s="159" t="str">
        <f>IF($H$4=524119,"SPD/"&amp;$H$2&amp;"/"&amp;ROMAN(MONTH($H$9))&amp;"/TUK.2.1./"&amp;YEAR($H$9),IF($H$4="524111a","SPD/"&amp;$H$2&amp;"/"&amp;ROMAN(MONTH($H$9))&amp;"/"&amp;YEAR($H$9)&amp;"/Spripim",IF($H$4="524111b","SPD/"&amp;$H$2&amp;"/"&amp;ROMAN(MONTH($H$9))&amp;"/TUK.2.1./"&amp;YEAR($H$9),IF($H$4="524111c","SPD/"&amp;$H$2&amp;"/"&amp;ROMAN(MONTH($H$9))&amp;"/"&amp;YEAR($H$9)&amp;"/Spripim",IF($H$4=521119,"SPD/"&amp;$H$2&amp;"/"&amp;ROMAN(MONTH($H$9))&amp;"/TUK.2.1./"&amp;YEAR($H$9),IF($H$4="Dana Samsat","SPD/"&amp;$H$2&amp;"/"&amp;ROMAN(MONTH($H$9))&amp;"/TUK.2.1./"&amp;YEAR($H$9),IF($H$4=524112,"SPDLN/"&amp;$H$2&amp;"/"&amp;ROMAN(MONTH($H$9))&amp;"/TUK.2.2./"&amp;YEAR($H$9))))))))</f>
        <v>SPD/006/III/2022/Spripim</v>
      </c>
      <c r="H127" s="164"/>
      <c r="I127" s="164"/>
      <c r="J127" s="164"/>
      <c r="K127" s="177" t="str">
        <f>"Tanggal "&amp;TEXT(VLOOKUP($H$1,DB_SPD!$B$2:$CV$701,2,FALSE)," dd mmmm yyyy")</f>
        <v>Tanggal  08 Maret 2022</v>
      </c>
      <c r="N127" s="177"/>
      <c r="O127" s="565"/>
      <c r="P127" s="565"/>
      <c r="Q127" s="565"/>
      <c r="R127" s="164"/>
      <c r="S127" s="165"/>
      <c r="T127" s="229"/>
    </row>
    <row r="128" spans="2:20">
      <c r="B128" s="167"/>
      <c r="C128" s="167"/>
      <c r="D128" s="167"/>
      <c r="E128" s="167"/>
      <c r="F128" s="168"/>
      <c r="G128" s="168"/>
      <c r="H128" s="168"/>
      <c r="I128" s="168"/>
      <c r="J128" s="168"/>
      <c r="K128" s="168"/>
      <c r="L128" s="168"/>
      <c r="M128" s="168"/>
      <c r="N128" s="159"/>
      <c r="O128" s="159"/>
      <c r="P128" s="159"/>
      <c r="Q128" s="159"/>
      <c r="R128" s="159"/>
      <c r="S128" s="159"/>
      <c r="T128" s="229"/>
    </row>
    <row r="129" spans="2:20">
      <c r="B129" s="178"/>
      <c r="C129" s="178"/>
      <c r="D129" s="178"/>
      <c r="E129" s="178"/>
      <c r="F129" s="179"/>
      <c r="G129" s="179"/>
      <c r="H129" s="179"/>
      <c r="I129" s="179"/>
      <c r="J129" s="179"/>
      <c r="K129" s="179"/>
      <c r="L129" s="179"/>
      <c r="M129" s="179"/>
      <c r="N129" s="159"/>
      <c r="O129" s="159"/>
      <c r="P129" s="159"/>
      <c r="Q129" s="159"/>
      <c r="R129" s="159"/>
      <c r="S129" s="159"/>
      <c r="T129" s="229"/>
    </row>
    <row r="130" spans="2:20">
      <c r="B130" s="164" t="s">
        <v>29636</v>
      </c>
      <c r="C130" s="164"/>
      <c r="D130" s="164"/>
      <c r="E130" s="164"/>
      <c r="F130" s="164"/>
      <c r="G130" s="164"/>
      <c r="H130" s="164"/>
      <c r="I130" s="164"/>
      <c r="J130" s="164"/>
      <c r="K130" s="164"/>
      <c r="L130" s="164"/>
      <c r="M130" s="164"/>
      <c r="N130" s="164"/>
      <c r="O130" s="164"/>
      <c r="P130" s="164"/>
      <c r="Q130" s="164"/>
      <c r="R130" s="164"/>
      <c r="S130" s="164"/>
      <c r="T130" s="229"/>
    </row>
    <row r="131" spans="2:20" ht="15" thickBot="1">
      <c r="B131" s="166"/>
      <c r="C131" s="166"/>
      <c r="D131" s="166"/>
      <c r="E131" s="166"/>
      <c r="F131" s="166"/>
      <c r="G131" s="166"/>
      <c r="H131" s="166"/>
      <c r="I131" s="166"/>
      <c r="J131" s="166"/>
      <c r="K131" s="166"/>
      <c r="L131" s="166"/>
      <c r="M131" s="166"/>
      <c r="N131" s="159"/>
      <c r="O131" s="159"/>
      <c r="P131" s="159"/>
      <c r="Q131" s="159"/>
      <c r="R131" s="159"/>
      <c r="S131" s="159"/>
      <c r="T131" s="229"/>
    </row>
    <row r="132" spans="2:20">
      <c r="B132" s="159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229"/>
    </row>
    <row r="133" spans="2:20">
      <c r="B133" s="160"/>
      <c r="C133" s="160"/>
      <c r="D133" s="160"/>
      <c r="E133" s="160"/>
      <c r="F133" s="160"/>
      <c r="G133" s="160"/>
      <c r="I133" s="180"/>
      <c r="J133" s="180"/>
      <c r="K133" s="574" t="s">
        <v>29609</v>
      </c>
      <c r="L133" s="574"/>
      <c r="M133" s="574"/>
      <c r="T133" s="229"/>
    </row>
    <row r="134" spans="2:20">
      <c r="B134" s="159"/>
      <c r="C134" s="159"/>
      <c r="D134" s="159"/>
      <c r="E134" s="159"/>
      <c r="F134" s="159"/>
      <c r="G134" s="159"/>
      <c r="I134" s="159"/>
      <c r="J134" s="159"/>
      <c r="K134" s="567" t="s">
        <v>29612</v>
      </c>
      <c r="L134" s="567"/>
      <c r="M134" s="567"/>
      <c r="T134" s="229"/>
    </row>
    <row r="135" spans="2:20">
      <c r="B135" s="159"/>
      <c r="C135" s="159"/>
      <c r="D135" s="159"/>
      <c r="E135" s="159"/>
      <c r="F135" s="159"/>
      <c r="G135" s="159"/>
      <c r="I135" s="181" t="s">
        <v>29637</v>
      </c>
      <c r="J135" s="159"/>
      <c r="K135" s="159"/>
      <c r="L135" s="159"/>
      <c r="M135" s="159"/>
      <c r="N135" s="159"/>
      <c r="O135" s="159"/>
      <c r="P135" s="159"/>
      <c r="Q135" s="159"/>
      <c r="R135" s="159"/>
      <c r="S135" s="159"/>
      <c r="T135" s="229"/>
    </row>
    <row r="136" spans="2:20">
      <c r="B136" s="159"/>
      <c r="C136" s="159"/>
      <c r="D136" s="159"/>
      <c r="E136" s="159"/>
      <c r="F136" s="159"/>
      <c r="G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229"/>
    </row>
    <row r="137" spans="2:20">
      <c r="B137" s="159"/>
      <c r="C137" s="159"/>
      <c r="D137" s="159"/>
      <c r="E137" s="159"/>
      <c r="F137" s="159"/>
      <c r="G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159"/>
      <c r="T137" s="229"/>
    </row>
    <row r="138" spans="2:20">
      <c r="B138" s="159"/>
      <c r="C138" s="159"/>
      <c r="D138" s="159"/>
      <c r="E138" s="159"/>
      <c r="F138" s="159"/>
      <c r="G138" s="159"/>
      <c r="I138" s="159"/>
      <c r="J138" s="159"/>
      <c r="K138" s="159"/>
      <c r="L138" s="160"/>
      <c r="M138" s="159"/>
      <c r="N138" s="159"/>
      <c r="O138" s="159"/>
      <c r="P138" s="159"/>
      <c r="Q138" s="159"/>
      <c r="R138" s="159"/>
      <c r="S138" s="159"/>
      <c r="T138" s="229"/>
    </row>
    <row r="139" spans="2:20">
      <c r="B139" s="159"/>
      <c r="C139" s="159"/>
      <c r="D139" s="159"/>
      <c r="E139" s="159"/>
      <c r="F139" s="160"/>
      <c r="G139" s="159"/>
      <c r="I139" s="182"/>
      <c r="J139" s="182"/>
      <c r="K139" s="575" t="str">
        <f>K92</f>
        <v>I GEDE EKA PUTRA ASTAWA, S.H., S.I.K.</v>
      </c>
      <c r="L139" s="575"/>
      <c r="M139" s="575"/>
      <c r="T139" s="229"/>
    </row>
    <row r="140" spans="2:20">
      <c r="B140" s="159"/>
      <c r="C140" s="159"/>
      <c r="D140" s="159"/>
      <c r="E140" s="159"/>
      <c r="F140" s="160"/>
      <c r="G140" s="159"/>
      <c r="I140" s="159"/>
      <c r="J140" s="159"/>
      <c r="K140" s="567" t="str">
        <f>K93</f>
        <v>KOMPOL NRP 85091795</v>
      </c>
      <c r="L140" s="567"/>
      <c r="M140" s="567"/>
      <c r="T140" s="229"/>
    </row>
    <row r="141" spans="2:20">
      <c r="B141" s="183"/>
      <c r="C141" s="183"/>
      <c r="D141" s="183"/>
      <c r="E141" s="183"/>
      <c r="F141" s="184"/>
      <c r="G141" s="183"/>
      <c r="H141" s="183"/>
      <c r="I141" s="183"/>
      <c r="J141" s="183"/>
      <c r="K141" s="183"/>
      <c r="L141" s="184"/>
      <c r="M141" s="183"/>
      <c r="N141" s="159"/>
      <c r="O141" s="159"/>
      <c r="P141" s="159"/>
      <c r="Q141" s="159"/>
      <c r="R141" s="159"/>
      <c r="S141" s="159"/>
      <c r="T141" s="229"/>
    </row>
    <row r="142" spans="2:20">
      <c r="B142" s="159"/>
      <c r="C142" s="159"/>
      <c r="D142" s="159"/>
      <c r="E142" s="159"/>
      <c r="F142" s="159"/>
      <c r="G142" s="159"/>
      <c r="H142" s="159"/>
      <c r="I142" s="159"/>
      <c r="J142" s="159"/>
      <c r="K142" s="159"/>
      <c r="L142" s="159"/>
      <c r="M142" s="159"/>
      <c r="N142" s="159"/>
      <c r="O142" s="159"/>
      <c r="P142" s="159"/>
      <c r="Q142" s="159"/>
      <c r="R142" s="159"/>
      <c r="S142" s="159"/>
      <c r="T142" s="229"/>
    </row>
    <row r="143" spans="2:20">
      <c r="B143" s="159"/>
      <c r="C143" s="159"/>
      <c r="D143" s="159"/>
      <c r="E143" s="159"/>
      <c r="F143" s="159"/>
      <c r="G143" s="159"/>
      <c r="H143" s="159"/>
      <c r="I143" s="159"/>
      <c r="J143" s="159"/>
      <c r="K143" s="159"/>
      <c r="L143" s="159"/>
      <c r="M143" s="159"/>
      <c r="N143" s="159"/>
      <c r="O143" s="159"/>
      <c r="P143" s="159"/>
      <c r="Q143" s="159"/>
      <c r="R143" s="159"/>
      <c r="S143" s="159"/>
      <c r="T143" s="229"/>
    </row>
    <row r="144" spans="2:20">
      <c r="B144" s="567" t="s">
        <v>29638</v>
      </c>
      <c r="C144" s="567"/>
      <c r="D144" s="567"/>
      <c r="E144" s="567"/>
      <c r="F144" s="567"/>
      <c r="G144" s="567"/>
      <c r="H144" s="567"/>
      <c r="I144" s="567"/>
      <c r="J144" s="567"/>
      <c r="K144" s="159"/>
      <c r="N144" s="159"/>
      <c r="O144" s="159"/>
      <c r="P144" s="159"/>
      <c r="Q144" s="159"/>
      <c r="R144" s="159"/>
      <c r="S144" s="159"/>
      <c r="T144" s="229"/>
    </row>
    <row r="145" spans="2:20">
      <c r="B145" s="567" t="str">
        <f>B87</f>
        <v>a.n. KUASA PENGGUNA ANGGARAN</v>
      </c>
      <c r="C145" s="567"/>
      <c r="D145" s="567"/>
      <c r="E145" s="567"/>
      <c r="F145" s="567"/>
      <c r="G145" s="567"/>
      <c r="H145" s="567"/>
      <c r="I145" s="567"/>
      <c r="J145" s="567"/>
      <c r="K145" s="567" t="s">
        <v>29639</v>
      </c>
      <c r="L145" s="567"/>
      <c r="M145" s="567"/>
      <c r="N145" s="159"/>
      <c r="P145" s="159"/>
      <c r="Q145" s="159"/>
      <c r="R145" s="159"/>
      <c r="S145" s="159"/>
      <c r="T145" s="229"/>
    </row>
    <row r="146" spans="2:20">
      <c r="B146" s="567" t="str">
        <f>B88</f>
        <v>PEJABAT PEMBUAT KOMITMEN</v>
      </c>
      <c r="C146" s="567"/>
      <c r="D146" s="567"/>
      <c r="E146" s="567"/>
      <c r="F146" s="567"/>
      <c r="G146" s="567"/>
      <c r="H146" s="567"/>
      <c r="I146" s="567"/>
      <c r="J146" s="567"/>
      <c r="K146" s="567" t="s">
        <v>29627</v>
      </c>
      <c r="L146" s="567"/>
      <c r="M146" s="567"/>
      <c r="N146" s="160"/>
      <c r="P146" s="159"/>
      <c r="Q146" s="159"/>
      <c r="R146" s="159"/>
      <c r="S146" s="159"/>
      <c r="T146" s="229"/>
    </row>
    <row r="147" spans="2:20">
      <c r="B147" s="159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60"/>
      <c r="N147" s="159"/>
      <c r="P147" s="159"/>
      <c r="Q147" s="159"/>
      <c r="R147" s="159"/>
      <c r="S147" s="159"/>
      <c r="T147" s="229"/>
    </row>
    <row r="148" spans="2:20">
      <c r="B148" s="159"/>
      <c r="C148" s="159"/>
      <c r="D148" s="159"/>
      <c r="E148" s="159"/>
      <c r="F148" s="159"/>
      <c r="G148" s="159"/>
      <c r="H148" s="159"/>
      <c r="I148" s="159"/>
      <c r="J148" s="159"/>
      <c r="K148" s="159"/>
      <c r="L148" s="159"/>
      <c r="M148" s="159"/>
      <c r="N148" s="159"/>
      <c r="P148" s="159"/>
      <c r="Q148" s="159"/>
      <c r="R148" s="159"/>
      <c r="S148" s="159"/>
      <c r="T148" s="229"/>
    </row>
    <row r="149" spans="2:20">
      <c r="B149" s="159"/>
      <c r="C149" s="159"/>
      <c r="D149" s="159"/>
      <c r="E149" s="159"/>
      <c r="F149" s="159"/>
      <c r="G149" s="159"/>
      <c r="H149" s="159"/>
      <c r="I149" s="159"/>
      <c r="J149" s="159"/>
      <c r="K149" s="159"/>
      <c r="L149" s="159"/>
      <c r="M149" s="159"/>
      <c r="N149" s="159"/>
      <c r="P149" s="159"/>
      <c r="Q149" s="159"/>
      <c r="R149" s="159"/>
      <c r="S149" s="159"/>
      <c r="T149" s="229"/>
    </row>
    <row r="150" spans="2:20">
      <c r="B150" s="576" t="str">
        <f>B92</f>
        <v>I KETUT SUKADANA, SH</v>
      </c>
      <c r="C150" s="576"/>
      <c r="D150" s="576"/>
      <c r="E150" s="576"/>
      <c r="F150" s="576"/>
      <c r="G150" s="576"/>
      <c r="H150" s="576"/>
      <c r="I150" s="576"/>
      <c r="J150" s="576"/>
      <c r="K150" s="576" t="str">
        <f>B31</f>
        <v>ROSALINA</v>
      </c>
      <c r="L150" s="576"/>
      <c r="M150" s="576"/>
      <c r="N150" s="159"/>
      <c r="P150" s="161"/>
      <c r="Q150" s="161"/>
      <c r="R150" s="161"/>
      <c r="S150" s="161"/>
      <c r="T150" s="229"/>
    </row>
    <row r="151" spans="2:20">
      <c r="B151" s="567" t="str">
        <f>B93</f>
        <v>IPDA NRP 75010187</v>
      </c>
      <c r="C151" s="567"/>
      <c r="D151" s="567"/>
      <c r="E151" s="567"/>
      <c r="F151" s="567"/>
      <c r="G151" s="567"/>
      <c r="H151" s="567"/>
      <c r="I151" s="567"/>
      <c r="J151" s="567"/>
      <c r="K151" s="567" t="str">
        <f>B32</f>
        <v>IPTU NRP 70030053</v>
      </c>
      <c r="L151" s="567"/>
      <c r="M151" s="567"/>
      <c r="N151" s="159"/>
      <c r="P151" s="159"/>
      <c r="Q151" s="159"/>
      <c r="R151" s="159"/>
      <c r="S151" s="159"/>
      <c r="T151" s="229"/>
    </row>
    <row r="152" spans="2:20" ht="15">
      <c r="B152" s="185"/>
      <c r="C152" s="185"/>
      <c r="D152" s="185"/>
      <c r="E152" s="185"/>
      <c r="F152" s="185"/>
      <c r="G152" s="185"/>
      <c r="H152" s="185"/>
      <c r="I152" s="185"/>
      <c r="J152" s="159"/>
      <c r="K152" s="160"/>
      <c r="L152" s="160"/>
      <c r="M152" s="160"/>
      <c r="N152" s="160"/>
      <c r="O152" s="160"/>
      <c r="P152" s="160"/>
      <c r="Q152" s="160"/>
      <c r="R152" s="159"/>
      <c r="S152" s="159"/>
      <c r="T152" s="229"/>
    </row>
    <row r="153" spans="2:20" ht="15">
      <c r="B153" s="185"/>
      <c r="C153" s="185"/>
      <c r="D153" s="185"/>
      <c r="E153" s="185"/>
      <c r="F153" s="185"/>
      <c r="G153" s="185"/>
      <c r="H153" s="185"/>
      <c r="I153" s="185"/>
      <c r="J153" s="159"/>
      <c r="K153" s="160"/>
      <c r="L153" s="160"/>
      <c r="M153" s="160"/>
      <c r="N153" s="160"/>
      <c r="O153" s="160"/>
      <c r="P153" s="160"/>
      <c r="Q153" s="160"/>
      <c r="R153" s="159"/>
      <c r="S153" s="159"/>
      <c r="T153" s="229"/>
    </row>
    <row r="154" spans="2:20">
      <c r="B154" s="159"/>
      <c r="C154" s="159"/>
      <c r="D154" s="159"/>
      <c r="E154" s="159"/>
      <c r="F154" s="159"/>
      <c r="G154" s="159"/>
      <c r="H154" s="159"/>
      <c r="I154" s="159"/>
      <c r="J154" s="159"/>
      <c r="K154" s="159"/>
      <c r="L154" s="159"/>
      <c r="M154" s="159"/>
      <c r="N154" s="159"/>
      <c r="O154" s="159"/>
      <c r="P154" s="159"/>
      <c r="Q154" s="159"/>
      <c r="R154" s="159"/>
      <c r="S154" s="159"/>
      <c r="T154" s="229"/>
    </row>
    <row r="155" spans="2:20" ht="15">
      <c r="B155" s="159"/>
      <c r="C155" s="159"/>
      <c r="D155" s="159"/>
      <c r="E155" s="159"/>
      <c r="F155" s="159"/>
      <c r="G155" s="159"/>
      <c r="H155" s="159"/>
      <c r="I155" s="159"/>
      <c r="J155" s="159"/>
      <c r="K155" s="159"/>
      <c r="L155" s="159"/>
      <c r="M155" s="185"/>
      <c r="N155" s="185"/>
      <c r="O155" s="185"/>
      <c r="P155" s="185"/>
      <c r="Q155" s="185"/>
      <c r="R155" s="185"/>
      <c r="S155" s="159"/>
      <c r="T155" s="229"/>
    </row>
  </sheetData>
  <mergeCells count="68">
    <mergeCell ref="B6:M6"/>
    <mergeCell ref="H9:J9"/>
    <mergeCell ref="C11:K11"/>
    <mergeCell ref="M12:M13"/>
    <mergeCell ref="C15:H15"/>
    <mergeCell ref="B32:H32"/>
    <mergeCell ref="K32:M32"/>
    <mergeCell ref="C12:H12"/>
    <mergeCell ref="C16:H16"/>
    <mergeCell ref="B21:K21"/>
    <mergeCell ref="G22:M22"/>
    <mergeCell ref="K24:M24"/>
    <mergeCell ref="K25:M25"/>
    <mergeCell ref="C18:H18"/>
    <mergeCell ref="C26:G26"/>
    <mergeCell ref="B27:H27"/>
    <mergeCell ref="K27:M27"/>
    <mergeCell ref="B31:H31"/>
    <mergeCell ref="K31:M31"/>
    <mergeCell ref="D69:L69"/>
    <mergeCell ref="B35:M35"/>
    <mergeCell ref="J37:K37"/>
    <mergeCell ref="J38:K38"/>
    <mergeCell ref="J39:K39"/>
    <mergeCell ref="K41:M41"/>
    <mergeCell ref="K42:M42"/>
    <mergeCell ref="K46:M46"/>
    <mergeCell ref="K47:M47"/>
    <mergeCell ref="B56:M56"/>
    <mergeCell ref="B63:M64"/>
    <mergeCell ref="C66:M67"/>
    <mergeCell ref="B87:I87"/>
    <mergeCell ref="K87:M87"/>
    <mergeCell ref="D70:L70"/>
    <mergeCell ref="D71:L71"/>
    <mergeCell ref="D72:L72"/>
    <mergeCell ref="D73:L73"/>
    <mergeCell ref="D75:L75"/>
    <mergeCell ref="D76:L76"/>
    <mergeCell ref="C77:L77"/>
    <mergeCell ref="C79:M81"/>
    <mergeCell ref="B83:M84"/>
    <mergeCell ref="B86:I86"/>
    <mergeCell ref="K86:M86"/>
    <mergeCell ref="B112:M112"/>
    <mergeCell ref="F119:M119"/>
    <mergeCell ref="F121:H121"/>
    <mergeCell ref="I121:M122"/>
    <mergeCell ref="F125:M125"/>
    <mergeCell ref="B88:I88"/>
    <mergeCell ref="B92:I92"/>
    <mergeCell ref="K92:M92"/>
    <mergeCell ref="B93:I93"/>
    <mergeCell ref="K93:M93"/>
    <mergeCell ref="O127:Q127"/>
    <mergeCell ref="K134:M134"/>
    <mergeCell ref="K139:M139"/>
    <mergeCell ref="K140:M140"/>
    <mergeCell ref="B144:J144"/>
    <mergeCell ref="K133:M133"/>
    <mergeCell ref="B151:J151"/>
    <mergeCell ref="K151:M151"/>
    <mergeCell ref="B145:J145"/>
    <mergeCell ref="K145:M145"/>
    <mergeCell ref="B146:J146"/>
    <mergeCell ref="K146:M146"/>
    <mergeCell ref="B150:J150"/>
    <mergeCell ref="K150:M150"/>
  </mergeCells>
  <pageMargins left="0.51181102362204722" right="0.31496062992125984" top="0.39370078740157483" bottom="0.35433070866141736" header="0.31496062992125984" footer="0.31496062992125984"/>
  <pageSetup paperSize="9" orientation="portrait" r:id="rId1"/>
  <rowBreaks count="1" manualBreakCount="1">
    <brk id="50" max="1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T159"/>
  <sheetViews>
    <sheetView showGridLines="0" showRowColHeaders="0" showZeros="0" view="pageBreakPreview" topLeftCell="A10" zoomScaleNormal="100" zoomScaleSheetLayoutView="100" workbookViewId="0">
      <selection activeCell="H10" sqref="H10"/>
    </sheetView>
  </sheetViews>
  <sheetFormatPr defaultRowHeight="14.25"/>
  <cols>
    <col min="1" max="1" width="0.5703125" style="47" customWidth="1"/>
    <col min="2" max="2" width="5.5703125" style="47" customWidth="1"/>
    <col min="3" max="3" width="6.42578125" style="47" customWidth="1"/>
    <col min="4" max="4" width="2.85546875" style="47" customWidth="1"/>
    <col min="5" max="5" width="3.140625" style="47" customWidth="1"/>
    <col min="6" max="6" width="3.5703125" style="47" customWidth="1"/>
    <col min="7" max="7" width="1.7109375" style="47" customWidth="1"/>
    <col min="8" max="8" width="13.140625" style="47" customWidth="1"/>
    <col min="9" max="9" width="3.5703125" style="47" customWidth="1"/>
    <col min="10" max="10" width="4.140625" style="47" customWidth="1"/>
    <col min="11" max="11" width="12.140625" style="47" customWidth="1"/>
    <col min="12" max="12" width="17.7109375" style="47" customWidth="1"/>
    <col min="13" max="13" width="18.42578125" style="47" customWidth="1"/>
    <col min="14" max="14" width="0.7109375" style="47" customWidth="1"/>
    <col min="15" max="16384" width="9.140625" style="47"/>
  </cols>
  <sheetData>
    <row r="1" spans="2:13">
      <c r="B1" s="354"/>
      <c r="C1" s="354"/>
      <c r="D1" s="354"/>
      <c r="E1" s="354"/>
      <c r="F1" s="354"/>
      <c r="G1" s="354"/>
      <c r="H1" s="341" t="s">
        <v>30131</v>
      </c>
      <c r="I1" s="340"/>
      <c r="J1" s="340"/>
      <c r="K1" s="340"/>
      <c r="L1" s="188"/>
      <c r="M1" s="188"/>
    </row>
    <row r="2" spans="2:13">
      <c r="B2" s="354"/>
      <c r="C2" s="354"/>
      <c r="D2" s="354"/>
      <c r="E2" s="354"/>
      <c r="F2" s="354"/>
      <c r="G2" s="354"/>
      <c r="H2" s="342" t="str">
        <f>RIGHT(H1,LEN(H1)-MIN(FIND({0;1;2;3;4;5;6;7;8;9},H1&amp;"0123456789"))+1)</f>
        <v>227</v>
      </c>
      <c r="I2" s="340"/>
      <c r="J2" s="340"/>
      <c r="K2" s="340"/>
      <c r="L2" s="188"/>
      <c r="M2" s="188"/>
    </row>
    <row r="3" spans="2:13">
      <c r="B3" s="354"/>
      <c r="C3" s="354"/>
      <c r="D3" s="354"/>
      <c r="E3" s="354"/>
      <c r="F3" s="354"/>
      <c r="G3" s="354"/>
      <c r="H3" s="342" t="e">
        <f>VLOOKUP(H1,DB_SPD!$B$2:$CV$701,3,FALSE)</f>
        <v>#N/A</v>
      </c>
      <c r="I3" s="340"/>
      <c r="J3" s="362">
        <v>7</v>
      </c>
      <c r="K3" s="340"/>
      <c r="L3" s="188"/>
      <c r="M3" s="188"/>
    </row>
    <row r="4" spans="2:13">
      <c r="B4" s="354"/>
      <c r="C4" s="354"/>
      <c r="D4" s="354"/>
      <c r="E4" s="354"/>
      <c r="F4" s="354"/>
      <c r="G4" s="354"/>
      <c r="H4" s="342" t="e">
        <f>VLOOKUP(H1,DB_SPD!$B$2:$CV$701,20,FALSE)</f>
        <v>#N/A</v>
      </c>
      <c r="I4" s="340"/>
      <c r="J4" s="340"/>
      <c r="K4" s="340"/>
      <c r="L4" s="188"/>
      <c r="M4" s="188"/>
    </row>
    <row r="5" spans="2:13">
      <c r="B5" s="354"/>
      <c r="C5" s="354"/>
      <c r="D5" s="354"/>
      <c r="E5" s="354"/>
      <c r="F5" s="354"/>
      <c r="G5" s="354"/>
      <c r="H5" s="342" t="e">
        <f>VLOOKUP(H1,DB_SPD!$B$2:$CV$701,7,FALSE)</f>
        <v>#N/A</v>
      </c>
      <c r="I5" s="340"/>
      <c r="J5" s="340"/>
      <c r="K5" s="362" t="e">
        <f>VLOOKUP(H1,DB_SPD!$B$2:$CV$701,13,FALSE)</f>
        <v>#N/A</v>
      </c>
      <c r="L5" s="188"/>
      <c r="M5" s="188"/>
    </row>
    <row r="6" spans="2:13" ht="15.75">
      <c r="B6" s="537" t="s">
        <v>29603</v>
      </c>
      <c r="C6" s="537"/>
      <c r="D6" s="537"/>
      <c r="E6" s="537"/>
      <c r="F6" s="537"/>
      <c r="G6" s="537"/>
      <c r="H6" s="537"/>
      <c r="I6" s="537"/>
      <c r="J6" s="537"/>
      <c r="K6" s="537"/>
      <c r="L6" s="537"/>
      <c r="M6" s="537"/>
    </row>
    <row r="7" spans="2:13">
      <c r="B7" s="188"/>
      <c r="C7" s="188"/>
      <c r="D7" s="188"/>
      <c r="E7" s="188"/>
      <c r="F7" s="188"/>
      <c r="G7" s="188"/>
      <c r="H7" s="188"/>
      <c r="I7" s="188"/>
      <c r="J7" s="188"/>
      <c r="K7" s="188"/>
      <c r="L7" s="188"/>
      <c r="M7" s="340"/>
    </row>
    <row r="8" spans="2:13">
      <c r="B8" s="188" t="s">
        <v>29604</v>
      </c>
      <c r="C8" s="188"/>
      <c r="D8" s="188"/>
      <c r="E8" s="188"/>
      <c r="F8" s="188"/>
      <c r="G8" s="189" t="s">
        <v>704</v>
      </c>
      <c r="H8" s="188" t="e">
        <f>IF($H$4=524119,"SPD/"&amp;$H$2&amp;"/"&amp;ROMAN(MONTH($H$9))&amp;"/TUK.2.1./"&amp;YEAR($H$9),IF($H$4="524111a","SPD/"&amp;$H$2&amp;"/"&amp;ROMAN(MONTH($H$9))&amp;"/"&amp;YEAR($H$9)&amp;"/Spripim",IF($H$4="524111b","SPD/"&amp;$H$2&amp;"/"&amp;ROMAN(MONTH($H$9))&amp;"/TUK.2.1./"&amp;YEAR($H$9),IF($H$4="524111c","SPD/"&amp;$H$2&amp;"/"&amp;ROMAN(MONTH($H$9))&amp;"/"&amp;YEAR($H$9)&amp;"/Spripim",IF($H$4=521119,"SPD/"&amp;$H$2&amp;"/"&amp;ROMAN(MONTH($H$9))&amp;"/TUK.2.1./"&amp;YEAR($H$9),IF($H$4="Dana Samsat","SPD/"&amp;$H$2&amp;"/"&amp;ROMAN(MONTH($H$9))&amp;"/TUK.2.1./"&amp;YEAR($H$9),IF($H$4=524112,"SPDLN/"&amp;$H$2&amp;"/"&amp;ROMAN(MONTH($H$9))&amp;"/TUK.2.2./"&amp;YEAR($H$9))))))))</f>
        <v>#N/A</v>
      </c>
      <c r="I8" s="188"/>
      <c r="J8" s="188"/>
      <c r="K8" s="188"/>
      <c r="L8" s="188"/>
      <c r="M8" s="340" t="e">
        <f>VLOOKUP($H$1,DB_SPD!$B$2:$EP$702,114,FALSE)</f>
        <v>#N/A</v>
      </c>
    </row>
    <row r="9" spans="2:13">
      <c r="B9" s="188" t="s">
        <v>735</v>
      </c>
      <c r="C9" s="188"/>
      <c r="D9" s="188"/>
      <c r="E9" s="188"/>
      <c r="F9" s="188"/>
      <c r="G9" s="189" t="s">
        <v>704</v>
      </c>
      <c r="H9" s="538" t="e">
        <f>TEXT(VLOOKUP($H$1,DB_SPD!$B$2:$CV$701,2,FALSE),"dd mmmm yyyy")</f>
        <v>#N/A</v>
      </c>
      <c r="I9" s="538"/>
      <c r="J9" s="538"/>
      <c r="K9" s="188"/>
      <c r="L9" s="188"/>
      <c r="M9" s="340" t="e">
        <f>VLOOKUP($H$1,DB_SPD!$B$2:$EP$702,117,FALSE)</f>
        <v>#N/A</v>
      </c>
    </row>
    <row r="10" spans="2:13" ht="15" thickBot="1">
      <c r="B10" s="188"/>
      <c r="C10" s="188"/>
      <c r="D10" s="188"/>
      <c r="E10" s="188"/>
      <c r="F10" s="188"/>
      <c r="G10" s="188"/>
      <c r="H10" s="188"/>
      <c r="I10" s="188"/>
      <c r="J10" s="188"/>
      <c r="K10" s="188"/>
      <c r="L10" s="188"/>
      <c r="M10" s="188"/>
    </row>
    <row r="11" spans="2:13" ht="21.75" customHeight="1" thickTop="1" thickBot="1">
      <c r="B11" s="153" t="s">
        <v>0</v>
      </c>
      <c r="C11" s="539" t="s">
        <v>29605</v>
      </c>
      <c r="D11" s="540"/>
      <c r="E11" s="540"/>
      <c r="F11" s="540"/>
      <c r="G11" s="540"/>
      <c r="H11" s="540"/>
      <c r="I11" s="540"/>
      <c r="J11" s="540"/>
      <c r="K11" s="541"/>
      <c r="L11" s="153" t="s">
        <v>201</v>
      </c>
      <c r="M11" s="153" t="s">
        <v>840</v>
      </c>
    </row>
    <row r="12" spans="2:13" ht="21" customHeight="1">
      <c r="B12" s="190">
        <v>1</v>
      </c>
      <c r="C12" s="195" t="str">
        <f>_xlfn.IFNA(IF(H3="DIKBANGSPES","Transportasi",IF(H3="DALAM KOTA","Uang Harian",IF(H3="PNBP","Uang Harian"))),"")</f>
        <v/>
      </c>
      <c r="D12" s="192"/>
      <c r="E12" s="192"/>
      <c r="F12" s="192"/>
      <c r="G12" s="192"/>
      <c r="H12" s="192"/>
      <c r="I12" s="222"/>
      <c r="J12" s="223" t="str">
        <f>IF(I12=0,"","X")</f>
        <v/>
      </c>
      <c r="K12" s="224"/>
      <c r="L12" s="193"/>
      <c r="M12" s="542"/>
    </row>
    <row r="13" spans="2:13" ht="21" customHeight="1">
      <c r="B13" s="194"/>
      <c r="C13" s="533" t="e">
        <f>IF(H3="DIKBANGSPES","Denpasar - "&amp;VLOOKUP($H$1,DB_SPD!$B$2:$CV$701,13,FALSE),IF(H3="DALAM KOTA","Uang Harian "&amp;VLOOKUP($H$1,DB_SPD!$B$2:$CV$701,13,FALSE),IF(H3="PNBP","Uang Harian "&amp;VLOOKUP($H$1,DB_SPD!$B$2:$CV$701,13,FALSE))))</f>
        <v>#N/A</v>
      </c>
      <c r="D13" s="534"/>
      <c r="E13" s="534"/>
      <c r="F13" s="534"/>
      <c r="G13" s="534"/>
      <c r="H13" s="534"/>
      <c r="I13" s="189" t="e">
        <f>IF(AND(H3="DIKBANGSPES",$J$3=0),VLOOKUP($H$1,DB_SPD!$B$2:$EP$702,103,FALSE),IF(AND(H3="DALAM KOTA",$J$3=0),VLOOKUP($H$1,DB_SPD!$B$2:$EP$702,115,FALSE),IF(AND(H3="PNBP",$J$3=0),VLOOKUP($H$1,DB_SPD!$B$2:$EP$702,115,FALSE),IF(AND(H3="DIKBANGSPES",$J$3=1),VLOOKUP($H$1,DB_SPD!$B$2:$EP$702,26,FALSE),IF(AND(H3="DALAM KOTA",$J$3=1),VLOOKUP($H$1,DB_SPD!$B$2:$EP$702,26,FALSE),IF(AND(H3="PNBP",$J$3=1),VLOOKUP($H$1,DB_SPD!$B$2:$EP$702,26,FALSE),IF(AND(H3="DIKBANGSPES",$J$3=2),VLOOKUP($H$1,DB_SPD!$B$2:$EP$702,31,FALSE),IF(AND(H3="DALAM KOTA",$J$3=2),VLOOKUP($H$1,DB_SPD!$B$2:$EP$702,31,FALSE),IF(AND(H3="PNBP",$J$3=2),VLOOKUP($H$1,DB_SPD!$B$2:$EP$702,31,FALSE),IF(AND(H3="DIKBANGSPES",$J$3=3),VLOOKUP($H$1,DB_SPD!$B$2:$EP$702,36,FALSE),IF(AND(H3="DALAM KOTA",$J$3=3),VLOOKUP($H$1,DB_SPD!$B$2:$EP$702,36,FALSE),IF(AND(H3="PNBP",$J$3=3),VLOOKUP($H$1,DB_SPD!$B$2:$EP$702,36,FALSE),IF(AND(H3="DIKBANGSPES",$J$3=4),VLOOKUP($H$1,DB_SPD!$B$2:$EP$702,41,FALSE),IF(AND(H3="DALAM KOTA",$J$3=4),VLOOKUP($H$1,DB_SPD!$B$2:$EP$702,41,FALSE),IF(AND(H3="PNBP",$J$3=4),VLOOKUP($H$1,DB_SPD!$B$2:$EP$702,41,FALSE),IF(AND(H3="DIKBANGSPES",$J$3=5),VLOOKUP($H$1,DB_SPD!$B$2:$EP$702,46,FALSE),IF(AND(H3="DALAM KOTA",$J$3=5),VLOOKUP($H$1,DB_SPD!$B$2:$EP$702,46,FALSE),IF(AND(H3="PNBP",$J$3=5),VLOOKUP($H$1,DB_SPD!$B$2:$EP$702,46,FALSE),IF(AND(H3="DIKBANGSPES",$J$3=6),VLOOKUP($H$1,DB_SPD!$B$2:$EP$702,51,FALSE),IF(AND(H3="DALAM KOTA",$J$3=6),VLOOKUP($H$1,DB_SPD!$B$2:$EP$702,51,FALSE),IF(AND(H3="PNBP",$J$3=6),VLOOKUP($H$1,DB_SPD!$B$2:$EP$702,51,FALSE),IF(AND(H3="DIKBANGSPES",$J$3=7),VLOOKUP($H$1,DB_SPD!$B$2:$EP$702,56,FALSE),IF(AND(H3="DALAM KOTA",$J$3=7),VLOOKUP($H$1,DB_SPD!$B$2:$EP$702,56,FALSE),IF(AND(H3="PNBP",$J$3=7),VLOOKUP($H$1,DB_SPD!$B$2:$EP$702,56,FALSE),IF(AND(H3="DIKBANGSPES",$J$3=8),VLOOKUP($H$1,DB_SPD!$B$2:$EP$702,61,FALSE),IF(AND(H3="DALAM KOTA",$J$3=8),VLOOKUP($H$1,DB_SPD!$B$2:$EP$702,61,FALSE),IF(AND(H3="PNBP",$J$3=8),VLOOKUP($H$1,DB_SPD!$B$2:$EP$702,61,FALSE),IF(AND(H3="DIKBANGSPES",$J$3=9),VLOOKUP($H$1,DB_SPD!$B$2:$EP$702,66,FALSE),IF(AND(H3="DALAM KOTA",$J$3=9),VLOOKUP($H$1,DB_SPD!$B$2:$EP$702,66,FALSE),IF(AND(H3="PNBP",$J$3=9),VLOOKUP($H$1,DB_SPD!$B$2:$EP$702,66,FALSE),IF(AND(H3="DIKBANGSPES",$J$3=10),VLOOKUP($H$1,DB_SPD!$B$2:$EP$702,71,FALSE),IF(AND(H3="DALAM KOTA",$J$3=10),VLOOKUP($H$1,DB_SPD!$B$2:$EP$702,71,FALSE),IF(AND(H3="PNBP",$J$3=10),VLOOKUP($H$1,DB_SPD!$B$2:$EP$702,71,FALSE),IF(AND(H3="DIKBANGSPES",$J$3=11),VLOOKUP($H$1,DB_SPD!$B$2:$EP$702,76,FALSE),IF(AND(H3="DALAM KOTA",$J$3=11),VLOOKUP($H$1,DB_SPD!$B$2:$EP$702,76,FALSE),IF(AND(H3="PNBP",$J$3=11),VLOOKUP($H$1,DB_SPD!$B$2:$EP$702,76,FALSE),IF(AND(H3="DIKBANGSPES",$J$3=12),VLOOKUP($H$1,DB_SPD!$B$2:$EP$702,81,FALSE),IF(AND(H3="DALAM KOTA",$J$3=12),VLOOKUP($H$1,DB_SPD!$B$2:$EP$702,81,FALSE),IF(AND(H3="PNBP",$J$3=12),VLOOKUP($H$1,DB_SPD!$B$2:$EP$702,81,FALSE),IF(AND(H3="DIKBANGSPES",$J$3=13),VLOOKUP($H$1,DB_SPD!$B$2:$EP$702,86,FALSE),IF(AND(H3="DALAM KOTA",$J$3=13),VLOOKUP($H$1,DB_SPD!$B$2:$EP$702,86,FALSE),IF(AND(H3="PNBP",$J$3=13),VLOOKUP($H$1,DB_SPD!$B$2:$EP$702,86,FALSE),IF(AND(H3="DIKBANGSPES",$J$3=14),VLOOKUP($H$1,DB_SPD!$B$2:$EP$702,91,FALSE),IF(AND(H3="DALAM KOTA",$J$3=14),VLOOKUP($H$1,DB_SPD!$B$2:$EP$702,91,FALSE),IF(AND(H3="PNBP",$J$3=14),VLOOKUP($H$1,DB_SPD!$B$2:$EP$702,91,FALSE),IF(AND(H3="DIKBANGSPES",$J$3=15),VLOOKUP($H$1,DB_SPD!$B$2:$EP$702,96,FALSE),IF(AND(H3="DALAM KOTA",$J$3=15),VLOOKUP($H$1,DB_SPD!$B$2:$EP$702,96,FALSE),IF(AND(H3="PNBP",$J$3=15),VLOOKUP($H$1,DB_SPD!$B$2:$EP$702,96,FALSE)))))))))))))))))))))))))))))))))))))))))))))))))</f>
        <v>#N/A</v>
      </c>
      <c r="J13" s="94" t="e">
        <f>IF(I13=0,"","X")</f>
        <v>#N/A</v>
      </c>
      <c r="K13" s="196" t="e">
        <f>IF($H$3="DIKBANGSPES",VLOOKUP($H$3,Data!$R$2:$S$3,2,FALSE),IF($H$3="DALAM KOTA",VLOOKUP($K$5,Data!$I$2:$J$31,2,FALSE),IF($H$3="PNBP",VLOOKUP($K$5,Data!$I$2:$J$31,2,FALSE))))</f>
        <v>#N/A</v>
      </c>
      <c r="L13" s="197" t="e">
        <f>I13*K13</f>
        <v>#N/A</v>
      </c>
      <c r="M13" s="543"/>
    </row>
    <row r="14" spans="2:13" ht="21" customHeight="1">
      <c r="B14" s="194"/>
      <c r="C14" s="198"/>
      <c r="D14" s="199"/>
      <c r="E14" s="199"/>
      <c r="F14" s="199"/>
      <c r="G14" s="199"/>
      <c r="H14" s="199"/>
      <c r="L14" s="197"/>
      <c r="M14" s="225"/>
    </row>
    <row r="15" spans="2:13" ht="21" customHeight="1">
      <c r="B15" s="194" t="e">
        <f>IF(C15="","",ROW()-13)</f>
        <v>#N/A</v>
      </c>
      <c r="C15" s="531" t="e">
        <f>IF(K15=0,"",IF(H3="DALAM KOTA","Biaya penginapan di "&amp;VLOOKUP($H$1,DB_SPD!$B$2:$CV$701,13,FALSE),IF(H3="PNBP","Biaya penginapan di "&amp;VLOOKUP($H$1,DB_SPD!$B$2:$CV$701,13,FALSE),IF(H3="DIKBANGSPES",""))))</f>
        <v>#N/A</v>
      </c>
      <c r="D15" s="532"/>
      <c r="E15" s="532"/>
      <c r="F15" s="532"/>
      <c r="G15" s="532"/>
      <c r="H15" s="532"/>
      <c r="I15" s="189" t="e">
        <f>IF(K15=0,0,IF($H$3="DIKBANGSPES",0,IF($H$3="DALAM KOTA",1,IF($H$3="PNBP",1))))</f>
        <v>#N/A</v>
      </c>
      <c r="J15" s="94" t="e">
        <f>IF(I15=0,"","X")</f>
        <v>#N/A</v>
      </c>
      <c r="K15" s="355" t="e">
        <f>IF(H3="DIKBANGSPES",0,IF(AND($H$3="DALAM KOTA",$J$3=0),VLOOKUP($H$1,DB_SPD!$B$2:$FX$702,101,FALSE),IF(AND($H$3="DALAM KOTA",$J$3=1),VLOOKUP($H$1,DB_SPD!$B$2:$FX$702,161,FALSE),IF(AND($H$3="DALAM KOTA",$J$3=2),VLOOKUP($H$1,DB_SPD!$B$2:$FX$702,162,FALSE),IF(AND($H$3="DALAM KOTA",$J$3=3),VLOOKUP($H$1,DB_SPD!$B$2:$FX$702,163,FALSE),IF(AND($H$3="DALAM KOTA",$J$3=4),VLOOKUP($H$1,DB_SPD!$B$2:$FX$702,164,FALSE),IF(AND($H$3="DALAM KOTA",$J$3=5),VLOOKUP($H$1,DB_SPD!$B$2:$FX$702,165,FALSE),IF(AND($H$3="DALAM KOTA",$J$3=6),VLOOKUP($H$1,DB_SPD!$B$2:$FX$702,166,FALSE),IF(AND($H$3="DALAM KOTA",$J$3=7),VLOOKUP($H$1,DB_SPD!$B$2:$FX$702,167,FALSE),IF(AND($H$3="DALAM KOTA",$J$3=8),VLOOKUP($H$1,DB_SPD!$B$2:$FX$702,168,FALSE),IF(AND($H$3="DALAM KOTA",$J$3=9),VLOOKUP($H$1,DB_SPD!$B$2:$FX$702,169,FALSE),IF(AND($H$3="DALAM KOTA",$J$3=10),VLOOKUP($H$1,DB_SPD!$B$2:$FX$702,170,FALSE),IF(AND($H$3="DALAM KOTA",$J$3=11),VLOOKUP($H$1,DB_SPD!$B$2:$FX$702,171,FALSE),IF(AND($H$3="DALAM KOTA",$J$3=12),VLOOKUP($H$1,DB_SPD!$B$2:$FX$702,172,FALSE),IF(AND($H$3="DALAM KOTA",$J$3=13),VLOOKUP($H$1,DB_SPD!$B$2:$FX$702,173,FALSE),IF(AND($H$3="DALAM KOTA",$J$3=14),VLOOKUP($H$1,DB_SPD!$B$2:$FX$702,374,FALSE),IF(AND($H$3="DALAM KOTA",$J$3=15),VLOOKUP($H$1,DB_SPD!$B$2:$FX$702,175,FALSE),IF(AND($H$3="PNBP",$J$3=0),VLOOKUP($H$1,DB_SPD!$B$2:$FX$702,101,FALSE),IF(AND($H$3="PNBP",$J$3=1),VLOOKUP($H$1,DB_SPD!$B$2:$FX$702,161,FALSE),IF(AND($H$3="PNBP",$J$3=2),VLOOKUP($H$1,DB_SPD!$B$2:$FX$702,162,FALSE),IF(AND($H$3="PNBP",$J$3=3),VLOOKUP($H$1,DB_SPD!$B$2:$FX$702,163,FALSE),IF(AND($H$3="PNBP",$J$3=4),VLOOKUP($H$1,DB_SPD!$B$2:$FX$702,164,FALSE),IF(AND($H$3="PNBP",$J$3=5),VLOOKUP($H$1,DB_SPD!$B$2:$FX$702,165,FALSE),IF(AND($H$3="PNBP",$J$3=6),VLOOKUP($H$1,DB_SPD!$B$2:$FX$702,166,FALSE),IF(AND($H$3="PNBP",$J$3=7),VLOOKUP($H$1,DB_SPD!$B$2:$FX$702,167,FALSE),IF(AND($H$3="PNBP",$J$3=8),VLOOKUP($H$1,DB_SPD!$B$2:$FX$702,168,FALSE),IF(AND($H$3="PNBP",$J$3=9),VLOOKUP($H$1,DB_SPD!$B$2:$FX$702,169,FALSE),IF(AND($H$3="PNBP",$J$3=10),VLOOKUP($H$1,DB_SPD!$B$2:$FX$702,170,FALSE),IF(AND($H$3="PNBP",$J$3=11),VLOOKUP($H$1,DB_SPD!$B$2:$FX$702,171,FALSE),IF(AND($H$3="PNBP",$J$3=12),VLOOKUP($H$1,DB_SPD!$B$2:$FX$702,172,FALSE),IF(AND($H$3="PNBP",$J$3=13),VLOOKUP($H$1,DB_SPD!$B$2:$FX$702,173,FALSE),IF(AND($H$3="PNBP",$J$3=14),VLOOKUP($H$1,DB_SPD!$B$2:$FX$702,374,FALSE),IF(AND($H$3="PNBP",$J$3=15),VLOOKUP($H$1,DB_SPD!$B$2:$FX$702,175,FALSE))))))))))))))))))))))))))))))))))</f>
        <v>#N/A</v>
      </c>
      <c r="L15" s="197" t="e">
        <f>I15*K15</f>
        <v>#N/A</v>
      </c>
      <c r="M15" s="225"/>
    </row>
    <row r="16" spans="2:13" ht="21" customHeight="1">
      <c r="B16" s="194"/>
      <c r="C16" s="198"/>
      <c r="D16" s="199"/>
      <c r="E16" s="199"/>
      <c r="F16" s="199"/>
      <c r="G16" s="199"/>
      <c r="H16" s="199"/>
      <c r="I16" s="189"/>
      <c r="J16" s="94"/>
      <c r="K16" s="196"/>
      <c r="L16" s="197"/>
      <c r="M16" s="225"/>
    </row>
    <row r="17" spans="2:13" ht="21" hidden="1" customHeight="1">
      <c r="B17" s="194"/>
      <c r="C17" s="226"/>
      <c r="D17" s="227"/>
      <c r="E17" s="227"/>
      <c r="F17" s="227"/>
      <c r="G17" s="227"/>
      <c r="H17" s="227"/>
      <c r="I17" s="189"/>
      <c r="J17" s="94"/>
      <c r="K17" s="196"/>
      <c r="L17" s="197"/>
      <c r="M17" s="225"/>
    </row>
    <row r="18" spans="2:13" ht="21" hidden="1" customHeight="1">
      <c r="B18" s="194" t="str">
        <f>IF(I18=0,"",ROW()-15)</f>
        <v/>
      </c>
      <c r="C18" s="533"/>
      <c r="D18" s="534"/>
      <c r="E18" s="534"/>
      <c r="F18" s="534"/>
      <c r="G18" s="534"/>
      <c r="H18" s="534"/>
      <c r="I18" s="189"/>
      <c r="J18" s="94"/>
      <c r="K18" s="196"/>
      <c r="L18" s="197"/>
      <c r="M18" s="225"/>
    </row>
    <row r="19" spans="2:13" ht="21" hidden="1" customHeight="1">
      <c r="B19" s="194" t="str">
        <f>IF(I19=0,"",ROW()-15)</f>
        <v/>
      </c>
      <c r="C19" s="533"/>
      <c r="D19" s="534"/>
      <c r="E19" s="534"/>
      <c r="F19" s="534"/>
      <c r="G19" s="534"/>
      <c r="H19" s="534"/>
      <c r="I19" s="189"/>
      <c r="J19" s="94"/>
      <c r="K19" s="196"/>
      <c r="L19" s="197"/>
      <c r="M19" s="225"/>
    </row>
    <row r="20" spans="2:13" ht="21" customHeight="1" thickBot="1">
      <c r="B20" s="217" t="str">
        <f>IF(I20=0,"",ROW()-15)</f>
        <v/>
      </c>
      <c r="C20" s="535"/>
      <c r="D20" s="536"/>
      <c r="E20" s="536"/>
      <c r="F20" s="536"/>
      <c r="G20" s="536"/>
      <c r="H20" s="536"/>
      <c r="I20" s="206"/>
      <c r="J20" s="94"/>
      <c r="K20" s="228"/>
      <c r="L20" s="200"/>
      <c r="M20" s="225"/>
    </row>
    <row r="21" spans="2:13" ht="18.75" customHeight="1" thickBot="1">
      <c r="B21" s="544" t="s">
        <v>29607</v>
      </c>
      <c r="C21" s="544"/>
      <c r="D21" s="544"/>
      <c r="E21" s="544"/>
      <c r="F21" s="544"/>
      <c r="G21" s="544"/>
      <c r="H21" s="544"/>
      <c r="I21" s="544"/>
      <c r="J21" s="544"/>
      <c r="K21" s="544"/>
      <c r="L21" s="154" t="e">
        <f>SUM(L12:L20)</f>
        <v>#N/A</v>
      </c>
      <c r="M21" s="201"/>
    </row>
    <row r="22" spans="2:13" ht="24" customHeight="1" thickBot="1">
      <c r="B22" s="202" t="s">
        <v>29608</v>
      </c>
      <c r="C22" s="203"/>
      <c r="D22" s="203"/>
      <c r="E22" s="203"/>
      <c r="F22" s="155"/>
      <c r="G22" s="529" t="e">
        <f>"("&amp;[2]!terbilang(L21)&amp;" rupiah)"</f>
        <v>#VALUE!</v>
      </c>
      <c r="H22" s="529"/>
      <c r="I22" s="529"/>
      <c r="J22" s="529"/>
      <c r="K22" s="529"/>
      <c r="L22" s="529"/>
      <c r="M22" s="530"/>
    </row>
    <row r="23" spans="2:13" ht="15" thickTop="1">
      <c r="B23" s="188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</row>
    <row r="24" spans="2:13">
      <c r="B24" s="188"/>
      <c r="C24" s="188"/>
      <c r="D24" s="188"/>
      <c r="E24" s="188"/>
      <c r="F24" s="188"/>
      <c r="G24" s="188"/>
      <c r="H24" s="188"/>
      <c r="I24" s="188"/>
      <c r="J24" s="188"/>
      <c r="K24" s="546" t="str">
        <f ca="1">"Denpasar"&amp;",        "&amp;TEXT(TODAY(),"mmmm yyyy")</f>
        <v>Denpasar,        September 2022</v>
      </c>
      <c r="L24" s="546"/>
      <c r="M24" s="546"/>
    </row>
    <row r="25" spans="2:13">
      <c r="B25" s="188"/>
      <c r="C25" s="188" t="s">
        <v>29610</v>
      </c>
      <c r="D25" s="188"/>
      <c r="E25" s="188"/>
      <c r="G25" s="188"/>
      <c r="H25" s="188"/>
      <c r="I25" s="188"/>
      <c r="J25" s="188"/>
      <c r="K25" s="547" t="s">
        <v>29611</v>
      </c>
      <c r="L25" s="547"/>
      <c r="M25" s="547"/>
    </row>
    <row r="26" spans="2:13" ht="15">
      <c r="B26" s="188"/>
      <c r="C26" s="548" t="e">
        <f>L21</f>
        <v>#N/A</v>
      </c>
      <c r="D26" s="548"/>
      <c r="E26" s="548"/>
      <c r="F26" s="548"/>
      <c r="G26" s="548"/>
      <c r="H26" s="188"/>
      <c r="I26" s="188"/>
      <c r="J26" s="188"/>
      <c r="K26" s="188"/>
      <c r="L26" s="156" t="e">
        <f>L21</f>
        <v>#N/A</v>
      </c>
      <c r="M26" s="156"/>
    </row>
    <row r="27" spans="2:13">
      <c r="B27" s="549" t="s">
        <v>29640</v>
      </c>
      <c r="C27" s="549"/>
      <c r="D27" s="549"/>
      <c r="E27" s="549"/>
      <c r="F27" s="549"/>
      <c r="G27" s="549"/>
      <c r="H27" s="549"/>
      <c r="I27" s="188"/>
      <c r="J27" s="188"/>
      <c r="K27" s="549" t="s">
        <v>29612</v>
      </c>
      <c r="L27" s="549"/>
      <c r="M27" s="549"/>
    </row>
    <row r="28" spans="2:13">
      <c r="B28" s="188"/>
      <c r="C28" s="188"/>
      <c r="D28" s="188"/>
      <c r="E28" s="188"/>
      <c r="F28" s="188"/>
      <c r="G28" s="188"/>
      <c r="H28" s="188"/>
      <c r="I28" s="188"/>
      <c r="J28" s="188"/>
      <c r="K28" s="188"/>
      <c r="L28" s="188"/>
      <c r="M28" s="188"/>
    </row>
    <row r="29" spans="2:13">
      <c r="B29" s="188"/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88"/>
    </row>
    <row r="30" spans="2:13"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</row>
    <row r="31" spans="2:13">
      <c r="B31" s="550" t="str">
        <f>HLOOKUP("Nama",Pejabat!$C$1:$E$8,MATCH($B$27,Pejabat!$F$1:$F$8,0),FALSE)</f>
        <v>ROSALINA</v>
      </c>
      <c r="C31" s="550"/>
      <c r="D31" s="550"/>
      <c r="E31" s="550"/>
      <c r="F31" s="550"/>
      <c r="G31" s="550"/>
      <c r="H31" s="550"/>
      <c r="I31" s="188"/>
      <c r="J31" s="188"/>
      <c r="K31" s="551" t="e">
        <f>IF($J$3=0,VLOOKUP($H$1,DB_SPD!$B$2:$CV$701,4,FALSE),IF($J$3=1,VLOOKUP($H$1,DB_SPD!$B$2:$CV$701,23,FALSE),IF($J$3=2,VLOOKUP($H$1,DB_SPD!$B$2:$CV$701,28,FALSE),IF($J$3=3,VLOOKUP($H$1,DB_SPD!$B$2:$CV$701,33,FALSE),IF($J$3=4,VLOOKUP($H$1,DB_SPD!$B$2:$CV$701,38,FALSE),IF($J$3=5,VLOOKUP($H$1,DB_SPD!$B$2:$CV$701,43,FALSE),IF($J$3=6,VLOOKUP($H$1,DB_SPD!$B$2:$CV$701,48,FALSE),IF($J$3=7,VLOOKUP($H$1,DB_SPD!$B$2:$CV$701,53,FALSE),IF($J$3=8,VLOOKUP($H$1,DB_SPD!$B$2:$CV$701,58,FALSE),IF($J$3=9,VLOOKUP($H$1,DB_SPD!$B$2:$CV$701,63,FALSE),IF($J$3=10,VLOOKUP($H$1,DB_SPD!$B$2:$CV$701,68,FALSE),IF($J$3=11,VLOOKUP($H$1,DB_SPD!$B$2:$CV$701,73,FALSE),IF($J$3=12,VLOOKUP($H$1,DB_SPD!$B$2:$CV$701,78,FALSE),IF($J$3=13,VLOOKUP($H$1,DB_SPD!$B$2:$CV$701,83,FALSE),IF($J$3=14,VLOOKUP($H$1,DB_SPD!$B$2:$CV$701,88,FALSE),IF($J$3=15,VLOOKUP($H$1,DB_SPD!$B$2:$CV$701,93,FALSE)))))))))))))))))</f>
        <v>#N/A</v>
      </c>
      <c r="L31" s="551"/>
      <c r="M31" s="551"/>
    </row>
    <row r="32" spans="2:13">
      <c r="B32" s="549" t="str">
        <f>VLOOKUP($B$31,Pejabat!$C$2:$D$8,2,FALSE)&amp;" NRP "&amp;HLOOKUP("NRP",Pejabat!$B$1:$E$8,MATCH($B$31,Pejabat!$C$1:$C$8,0),FALSE)</f>
        <v>IPTU NRP 70030053</v>
      </c>
      <c r="C32" s="549"/>
      <c r="D32" s="549"/>
      <c r="E32" s="549"/>
      <c r="F32" s="549"/>
      <c r="G32" s="549"/>
      <c r="H32" s="549"/>
      <c r="I32" s="188"/>
      <c r="J32" s="188"/>
      <c r="K32" s="549" t="e">
        <f>IF(AND($H$5="POLRI",$J$3=0),VLOOKUP(H1,DB_SPD!$B$2:$FX$701,5,FALSE)&amp;" NRP "&amp;VLOOKUP($H$1,DB_SPD!$B$2:$FX$701,6,FALSE),IF(AND($H$5="PNS",$J$3=0),VLOOKUP(H1,DB_SPD!$B$2:$FX$701,5,FALSE)&amp;" NIP "&amp;VLOOKUP($H$1,DB_SPD!$B$2:$FX$701,6,FALSE),IF(AND($H$5="POLRI",$J$3=1),VLOOKUP($H$1,DB_SPD!$B$2:$FX$701,24,FALSE)&amp;" NRP "&amp;VLOOKUP($H$1,DB_SPD!$B$2:$FX$701,25,FALSE),IF(AND($H$5="PNS",$J$3=1),VLOOKUP($H$1,DB_SPD!$B$2:$FX$701,24,FALSE)&amp;" NIP "&amp;VLOOKUP($H$1,DB_SPD!$B$2:$FX$701,25,FALSE),IF(AND($H$5="POLRI",$J$3=2),VLOOKUP($H$1,DB_SPD!$B$2:$FX$701,29,FALSE)&amp;" NRP "&amp;VLOOKUP($H$1,DB_SPD!$B$2:$FX$701,30,FALSE),IF(AND($H$5="PNS",$J$3=2),VLOOKUP($H$1,DB_SPD!$B$2:$FX$701,29,FALSE)&amp;" NIP "&amp;VLOOKUP($H$1,DB_SPD!$B$2:$FX$701,30,FALSE),IF(AND($H$5="POLRI",$J$3=3),VLOOKUP($H$1,DB_SPD!$B$2:$FX$701,34,FALSE)&amp;" NRP "&amp;VLOOKUP($H$1,DB_SPD!$B$2:$FX$701,35,FALSE),IF(AND($H$5="PNS",$J$3=3),VLOOKUP($H$1,DB_SPD!$B$2:$FX$701,34,FALSE)&amp;" NIP "&amp;VLOOKUP($H$1,DB_SPD!$B$2:$FX$701,35,FALSE),IF(AND($H$5="POLRI",$J$3=4),VLOOKUP($H$1,DB_SPD!$B$2:$FX$701,39,FALSE)&amp;" NRP "&amp;VLOOKUP($H$1,DB_SPD!$B$2:$FX$701,40,FALSE),IF(AND($H$5="PNS",$J$3=4),VLOOKUP($H$1,DB_SPD!$B$2:$FX$701,39,FALSE)&amp;" NIP "&amp;VLOOKUP($H$1,DB_SPD!$B$2:$FX$701,40,FALSE),IF(AND($H$5="POLRI",$J$3=5),VLOOKUP($H$1,DB_SPD!$B$2:$FX$701,44,FALSE)&amp;" NRP "&amp;VLOOKUP($H$1,DB_SPD!$B$2:$FX$701,45,FALSE),IF(AND($H$5="PNS",$J$3=5),VLOOKUP($H$1,DB_SPD!$B$2:$FX$701,44,FALSE)&amp;" NIP "&amp;VLOOKUP($H$1,DB_SPD!$B$2:$FX$701,45,FALSE),IF(AND($H$5="POLRI",$J$3=6),VLOOKUP($H$1,DB_SPD!$B$2:$FX$701,49,FALSE)&amp;" NRP "&amp;VLOOKUP($H$1,DB_SPD!$B$2:$FX$701,50,FALSE),IF(AND($H$5="PNS",$J$3=6),VLOOKUP($H$1,DB_SPD!$B$2:$FX$701,49,FALSE)&amp;" NIP "&amp;VLOOKUP($H$1,DB_SPD!$B$2:$FX$701,50,FALSE),IF(AND($H$5="POLRI",$J$3=7),VLOOKUP($H$1,DB_SPD!$B$2:$FX$701,54,FALSE)&amp;" NRP "&amp;VLOOKUP($H$1,DB_SPD!$B$2:$FX$701,55,FALSE),IF(AND($H$5="PNS",$J$3=7),VLOOKUP($H$1,DB_SPD!$B$2:$FX$701,54,FALSE)&amp;" NIP "&amp;VLOOKUP($H$1,DB_SPD!$B$2:$FX$701,55,FALSE),IF(AND($H$5="POLRI",$J$3=8),VLOOKUP($H$1,DB_SPD!$B$2:$FX$701,59,FALSE)&amp;" NRP "&amp;VLOOKUP($H$1,DB_SPD!$B$2:$FX$701,60,FALSE),IF(AND($H$5="PNS",$J$3=8),VLOOKUP($H$1,DB_SPD!$B$2:$FX$701,59,FALSE)&amp;" NIP "&amp;VLOOKUP($H$1,DB_SPD!$B$2:$FX$701,60,FALSE),IF(AND($H$5="POLRI",$J$3=9),VLOOKUP($H$1,DB_SPD!$B$2:$FX$701,64,FALSE)&amp;" NRP "&amp;VLOOKUP($H$1,DB_SPD!$B$2:$FX$701,65,FALSE),IF(AND($H$5="PNS",$J$3=9),VLOOKUP($H$1,DB_SPD!$B$2:$FX$701,64,FALSE)&amp;" NIP "&amp;VLOOKUP($H$1,DB_SPD!$B$2:$FX$701,65,FALSE),IF(AND($H$5="POLRI",$J$3=10),VLOOKUP($H$1,DB_SPD!$B$2:$FX$701,69,FALSE)&amp;" NRP "&amp;VLOOKUP($H$1,DB_SPD!$B$2:$FX$701,70,FALSE),IF(AND($H$5="PNS",$J$3=10),VLOOKUP($H$1,DB_SPD!$B$2:$FX$701,69,FALSE)&amp;" NIP "&amp;VLOOKUP($H$1,DB_SPD!$B$2:$FX$701,70,FALSE),IF(AND($H$5="POLRI",$J$3=11),VLOOKUP($H$1,DB_SPD!$B$2:$FX$701,74,FALSE)&amp;" NRP "&amp;VLOOKUP($H$1,DB_SPD!$B$2:$FX$701,75,FALSE),IF(AND($H$5="PNS",$J$3=11),VLOOKUP($H$1,DB_SPD!$B$2:$FX$701,74,FALSE)&amp;" NIP "&amp;VLOOKUP($H$1,DB_SPD!$B$2:$FX$701,75,FALSE),IF(AND($H$5="POLRI",$J$3=12),VLOOKUP($H$1,DB_SPD!$B$2:$FX$701,79,FALSE)&amp;" NRP "&amp;VLOOKUP($H$1,DB_SPD!$B$2:$FX$701,80,FALSE),IF(AND($H$5="PNS",$J$3=12),VLOOKUP($H$1,DB_SPD!$B$2:$FX$701,79,FALSE)&amp;" NIP "&amp;VLOOKUP($H$1,DB_SPD!$B$2:$FX$701,80,FALSE),IF(AND($H$5="POLRI",$J$3=13),VLOOKUP($H$1,DB_SPD!$B$2:$FX$701,84,FALSE)&amp;" NRP "&amp;VLOOKUP($H$1,DB_SPD!$B$2:$FX$701,85,FALSE),IF(AND($H$5="PNS",$J$3=13),VLOOKUP($H$1,DB_SPD!$B$2:$FX$701,84,FALSE)&amp;" NIP "&amp;VLOOKUP($H$1,DB_SPD!$B$2:$FX$701,85,FALSE),IF(AND($H$5="POLRI",$J$3=14),VLOOKUP($H$1,DB_SPD!$B$2:$FX$701,89,FALSE)&amp;" NRP "&amp;VLOOKUP($H$1,DB_SPD!$B$2:$FX$701,90,FALSE),IF(AND($H$5="PNS",$J$3=14),VLOOKUP($H$1,DB_SPD!$B$2:$FX$701,89,FALSE)&amp;" NIP "&amp;VLOOKUP($H$1,DB_SPD!$B$2:$FX$701,90,FALSE),IF(AND($H$5="POLRI",$J$3=15),VLOOKUP($H$1,DB_SPD!$B$2:$FX$701,94,FALSE)&amp;" NRP "&amp;VLOOKUP($H$1,DB_SPD!$B$2:$FX$701,95,FALSE),IF(AND($H$5="PNS",$J$3=15),VLOOKUP($H$1,DB_SPD!$B$2:$FX$701,94,FALSE)&amp;" NIP "&amp;VLOOKUP($H$1,DB_SPD!$B$2:$FX$701,95,FALSE)))))))))))))))))))))))))))))))))</f>
        <v>#N/A</v>
      </c>
      <c r="L32" s="549"/>
      <c r="M32" s="549"/>
    </row>
    <row r="33" spans="2:13" ht="15" thickBot="1"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</row>
    <row r="34" spans="2:13">
      <c r="B34" s="188"/>
      <c r="C34" s="188"/>
      <c r="D34" s="188"/>
      <c r="E34" s="188"/>
      <c r="F34" s="188"/>
      <c r="G34" s="188"/>
      <c r="H34" s="188"/>
      <c r="I34" s="188"/>
      <c r="J34" s="188"/>
      <c r="K34" s="188"/>
      <c r="L34" s="188"/>
      <c r="M34" s="188"/>
    </row>
    <row r="35" spans="2:13">
      <c r="B35" s="549" t="s">
        <v>29613</v>
      </c>
      <c r="C35" s="549"/>
      <c r="D35" s="549"/>
      <c r="E35" s="549"/>
      <c r="F35" s="549"/>
      <c r="G35" s="549"/>
      <c r="H35" s="549"/>
      <c r="I35" s="549"/>
      <c r="J35" s="549"/>
      <c r="K35" s="549"/>
      <c r="L35" s="549"/>
      <c r="M35" s="549"/>
    </row>
    <row r="36" spans="2:13">
      <c r="B36" s="188"/>
      <c r="C36" s="188"/>
      <c r="D36" s="188"/>
      <c r="E36" s="188"/>
      <c r="F36" s="188"/>
      <c r="G36" s="188"/>
      <c r="H36" s="188"/>
      <c r="I36" s="188"/>
      <c r="J36" s="188"/>
      <c r="K36" s="188"/>
      <c r="L36" s="188"/>
      <c r="M36" s="188"/>
    </row>
    <row r="37" spans="2:13">
      <c r="B37" s="188"/>
      <c r="C37" s="188" t="s">
        <v>29614</v>
      </c>
      <c r="D37" s="188"/>
      <c r="E37" s="188"/>
      <c r="G37" s="188"/>
      <c r="H37" s="188"/>
      <c r="I37" s="189" t="s">
        <v>704</v>
      </c>
      <c r="J37" s="545">
        <v>0</v>
      </c>
      <c r="K37" s="545"/>
      <c r="L37" s="205"/>
      <c r="M37" s="188"/>
    </row>
    <row r="38" spans="2:13">
      <c r="B38" s="188"/>
      <c r="C38" s="188" t="s">
        <v>29615</v>
      </c>
      <c r="D38" s="188"/>
      <c r="E38" s="188"/>
      <c r="G38" s="188"/>
      <c r="H38" s="188"/>
      <c r="I38" s="189" t="s">
        <v>704</v>
      </c>
      <c r="J38" s="545">
        <v>0</v>
      </c>
      <c r="K38" s="545"/>
      <c r="L38" s="188"/>
      <c r="M38" s="188"/>
    </row>
    <row r="39" spans="2:13">
      <c r="B39" s="188"/>
      <c r="C39" s="188" t="s">
        <v>29616</v>
      </c>
      <c r="D39" s="188"/>
      <c r="E39" s="188"/>
      <c r="G39" s="188"/>
      <c r="H39" s="188"/>
      <c r="I39" s="189" t="s">
        <v>704</v>
      </c>
      <c r="J39" s="545">
        <v>0</v>
      </c>
      <c r="K39" s="545"/>
      <c r="L39" s="188"/>
      <c r="M39" s="188"/>
    </row>
    <row r="40" spans="2:13">
      <c r="B40" s="188"/>
      <c r="C40" s="188"/>
      <c r="D40" s="188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2:13">
      <c r="B41" s="188"/>
      <c r="C41" s="188"/>
      <c r="D41" s="188"/>
      <c r="E41" s="188"/>
      <c r="F41" s="188"/>
      <c r="G41" s="188"/>
      <c r="H41" s="188"/>
      <c r="I41" s="188"/>
      <c r="J41" s="188"/>
      <c r="K41" s="549" t="s">
        <v>736</v>
      </c>
      <c r="L41" s="549"/>
      <c r="M41" s="549"/>
    </row>
    <row r="42" spans="2:13">
      <c r="B42" s="188"/>
      <c r="C42" s="188"/>
      <c r="D42" s="188"/>
      <c r="E42" s="188"/>
      <c r="F42" s="188"/>
      <c r="G42" s="188"/>
      <c r="H42" s="188"/>
      <c r="I42" s="188"/>
      <c r="J42" s="188"/>
      <c r="K42" s="549" t="s">
        <v>123</v>
      </c>
      <c r="L42" s="549"/>
      <c r="M42" s="549"/>
    </row>
    <row r="43" spans="2:13">
      <c r="B43" s="188"/>
      <c r="C43" s="188"/>
      <c r="D43" s="188"/>
      <c r="E43" s="188"/>
      <c r="F43" s="188"/>
      <c r="G43" s="188"/>
      <c r="H43" s="188"/>
      <c r="I43" s="188"/>
      <c r="J43" s="188"/>
      <c r="K43" s="189"/>
      <c r="L43" s="189"/>
      <c r="M43" s="189"/>
    </row>
    <row r="44" spans="2:13">
      <c r="B44" s="188"/>
      <c r="C44" s="188"/>
      <c r="D44" s="188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2:13">
      <c r="B45" s="188"/>
      <c r="C45" s="188"/>
      <c r="D45" s="188"/>
      <c r="E45" s="188"/>
      <c r="F45" s="188"/>
      <c r="G45" s="188"/>
      <c r="H45" s="188"/>
      <c r="I45" s="188"/>
      <c r="J45" s="188"/>
      <c r="K45" s="188"/>
      <c r="L45" s="188"/>
      <c r="M45" s="188"/>
    </row>
    <row r="46" spans="2:13">
      <c r="B46" s="188"/>
      <c r="C46" s="188"/>
      <c r="D46" s="188"/>
      <c r="E46" s="188"/>
      <c r="F46" s="188"/>
      <c r="G46" s="188"/>
      <c r="H46" s="188"/>
      <c r="I46" s="188"/>
      <c r="J46" s="188"/>
      <c r="K46" s="550" t="str">
        <f>HLOOKUP("Nama",Pejabat!$C$1:$E$8,MATCH($K$42,Pejabat!$F$1:$F$8,0),FALSE)</f>
        <v>I KETUT SUKADANA, SH</v>
      </c>
      <c r="L46" s="550"/>
      <c r="M46" s="550"/>
    </row>
    <row r="47" spans="2:13">
      <c r="B47" s="188"/>
      <c r="C47" s="188"/>
      <c r="D47" s="188"/>
      <c r="E47" s="188"/>
      <c r="F47" s="188"/>
      <c r="G47" s="188"/>
      <c r="H47" s="188"/>
      <c r="I47" s="188"/>
      <c r="J47" s="188"/>
      <c r="K47" s="549" t="str">
        <f>VLOOKUP($K$46,Pejabat!$C$2:$D$8,2,FALSE)&amp;" NRP "&amp;HLOOKUP("NRP",Pejabat!$B$1:$E$8,MATCH($K$46,Pejabat!$C$1:$C$8,0),FALSE)</f>
        <v>IPDA NRP 75010187</v>
      </c>
      <c r="L47" s="549"/>
      <c r="M47" s="549"/>
    </row>
    <row r="48" spans="2:13" ht="15" thickBot="1">
      <c r="B48" s="204"/>
      <c r="C48" s="204"/>
      <c r="D48" s="204"/>
      <c r="E48" s="204"/>
      <c r="F48" s="204"/>
      <c r="G48" s="204"/>
      <c r="H48" s="204"/>
      <c r="I48" s="204"/>
      <c r="J48" s="204"/>
      <c r="K48" s="206"/>
      <c r="L48" s="206"/>
      <c r="M48" s="206"/>
    </row>
    <row r="49" spans="2:13">
      <c r="B49" s="188"/>
      <c r="C49" s="188"/>
      <c r="D49" s="188"/>
      <c r="E49" s="188"/>
      <c r="F49" s="188"/>
      <c r="G49" s="188"/>
      <c r="H49" s="188"/>
      <c r="I49" s="188"/>
      <c r="J49" s="188"/>
      <c r="K49" s="189"/>
      <c r="L49" s="189"/>
      <c r="M49" s="189"/>
    </row>
    <row r="50" spans="2:13">
      <c r="B50" s="188"/>
      <c r="C50" s="188"/>
      <c r="D50" s="188"/>
      <c r="E50" s="188"/>
      <c r="F50" s="188"/>
      <c r="G50" s="188"/>
      <c r="H50" s="188"/>
      <c r="I50" s="188"/>
      <c r="J50" s="188"/>
      <c r="K50" s="189"/>
      <c r="L50" s="189"/>
      <c r="M50" s="189"/>
    </row>
    <row r="51" spans="2:13" ht="15" customHeight="1">
      <c r="B51" s="188"/>
      <c r="C51" s="188"/>
      <c r="D51" s="188"/>
      <c r="E51" s="188"/>
      <c r="F51" s="188"/>
      <c r="G51" s="188"/>
      <c r="H51" s="188"/>
      <c r="I51" s="188"/>
      <c r="J51" s="188"/>
      <c r="K51" s="188"/>
    </row>
    <row r="52" spans="2:13" ht="15" customHeight="1">
      <c r="B52" s="188"/>
      <c r="C52" s="188"/>
      <c r="D52" s="188"/>
      <c r="E52" s="188"/>
      <c r="F52" s="188"/>
      <c r="G52" s="188"/>
      <c r="H52" s="188"/>
      <c r="I52" s="188"/>
      <c r="J52" s="188"/>
      <c r="K52" s="188"/>
    </row>
    <row r="53" spans="2:13">
      <c r="B53" s="188"/>
      <c r="C53" s="188"/>
      <c r="D53" s="188"/>
      <c r="E53" s="188"/>
      <c r="F53" s="188"/>
      <c r="G53" s="188"/>
      <c r="H53" s="188"/>
      <c r="I53" s="188"/>
      <c r="J53" s="188"/>
      <c r="K53" s="188"/>
    </row>
    <row r="54" spans="2:13">
      <c r="B54" s="188"/>
      <c r="C54" s="188"/>
      <c r="D54" s="188"/>
      <c r="E54" s="188"/>
      <c r="F54" s="188"/>
      <c r="G54" s="188"/>
      <c r="H54" s="188"/>
      <c r="I54" s="188"/>
      <c r="J54" s="188"/>
      <c r="K54" s="188"/>
    </row>
    <row r="55" spans="2:13">
      <c r="B55" s="188"/>
      <c r="C55" s="188"/>
      <c r="D55" s="188"/>
      <c r="E55" s="188"/>
      <c r="F55" s="188"/>
      <c r="G55" s="188"/>
      <c r="H55" s="188"/>
      <c r="I55" s="188"/>
      <c r="J55" s="188"/>
      <c r="K55" s="188"/>
    </row>
    <row r="56" spans="2:13" ht="15.75">
      <c r="B56" s="537" t="s">
        <v>29617</v>
      </c>
      <c r="C56" s="537"/>
      <c r="D56" s="537"/>
      <c r="E56" s="537"/>
      <c r="F56" s="537"/>
      <c r="G56" s="537"/>
      <c r="H56" s="537"/>
      <c r="I56" s="537"/>
      <c r="J56" s="537"/>
      <c r="K56" s="537"/>
      <c r="L56" s="537"/>
      <c r="M56" s="537"/>
    </row>
    <row r="57" spans="2:13">
      <c r="B57" s="188"/>
      <c r="C57" s="188"/>
      <c r="D57" s="188"/>
      <c r="E57" s="188"/>
      <c r="F57" s="188"/>
      <c r="G57" s="188"/>
      <c r="H57" s="188"/>
      <c r="I57" s="188"/>
      <c r="J57" s="188"/>
      <c r="K57" s="188"/>
    </row>
    <row r="58" spans="2:13">
      <c r="B58" s="188" t="s">
        <v>29618</v>
      </c>
      <c r="C58" s="188"/>
      <c r="D58" s="188"/>
      <c r="E58" s="188"/>
      <c r="F58" s="188"/>
      <c r="G58" s="188"/>
      <c r="H58" s="188"/>
      <c r="I58" s="188"/>
      <c r="J58" s="188"/>
      <c r="K58" s="188"/>
    </row>
    <row r="59" spans="2:13">
      <c r="B59" s="188"/>
      <c r="C59" s="188" t="s">
        <v>113</v>
      </c>
      <c r="D59" s="188"/>
      <c r="E59" s="188"/>
      <c r="G59" s="189" t="s">
        <v>704</v>
      </c>
      <c r="H59" s="47" t="e">
        <f>IF($J$3=0,VLOOKUP($H$1,DB_SPD!$B$2:$CV$701,4,FALSE),IF($J$3=1,VLOOKUP($H$1,DB_SPD!$B$2:$CV$701,23,FALSE),IF($J$3=2,VLOOKUP($H$1,DB_SPD!$B$2:$CV$701,28,FALSE),IF($J$3=3,VLOOKUP($H$1,DB_SPD!$B$2:$CV$701,33,FALSE),IF($J$3=4,VLOOKUP($H$1,DB_SPD!$B$2:$CV$701,38,FALSE),IF($J$3=5,VLOOKUP($H$1,DB_SPD!$B$2:$CV$701,43,FALSE),IF($J$3=6,VLOOKUP($H$1,DB_SPD!$B$2:$CV$701,48,FALSE),IF($J$3=7,VLOOKUP($H$1,DB_SPD!$B$2:$CV$701,53,FALSE),IF($J$3=8,VLOOKUP($H$1,DB_SPD!$B$2:$CV$701,58,FALSE),IF($J$3=9,VLOOKUP($H$1,DB_SPD!$B$2:$CV$701,63,FALSE),IF($J$3=10,VLOOKUP($H$1,DB_SPD!$B$2:$CV$701,68,FALSE),IF($J$3=11,VLOOKUP($H$1,DB_SPD!$B$2:$CV$701,73,FALSE),IF($J$3=12,VLOOKUP($H$1,DB_SPD!$B$2:$CV$701,78,FALSE),IF($J$3=13,VLOOKUP($H$1,DB_SPD!$B$2:$CV$701,83,FALSE),IF($J$3=14,VLOOKUP($H$1,DB_SPD!$B$2:$CV$701,88,FALSE),IF($J$3=15,VLOOKUP($H$1,DB_SPD!$B$2:$CV$701,93,FALSE)))))))))))))))))</f>
        <v>#N/A</v>
      </c>
      <c r="J59" s="207"/>
      <c r="K59" s="207"/>
      <c r="L59" s="188"/>
    </row>
    <row r="60" spans="2:13">
      <c r="B60" s="188"/>
      <c r="C60" s="188" t="s">
        <v>29619</v>
      </c>
      <c r="D60" s="188"/>
      <c r="E60" s="188"/>
      <c r="G60" s="189" t="s">
        <v>704</v>
      </c>
      <c r="H60" s="47" t="e">
        <f>IF(AND($H$5="POLRI",$J$3=0),VLOOKUP(H1,DB_SPD!$B$2:$FX$701,5,FALSE)&amp;"/"&amp;VLOOKUP($H$1,DB_SPD!$B$2:$FX$701,6,FALSE),IF(AND($H$5="/",$J$3=0),VLOOKUP(H1,DB_SPD!$B$2:$FX$701,5,FALSE)&amp;" NIP "&amp;VLOOKUP($H$1,DB_SPD!$B$2:$FX$701,6,FALSE),IF(AND($H$5="POLRI",$J$3=1),VLOOKUP($H$1,DB_SPD!$B$2:$FX$701,24,FALSE)&amp;" / "&amp;VLOOKUP($H$1,DB_SPD!$B$2:$FX$701,25,FALSE),IF(AND($H$5="/",$J$3=1),VLOOKUP($H$1,DB_SPD!$B$2:$FX$701,24,FALSE)&amp;" / "&amp;VLOOKUP($H$1,DB_SPD!$B$2:$FX$701,25,FALSE),IF(AND($H$5="POLRI",$J$3=2),VLOOKUP($H$1,DB_SPD!$B$2:$FX$701,29,FALSE)&amp;" / "&amp;VLOOKUP($H$1,DB_SPD!$B$2:$FX$701,30,FALSE),IF(AND($H$5="PNS",$J$3=2),VLOOKUP($H$1,DB_SPD!$B$2:$FX$701,29,FALSE)&amp;" / "&amp;VLOOKUP($H$1,DB_SPD!$B$2:$FX$701,30,FALSE),IF(AND($H$5="POLRI",$J$3=3),VLOOKUP($H$1,DB_SPD!$B$2:$FX$701,34,FALSE)&amp;" / "&amp;VLOOKUP($H$1,DB_SPD!$B$2:$FX$701,35,FALSE),IF(AND($H$5="PNS",$J$3=3),VLOOKUP($H$1,DB_SPD!$B$2:$FX$701,34,FALSE)&amp;" / "&amp;VLOOKUP($H$1,DB_SPD!$B$2:$FX$701,35,FALSE),IF(AND($H$5="POLRI",$J$3=4),VLOOKUP($H$1,DB_SPD!$B$2:$FX$701,39,FALSE)&amp;" / "&amp;VLOOKUP($H$1,DB_SPD!$B$2:$FX$701,40,FALSE),IF(AND($H$5="PNS",$J$3=4),VLOOKUP($H$1,DB_SPD!$B$2:$FX$701,39,FALSE)&amp;" / "&amp;VLOOKUP($H$1,DB_SPD!$B$2:$FX$701,40,FALSE),IF(AND($H$5="POLRI",$J$3=5),VLOOKUP($H$1,DB_SPD!$B$2:$FX$701,44,FALSE)&amp;" / "&amp;VLOOKUP($H$1,DB_SPD!$B$2:$FX$701,45,FALSE),IF(AND($H$5="PNS",$J$3=5),VLOOKUP($H$1,DB_SPD!$B$2:$FX$701,44,FALSE)&amp;" / "&amp;VLOOKUP($H$1,DB_SPD!$B$2:$FX$701,45,FALSE),IF(AND($H$5="POLRI",$J$3=6),VLOOKUP($H$1,DB_SPD!$B$2:$FX$701,49,FALSE)&amp;" / "&amp;VLOOKUP($H$1,DB_SPD!$B$2:$FX$701,50,FALSE),IF(AND($H$5="PNS",$J$3=6),VLOOKUP($H$1,DB_SPD!$B$2:$FX$701,49,FALSE)&amp;" / "&amp;VLOOKUP($H$1,DB_SPD!$B$2:$FX$701,50,FALSE),IF(AND($H$5="POLRI",$J$3=7),VLOOKUP($H$1,DB_SPD!$B$2:$FX$701,54,FALSE)&amp;" / "&amp;VLOOKUP($H$1,DB_SPD!$B$2:$FX$701,55,FALSE),IF(AND($H$5="PNS",$J$3=7),VLOOKUP($H$1,DB_SPD!$B$2:$FX$701,54,FALSE)&amp;" / "&amp;VLOOKUP($H$1,DB_SPD!$B$2:$FX$701,55,FALSE),IF(AND($H$5="POLRI",$J$3=8),VLOOKUP($H$1,DB_SPD!$B$2:$FX$701,59,FALSE)&amp;" / "&amp;VLOOKUP($H$1,DB_SPD!$B$2:$FX$701,60,FALSE),IF(AND($H$5="PNS",$J$3=8),VLOOKUP($H$1,DB_SPD!$B$2:$FX$701,59,FALSE)&amp;" / "&amp;VLOOKUP($H$1,DB_SPD!$B$2:$FX$701,60,FALSE),IF(AND($H$5="POLRI",$J$3=9),VLOOKUP($H$1,DB_SPD!$B$2:$FX$701,64,FALSE)&amp;" / "&amp;VLOOKUP($H$1,DB_SPD!$B$2:$FX$701,65,FALSE),IF(AND($H$5="PNS",$J$3=9),VLOOKUP($H$1,DB_SPD!$B$2:$FX$701,64,FALSE)&amp;" / "&amp;VLOOKUP($H$1,DB_SPD!$B$2:$FX$701,65,FALSE),IF(AND($H$5="POLRI",$J$3=10),VLOOKUP($H$1,DB_SPD!$B$2:$FX$701,69,FALSE)&amp;" / "&amp;VLOOKUP($H$1,DB_SPD!$B$2:$FX$701,70,FALSE),IF(AND($H$5="PNS",$J$3=10),VLOOKUP($H$1,DB_SPD!$B$2:$FX$701,69,FALSE)&amp;" / "&amp;VLOOKUP($H$1,DB_SPD!$B$2:$FX$701,70,FALSE),IF(AND($H$5="POLRI",$J$3=11),VLOOKUP($H$1,DB_SPD!$B$2:$FX$701,74,FALSE)&amp;" / "&amp;VLOOKUP($H$1,DB_SPD!$B$2:$FX$701,75,FALSE),IF(AND($H$5="PNS",$J$3=11),VLOOKUP($H$1,DB_SPD!$B$2:$FX$701,74,FALSE)&amp;" / "&amp;VLOOKUP($H$1,DB_SPD!$B$2:$FX$701,75,FALSE),IF(AND($H$5="POLRI",$J$3=12),VLOOKUP($H$1,DB_SPD!$B$2:$FX$701,79,FALSE)&amp;" / "&amp;VLOOKUP($H$1,DB_SPD!$B$2:$FX$701,80,FALSE),IF(AND($H$5="PNS",$J$3=12),VLOOKUP($H$1,DB_SPD!$B$2:$FX$701,79,FALSE)&amp;" / "&amp;VLOOKUP($H$1,DB_SPD!$B$2:$FX$701,80,FALSE),IF(AND($H$5="POLRI",$J$3=13),VLOOKUP($H$1,DB_SPD!$B$2:$FX$701,84,FALSE)&amp;" / "&amp;VLOOKUP($H$1,DB_SPD!$B$2:$FX$701,85,FALSE),IF(AND($H$5="PNS",$J$3=13),VLOOKUP($H$1,DB_SPD!$B$2:$FX$701,84,FALSE)&amp;" / "&amp;VLOOKUP($H$1,DB_SPD!$B$2:$FX$701,85,FALSE),IF(AND($H$5="POLRI",$J$3=14),VLOOKUP($H$1,DB_SPD!$B$2:$FX$701,89,FALSE)&amp;" / "&amp;VLOOKUP($H$1,DB_SPD!$B$2:$FX$701,90,FALSE),IF(AND($H$5="PNS",$J$3=14),VLOOKUP($H$1,DB_SPD!$B$2:$FX$701,89,FALSE)&amp;" / "&amp;VLOOKUP($H$1,DB_SPD!$B$2:$FX$701,90,FALSE),IF(AND($H$5="POLRI",$J$3=15),VLOOKUP($H$1,DB_SPD!$B$2:$FX$701,94,FALSE)&amp;" / "&amp;VLOOKUP($H$1,DB_SPD!$B$2:$FX$701,95,FALSE),IF(AND($H$5="PNS",$J$3=15),VLOOKUP($H$1,DB_SPD!$B$2:$FX$701,94,FALSE)&amp;" / "&amp;VLOOKUP($H$1,DB_SPD!$B$2:$FX$701,95,FALSE)))))))))))))))))))))))))))))))))</f>
        <v>#N/A</v>
      </c>
      <c r="J60" s="207"/>
      <c r="K60" s="207"/>
      <c r="L60" s="207"/>
    </row>
    <row r="61" spans="2:13">
      <c r="B61" s="188"/>
      <c r="C61" s="188" t="s">
        <v>35</v>
      </c>
      <c r="D61" s="188"/>
      <c r="E61" s="188"/>
      <c r="G61" s="189" t="s">
        <v>704</v>
      </c>
      <c r="H61" s="47" t="e">
        <f>IF($J$3=0,VLOOKUP($H$1,DB_SPD!$B$2:$CV$701,9,FALSE),IF($J$3=1,VLOOKUP($H$1,DB_SPD!$B$2:$CV$701,27,FALSE),IF($J$3=2,VLOOKUP($H$1,DB_SPD!$B$2:$CV$701,32,FALSE),IF($J$3=3,VLOOKUP($H$1,DB_SPD!$B$2:$CV$701,37,FALSE),IF($J$3=4,VLOOKUP($H$1,DB_SPD!$B$2:$CV$701,42,FALSE),IF($J$3=5,VLOOKUP($H$1,DB_SPD!$B$2:$CV$701,47,FALSE),IF($J$3=6,VLOOKUP($H$1,DB_SPD!$B$2:$CV$701,52,FALSE),IF($J$3=7,VLOOKUP($H$1,DB_SPD!$B$2:$CV$701,57,FALSE),IF($J$3=8,VLOOKUP($H$1,DB_SPD!$B$2:$CV$701,62,FALSE),IF($J$3=9,VLOOKUP($H$1,DB_SPD!$B$2:$CV$701,67,FALSE),IF($J$3=10,VLOOKUP($H$1,DB_SPD!$B$2:$CV$701,72,FALSE),IF($J$3=11,VLOOKUP($H$1,DB_SPD!$B$2:$CV$701,78,FALSE),IF($J$3=12,VLOOKUP($H$1,DB_SPD!$B$2:$CV$701,82,FALSE),IF($J$3=13,VLOOKUP($H$1,DB_SPD!$B$2:$CV$701,87,FALSE),IF($J$3=14,VLOOKUP($H$1,DB_SPD!$B$2:$CV$701,92,FALSE),IF($J$3=15,VLOOKUP($H$1,DB_SPD!$B$2:$CV$701,97,FALSE)))))))))))))))))</f>
        <v>#N/A</v>
      </c>
      <c r="J61" s="207"/>
      <c r="K61" s="207"/>
      <c r="L61" s="207"/>
    </row>
    <row r="62" spans="2:13">
      <c r="B62" s="188"/>
      <c r="C62" s="188"/>
      <c r="D62" s="188"/>
      <c r="E62" s="188"/>
      <c r="F62" s="188"/>
      <c r="G62" s="188"/>
      <c r="H62" s="188"/>
      <c r="I62" s="188"/>
      <c r="J62" s="188"/>
      <c r="K62" s="188"/>
    </row>
    <row r="63" spans="2:13" ht="15" customHeight="1">
      <c r="B63" s="552" t="e">
        <f>"Berdasarkan Surat Perjalanan Dinas (SPD) Nomor : "&amp;$H$8&amp;" tanggal "&amp; TEXT($H$9,"dd mmmm yyyy")&amp;", dengan ini kami menyatakan dengan sesungguhnya bahwa:"</f>
        <v>#N/A</v>
      </c>
      <c r="C63" s="552"/>
      <c r="D63" s="552"/>
      <c r="E63" s="552"/>
      <c r="F63" s="552"/>
      <c r="G63" s="552"/>
      <c r="H63" s="552"/>
      <c r="I63" s="552"/>
      <c r="J63" s="552"/>
      <c r="K63" s="552"/>
      <c r="L63" s="552"/>
      <c r="M63" s="552"/>
    </row>
    <row r="64" spans="2:13">
      <c r="B64" s="552"/>
      <c r="C64" s="552"/>
      <c r="D64" s="552"/>
      <c r="E64" s="552"/>
      <c r="F64" s="552"/>
      <c r="G64" s="552"/>
      <c r="H64" s="552"/>
      <c r="I64" s="552"/>
      <c r="J64" s="552"/>
      <c r="K64" s="552"/>
      <c r="L64" s="552"/>
      <c r="M64" s="552"/>
    </row>
    <row r="65" spans="2:13">
      <c r="B65" s="188"/>
      <c r="C65" s="188"/>
      <c r="D65" s="188"/>
      <c r="E65" s="188"/>
      <c r="F65" s="208"/>
      <c r="G65" s="208"/>
      <c r="H65" s="208"/>
      <c r="I65" s="208"/>
      <c r="J65" s="208"/>
      <c r="K65" s="208"/>
    </row>
    <row r="66" spans="2:13" ht="15" customHeight="1">
      <c r="B66" s="209" t="s">
        <v>763</v>
      </c>
      <c r="C66" s="552" t="s">
        <v>29620</v>
      </c>
      <c r="D66" s="552"/>
      <c r="E66" s="552"/>
      <c r="F66" s="552"/>
      <c r="G66" s="552"/>
      <c r="H66" s="552"/>
      <c r="I66" s="552"/>
      <c r="J66" s="552"/>
      <c r="K66" s="552"/>
      <c r="L66" s="552"/>
      <c r="M66" s="552"/>
    </row>
    <row r="67" spans="2:13">
      <c r="B67" s="188"/>
      <c r="C67" s="552"/>
      <c r="D67" s="552"/>
      <c r="E67" s="552"/>
      <c r="F67" s="552"/>
      <c r="G67" s="552"/>
      <c r="H67" s="552"/>
      <c r="I67" s="552"/>
      <c r="J67" s="552"/>
      <c r="K67" s="552"/>
      <c r="L67" s="552"/>
      <c r="M67" s="552"/>
    </row>
    <row r="68" spans="2:13" ht="15" thickBot="1">
      <c r="B68" s="188"/>
      <c r="C68" s="188"/>
      <c r="D68" s="188"/>
      <c r="E68" s="188"/>
      <c r="F68" s="188"/>
      <c r="G68" s="188"/>
      <c r="H68" s="188"/>
      <c r="I68" s="188"/>
      <c r="J68" s="188"/>
      <c r="K68" s="188"/>
    </row>
    <row r="69" spans="2:13" ht="15.75" thickBot="1">
      <c r="B69" s="188"/>
      <c r="C69" s="157" t="s">
        <v>0</v>
      </c>
      <c r="D69" s="553" t="s">
        <v>29621</v>
      </c>
      <c r="E69" s="554"/>
      <c r="F69" s="554"/>
      <c r="G69" s="554"/>
      <c r="H69" s="554"/>
      <c r="I69" s="554"/>
      <c r="J69" s="554"/>
      <c r="K69" s="554"/>
      <c r="L69" s="555"/>
      <c r="M69" s="157" t="s">
        <v>201</v>
      </c>
    </row>
    <row r="70" spans="2:13" ht="21" customHeight="1">
      <c r="B70" s="188"/>
      <c r="C70" s="210" t="e">
        <f>IF(D70=0,"",ROW()-69)</f>
        <v>#N/A</v>
      </c>
      <c r="D70" s="556" t="e">
        <f>IF(H3="DIKBANGSPES","Biaya Transportasi berangkat "&amp;$C$13,"Uang Harian Selama di "&amp;$K$5)</f>
        <v>#N/A</v>
      </c>
      <c r="E70" s="557"/>
      <c r="F70" s="557"/>
      <c r="G70" s="557"/>
      <c r="H70" s="557"/>
      <c r="I70" s="557"/>
      <c r="J70" s="557"/>
      <c r="K70" s="557"/>
      <c r="L70" s="558"/>
      <c r="M70" s="211" t="e">
        <f>L13</f>
        <v>#N/A</v>
      </c>
    </row>
    <row r="71" spans="2:13" ht="21" customHeight="1" thickBot="1">
      <c r="B71" s="188"/>
      <c r="C71" s="212" t="str">
        <f>IF(D71=0,"",ROW()-69)</f>
        <v/>
      </c>
      <c r="D71" s="559"/>
      <c r="E71" s="560"/>
      <c r="F71" s="560"/>
      <c r="G71" s="560"/>
      <c r="H71" s="560"/>
      <c r="I71" s="560"/>
      <c r="J71" s="560"/>
      <c r="K71" s="560"/>
      <c r="L71" s="561"/>
      <c r="M71" s="213"/>
    </row>
    <row r="72" spans="2:13" ht="21" hidden="1" customHeight="1">
      <c r="B72" s="188"/>
      <c r="C72" s="212"/>
      <c r="D72" s="559"/>
      <c r="E72" s="560"/>
      <c r="F72" s="560"/>
      <c r="G72" s="560"/>
      <c r="H72" s="560"/>
      <c r="I72" s="560"/>
      <c r="J72" s="560"/>
      <c r="K72" s="560"/>
      <c r="L72" s="561"/>
      <c r="M72" s="213"/>
    </row>
    <row r="73" spans="2:13" ht="21" hidden="1" customHeight="1">
      <c r="B73" s="188"/>
      <c r="C73" s="212"/>
      <c r="D73" s="559"/>
      <c r="E73" s="560"/>
      <c r="F73" s="560"/>
      <c r="G73" s="560"/>
      <c r="H73" s="560"/>
      <c r="I73" s="560"/>
      <c r="J73" s="560"/>
      <c r="K73" s="560"/>
      <c r="L73" s="561"/>
      <c r="M73" s="213"/>
    </row>
    <row r="74" spans="2:13" ht="21" hidden="1" customHeight="1" thickBot="1">
      <c r="B74" s="188"/>
      <c r="C74" s="212"/>
      <c r="D74" s="559"/>
      <c r="E74" s="560"/>
      <c r="F74" s="560"/>
      <c r="G74" s="560"/>
      <c r="H74" s="560"/>
      <c r="I74" s="560"/>
      <c r="J74" s="560"/>
      <c r="K74" s="560"/>
      <c r="L74" s="561"/>
      <c r="M74" s="213"/>
    </row>
    <row r="75" spans="2:13" ht="21" hidden="1" customHeight="1" thickBot="1">
      <c r="B75" s="188"/>
      <c r="C75" s="214"/>
      <c r="D75" s="562"/>
      <c r="E75" s="563"/>
      <c r="F75" s="563"/>
      <c r="G75" s="563"/>
      <c r="H75" s="563"/>
      <c r="I75" s="563"/>
      <c r="J75" s="563"/>
      <c r="K75" s="563"/>
      <c r="L75" s="564"/>
      <c r="M75" s="215"/>
    </row>
    <row r="76" spans="2:13" ht="15.75" thickBot="1">
      <c r="B76" s="188"/>
      <c r="C76" s="553" t="s">
        <v>29607</v>
      </c>
      <c r="D76" s="554"/>
      <c r="E76" s="554"/>
      <c r="F76" s="554"/>
      <c r="G76" s="554"/>
      <c r="H76" s="554"/>
      <c r="I76" s="554"/>
      <c r="J76" s="554"/>
      <c r="K76" s="554"/>
      <c r="L76" s="555"/>
      <c r="M76" s="158" t="e">
        <f>SUM(M70:M75)</f>
        <v>#N/A</v>
      </c>
    </row>
    <row r="77" spans="2:13">
      <c r="B77" s="188"/>
      <c r="C77" s="188"/>
      <c r="D77" s="188"/>
      <c r="E77" s="188"/>
      <c r="F77" s="188"/>
      <c r="G77" s="188"/>
      <c r="H77" s="188"/>
      <c r="I77" s="188"/>
      <c r="J77" s="188"/>
      <c r="K77" s="188"/>
    </row>
    <row r="78" spans="2:13" ht="15" customHeight="1">
      <c r="B78" s="209" t="s">
        <v>765</v>
      </c>
      <c r="C78" s="552" t="s">
        <v>29622</v>
      </c>
      <c r="D78" s="552"/>
      <c r="E78" s="552"/>
      <c r="F78" s="552"/>
      <c r="G78" s="552"/>
      <c r="H78" s="552"/>
      <c r="I78" s="552"/>
      <c r="J78" s="552"/>
      <c r="K78" s="552"/>
      <c r="L78" s="552"/>
      <c r="M78" s="552"/>
    </row>
    <row r="79" spans="2:13">
      <c r="B79" s="188"/>
      <c r="C79" s="552"/>
      <c r="D79" s="552"/>
      <c r="E79" s="552"/>
      <c r="F79" s="552"/>
      <c r="G79" s="552"/>
      <c r="H79" s="552"/>
      <c r="I79" s="552"/>
      <c r="J79" s="552"/>
      <c r="K79" s="552"/>
      <c r="L79" s="552"/>
      <c r="M79" s="552"/>
    </row>
    <row r="80" spans="2:13">
      <c r="B80" s="188"/>
      <c r="C80" s="552"/>
      <c r="D80" s="552"/>
      <c r="E80" s="552"/>
      <c r="F80" s="552"/>
      <c r="G80" s="552"/>
      <c r="H80" s="552"/>
      <c r="I80" s="552"/>
      <c r="J80" s="552"/>
      <c r="K80" s="552"/>
      <c r="L80" s="552"/>
      <c r="M80" s="552"/>
    </row>
    <row r="81" spans="2:13">
      <c r="B81" s="188"/>
      <c r="C81" s="188"/>
      <c r="D81" s="188"/>
      <c r="E81" s="188"/>
      <c r="F81" s="188"/>
      <c r="G81" s="188"/>
      <c r="H81" s="188"/>
      <c r="I81" s="188"/>
      <c r="J81" s="188"/>
      <c r="K81" s="188"/>
    </row>
    <row r="82" spans="2:13">
      <c r="B82" s="552" t="s">
        <v>29623</v>
      </c>
      <c r="C82" s="552"/>
      <c r="D82" s="552"/>
      <c r="E82" s="552"/>
      <c r="F82" s="552"/>
      <c r="G82" s="552"/>
      <c r="H82" s="552"/>
      <c r="I82" s="552"/>
      <c r="J82" s="552"/>
      <c r="K82" s="552"/>
      <c r="L82" s="552"/>
      <c r="M82" s="552"/>
    </row>
    <row r="83" spans="2:13">
      <c r="B83" s="552"/>
      <c r="C83" s="552"/>
      <c r="D83" s="552"/>
      <c r="E83" s="552"/>
      <c r="F83" s="552"/>
      <c r="G83" s="552"/>
      <c r="H83" s="552"/>
      <c r="I83" s="552"/>
      <c r="J83" s="552"/>
      <c r="K83" s="552"/>
      <c r="L83" s="552"/>
      <c r="M83" s="552"/>
    </row>
    <row r="84" spans="2:13">
      <c r="B84" s="216"/>
      <c r="C84" s="216"/>
      <c r="D84" s="216"/>
      <c r="E84" s="216"/>
      <c r="F84" s="216"/>
      <c r="G84" s="216"/>
      <c r="H84" s="216"/>
      <c r="I84" s="216"/>
      <c r="J84" s="216"/>
      <c r="K84" s="216"/>
      <c r="L84" s="216"/>
      <c r="M84" s="216"/>
    </row>
    <row r="85" spans="2:13">
      <c r="B85" s="549" t="s">
        <v>29624</v>
      </c>
      <c r="C85" s="549"/>
      <c r="D85" s="549"/>
      <c r="E85" s="549"/>
      <c r="F85" s="549"/>
      <c r="G85" s="549"/>
      <c r="H85" s="549"/>
      <c r="I85" s="549"/>
      <c r="K85" s="545" t="str">
        <f ca="1">"Denpasar"&amp;",        "&amp;TEXT(TODAY(),"mmmm yyyy")</f>
        <v>Denpasar,        September 2022</v>
      </c>
      <c r="L85" s="545"/>
      <c r="M85" s="545"/>
    </row>
    <row r="86" spans="2:13">
      <c r="B86" s="547" t="str">
        <f>K41</f>
        <v>a.n. KUASA PENGGUNA ANGGARAN</v>
      </c>
      <c r="C86" s="547"/>
      <c r="D86" s="547"/>
      <c r="E86" s="547"/>
      <c r="F86" s="547"/>
      <c r="G86" s="547"/>
      <c r="H86" s="547"/>
      <c r="I86" s="547"/>
      <c r="K86" s="549" t="s">
        <v>29625</v>
      </c>
      <c r="L86" s="549"/>
      <c r="M86" s="549"/>
    </row>
    <row r="87" spans="2:13">
      <c r="B87" s="547" t="str">
        <f>K42</f>
        <v>PEJABAT PEMBUAT KOMITMEN</v>
      </c>
      <c r="C87" s="547"/>
      <c r="D87" s="547"/>
      <c r="E87" s="547"/>
      <c r="F87" s="547"/>
      <c r="G87" s="547"/>
      <c r="H87" s="547"/>
      <c r="I87" s="547"/>
      <c r="K87" s="216"/>
    </row>
    <row r="88" spans="2:13">
      <c r="B88" s="216"/>
      <c r="C88" s="216"/>
      <c r="D88" s="216"/>
      <c r="E88" s="216"/>
      <c r="F88" s="216"/>
      <c r="G88" s="216"/>
      <c r="H88" s="216"/>
      <c r="I88" s="216"/>
      <c r="K88" s="216"/>
    </row>
    <row r="89" spans="2:13">
      <c r="B89" s="216"/>
      <c r="C89" s="216"/>
      <c r="D89" s="216"/>
      <c r="E89" s="216"/>
      <c r="F89" s="216"/>
      <c r="G89" s="216"/>
      <c r="H89" s="216"/>
      <c r="I89" s="216"/>
      <c r="K89" s="216"/>
    </row>
    <row r="90" spans="2:13">
      <c r="B90" s="216"/>
      <c r="C90" s="216"/>
      <c r="D90" s="216"/>
      <c r="E90" s="216"/>
      <c r="F90" s="216"/>
      <c r="G90" s="216"/>
      <c r="H90" s="216"/>
      <c r="I90" s="216"/>
      <c r="K90" s="216"/>
    </row>
    <row r="91" spans="2:13">
      <c r="B91" s="566" t="str">
        <f>$K$46</f>
        <v>I KETUT SUKADANA, SH</v>
      </c>
      <c r="C91" s="566"/>
      <c r="D91" s="566"/>
      <c r="E91" s="566"/>
      <c r="F91" s="566"/>
      <c r="G91" s="566"/>
      <c r="H91" s="566"/>
      <c r="I91" s="566"/>
      <c r="K91" s="551" t="e">
        <f>$K$31</f>
        <v>#N/A</v>
      </c>
      <c r="L91" s="551"/>
      <c r="M91" s="551"/>
    </row>
    <row r="92" spans="2:13">
      <c r="B92" s="547" t="str">
        <f>$K$47</f>
        <v>IPDA NRP 75010187</v>
      </c>
      <c r="C92" s="547"/>
      <c r="D92" s="547"/>
      <c r="E92" s="547"/>
      <c r="F92" s="547"/>
      <c r="G92" s="547"/>
      <c r="H92" s="547"/>
      <c r="I92" s="547"/>
      <c r="K92" s="549" t="e">
        <f>$K$32</f>
        <v>#N/A</v>
      </c>
      <c r="L92" s="549"/>
      <c r="M92" s="549"/>
    </row>
    <row r="93" spans="2:13" ht="15" thickBot="1">
      <c r="B93" s="204"/>
      <c r="C93" s="204"/>
      <c r="D93" s="204"/>
      <c r="E93" s="204"/>
      <c r="F93" s="204"/>
      <c r="G93" s="204"/>
      <c r="H93" s="204"/>
      <c r="I93" s="204"/>
      <c r="J93" s="204"/>
      <c r="K93" s="204"/>
      <c r="L93" s="106"/>
      <c r="M93" s="106"/>
    </row>
    <row r="112" spans="2:20">
      <c r="B112" s="159" t="s">
        <v>700</v>
      </c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229"/>
    </row>
    <row r="113" spans="2:20">
      <c r="B113" s="159" t="s">
        <v>29626</v>
      </c>
      <c r="C113" s="159"/>
      <c r="D113" s="159"/>
      <c r="E113" s="160" t="s">
        <v>704</v>
      </c>
      <c r="F113" s="159" t="s">
        <v>29627</v>
      </c>
      <c r="H113" s="159"/>
      <c r="I113" s="159"/>
      <c r="J113" s="160"/>
      <c r="K113" s="160"/>
      <c r="L113" s="160"/>
      <c r="M113" s="159"/>
      <c r="N113" s="159"/>
      <c r="O113" s="159"/>
      <c r="P113" s="159"/>
      <c r="Q113" s="161"/>
      <c r="R113" s="159"/>
      <c r="S113" s="159"/>
      <c r="T113" s="229"/>
    </row>
    <row r="114" spans="2:20">
      <c r="B114" s="159" t="s">
        <v>29628</v>
      </c>
      <c r="C114" s="159"/>
      <c r="D114" s="159"/>
      <c r="E114" s="160" t="s">
        <v>704</v>
      </c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61"/>
      <c r="R114" s="159"/>
      <c r="S114" s="159"/>
      <c r="T114" s="229"/>
    </row>
    <row r="115" spans="2:20">
      <c r="B115" s="159"/>
      <c r="C115" s="159"/>
      <c r="D115" s="159"/>
      <c r="E115" s="159"/>
      <c r="F115" s="160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229"/>
    </row>
    <row r="116" spans="2:20" ht="15.75">
      <c r="B116" s="568" t="s">
        <v>29629</v>
      </c>
      <c r="C116" s="568"/>
      <c r="D116" s="568"/>
      <c r="E116" s="568"/>
      <c r="F116" s="568"/>
      <c r="G116" s="568"/>
      <c r="H116" s="568"/>
      <c r="I116" s="568"/>
      <c r="J116" s="568"/>
      <c r="K116" s="568"/>
      <c r="L116" s="568"/>
      <c r="M116" s="568"/>
      <c r="N116" s="162"/>
      <c r="O116" s="162"/>
      <c r="P116" s="162"/>
      <c r="Q116" s="162"/>
      <c r="R116" s="162"/>
      <c r="S116" s="162"/>
      <c r="T116" s="229"/>
    </row>
    <row r="117" spans="2:20" ht="15">
      <c r="B117" s="159"/>
      <c r="C117" s="159"/>
      <c r="D117" s="159"/>
      <c r="E117" s="159"/>
      <c r="F117" s="159"/>
      <c r="G117" s="159"/>
      <c r="H117" s="159"/>
      <c r="I117" s="159"/>
      <c r="J117" s="159"/>
      <c r="K117" s="163"/>
      <c r="L117" s="163"/>
      <c r="M117" s="159"/>
      <c r="N117" s="159"/>
      <c r="O117" s="159"/>
      <c r="P117" s="159"/>
      <c r="Q117" s="161"/>
      <c r="R117" s="159"/>
      <c r="S117" s="159"/>
      <c r="T117" s="229"/>
    </row>
    <row r="118" spans="2:20">
      <c r="B118" s="159" t="s">
        <v>29630</v>
      </c>
      <c r="C118" s="159"/>
      <c r="D118" s="159"/>
      <c r="E118" s="159"/>
      <c r="G118" s="160" t="s">
        <v>704</v>
      </c>
      <c r="H118" s="164" t="e">
        <f>VLOOKUP($H$1,DB_SPD!$B$2:$CV$701,19,FALSE)</f>
        <v>#N/A</v>
      </c>
      <c r="J118" s="159"/>
      <c r="K118" s="159"/>
      <c r="L118" s="159"/>
      <c r="M118" s="159"/>
      <c r="N118" s="159"/>
      <c r="O118" s="159"/>
      <c r="P118" s="159"/>
      <c r="Q118" s="161"/>
      <c r="R118" s="159"/>
      <c r="S118" s="159"/>
      <c r="T118" s="229"/>
    </row>
    <row r="119" spans="2:20">
      <c r="B119" s="159" t="s">
        <v>159</v>
      </c>
      <c r="C119" s="159"/>
      <c r="D119" s="159"/>
      <c r="E119" s="159"/>
      <c r="G119" s="160" t="s">
        <v>704</v>
      </c>
      <c r="H119" s="165" t="e">
        <f>IF($H$4=524119,524119,IF($H$4="524111a",524111,IF($H$4="524111b",524111,IF($H$4="524111c",524111,IF($H$4=521119,521119,IF($H$4=524112,524112,IF($H$4="Dana Samsat","")))))))</f>
        <v>#N/A</v>
      </c>
      <c r="J119" s="159"/>
      <c r="K119" s="159"/>
      <c r="L119" s="159"/>
      <c r="M119" s="159"/>
      <c r="N119" s="159"/>
      <c r="O119" s="159"/>
      <c r="P119" s="159"/>
      <c r="Q119" s="161"/>
      <c r="R119" s="159"/>
      <c r="S119" s="159"/>
      <c r="T119" s="229"/>
    </row>
    <row r="120" spans="2:20">
      <c r="B120" s="159" t="s">
        <v>160</v>
      </c>
      <c r="C120" s="159"/>
      <c r="D120" s="159"/>
      <c r="E120" s="159"/>
      <c r="G120" s="160" t="s">
        <v>704</v>
      </c>
      <c r="H120" s="164" t="e">
        <f>IF($H$4=524119,"Perjalanan Dinas",IF($H$4="524111a","Perjalanan Dinas",IF($H$4="524111b","Perjalanan Dinas",IF($H$4="524111c","Perjalanan Dinas",IF($H$4=521119,"Dukungan Operasional",IF($H$4=524112,"Perjalanan Dinas",IF($H$4="Dana Samsat","Perjalanan Dinas")))))))</f>
        <v>#N/A</v>
      </c>
      <c r="J120" s="159"/>
      <c r="K120" s="159"/>
      <c r="L120" s="159"/>
      <c r="M120" s="159"/>
      <c r="N120" s="159"/>
      <c r="O120" s="159"/>
      <c r="P120" s="159"/>
      <c r="Q120" s="161"/>
      <c r="R120" s="159"/>
      <c r="S120" s="159"/>
      <c r="T120" s="229"/>
    </row>
    <row r="121" spans="2:20" ht="15" thickBot="1">
      <c r="B121" s="166"/>
      <c r="C121" s="166"/>
      <c r="D121" s="166"/>
      <c r="E121" s="166"/>
      <c r="F121" s="166"/>
      <c r="G121" s="166"/>
      <c r="H121" s="166"/>
      <c r="I121" s="166"/>
      <c r="J121" s="166"/>
      <c r="K121" s="166"/>
      <c r="L121" s="166"/>
      <c r="M121" s="166"/>
      <c r="N121" s="159"/>
      <c r="O121" s="159"/>
      <c r="P121" s="159"/>
      <c r="Q121" s="159"/>
      <c r="R121" s="159"/>
      <c r="S121" s="159"/>
      <c r="T121" s="229"/>
    </row>
    <row r="122" spans="2:20">
      <c r="B122" s="159"/>
      <c r="C122" s="159"/>
      <c r="D122" s="159"/>
      <c r="E122" s="159"/>
      <c r="F122" s="159"/>
      <c r="G122" s="159"/>
      <c r="H122" s="159"/>
      <c r="I122" s="159"/>
      <c r="J122" s="159"/>
      <c r="K122" s="159"/>
      <c r="L122" s="159"/>
      <c r="M122" s="159"/>
      <c r="N122" s="159"/>
      <c r="O122" s="159"/>
      <c r="P122" s="159"/>
      <c r="Q122" s="159"/>
      <c r="R122" s="159"/>
      <c r="S122" s="159"/>
      <c r="T122" s="229"/>
    </row>
    <row r="123" spans="2:20">
      <c r="B123" s="164" t="s">
        <v>29631</v>
      </c>
      <c r="C123" s="164"/>
      <c r="D123" s="164"/>
      <c r="E123" s="164"/>
      <c r="F123" s="569" t="s">
        <v>29632</v>
      </c>
      <c r="G123" s="569"/>
      <c r="H123" s="569"/>
      <c r="I123" s="569"/>
      <c r="J123" s="569"/>
      <c r="K123" s="569"/>
      <c r="L123" s="569"/>
      <c r="M123" s="569"/>
      <c r="N123" s="159"/>
      <c r="O123" s="159"/>
      <c r="P123" s="159"/>
      <c r="Q123" s="159"/>
      <c r="R123" s="159"/>
      <c r="S123" s="159"/>
      <c r="T123" s="229"/>
    </row>
    <row r="124" spans="2:20">
      <c r="B124" s="167"/>
      <c r="C124" s="167"/>
      <c r="D124" s="167"/>
      <c r="E124" s="167"/>
      <c r="F124" s="168"/>
      <c r="G124" s="168"/>
      <c r="H124" s="168"/>
      <c r="I124" s="168"/>
      <c r="J124" s="168"/>
      <c r="K124" s="168"/>
      <c r="L124" s="168"/>
      <c r="M124" s="168"/>
      <c r="N124" s="159"/>
      <c r="O124" s="159"/>
      <c r="P124" s="159"/>
      <c r="Q124" s="159"/>
      <c r="R124" s="159"/>
      <c r="S124" s="159"/>
      <c r="T124" s="229"/>
    </row>
    <row r="125" spans="2:20">
      <c r="B125" s="164" t="s">
        <v>29633</v>
      </c>
      <c r="C125" s="164"/>
      <c r="D125" s="164"/>
      <c r="E125" s="164"/>
      <c r="F125" s="570" t="e">
        <f>L21</f>
        <v>#N/A</v>
      </c>
      <c r="G125" s="570"/>
      <c r="H125" s="570"/>
      <c r="I125" s="571" t="e">
        <f>"("&amp;[2]!terbilang(F125)&amp;" rupiah)"</f>
        <v>#VALUE!</v>
      </c>
      <c r="J125" s="571"/>
      <c r="K125" s="571"/>
      <c r="L125" s="571"/>
      <c r="M125" s="571"/>
      <c r="N125" s="169"/>
      <c r="O125" s="169"/>
      <c r="P125" s="169"/>
      <c r="Q125" s="169"/>
      <c r="R125" s="169"/>
      <c r="S125" s="169"/>
      <c r="T125" s="229"/>
    </row>
    <row r="126" spans="2:20">
      <c r="B126" s="170"/>
      <c r="C126" s="170"/>
      <c r="D126" s="170"/>
      <c r="E126" s="170"/>
      <c r="F126" s="159"/>
      <c r="G126" s="159"/>
      <c r="H126" s="159"/>
      <c r="I126" s="572"/>
      <c r="J126" s="572"/>
      <c r="K126" s="572"/>
      <c r="L126" s="572"/>
      <c r="M126" s="572"/>
      <c r="N126" s="169"/>
      <c r="O126" s="169"/>
      <c r="P126" s="169"/>
      <c r="Q126" s="169"/>
      <c r="R126" s="169"/>
      <c r="S126" s="169"/>
      <c r="T126" s="229"/>
    </row>
    <row r="127" spans="2:20">
      <c r="B127" s="167"/>
      <c r="C127" s="167"/>
      <c r="D127" s="167"/>
      <c r="E127" s="167"/>
      <c r="F127" s="168"/>
      <c r="G127" s="168"/>
      <c r="H127" s="168"/>
      <c r="I127" s="171"/>
      <c r="J127" s="172"/>
      <c r="K127" s="168"/>
      <c r="L127" s="168"/>
      <c r="M127" s="168"/>
      <c r="N127" s="159"/>
      <c r="O127" s="159"/>
      <c r="P127" s="159"/>
      <c r="Q127" s="159"/>
      <c r="R127" s="159"/>
      <c r="S127" s="159"/>
      <c r="T127" s="229"/>
    </row>
    <row r="128" spans="2:20" ht="15" customHeight="1">
      <c r="B128" s="164" t="s">
        <v>29634</v>
      </c>
      <c r="C128" s="164"/>
      <c r="D128" s="164"/>
      <c r="E128" s="164"/>
      <c r="F128" s="173" t="e">
        <f>IF(H120="Perjalanan Dinas","Biaya perjalanan dinas dalam rangka :",IF(H120="Dukungan Operasional","Dukungan Operasional dalam rangka :"))</f>
        <v>#N/A</v>
      </c>
      <c r="G128" s="173"/>
      <c r="H128" s="173"/>
      <c r="I128" s="173"/>
      <c r="J128" s="173"/>
      <c r="K128" s="173"/>
      <c r="L128" s="173"/>
      <c r="M128" s="173"/>
      <c r="N128" s="174"/>
      <c r="O128" s="174"/>
      <c r="P128" s="174"/>
      <c r="Q128" s="174"/>
      <c r="R128" s="174"/>
      <c r="S128" s="174"/>
      <c r="T128" s="229"/>
    </row>
    <row r="129" spans="2:20" ht="75" customHeight="1">
      <c r="B129" s="164"/>
      <c r="C129" s="164"/>
      <c r="D129" s="164"/>
      <c r="E129" s="164"/>
      <c r="F129" s="573" t="e">
        <f>VLOOKUP($H$1,DB_SPD!$B$2:$CV$701,11,FALSE)</f>
        <v>#N/A</v>
      </c>
      <c r="G129" s="573"/>
      <c r="H129" s="573"/>
      <c r="I129" s="573"/>
      <c r="J129" s="573"/>
      <c r="K129" s="573"/>
      <c r="L129" s="573"/>
      <c r="M129" s="573"/>
      <c r="N129" s="175"/>
      <c r="O129" s="175"/>
      <c r="P129" s="175"/>
      <c r="Q129" s="175"/>
      <c r="R129" s="175"/>
      <c r="S129" s="175"/>
      <c r="T129" s="229"/>
    </row>
    <row r="130" spans="2:20">
      <c r="B130" s="164"/>
      <c r="C130" s="164"/>
      <c r="D130" s="164"/>
      <c r="E130" s="164"/>
      <c r="F130" s="164"/>
      <c r="G130" s="164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229"/>
    </row>
    <row r="131" spans="2:20">
      <c r="B131" s="176" t="s">
        <v>29635</v>
      </c>
      <c r="C131" s="176"/>
      <c r="D131" s="176" t="s">
        <v>704</v>
      </c>
      <c r="E131" s="159" t="e">
        <f>IF($H$4=524119,"SPD/"&amp;$H$2&amp;"/"&amp;ROMAN(MONTH($H$9))&amp;"/TUK.2.1./"&amp;YEAR($H$9),IF($H$4="524111a","SPD/"&amp;$H$2&amp;"/"&amp;ROMAN(MONTH($H$9))&amp;"/"&amp;YEAR($H$9)&amp;"/Spripim",IF($H$4="524111b","SPD/"&amp;$H$2&amp;"/"&amp;ROMAN(MONTH($H$9))&amp;"/TUK.2.1./"&amp;YEAR($H$9),IF($H$4="524111c","SPD/"&amp;$H$2&amp;"/"&amp;ROMAN(MONTH($H$9))&amp;"/"&amp;YEAR($H$9)&amp;"/Spripim",IF($H$4=521119,"SPD/"&amp;$H$2&amp;"/"&amp;ROMAN(MONTH($H$9))&amp;"/TUK.2.1./"&amp;YEAR($H$9),IF($H$4="Dana Samsat","SPD/"&amp;$H$2&amp;"/"&amp;ROMAN(MONTH($H$9))&amp;"/TUK.2.1./"&amp;YEAR($H$9),IF($H$4=524112,"SPDLN/"&amp;$H$2&amp;"/"&amp;ROMAN(MONTH($H$9))&amp;"/TUK.2.2./"&amp;YEAR($H$9))))))))</f>
        <v>#N/A</v>
      </c>
      <c r="H131" s="164"/>
      <c r="I131" s="164"/>
      <c r="J131" s="164"/>
      <c r="K131" s="177" t="e">
        <f>"Tanggal "&amp;TEXT(VLOOKUP($H$1,DB_SPD!$B$2:$CV$701,2,FALSE)," dd mmmm yyyy")</f>
        <v>#N/A</v>
      </c>
      <c r="N131" s="177"/>
      <c r="O131" s="565"/>
      <c r="P131" s="565"/>
      <c r="Q131" s="565"/>
      <c r="R131" s="164"/>
      <c r="S131" s="165"/>
      <c r="T131" s="229"/>
    </row>
    <row r="132" spans="2:20">
      <c r="B132" s="167"/>
      <c r="C132" s="167"/>
      <c r="D132" s="167"/>
      <c r="E132" s="167"/>
      <c r="F132" s="168"/>
      <c r="G132" s="168"/>
      <c r="H132" s="168"/>
      <c r="I132" s="168"/>
      <c r="J132" s="168"/>
      <c r="K132" s="168"/>
      <c r="L132" s="168"/>
      <c r="M132" s="168"/>
      <c r="N132" s="159"/>
      <c r="O132" s="159"/>
      <c r="P132" s="159"/>
      <c r="Q132" s="159"/>
      <c r="R132" s="159"/>
      <c r="S132" s="159"/>
      <c r="T132" s="229"/>
    </row>
    <row r="133" spans="2:20">
      <c r="B133" s="178"/>
      <c r="C133" s="178"/>
      <c r="D133" s="178"/>
      <c r="E133" s="178"/>
      <c r="F133" s="179"/>
      <c r="G133" s="179"/>
      <c r="H133" s="179"/>
      <c r="I133" s="179"/>
      <c r="J133" s="179"/>
      <c r="K133" s="179"/>
      <c r="L133" s="179"/>
      <c r="M133" s="179"/>
      <c r="N133" s="159"/>
      <c r="O133" s="159"/>
      <c r="P133" s="159"/>
      <c r="Q133" s="159"/>
      <c r="R133" s="159"/>
      <c r="S133" s="159"/>
      <c r="T133" s="229"/>
    </row>
    <row r="134" spans="2:20">
      <c r="B134" s="164" t="s">
        <v>29636</v>
      </c>
      <c r="C134" s="164"/>
      <c r="D134" s="164"/>
      <c r="E134" s="164"/>
      <c r="F134" s="164"/>
      <c r="G134" s="164"/>
      <c r="H134" s="164"/>
      <c r="I134" s="164"/>
      <c r="J134" s="164"/>
      <c r="K134" s="164"/>
      <c r="L134" s="164"/>
      <c r="M134" s="164"/>
      <c r="N134" s="164"/>
      <c r="O134" s="164"/>
      <c r="P134" s="164"/>
      <c r="Q134" s="164"/>
      <c r="R134" s="164"/>
      <c r="S134" s="164"/>
      <c r="T134" s="229"/>
    </row>
    <row r="135" spans="2:20" ht="15" thickBot="1">
      <c r="B135" s="166"/>
      <c r="C135" s="166"/>
      <c r="D135" s="166"/>
      <c r="E135" s="166"/>
      <c r="F135" s="166"/>
      <c r="G135" s="166"/>
      <c r="H135" s="166"/>
      <c r="I135" s="166"/>
      <c r="J135" s="166"/>
      <c r="K135" s="166"/>
      <c r="L135" s="166"/>
      <c r="M135" s="166"/>
      <c r="N135" s="159"/>
      <c r="O135" s="159"/>
      <c r="P135" s="159"/>
      <c r="Q135" s="159"/>
      <c r="R135" s="159"/>
      <c r="S135" s="159"/>
      <c r="T135" s="229"/>
    </row>
    <row r="136" spans="2:20">
      <c r="B136" s="159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229"/>
    </row>
    <row r="137" spans="2:20">
      <c r="B137" s="160"/>
      <c r="C137" s="160"/>
      <c r="D137" s="160"/>
      <c r="E137" s="160"/>
      <c r="F137" s="160"/>
      <c r="G137" s="160"/>
      <c r="I137" s="180"/>
      <c r="J137" s="180"/>
      <c r="K137" s="574" t="s">
        <v>29609</v>
      </c>
      <c r="L137" s="574"/>
      <c r="M137" s="574"/>
      <c r="T137" s="229"/>
    </row>
    <row r="138" spans="2:20">
      <c r="B138" s="159"/>
      <c r="C138" s="159"/>
      <c r="D138" s="159"/>
      <c r="E138" s="159"/>
      <c r="F138" s="159"/>
      <c r="G138" s="159"/>
      <c r="I138" s="159"/>
      <c r="J138" s="159"/>
      <c r="K138" s="567" t="s">
        <v>29612</v>
      </c>
      <c r="L138" s="567"/>
      <c r="M138" s="567"/>
      <c r="T138" s="229"/>
    </row>
    <row r="139" spans="2:20">
      <c r="B139" s="159"/>
      <c r="C139" s="159"/>
      <c r="D139" s="159"/>
      <c r="E139" s="159"/>
      <c r="F139" s="159"/>
      <c r="G139" s="159"/>
      <c r="I139" s="181" t="s">
        <v>29637</v>
      </c>
      <c r="J139" s="159"/>
      <c r="K139" s="159"/>
      <c r="L139" s="159"/>
      <c r="M139" s="159"/>
      <c r="N139" s="159"/>
      <c r="O139" s="159"/>
      <c r="P139" s="159"/>
      <c r="Q139" s="159"/>
      <c r="R139" s="159"/>
      <c r="S139" s="159"/>
      <c r="T139" s="229"/>
    </row>
    <row r="140" spans="2:20">
      <c r="B140" s="159"/>
      <c r="C140" s="159"/>
      <c r="D140" s="159"/>
      <c r="E140" s="159"/>
      <c r="F140" s="159"/>
      <c r="G140" s="159"/>
      <c r="I140" s="159"/>
      <c r="J140" s="159"/>
      <c r="K140" s="159"/>
      <c r="L140" s="159"/>
      <c r="M140" s="159"/>
      <c r="N140" s="159"/>
      <c r="O140" s="159"/>
      <c r="P140" s="159"/>
      <c r="Q140" s="159"/>
      <c r="R140" s="159"/>
      <c r="S140" s="159"/>
      <c r="T140" s="229"/>
    </row>
    <row r="141" spans="2:20">
      <c r="B141" s="159"/>
      <c r="C141" s="159"/>
      <c r="D141" s="159"/>
      <c r="E141" s="159"/>
      <c r="F141" s="159"/>
      <c r="G141" s="159"/>
      <c r="I141" s="159"/>
      <c r="J141" s="159"/>
      <c r="K141" s="159"/>
      <c r="L141" s="159"/>
      <c r="M141" s="159"/>
      <c r="N141" s="159"/>
      <c r="O141" s="159"/>
      <c r="P141" s="159"/>
      <c r="Q141" s="159"/>
      <c r="R141" s="159"/>
      <c r="S141" s="159"/>
      <c r="T141" s="229"/>
    </row>
    <row r="142" spans="2:20">
      <c r="B142" s="159"/>
      <c r="C142" s="159"/>
      <c r="D142" s="159"/>
      <c r="E142" s="159"/>
      <c r="F142" s="159"/>
      <c r="G142" s="159"/>
      <c r="I142" s="159"/>
      <c r="J142" s="159"/>
      <c r="K142" s="159"/>
      <c r="L142" s="160"/>
      <c r="M142" s="159"/>
      <c r="N142" s="159"/>
      <c r="O142" s="159"/>
      <c r="P142" s="159"/>
      <c r="Q142" s="159"/>
      <c r="R142" s="159"/>
      <c r="S142" s="159"/>
      <c r="T142" s="229"/>
    </row>
    <row r="143" spans="2:20">
      <c r="B143" s="159"/>
      <c r="C143" s="159"/>
      <c r="D143" s="159"/>
      <c r="E143" s="159"/>
      <c r="F143" s="160"/>
      <c r="G143" s="159"/>
      <c r="I143" s="182"/>
      <c r="J143" s="182"/>
      <c r="K143" s="575" t="e">
        <f>$K$91</f>
        <v>#N/A</v>
      </c>
      <c r="L143" s="575"/>
      <c r="M143" s="575"/>
      <c r="T143" s="229"/>
    </row>
    <row r="144" spans="2:20">
      <c r="B144" s="159"/>
      <c r="C144" s="159"/>
      <c r="D144" s="159"/>
      <c r="E144" s="159"/>
      <c r="F144" s="160"/>
      <c r="G144" s="159"/>
      <c r="I144" s="159"/>
      <c r="J144" s="159"/>
      <c r="K144" s="567" t="e">
        <f>$K$92</f>
        <v>#N/A</v>
      </c>
      <c r="L144" s="567"/>
      <c r="M144" s="567"/>
      <c r="T144" s="229"/>
    </row>
    <row r="145" spans="2:20">
      <c r="B145" s="183"/>
      <c r="C145" s="183"/>
      <c r="D145" s="183"/>
      <c r="E145" s="183"/>
      <c r="F145" s="184"/>
      <c r="G145" s="183"/>
      <c r="H145" s="183"/>
      <c r="I145" s="183"/>
      <c r="J145" s="183"/>
      <c r="K145" s="183"/>
      <c r="L145" s="184"/>
      <c r="M145" s="183"/>
      <c r="N145" s="159"/>
      <c r="O145" s="159"/>
      <c r="P145" s="159"/>
      <c r="Q145" s="159"/>
      <c r="R145" s="159"/>
      <c r="S145" s="159"/>
      <c r="T145" s="229"/>
    </row>
    <row r="146" spans="2:20">
      <c r="B146" s="159"/>
      <c r="C146" s="159"/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  <c r="T146" s="229"/>
    </row>
    <row r="147" spans="2:20">
      <c r="B147" s="159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  <c r="T147" s="229"/>
    </row>
    <row r="148" spans="2:20">
      <c r="B148" s="567" t="s">
        <v>29638</v>
      </c>
      <c r="C148" s="567"/>
      <c r="D148" s="567"/>
      <c r="E148" s="567"/>
      <c r="F148" s="567"/>
      <c r="G148" s="567"/>
      <c r="H148" s="567"/>
      <c r="I148" s="567"/>
      <c r="J148" s="567"/>
      <c r="K148" s="159"/>
      <c r="N148" s="159"/>
      <c r="O148" s="159"/>
      <c r="P148" s="159"/>
      <c r="Q148" s="159"/>
      <c r="R148" s="159"/>
      <c r="S148" s="159"/>
      <c r="T148" s="229"/>
    </row>
    <row r="149" spans="2:20">
      <c r="B149" s="567" t="str">
        <f>$B$86</f>
        <v>a.n. KUASA PENGGUNA ANGGARAN</v>
      </c>
      <c r="C149" s="567"/>
      <c r="D149" s="567"/>
      <c r="E149" s="567"/>
      <c r="F149" s="567"/>
      <c r="G149" s="567"/>
      <c r="H149" s="567"/>
      <c r="I149" s="567"/>
      <c r="J149" s="567"/>
      <c r="K149" s="567" t="s">
        <v>29639</v>
      </c>
      <c r="L149" s="567"/>
      <c r="M149" s="567"/>
      <c r="N149" s="159"/>
      <c r="P149" s="159"/>
      <c r="Q149" s="159"/>
      <c r="R149" s="159"/>
      <c r="S149" s="159"/>
      <c r="T149" s="229"/>
    </row>
    <row r="150" spans="2:20">
      <c r="B150" s="567" t="str">
        <f>$B$87</f>
        <v>PEJABAT PEMBUAT KOMITMEN</v>
      </c>
      <c r="C150" s="567"/>
      <c r="D150" s="567"/>
      <c r="E150" s="567"/>
      <c r="F150" s="567"/>
      <c r="G150" s="567"/>
      <c r="H150" s="567"/>
      <c r="I150" s="567"/>
      <c r="J150" s="567"/>
      <c r="K150" s="567" t="s">
        <v>29627</v>
      </c>
      <c r="L150" s="567"/>
      <c r="M150" s="567"/>
      <c r="N150" s="160"/>
      <c r="P150" s="159"/>
      <c r="Q150" s="159"/>
      <c r="R150" s="159"/>
      <c r="S150" s="159"/>
      <c r="T150" s="229"/>
    </row>
    <row r="151" spans="2:20">
      <c r="B151" s="159"/>
      <c r="C151" s="159"/>
      <c r="D151" s="159"/>
      <c r="E151" s="159"/>
      <c r="F151" s="159"/>
      <c r="G151" s="159"/>
      <c r="H151" s="159"/>
      <c r="I151" s="159"/>
      <c r="J151" s="159"/>
      <c r="K151" s="159"/>
      <c r="L151" s="159"/>
      <c r="M151" s="160"/>
      <c r="N151" s="159"/>
      <c r="P151" s="159"/>
      <c r="Q151" s="159"/>
      <c r="R151" s="159"/>
      <c r="S151" s="159"/>
      <c r="T151" s="229"/>
    </row>
    <row r="152" spans="2:20">
      <c r="B152" s="159"/>
      <c r="C152" s="159"/>
      <c r="D152" s="159"/>
      <c r="E152" s="159"/>
      <c r="F152" s="159"/>
      <c r="G152" s="159"/>
      <c r="H152" s="159"/>
      <c r="I152" s="159"/>
      <c r="J152" s="159"/>
      <c r="K152" s="159"/>
      <c r="L152" s="159"/>
      <c r="M152" s="159"/>
      <c r="N152" s="159"/>
      <c r="P152" s="159"/>
      <c r="Q152" s="159"/>
      <c r="R152" s="159"/>
      <c r="S152" s="159"/>
      <c r="T152" s="229"/>
    </row>
    <row r="153" spans="2:20">
      <c r="B153" s="159"/>
      <c r="C153" s="159"/>
      <c r="D153" s="159"/>
      <c r="E153" s="159"/>
      <c r="F153" s="159"/>
      <c r="G153" s="159"/>
      <c r="H153" s="159"/>
      <c r="I153" s="159"/>
      <c r="J153" s="159"/>
      <c r="K153" s="159"/>
      <c r="L153" s="159"/>
      <c r="M153" s="159"/>
      <c r="N153" s="159"/>
      <c r="P153" s="159"/>
      <c r="Q153" s="159"/>
      <c r="R153" s="159"/>
      <c r="S153" s="159"/>
      <c r="T153" s="229"/>
    </row>
    <row r="154" spans="2:20">
      <c r="B154" s="576" t="str">
        <f>$B$91</f>
        <v>I KETUT SUKADANA, SH</v>
      </c>
      <c r="C154" s="576"/>
      <c r="D154" s="576"/>
      <c r="E154" s="576"/>
      <c r="F154" s="576"/>
      <c r="G154" s="576"/>
      <c r="H154" s="576"/>
      <c r="I154" s="576"/>
      <c r="J154" s="576"/>
      <c r="K154" s="576" t="str">
        <f>$B$31</f>
        <v>ROSALINA</v>
      </c>
      <c r="L154" s="576"/>
      <c r="M154" s="576"/>
      <c r="N154" s="159"/>
      <c r="P154" s="161"/>
      <c r="Q154" s="161"/>
      <c r="R154" s="161"/>
      <c r="S154" s="161"/>
      <c r="T154" s="229"/>
    </row>
    <row r="155" spans="2:20">
      <c r="B155" s="567" t="str">
        <f>$B$92</f>
        <v>IPDA NRP 75010187</v>
      </c>
      <c r="C155" s="567"/>
      <c r="D155" s="567"/>
      <c r="E155" s="567"/>
      <c r="F155" s="567"/>
      <c r="G155" s="567"/>
      <c r="H155" s="567"/>
      <c r="I155" s="567"/>
      <c r="J155" s="567"/>
      <c r="K155" s="567" t="str">
        <f>$B$32</f>
        <v>IPTU NRP 70030053</v>
      </c>
      <c r="L155" s="567"/>
      <c r="M155" s="567"/>
      <c r="N155" s="159"/>
      <c r="P155" s="159"/>
      <c r="Q155" s="159"/>
      <c r="R155" s="159"/>
      <c r="S155" s="159"/>
      <c r="T155" s="229"/>
    </row>
    <row r="156" spans="2:20" ht="15">
      <c r="B156" s="185"/>
      <c r="C156" s="185"/>
      <c r="D156" s="185"/>
      <c r="E156" s="185"/>
      <c r="F156" s="185"/>
      <c r="G156" s="185"/>
      <c r="H156" s="185"/>
      <c r="I156" s="185"/>
      <c r="J156" s="159"/>
      <c r="K156" s="160"/>
      <c r="L156" s="160"/>
      <c r="M156" s="160"/>
      <c r="N156" s="160"/>
      <c r="O156" s="160"/>
      <c r="P156" s="160"/>
      <c r="Q156" s="160"/>
      <c r="R156" s="159"/>
      <c r="S156" s="159"/>
      <c r="T156" s="229"/>
    </row>
    <row r="157" spans="2:20" ht="15">
      <c r="B157" s="185"/>
      <c r="C157" s="185"/>
      <c r="D157" s="185"/>
      <c r="E157" s="185"/>
      <c r="F157" s="185"/>
      <c r="G157" s="185"/>
      <c r="H157" s="185"/>
      <c r="I157" s="185"/>
      <c r="J157" s="159"/>
      <c r="K157" s="160"/>
      <c r="L157" s="160"/>
      <c r="M157" s="160"/>
      <c r="N157" s="160"/>
      <c r="O157" s="160"/>
      <c r="P157" s="160"/>
      <c r="Q157" s="160"/>
      <c r="R157" s="159"/>
      <c r="S157" s="159"/>
      <c r="T157" s="229"/>
    </row>
    <row r="158" spans="2:20">
      <c r="B158" s="159"/>
      <c r="C158" s="159"/>
      <c r="D158" s="159"/>
      <c r="E158" s="159"/>
      <c r="F158" s="159"/>
      <c r="G158" s="159"/>
      <c r="H158" s="159"/>
      <c r="I158" s="159"/>
      <c r="J158" s="159"/>
      <c r="K158" s="159"/>
      <c r="L158" s="159"/>
      <c r="M158" s="159"/>
      <c r="N158" s="159"/>
      <c r="O158" s="159"/>
      <c r="P158" s="159"/>
      <c r="Q158" s="159"/>
      <c r="R158" s="159"/>
      <c r="S158" s="159"/>
      <c r="T158" s="229"/>
    </row>
    <row r="159" spans="2:20" ht="15">
      <c r="B159" s="159"/>
      <c r="C159" s="159"/>
      <c r="D159" s="159"/>
      <c r="E159" s="159"/>
      <c r="F159" s="159"/>
      <c r="G159" s="159"/>
      <c r="H159" s="159"/>
      <c r="I159" s="159"/>
      <c r="J159" s="159"/>
      <c r="K159" s="159"/>
      <c r="L159" s="159"/>
      <c r="M159" s="185"/>
      <c r="N159" s="185"/>
      <c r="O159" s="185"/>
      <c r="P159" s="185"/>
      <c r="Q159" s="185"/>
      <c r="R159" s="185"/>
      <c r="S159" s="159"/>
      <c r="T159" s="229"/>
    </row>
  </sheetData>
  <mergeCells count="69">
    <mergeCell ref="C18:H18"/>
    <mergeCell ref="C13:H13"/>
    <mergeCell ref="B6:M6"/>
    <mergeCell ref="H9:J9"/>
    <mergeCell ref="C11:K11"/>
    <mergeCell ref="M12:M13"/>
    <mergeCell ref="C15:H15"/>
    <mergeCell ref="B32:H32"/>
    <mergeCell ref="K32:M32"/>
    <mergeCell ref="C19:H19"/>
    <mergeCell ref="C20:H20"/>
    <mergeCell ref="B21:K21"/>
    <mergeCell ref="G22:M22"/>
    <mergeCell ref="K24:M24"/>
    <mergeCell ref="K25:M25"/>
    <mergeCell ref="C26:G26"/>
    <mergeCell ref="B27:H27"/>
    <mergeCell ref="K27:M27"/>
    <mergeCell ref="B31:H31"/>
    <mergeCell ref="K31:M31"/>
    <mergeCell ref="D69:L69"/>
    <mergeCell ref="B35:M35"/>
    <mergeCell ref="J37:K37"/>
    <mergeCell ref="J38:K38"/>
    <mergeCell ref="J39:K39"/>
    <mergeCell ref="K41:M41"/>
    <mergeCell ref="K42:M42"/>
    <mergeCell ref="K46:M46"/>
    <mergeCell ref="K47:M47"/>
    <mergeCell ref="B56:M56"/>
    <mergeCell ref="B63:M64"/>
    <mergeCell ref="C66:M67"/>
    <mergeCell ref="B86:I86"/>
    <mergeCell ref="K86:M86"/>
    <mergeCell ref="D70:L70"/>
    <mergeCell ref="D71:L71"/>
    <mergeCell ref="D72:L72"/>
    <mergeCell ref="D73:L73"/>
    <mergeCell ref="D74:L74"/>
    <mergeCell ref="D75:L75"/>
    <mergeCell ref="C76:L76"/>
    <mergeCell ref="C78:M80"/>
    <mergeCell ref="B82:M83"/>
    <mergeCell ref="B85:I85"/>
    <mergeCell ref="K85:M85"/>
    <mergeCell ref="B116:M116"/>
    <mergeCell ref="F123:M123"/>
    <mergeCell ref="F125:H125"/>
    <mergeCell ref="I125:M126"/>
    <mergeCell ref="F129:M129"/>
    <mergeCell ref="B87:I87"/>
    <mergeCell ref="B91:I91"/>
    <mergeCell ref="K91:M91"/>
    <mergeCell ref="B92:I92"/>
    <mergeCell ref="K92:M92"/>
    <mergeCell ref="O131:Q131"/>
    <mergeCell ref="K138:M138"/>
    <mergeCell ref="K143:M143"/>
    <mergeCell ref="K144:M144"/>
    <mergeCell ref="B148:J148"/>
    <mergeCell ref="K137:M137"/>
    <mergeCell ref="B155:J155"/>
    <mergeCell ref="K155:M155"/>
    <mergeCell ref="B149:J149"/>
    <mergeCell ref="K149:M149"/>
    <mergeCell ref="B150:J150"/>
    <mergeCell ref="K150:M150"/>
    <mergeCell ref="B154:J154"/>
    <mergeCell ref="K154:M154"/>
  </mergeCells>
  <pageMargins left="0.51181102362204722" right="0.31496062992125984" top="0.39370078740157483" bottom="0.35433070866141736" header="0.31496062992125984" footer="0.31496062992125984"/>
  <pageSetup paperSize="9" orientation="portrait" r:id="rId1"/>
  <rowBreaks count="1" manualBreakCount="1">
    <brk id="50" max="13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showGridLines="0" showRowColHeaders="0" showZeros="0" view="pageBreakPreview" topLeftCell="A3" zoomScale="115" zoomScaleNormal="100" zoomScaleSheetLayoutView="115" workbookViewId="0">
      <selection activeCell="H3" sqref="H3"/>
    </sheetView>
  </sheetViews>
  <sheetFormatPr defaultRowHeight="14.25"/>
  <cols>
    <col min="1" max="1" width="4.85546875" style="47" customWidth="1"/>
    <col min="2" max="2" width="3" style="47" customWidth="1"/>
    <col min="3" max="3" width="9.140625" style="47" customWidth="1"/>
    <col min="4" max="4" width="9.85546875" style="47" customWidth="1"/>
    <col min="5" max="5" width="2" style="47" customWidth="1"/>
    <col min="6" max="6" width="17.42578125" style="47" customWidth="1"/>
    <col min="7" max="7" width="3.28515625" style="47" customWidth="1"/>
    <col min="8" max="8" width="20.28515625" style="47" customWidth="1"/>
    <col min="9" max="9" width="1.7109375" style="47" customWidth="1"/>
    <col min="10" max="10" width="24.7109375" style="47" customWidth="1"/>
    <col min="11" max="11" width="1" style="47" customWidth="1"/>
    <col min="12" max="12" width="1.140625" style="47" customWidth="1"/>
    <col min="13" max="13" width="0.42578125" style="47" customWidth="1"/>
    <col min="14" max="16384" width="9.140625" style="47"/>
  </cols>
  <sheetData>
    <row r="1" spans="1:13">
      <c r="A1" s="46" t="s">
        <v>700</v>
      </c>
    </row>
    <row r="2" spans="1:13">
      <c r="A2" s="46" t="s">
        <v>701</v>
      </c>
    </row>
    <row r="3" spans="1:13">
      <c r="A3" s="46" t="s">
        <v>702</v>
      </c>
    </row>
    <row r="5" spans="1:13">
      <c r="C5" s="186"/>
      <c r="D5" s="186"/>
    </row>
    <row r="6" spans="1:13">
      <c r="C6" s="342" t="s">
        <v>29852</v>
      </c>
      <c r="D6" s="186"/>
      <c r="H6" s="387" t="s">
        <v>703</v>
      </c>
      <c r="I6" s="47" t="s">
        <v>704</v>
      </c>
      <c r="J6" s="47" t="s">
        <v>705</v>
      </c>
    </row>
    <row r="7" spans="1:13">
      <c r="C7" s="342" t="str">
        <f>RIGHT($C$6,LEN($C$6)-MIN(FIND({0;1;2;3;4;5;6;7;8;9},$C$6&amp;"0123456789"))+1)</f>
        <v>063</v>
      </c>
      <c r="D7" s="186"/>
      <c r="H7" s="387" t="s">
        <v>706</v>
      </c>
      <c r="I7" s="47" t="s">
        <v>704</v>
      </c>
    </row>
    <row r="8" spans="1:13">
      <c r="C8" s="342" t="str">
        <f>VLOOKUP($C$6,DB_SPD!$B$2:$CV$701,8,FALSE)</f>
        <v>III/a</v>
      </c>
      <c r="D8" s="186"/>
      <c r="H8" s="387" t="s">
        <v>707</v>
      </c>
      <c r="I8" s="47" t="s">
        <v>704</v>
      </c>
      <c r="J8" s="47" t="str">
        <f>IF($C$9=524119,"SPD/"&amp;$C$7&amp;"/"&amp;ROMAN(MONTH($J$49))&amp;"/TUK.2.1./"&amp;YEAR($J$49),IF($C$9="524111a","SPD/"&amp;$C$7&amp;"/"&amp;ROMAN(MONTH($J$49))&amp;"/"&amp;YEAR($J$49)&amp;"/Spripim",IF($C$9="524111b","SPD/"&amp;$C$7&amp;"/"&amp;ROMAN(MONTH($J$49))&amp;"/TUK.2.1./"&amp;YEAR($J$49),IF($C$9="524111c","SPD/"&amp;$C$7&amp;"/"&amp;ROMAN(MONTH($J$49))&amp;"/"&amp;YEAR($J$49)&amp;"/Spripim",IF($C$9=521119,"SPD/"&amp;$C$7&amp;"/"&amp;ROMAN(MONTH($J$49))&amp;"/TUK.2.1./"&amp;YEAR($J$49),IF($C$9="Dana Samsat","SPD/"&amp;$C$7&amp;"/"&amp;ROMAN(MONTH($J$49))&amp;"/TUK.2.1./"&amp;YEAR($J$49),IF($C$9=524112,"SPDLN/"&amp;$C$7&amp;"/"&amp;ROMAN(MONTH($J$49))&amp;"/TUK.2.2./"&amp;YEAR($J$49))))))))</f>
        <v>SPD/063/IV/TUK.2.1./2022</v>
      </c>
    </row>
    <row r="9" spans="1:13">
      <c r="C9" s="342">
        <f>VLOOKUP($C$6,DB_SPD!$B$2:$CV$701,20,FALSE)</f>
        <v>524119</v>
      </c>
      <c r="D9" s="186"/>
    </row>
    <row r="10" spans="1:13">
      <c r="C10" s="342" t="str">
        <f>VLOOKUP($C$6,DB_SPD!$B$2:$CV$701,3,FALSE)</f>
        <v>RUTIN</v>
      </c>
    </row>
    <row r="11" spans="1:13" ht="16.5">
      <c r="A11" s="620" t="s">
        <v>708</v>
      </c>
      <c r="B11" s="620"/>
      <c r="C11" s="620"/>
      <c r="D11" s="620"/>
      <c r="E11" s="620"/>
      <c r="F11" s="620"/>
      <c r="G11" s="620"/>
      <c r="H11" s="620"/>
      <c r="I11" s="620"/>
      <c r="J11" s="620"/>
      <c r="K11" s="620"/>
      <c r="L11" s="620"/>
      <c r="M11" s="620"/>
    </row>
    <row r="12" spans="1:13" ht="15">
      <c r="A12" s="621" t="s">
        <v>709</v>
      </c>
      <c r="B12" s="621"/>
      <c r="C12" s="621"/>
      <c r="D12" s="621"/>
      <c r="E12" s="621"/>
      <c r="F12" s="621"/>
      <c r="G12" s="621"/>
      <c r="H12" s="621"/>
      <c r="I12" s="621"/>
      <c r="J12" s="621"/>
      <c r="K12" s="621"/>
      <c r="L12" s="621"/>
      <c r="M12" s="621"/>
    </row>
    <row r="14" spans="1:13" ht="21" customHeight="1">
      <c r="A14" s="50">
        <v>1</v>
      </c>
      <c r="B14" s="51" t="s">
        <v>710</v>
      </c>
      <c r="C14" s="52"/>
      <c r="D14" s="53"/>
      <c r="E14" s="53"/>
      <c r="F14" s="54"/>
      <c r="G14" s="622" t="s">
        <v>711</v>
      </c>
      <c r="H14" s="623"/>
      <c r="I14" s="623"/>
      <c r="J14" s="623"/>
      <c r="K14" s="623"/>
      <c r="L14" s="623"/>
      <c r="M14" s="624"/>
    </row>
    <row r="15" spans="1:13" ht="14.25" customHeight="1">
      <c r="A15" s="625">
        <v>2</v>
      </c>
      <c r="B15" s="627" t="s">
        <v>712</v>
      </c>
      <c r="C15" s="628"/>
      <c r="D15" s="628"/>
      <c r="E15" s="628"/>
      <c r="F15" s="629"/>
      <c r="G15" s="633" t="str">
        <f>VLOOKUP($C$6,DB_SPD!$B$2:$CV$701,4,FALSE)&amp;"/"&amp;VLOOKUP($C$6,DB_SPD!$B$2:$CV$701,6,FALSE)</f>
        <v>IDA BAGUS GDE AGUNG WIRATAMA, S.H./83090881</v>
      </c>
      <c r="H15" s="634"/>
      <c r="I15" s="634"/>
      <c r="J15" s="634"/>
      <c r="K15" s="634"/>
      <c r="L15" s="634"/>
      <c r="M15" s="635"/>
    </row>
    <row r="16" spans="1:13" ht="17.25" customHeight="1">
      <c r="A16" s="626"/>
      <c r="B16" s="630"/>
      <c r="C16" s="631"/>
      <c r="D16" s="631"/>
      <c r="E16" s="631"/>
      <c r="F16" s="632"/>
      <c r="G16" s="636"/>
      <c r="H16" s="637"/>
      <c r="I16" s="637"/>
      <c r="J16" s="637"/>
      <c r="K16" s="637"/>
      <c r="L16" s="637"/>
      <c r="M16" s="638"/>
    </row>
    <row r="17" spans="1:13" ht="19.5" customHeight="1">
      <c r="A17" s="55">
        <v>3</v>
      </c>
      <c r="B17" s="56" t="s">
        <v>713</v>
      </c>
      <c r="D17" s="56"/>
      <c r="E17" s="56"/>
      <c r="F17" s="56"/>
      <c r="G17" s="57" t="s">
        <v>714</v>
      </c>
      <c r="H17" s="639" t="str">
        <f>VLOOKUP($C$6,DB_SPD!$B$2:$CV$701,5,FALSE)&amp;"/"&amp;C8</f>
        <v>IPDA/III/a</v>
      </c>
      <c r="I17" s="639"/>
      <c r="J17" s="639"/>
      <c r="K17" s="639"/>
      <c r="L17" s="639"/>
      <c r="M17" s="640"/>
    </row>
    <row r="18" spans="1:13" ht="30" customHeight="1">
      <c r="A18" s="58"/>
      <c r="B18" s="59" t="s">
        <v>715</v>
      </c>
      <c r="D18" s="59"/>
      <c r="E18" s="59"/>
      <c r="F18" s="59"/>
      <c r="G18" s="60" t="s">
        <v>716</v>
      </c>
      <c r="H18" s="587" t="str">
        <f>VLOOKUP($C$6,DB_SPD!$B$2:$CV$701,9,FALSE)</f>
        <v>PAUR SUBBAGDALPERS BAG SDM POLRES GIANYAR</v>
      </c>
      <c r="I18" s="587"/>
      <c r="J18" s="587"/>
      <c r="K18" s="587"/>
      <c r="L18" s="587"/>
      <c r="M18" s="641"/>
    </row>
    <row r="19" spans="1:13" ht="19.5" customHeight="1">
      <c r="A19" s="58"/>
      <c r="B19" s="59" t="s">
        <v>717</v>
      </c>
      <c r="D19" s="59"/>
      <c r="E19" s="59"/>
      <c r="F19" s="59"/>
      <c r="G19" s="60" t="s">
        <v>718</v>
      </c>
      <c r="H19" s="642" t="s">
        <v>170</v>
      </c>
      <c r="I19" s="642"/>
      <c r="J19" s="642"/>
      <c r="K19" s="642"/>
      <c r="L19" s="642"/>
      <c r="M19" s="643"/>
    </row>
    <row r="20" spans="1:13" ht="87.75" customHeight="1">
      <c r="A20" s="55">
        <v>4</v>
      </c>
      <c r="B20" s="644" t="s">
        <v>719</v>
      </c>
      <c r="C20" s="639"/>
      <c r="D20" s="639"/>
      <c r="E20" s="639"/>
      <c r="F20" s="640"/>
      <c r="G20" s="645" t="str">
        <f>VLOOKUP($C$6,DB_SPD!$B$2:$CV$701,11,FALSE)</f>
        <v>Mengikuti kegiatan Latkatpuan dan sertifikasi penguji kemampuan jasmani yang dilaksanakan di Sepolwan Lemdiklat Polri Jakarta Selatan</v>
      </c>
      <c r="H20" s="646"/>
      <c r="I20" s="646"/>
      <c r="J20" s="646"/>
      <c r="K20" s="646"/>
      <c r="L20" s="646"/>
      <c r="M20" s="647"/>
    </row>
    <row r="21" spans="1:13">
      <c r="A21" s="61"/>
      <c r="B21" s="62"/>
      <c r="C21" s="63"/>
      <c r="D21" s="63"/>
      <c r="E21" s="63"/>
      <c r="F21" s="63"/>
      <c r="G21" s="617" t="str">
        <f>"Berdasarkan "&amp;VLOOKUP($C$6,DB_SPD!$B$2:$CV$701,17,FALSE)&amp;" Tgl, "&amp;TEXT(VLOOKUP($C$6,DB_SPD!$B$2:$CV$701,18,FALSE),"dd mmmm yyyy")</f>
        <v>Berdasarkan Sprin/636/IV/DIK.5.1/2022 Tgl, 20 April 2022</v>
      </c>
      <c r="H21" s="618"/>
      <c r="I21" s="618"/>
      <c r="J21" s="618"/>
      <c r="K21" s="618"/>
      <c r="L21" s="618"/>
      <c r="M21" s="619"/>
    </row>
    <row r="22" spans="1:13" ht="16.5" customHeight="1">
      <c r="A22" s="64">
        <v>5</v>
      </c>
      <c r="B22" s="65" t="s">
        <v>720</v>
      </c>
      <c r="C22" s="66"/>
      <c r="D22" s="66"/>
      <c r="E22" s="66"/>
      <c r="F22" s="67"/>
      <c r="G22" s="609" t="s">
        <v>721</v>
      </c>
      <c r="H22" s="610"/>
      <c r="I22" s="610"/>
      <c r="J22" s="610"/>
      <c r="K22" s="610"/>
      <c r="L22" s="610"/>
      <c r="M22" s="611"/>
    </row>
    <row r="23" spans="1:13" ht="16.5" customHeight="1">
      <c r="A23" s="55">
        <v>6</v>
      </c>
      <c r="B23" s="56" t="s">
        <v>722</v>
      </c>
      <c r="D23" s="56"/>
      <c r="E23" s="56"/>
      <c r="F23" s="56"/>
      <c r="G23" s="68" t="s">
        <v>714</v>
      </c>
      <c r="H23" s="69" t="str">
        <f>VLOOKUP($C$6,DB_SPD!$B$2:$CV$701,12,FALSE)</f>
        <v>Denpasar-Bali</v>
      </c>
      <c r="I23" s="69"/>
      <c r="J23" s="69"/>
      <c r="K23" s="69"/>
      <c r="L23" s="69"/>
      <c r="M23" s="70"/>
    </row>
    <row r="24" spans="1:13" ht="16.5" customHeight="1">
      <c r="A24" s="61"/>
      <c r="B24" s="63" t="s">
        <v>723</v>
      </c>
      <c r="D24" s="63"/>
      <c r="E24" s="63"/>
      <c r="F24" s="63"/>
      <c r="G24" s="71" t="s">
        <v>716</v>
      </c>
      <c r="H24" s="72" t="str">
        <f>VLOOKUP($C$6,DB_SPD!$B$2:$CV$701,13,FALSE)</f>
        <v xml:space="preserve">Jakarta </v>
      </c>
      <c r="I24" s="72"/>
      <c r="J24" s="72"/>
      <c r="K24" s="72"/>
      <c r="L24" s="72"/>
      <c r="M24" s="73"/>
    </row>
    <row r="25" spans="1:13" ht="16.5" customHeight="1">
      <c r="A25" s="55">
        <v>7</v>
      </c>
      <c r="B25" s="56" t="s">
        <v>724</v>
      </c>
      <c r="C25" s="69"/>
      <c r="D25" s="56"/>
      <c r="E25" s="56"/>
      <c r="F25" s="56"/>
      <c r="G25" s="74" t="s">
        <v>714</v>
      </c>
      <c r="H25" s="386" t="str">
        <f>VLOOKUP($C$6,DB_SPD!$B$2:$CV$701,14,FALSE)&amp;" ("&amp;[2]!terbilang(VLOOKUP($C$6,DB_SPD!$B$2:$CV$701,14,FALSE))&amp;") Hari"</f>
        <v>8 (Delapan) Hari</v>
      </c>
      <c r="I25" s="69"/>
      <c r="J25" s="69"/>
      <c r="K25" s="69"/>
      <c r="L25" s="69"/>
      <c r="M25" s="70"/>
    </row>
    <row r="26" spans="1:13" ht="16.5" customHeight="1">
      <c r="A26" s="58"/>
      <c r="B26" s="59" t="s">
        <v>725</v>
      </c>
      <c r="D26" s="59"/>
      <c r="E26" s="59"/>
      <c r="F26" s="59"/>
      <c r="G26" s="75" t="s">
        <v>716</v>
      </c>
      <c r="H26" s="149" t="str">
        <f>TEXT(VLOOKUP($C$6,DB_SPD!$B$2:$CV$701,15,FALSE),"dd mmmm yyyy")</f>
        <v>23 April 2022</v>
      </c>
      <c r="M26" s="76"/>
    </row>
    <row r="27" spans="1:13" ht="16.5" customHeight="1">
      <c r="A27" s="61"/>
      <c r="B27" s="63" t="s">
        <v>726</v>
      </c>
      <c r="D27" s="63"/>
      <c r="E27" s="63"/>
      <c r="F27" s="63"/>
      <c r="G27" s="77" t="s">
        <v>718</v>
      </c>
      <c r="H27" s="78" t="str">
        <f>TEXT(VLOOKUP($C$6,DB_SPD!$B$2:$CV$701,16,FALSE),"dd mmmm yyyy")</f>
        <v>30 April 2022</v>
      </c>
      <c r="I27" s="72"/>
      <c r="J27" s="72"/>
      <c r="K27" s="72"/>
      <c r="L27" s="72"/>
      <c r="M27" s="73"/>
    </row>
    <row r="28" spans="1:13" ht="12" customHeight="1">
      <c r="A28" s="50">
        <v>8</v>
      </c>
      <c r="B28" s="79"/>
      <c r="C28" s="53" t="s">
        <v>727</v>
      </c>
      <c r="D28" s="53"/>
      <c r="E28" s="53"/>
      <c r="F28" s="53"/>
      <c r="G28" s="612" t="s">
        <v>728</v>
      </c>
      <c r="H28" s="613"/>
      <c r="I28" s="613"/>
      <c r="J28" s="613"/>
      <c r="K28" s="613"/>
      <c r="L28" s="613"/>
      <c r="M28" s="614"/>
    </row>
    <row r="29" spans="1:13" ht="9" customHeight="1">
      <c r="A29" s="80"/>
      <c r="B29" s="81" t="str">
        <f>IF(G29=0,"",ROW()-28)</f>
        <v/>
      </c>
      <c r="C29" s="615" t="str">
        <f>VLOOKUP($C$6,DB_SPD!$B$2:$CV$701,24,FALSE)&amp;" "&amp;VLOOKUP($C$6,DB_SPD!$B$2:$CV$701,23,FALSE)&amp;" "&amp;VLOOKUP($C$6,DB_SPD!$B$2:$CV$701,25,FALSE)</f>
        <v xml:space="preserve">  </v>
      </c>
      <c r="D29" s="615"/>
      <c r="E29" s="615"/>
      <c r="F29" s="616"/>
      <c r="G29" s="648">
        <f>VLOOKUP($C$6,DB_SPD!$B$2:$CV$701,27,FALSE)</f>
        <v>0</v>
      </c>
      <c r="H29" s="615"/>
      <c r="I29" s="615"/>
      <c r="J29" s="615"/>
      <c r="K29" s="615"/>
      <c r="L29" s="615"/>
      <c r="M29" s="616"/>
    </row>
    <row r="30" spans="1:13" ht="9" customHeight="1">
      <c r="A30" s="80"/>
      <c r="B30" s="81" t="str">
        <f t="shared" ref="B30:B43" si="0">IF(G30=0,"",ROW()-28)</f>
        <v/>
      </c>
      <c r="C30" s="600" t="str">
        <f>VLOOKUP($C$6,DB_SPD!$B$2:$CV$701,29,FALSE)&amp;" "&amp;VLOOKUP($C$6,DB_SPD!$B$2:$CV$701,28,FALSE)&amp;" "&amp;VLOOKUP($C$6,DB_SPD!$B$2:$CV$701,30,FALSE)</f>
        <v xml:space="preserve">  </v>
      </c>
      <c r="D30" s="600"/>
      <c r="E30" s="600"/>
      <c r="F30" s="601"/>
      <c r="G30" s="602">
        <f>VLOOKUP($C$6,DB_SPD!$B$2:$CV$701,32,FALSE)</f>
        <v>0</v>
      </c>
      <c r="H30" s="600"/>
      <c r="I30" s="600"/>
      <c r="J30" s="600"/>
      <c r="K30" s="600"/>
      <c r="L30" s="600"/>
      <c r="M30" s="601"/>
    </row>
    <row r="31" spans="1:13" ht="9" customHeight="1">
      <c r="A31" s="80"/>
      <c r="B31" s="81" t="str">
        <f t="shared" si="0"/>
        <v/>
      </c>
      <c r="C31" s="600" t="str">
        <f>VLOOKUP($C$6,DB_SPD!$B$2:$CV$701,34,FALSE)&amp;" "&amp;VLOOKUP($C$6,DB_SPD!$B$2:$CV$701,33,FALSE)&amp;" "&amp;VLOOKUP($C$6,DB_SPD!$B$2:$CV$701,35,FALSE)</f>
        <v xml:space="preserve">  </v>
      </c>
      <c r="D31" s="600"/>
      <c r="E31" s="600"/>
      <c r="F31" s="601"/>
      <c r="G31" s="602">
        <f>VLOOKUP($C$6,DB_SPD!$B$2:$CV$701,37,FALSE)</f>
        <v>0</v>
      </c>
      <c r="H31" s="600"/>
      <c r="I31" s="600"/>
      <c r="J31" s="600"/>
      <c r="K31" s="600"/>
      <c r="L31" s="600"/>
      <c r="M31" s="601"/>
    </row>
    <row r="32" spans="1:13" ht="9" customHeight="1">
      <c r="A32" s="80"/>
      <c r="B32" s="81" t="str">
        <f t="shared" si="0"/>
        <v/>
      </c>
      <c r="C32" s="600" t="str">
        <f>VLOOKUP($C$6,DB_SPD!$B$2:$CV$701,39,FALSE)&amp;" "&amp;VLOOKUP($C$6,DB_SPD!$B$2:$CV$701,38,FALSE)&amp;" "&amp;VLOOKUP($C$6,DB_SPD!$B$2:$CV$701,40,FALSE)</f>
        <v xml:space="preserve">  </v>
      </c>
      <c r="D32" s="600"/>
      <c r="E32" s="600"/>
      <c r="F32" s="601"/>
      <c r="G32" s="602">
        <f>VLOOKUP($C$6,DB_SPD!$B$2:$CV$701,42,FALSE)</f>
        <v>0</v>
      </c>
      <c r="H32" s="600"/>
      <c r="I32" s="600"/>
      <c r="J32" s="600"/>
      <c r="K32" s="600"/>
      <c r="L32" s="600"/>
      <c r="M32" s="601"/>
    </row>
    <row r="33" spans="1:13" ht="9" customHeight="1">
      <c r="A33" s="80"/>
      <c r="B33" s="81" t="str">
        <f t="shared" si="0"/>
        <v/>
      </c>
      <c r="C33" s="600" t="str">
        <f>VLOOKUP($C$6,DB_SPD!$B$2:$CV$701,44,FALSE)&amp;" "&amp;VLOOKUP($C$6,DB_SPD!$B$2:$CV$701,43,FALSE)&amp;" "&amp;VLOOKUP($C$6,DB_SPD!$B$2:$CV$701,45,FALSE)</f>
        <v xml:space="preserve">  </v>
      </c>
      <c r="D33" s="600"/>
      <c r="E33" s="600"/>
      <c r="F33" s="601"/>
      <c r="G33" s="602">
        <f>VLOOKUP($C$6,DB_SPD!$B$2:$CV$701,47,FALSE)</f>
        <v>0</v>
      </c>
      <c r="H33" s="600"/>
      <c r="I33" s="600"/>
      <c r="J33" s="600"/>
      <c r="K33" s="600"/>
      <c r="L33" s="600"/>
      <c r="M33" s="601"/>
    </row>
    <row r="34" spans="1:13" ht="9" customHeight="1">
      <c r="A34" s="82"/>
      <c r="B34" s="81" t="str">
        <f t="shared" si="0"/>
        <v/>
      </c>
      <c r="C34" s="600" t="str">
        <f>VLOOKUP($C$6,DB_SPD!$B$2:$CV$701,49,FALSE)&amp;" "&amp;VLOOKUP($C$6,DB_SPD!$B$2:$CV$701,48,FALSE)&amp;" "&amp;VLOOKUP($C$6,DB_SPD!$B$2:$CV$701,50,FALSE)</f>
        <v xml:space="preserve">  </v>
      </c>
      <c r="D34" s="600"/>
      <c r="E34" s="600"/>
      <c r="F34" s="601"/>
      <c r="G34" s="602">
        <f>VLOOKUP($C$6,DB_SPD!$B$2:$CV$701,52,FALSE)</f>
        <v>0</v>
      </c>
      <c r="H34" s="600"/>
      <c r="I34" s="600"/>
      <c r="J34" s="600"/>
      <c r="K34" s="600"/>
      <c r="L34" s="600"/>
      <c r="M34" s="601"/>
    </row>
    <row r="35" spans="1:13" ht="9" customHeight="1">
      <c r="A35" s="82"/>
      <c r="B35" s="81" t="str">
        <f t="shared" si="0"/>
        <v/>
      </c>
      <c r="C35" s="600" t="str">
        <f>VLOOKUP($C$6,DB_SPD!$B$2:$CV$701,54,FALSE)&amp;" "&amp;VLOOKUP($C$6,DB_SPD!$B$2:$CV$701,53,FALSE)&amp;" "&amp;VLOOKUP($C$6,DB_SPD!$B$2:$CV$701,55,FALSE)</f>
        <v xml:space="preserve">  </v>
      </c>
      <c r="D35" s="600"/>
      <c r="E35" s="600"/>
      <c r="F35" s="601"/>
      <c r="G35" s="602">
        <f>VLOOKUP($C$6,DB_SPD!$B$2:$CV$701,57,FALSE)</f>
        <v>0</v>
      </c>
      <c r="H35" s="600"/>
      <c r="I35" s="600"/>
      <c r="J35" s="600"/>
      <c r="K35" s="600"/>
      <c r="L35" s="600"/>
      <c r="M35" s="601"/>
    </row>
    <row r="36" spans="1:13" ht="9" customHeight="1">
      <c r="A36" s="82"/>
      <c r="B36" s="81" t="str">
        <f t="shared" si="0"/>
        <v/>
      </c>
      <c r="C36" s="600" t="str">
        <f>VLOOKUP($C$6,DB_SPD!$B$2:$CV$701,59,FALSE)&amp;" "&amp;VLOOKUP($C$6,DB_SPD!$B$2:$CV$701,58,FALSE)&amp;" "&amp;VLOOKUP($C$6,DB_SPD!$B$2:$CV$701,60,FALSE)</f>
        <v xml:space="preserve">  </v>
      </c>
      <c r="D36" s="600"/>
      <c r="E36" s="600"/>
      <c r="F36" s="601"/>
      <c r="G36" s="602">
        <f>VLOOKUP($C$6,DB_SPD!$B$2:$CV$701,62,FALSE)</f>
        <v>0</v>
      </c>
      <c r="H36" s="600"/>
      <c r="I36" s="600"/>
      <c r="J36" s="600"/>
      <c r="K36" s="600"/>
      <c r="L36" s="600"/>
      <c r="M36" s="601"/>
    </row>
    <row r="37" spans="1:13" ht="9" customHeight="1">
      <c r="A37" s="82"/>
      <c r="B37" s="81" t="str">
        <f t="shared" si="0"/>
        <v/>
      </c>
      <c r="C37" s="600" t="str">
        <f>VLOOKUP($C$6,DB_SPD!$B$2:$CV$701,64,FALSE)&amp;" "&amp;VLOOKUP($C$6,DB_SPD!$B$2:$CV$701,63,FALSE)&amp;" "&amp;VLOOKUP($C$6,DB_SPD!$B$2:$CV$701,65,FALSE)</f>
        <v xml:space="preserve">  </v>
      </c>
      <c r="D37" s="600"/>
      <c r="E37" s="600"/>
      <c r="F37" s="601"/>
      <c r="G37" s="602">
        <f>VLOOKUP($C$6,DB_SPD!$B$2:$CV$701,67,FALSE)</f>
        <v>0</v>
      </c>
      <c r="H37" s="600"/>
      <c r="I37" s="600"/>
      <c r="J37" s="600"/>
      <c r="K37" s="600"/>
      <c r="L37" s="600"/>
      <c r="M37" s="601"/>
    </row>
    <row r="38" spans="1:13" ht="9" customHeight="1">
      <c r="A38" s="82"/>
      <c r="B38" s="81" t="str">
        <f t="shared" si="0"/>
        <v/>
      </c>
      <c r="C38" s="600" t="str">
        <f>VLOOKUP($C$6,DB_SPD!$B$2:$CV$701,69,FALSE)&amp;" "&amp;VLOOKUP($C$6,DB_SPD!$B$2:$CV$701,68,FALSE)&amp;" "&amp;VLOOKUP($C$6,DB_SPD!$B$2:$CV$701,70,FALSE)</f>
        <v xml:space="preserve">  </v>
      </c>
      <c r="D38" s="600"/>
      <c r="E38" s="600"/>
      <c r="F38" s="601"/>
      <c r="G38" s="602">
        <f>VLOOKUP($C$6,DB_SPD!$B$2:$CV$701,72,FALSE)</f>
        <v>0</v>
      </c>
      <c r="H38" s="600"/>
      <c r="I38" s="600"/>
      <c r="J38" s="600"/>
      <c r="K38" s="600"/>
      <c r="L38" s="600"/>
      <c r="M38" s="601"/>
    </row>
    <row r="39" spans="1:13" ht="9" customHeight="1">
      <c r="A39" s="82"/>
      <c r="B39" s="81" t="str">
        <f t="shared" si="0"/>
        <v/>
      </c>
      <c r="C39" s="600" t="str">
        <f>VLOOKUP($C$6,DB_SPD!$B$2:$CV$701,74,FALSE)&amp;" "&amp;VLOOKUP($C$6,DB_SPD!$B$2:$CV$701,73,FALSE)&amp;" "&amp;VLOOKUP($C$6,DB_SPD!$B$2:$CV$701,75,FALSE)</f>
        <v xml:space="preserve">  </v>
      </c>
      <c r="D39" s="600"/>
      <c r="E39" s="600"/>
      <c r="F39" s="601"/>
      <c r="G39" s="602">
        <f>VLOOKUP($C$6,DB_SPD!$B$2:$CV$701,77,FALSE)</f>
        <v>0</v>
      </c>
      <c r="H39" s="600"/>
      <c r="I39" s="600"/>
      <c r="J39" s="600"/>
      <c r="K39" s="600"/>
      <c r="L39" s="600"/>
      <c r="M39" s="601"/>
    </row>
    <row r="40" spans="1:13" ht="9" customHeight="1">
      <c r="A40" s="82"/>
      <c r="B40" s="81" t="str">
        <f t="shared" si="0"/>
        <v/>
      </c>
      <c r="C40" s="600" t="str">
        <f>VLOOKUP($C$6,DB_SPD!$B$2:$CV$701,79,FALSE)&amp;" "&amp;VLOOKUP($C$6,DB_SPD!$B$2:$CV$701,78,FALSE)&amp;" "&amp;VLOOKUP($C$6,DB_SPD!$B$2:$CV$701,80,FALSE)</f>
        <v xml:space="preserve">  </v>
      </c>
      <c r="D40" s="600"/>
      <c r="E40" s="600"/>
      <c r="F40" s="601"/>
      <c r="G40" s="602">
        <f>VLOOKUP($C$6,DB_SPD!$B$2:$CV$701,82,FALSE)</f>
        <v>0</v>
      </c>
      <c r="H40" s="600"/>
      <c r="I40" s="600"/>
      <c r="J40" s="600"/>
      <c r="K40" s="600"/>
      <c r="L40" s="600"/>
      <c r="M40" s="601"/>
    </row>
    <row r="41" spans="1:13" ht="9" customHeight="1">
      <c r="A41" s="82"/>
      <c r="B41" s="81" t="str">
        <f t="shared" si="0"/>
        <v/>
      </c>
      <c r="C41" s="600" t="str">
        <f>VLOOKUP($C$6,DB_SPD!$B$2:$CV$701,84,FALSE)&amp;" "&amp;VLOOKUP($C$6,DB_SPD!$B$2:$CV$701,83,FALSE)&amp;" "&amp;VLOOKUP($C$6,DB_SPD!$B$2:$CV$701,85,FALSE)</f>
        <v xml:space="preserve">  </v>
      </c>
      <c r="D41" s="600"/>
      <c r="E41" s="600"/>
      <c r="F41" s="601"/>
      <c r="G41" s="602">
        <f>VLOOKUP($C$6,DB_SPD!$B$2:$CV$701,87,FALSE)</f>
        <v>0</v>
      </c>
      <c r="H41" s="600"/>
      <c r="I41" s="600"/>
      <c r="J41" s="600"/>
      <c r="K41" s="600"/>
      <c r="L41" s="600"/>
      <c r="M41" s="601"/>
    </row>
    <row r="42" spans="1:13" ht="9" customHeight="1">
      <c r="A42" s="82"/>
      <c r="B42" s="81" t="str">
        <f t="shared" si="0"/>
        <v/>
      </c>
      <c r="C42" s="600" t="str">
        <f>VLOOKUP($C$6,DB_SPD!$B$2:$CV$701,89,FALSE)&amp;" "&amp;VLOOKUP($C$6,DB_SPD!$B$2:$CV$701,88,FALSE)&amp;" "&amp;VLOOKUP($C$6,DB_SPD!$B$2:$CV$701,90,FALSE)</f>
        <v xml:space="preserve">  </v>
      </c>
      <c r="D42" s="600"/>
      <c r="E42" s="600"/>
      <c r="F42" s="601"/>
      <c r="G42" s="602">
        <f>VLOOKUP($C$6,DB_SPD!$B$2:$CV$701,92,FALSE)</f>
        <v>0</v>
      </c>
      <c r="H42" s="600"/>
      <c r="I42" s="600"/>
      <c r="J42" s="600"/>
      <c r="K42" s="600"/>
      <c r="L42" s="600"/>
      <c r="M42" s="601"/>
    </row>
    <row r="43" spans="1:13" ht="9" customHeight="1">
      <c r="A43" s="83"/>
      <c r="B43" s="81" t="str">
        <f t="shared" si="0"/>
        <v/>
      </c>
      <c r="C43" s="603" t="str">
        <f>VLOOKUP($C$6,DB_SPD!$B$2:$CV$701,94,FALSE)&amp;" "&amp;VLOOKUP($C$6,DB_SPD!$B$2:$CV$701,93,FALSE)&amp;" "&amp;VLOOKUP($C$6,DB_SPD!$B$2:$CV$701,95,FALSE)</f>
        <v xml:space="preserve">  </v>
      </c>
      <c r="D43" s="603"/>
      <c r="E43" s="603"/>
      <c r="F43" s="604"/>
      <c r="G43" s="605">
        <f>VLOOKUP($C$6,DB_SPD!$B$2:$CV$701,97,FALSE)</f>
        <v>0</v>
      </c>
      <c r="H43" s="603"/>
      <c r="I43" s="603"/>
      <c r="J43" s="603"/>
      <c r="K43" s="603"/>
      <c r="L43" s="603"/>
      <c r="M43" s="604"/>
    </row>
    <row r="44" spans="1:13">
      <c r="A44" s="84">
        <v>9</v>
      </c>
      <c r="B44" s="69" t="s">
        <v>729</v>
      </c>
      <c r="G44" s="86"/>
      <c r="M44" s="76"/>
    </row>
    <row r="45" spans="1:13">
      <c r="A45" s="85"/>
      <c r="B45" s="47" t="s">
        <v>714</v>
      </c>
      <c r="C45" s="47" t="s">
        <v>730</v>
      </c>
      <c r="G45" s="86" t="s">
        <v>714</v>
      </c>
      <c r="H45" s="47" t="s">
        <v>122</v>
      </c>
      <c r="M45" s="76"/>
    </row>
    <row r="46" spans="1:13">
      <c r="A46" s="87"/>
      <c r="B46" s="72" t="s">
        <v>716</v>
      </c>
      <c r="C46" s="72" t="s">
        <v>135</v>
      </c>
      <c r="D46" s="72"/>
      <c r="E46" s="72"/>
      <c r="F46" s="73"/>
      <c r="G46" s="71" t="s">
        <v>716</v>
      </c>
      <c r="H46" s="98" t="str">
        <f>IF($C$9=524119,"524119 (Perjalanan Dinas Paket Meeting)",IF($C$9="524111a","524111 (Perjalanan Dinas)",IF($C$9="524111b","524111 (Perjalanan Dinas)",IF($C$9="524111c","524111 (Perjalanan Dinas)",IF($C$9=521119,"521119 (Dukungan Operasional)",IF($C$9=524112,"524112 (Perjalanan Dinas Luar negeri)",IF($C$9="Duk Ops","")))))))</f>
        <v>524119 (Perjalanan Dinas Paket Meeting)</v>
      </c>
      <c r="I46" s="72"/>
      <c r="J46" s="72"/>
      <c r="K46" s="72"/>
      <c r="L46" s="72"/>
      <c r="M46" s="73"/>
    </row>
    <row r="47" spans="1:13">
      <c r="A47" s="87">
        <v>10</v>
      </c>
      <c r="B47" s="88" t="s">
        <v>731</v>
      </c>
      <c r="C47" s="52"/>
      <c r="D47" s="52"/>
      <c r="E47" s="52"/>
      <c r="F47" s="89"/>
      <c r="G47" s="71"/>
      <c r="H47" s="72"/>
      <c r="I47" s="72"/>
      <c r="J47" s="72"/>
      <c r="K47" s="72"/>
      <c r="L47" s="72"/>
      <c r="M47" s="73"/>
    </row>
    <row r="48" spans="1:13" ht="27" customHeight="1">
      <c r="B48" s="90" t="s">
        <v>732</v>
      </c>
      <c r="C48" s="90" t="s">
        <v>733</v>
      </c>
      <c r="D48" s="90"/>
      <c r="E48" s="90"/>
      <c r="H48" s="47" t="s">
        <v>734</v>
      </c>
      <c r="I48" s="47" t="s">
        <v>704</v>
      </c>
      <c r="J48" s="91" t="s">
        <v>292</v>
      </c>
    </row>
    <row r="49" spans="1:13">
      <c r="H49" s="72" t="s">
        <v>735</v>
      </c>
      <c r="I49" s="72" t="s">
        <v>704</v>
      </c>
      <c r="J49" s="357" t="str">
        <f>TEXT(VLOOKUP($C$6,DB_SPD!$B$2:$CV$701,2,FALSE),"dd mmmm yyyy")</f>
        <v>21 April 2022</v>
      </c>
    </row>
    <row r="50" spans="1:13" ht="18" customHeight="1">
      <c r="G50" s="546" t="s">
        <v>736</v>
      </c>
      <c r="H50" s="546"/>
      <c r="I50" s="546"/>
      <c r="J50" s="546"/>
      <c r="K50" s="546"/>
      <c r="L50" s="546"/>
    </row>
    <row r="51" spans="1:13">
      <c r="G51" s="546" t="s">
        <v>123</v>
      </c>
      <c r="H51" s="546"/>
      <c r="I51" s="546"/>
      <c r="J51" s="546"/>
      <c r="K51" s="546"/>
      <c r="L51" s="546"/>
    </row>
    <row r="52" spans="1:13">
      <c r="H52" s="92"/>
    </row>
    <row r="55" spans="1:13">
      <c r="A55" s="93" t="s">
        <v>122</v>
      </c>
      <c r="B55" s="93"/>
      <c r="G55" s="593" t="str">
        <f>HLOOKUP("Nama",Pejabat!$C$1:$E$8,MATCH($G$51,Pejabat!$F$1:$F$8,0),FALSE)</f>
        <v>I KETUT SUKADANA, SH</v>
      </c>
      <c r="H55" s="593"/>
      <c r="I55" s="593"/>
      <c r="J55" s="593"/>
      <c r="K55" s="593"/>
      <c r="L55" s="593"/>
    </row>
    <row r="56" spans="1:13">
      <c r="G56" s="546" t="str">
        <f>VLOOKUP($G$55,Pejabat!$C$2:$D$8,2,FALSE)&amp;" NRP "&amp;HLOOKUP("NRP",Pejabat!$B$1:$E$8,MATCH($G$55,Pejabat!$C$1:$C$8,0),FALSE)</f>
        <v>IPDA NRP 75010187</v>
      </c>
      <c r="H56" s="546"/>
      <c r="I56" s="546"/>
      <c r="J56" s="546"/>
      <c r="K56" s="546"/>
      <c r="L56" s="546"/>
    </row>
    <row r="59" spans="1:13">
      <c r="A59" s="606" t="s">
        <v>29602</v>
      </c>
      <c r="B59" s="546"/>
      <c r="C59" s="546"/>
      <c r="D59" s="546"/>
      <c r="E59" s="546"/>
      <c r="F59" s="546"/>
      <c r="G59" s="546"/>
      <c r="H59" s="546"/>
      <c r="I59" s="546"/>
      <c r="J59" s="546"/>
      <c r="K59" s="546"/>
      <c r="L59" s="546"/>
      <c r="M59" s="546"/>
    </row>
    <row r="60" spans="1:13">
      <c r="A60" s="151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</row>
    <row r="61" spans="1:13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</row>
    <row r="63" spans="1:13">
      <c r="A63" s="68"/>
      <c r="B63" s="69"/>
      <c r="C63" s="69"/>
      <c r="D63" s="69"/>
      <c r="E63" s="69"/>
      <c r="F63" s="69"/>
      <c r="G63" s="74" t="s">
        <v>739</v>
      </c>
      <c r="H63" s="69" t="s">
        <v>740</v>
      </c>
      <c r="I63" s="95" t="s">
        <v>704</v>
      </c>
      <c r="J63" s="69" t="s">
        <v>175</v>
      </c>
      <c r="K63" s="69"/>
      <c r="L63" s="70"/>
    </row>
    <row r="64" spans="1:13">
      <c r="A64" s="86"/>
      <c r="G64" s="86"/>
      <c r="H64" s="47" t="s">
        <v>741</v>
      </c>
      <c r="I64" s="94"/>
      <c r="L64" s="76"/>
    </row>
    <row r="65" spans="1:12">
      <c r="A65" s="86"/>
      <c r="G65" s="86"/>
      <c r="H65" s="47" t="s">
        <v>742</v>
      </c>
      <c r="I65" s="94" t="s">
        <v>704</v>
      </c>
      <c r="J65" s="47" t="str">
        <f>VLOOKUP($C$6,DB_SPD!$B$2:$CV$701,13,FALSE)</f>
        <v xml:space="preserve">Jakarta </v>
      </c>
      <c r="L65" s="76"/>
    </row>
    <row r="66" spans="1:12">
      <c r="A66" s="86"/>
      <c r="G66" s="86"/>
      <c r="H66" s="47" t="s">
        <v>743</v>
      </c>
      <c r="I66" s="94" t="s">
        <v>704</v>
      </c>
      <c r="K66" s="47">
        <v>44563</v>
      </c>
      <c r="L66" s="76"/>
    </row>
    <row r="67" spans="1:12">
      <c r="A67" s="86"/>
      <c r="G67" s="86"/>
      <c r="H67" s="546" t="str">
        <f>IF($C$10="DALAM KOTA","a.n. KUASA PENGGUNA ANGGARAN","Kepala .................................................")</f>
        <v>Kepala .................................................</v>
      </c>
      <c r="I67" s="546"/>
      <c r="J67" s="546"/>
      <c r="L67" s="76"/>
    </row>
    <row r="68" spans="1:12">
      <c r="A68" s="86"/>
      <c r="G68" s="86"/>
      <c r="H68" s="546" t="str">
        <f>IF($C$10="DALAM KOTA","PEJABAT PEMBUAT KOMITMEN","")</f>
        <v/>
      </c>
      <c r="I68" s="546"/>
      <c r="J68" s="546"/>
      <c r="L68" s="76"/>
    </row>
    <row r="69" spans="1:12">
      <c r="A69" s="86"/>
      <c r="G69" s="86"/>
      <c r="H69" s="94"/>
      <c r="I69" s="94"/>
      <c r="J69" s="94"/>
      <c r="L69" s="76"/>
    </row>
    <row r="70" spans="1:12">
      <c r="A70" s="86"/>
      <c r="G70" s="86"/>
      <c r="L70" s="76"/>
    </row>
    <row r="71" spans="1:12">
      <c r="A71" s="86"/>
      <c r="G71" s="86"/>
      <c r="L71" s="76"/>
    </row>
    <row r="72" spans="1:12">
      <c r="A72" s="86"/>
      <c r="G72" s="86"/>
      <c r="H72" s="546" t="str">
        <f>IF($C$10="DALAM KOTA",$H$106,"(.......................................................)")</f>
        <v>(.......................................................)</v>
      </c>
      <c r="I72" s="546"/>
      <c r="J72" s="546"/>
      <c r="L72" s="76"/>
    </row>
    <row r="73" spans="1:12">
      <c r="A73" s="71"/>
      <c r="B73" s="72"/>
      <c r="C73" s="72"/>
      <c r="D73" s="72"/>
      <c r="E73" s="72"/>
      <c r="F73" s="73"/>
      <c r="G73" s="86"/>
      <c r="H73" s="599" t="str">
        <f>IF($C$10="DALAM KOTA",$H$107,"")</f>
        <v/>
      </c>
      <c r="I73" s="599"/>
      <c r="J73" s="599"/>
      <c r="L73" s="76"/>
    </row>
    <row r="74" spans="1:12">
      <c r="A74" s="96" t="s">
        <v>746</v>
      </c>
      <c r="B74" s="47" t="s">
        <v>747</v>
      </c>
      <c r="E74" s="94" t="s">
        <v>704</v>
      </c>
      <c r="F74" s="47" t="s">
        <v>748</v>
      </c>
      <c r="G74" s="68"/>
      <c r="H74" s="69" t="s">
        <v>740</v>
      </c>
      <c r="I74" s="95" t="s">
        <v>704</v>
      </c>
      <c r="J74" s="69" t="s">
        <v>748</v>
      </c>
      <c r="K74" s="69"/>
      <c r="L74" s="70"/>
    </row>
    <row r="75" spans="1:12">
      <c r="A75" s="96"/>
      <c r="B75" s="47" t="s">
        <v>743</v>
      </c>
      <c r="E75" s="94" t="s">
        <v>704</v>
      </c>
      <c r="F75" s="47" t="s">
        <v>748</v>
      </c>
      <c r="G75" s="86"/>
      <c r="H75" s="47" t="s">
        <v>749</v>
      </c>
      <c r="I75" s="94" t="s">
        <v>704</v>
      </c>
      <c r="J75" s="47" t="s">
        <v>748</v>
      </c>
      <c r="L75" s="76"/>
    </row>
    <row r="76" spans="1:12">
      <c r="A76" s="96"/>
      <c r="B76" s="47" t="s">
        <v>744</v>
      </c>
      <c r="G76" s="86"/>
      <c r="H76" s="47" t="s">
        <v>743</v>
      </c>
      <c r="I76" s="94" t="s">
        <v>704</v>
      </c>
      <c r="J76" s="47" t="s">
        <v>748</v>
      </c>
      <c r="L76" s="76"/>
    </row>
    <row r="77" spans="1:12">
      <c r="A77" s="96"/>
      <c r="B77" s="49"/>
      <c r="G77" s="86"/>
      <c r="H77" s="47" t="s">
        <v>744</v>
      </c>
      <c r="L77" s="76"/>
    </row>
    <row r="78" spans="1:12">
      <c r="A78" s="96"/>
      <c r="B78" s="49"/>
      <c r="G78" s="86"/>
      <c r="L78" s="76"/>
    </row>
    <row r="79" spans="1:12">
      <c r="A79" s="96"/>
      <c r="B79" s="49"/>
      <c r="G79" s="86"/>
      <c r="L79" s="76"/>
    </row>
    <row r="80" spans="1:12" ht="15" customHeight="1">
      <c r="A80" s="96"/>
      <c r="B80" s="534" t="s">
        <v>745</v>
      </c>
      <c r="C80" s="534"/>
      <c r="D80" s="534"/>
      <c r="E80" s="534"/>
      <c r="F80" s="607"/>
      <c r="G80" s="86"/>
      <c r="H80" s="47" t="s">
        <v>745</v>
      </c>
      <c r="L80" s="76"/>
    </row>
    <row r="81" spans="1:12">
      <c r="A81" s="96"/>
      <c r="B81" s="49"/>
      <c r="G81" s="86"/>
      <c r="L81" s="76"/>
    </row>
    <row r="82" spans="1:12">
      <c r="A82" s="97" t="s">
        <v>750</v>
      </c>
      <c r="B82" s="69" t="s">
        <v>747</v>
      </c>
      <c r="C82" s="69"/>
      <c r="D82" s="69"/>
      <c r="E82" s="95" t="s">
        <v>704</v>
      </c>
      <c r="F82" s="70" t="s">
        <v>748</v>
      </c>
      <c r="G82" s="68"/>
      <c r="H82" s="69" t="s">
        <v>740</v>
      </c>
      <c r="I82" s="95" t="s">
        <v>704</v>
      </c>
      <c r="J82" s="69" t="s">
        <v>748</v>
      </c>
      <c r="K82" s="69"/>
      <c r="L82" s="70"/>
    </row>
    <row r="83" spans="1:12">
      <c r="A83" s="96"/>
      <c r="B83" s="47" t="s">
        <v>743</v>
      </c>
      <c r="E83" s="94" t="s">
        <v>704</v>
      </c>
      <c r="F83" s="76" t="s">
        <v>748</v>
      </c>
      <c r="G83" s="86"/>
      <c r="H83" s="47" t="s">
        <v>749</v>
      </c>
      <c r="I83" s="94" t="s">
        <v>704</v>
      </c>
      <c r="J83" s="47" t="s">
        <v>748</v>
      </c>
      <c r="L83" s="76"/>
    </row>
    <row r="84" spans="1:12">
      <c r="A84" s="96"/>
      <c r="F84" s="76"/>
      <c r="G84" s="86"/>
      <c r="H84" s="47" t="s">
        <v>743</v>
      </c>
      <c r="I84" s="94" t="s">
        <v>704</v>
      </c>
      <c r="J84" s="47" t="s">
        <v>748</v>
      </c>
      <c r="L84" s="76"/>
    </row>
    <row r="85" spans="1:12">
      <c r="A85" s="96"/>
      <c r="B85" s="47" t="s">
        <v>744</v>
      </c>
      <c r="F85" s="76"/>
      <c r="G85" s="86"/>
      <c r="H85" s="47" t="s">
        <v>744</v>
      </c>
      <c r="L85" s="76"/>
    </row>
    <row r="86" spans="1:12">
      <c r="A86" s="96"/>
      <c r="B86" s="49"/>
      <c r="F86" s="76"/>
      <c r="G86" s="86"/>
      <c r="L86" s="76"/>
    </row>
    <row r="87" spans="1:12">
      <c r="A87" s="96"/>
      <c r="B87" s="49"/>
      <c r="F87" s="76"/>
      <c r="G87" s="86"/>
      <c r="L87" s="76"/>
    </row>
    <row r="88" spans="1:12" ht="15" customHeight="1">
      <c r="A88" s="96"/>
      <c r="B88" s="534" t="s">
        <v>745</v>
      </c>
      <c r="C88" s="534"/>
      <c r="D88" s="534"/>
      <c r="E88" s="534"/>
      <c r="F88" s="607"/>
      <c r="G88" s="86"/>
      <c r="H88" s="47" t="s">
        <v>745</v>
      </c>
      <c r="L88" s="76"/>
    </row>
    <row r="89" spans="1:12">
      <c r="A89" s="96"/>
      <c r="B89" s="98"/>
      <c r="C89" s="72"/>
      <c r="D89" s="72"/>
      <c r="E89" s="72"/>
      <c r="F89" s="73"/>
      <c r="G89" s="86"/>
      <c r="L89" s="76"/>
    </row>
    <row r="90" spans="1:12">
      <c r="A90" s="97" t="s">
        <v>751</v>
      </c>
      <c r="B90" s="47" t="s">
        <v>747</v>
      </c>
      <c r="E90" s="94" t="s">
        <v>704</v>
      </c>
      <c r="F90" s="47" t="s">
        <v>748</v>
      </c>
      <c r="G90" s="68"/>
      <c r="H90" s="69" t="s">
        <v>740</v>
      </c>
      <c r="I90" s="95" t="s">
        <v>704</v>
      </c>
      <c r="J90" s="69" t="s">
        <v>748</v>
      </c>
      <c r="K90" s="69"/>
      <c r="L90" s="70"/>
    </row>
    <row r="91" spans="1:12">
      <c r="A91" s="96"/>
      <c r="B91" s="47" t="s">
        <v>743</v>
      </c>
      <c r="E91" s="94" t="s">
        <v>704</v>
      </c>
      <c r="F91" s="47" t="s">
        <v>748</v>
      </c>
      <c r="G91" s="86"/>
      <c r="H91" s="47" t="s">
        <v>749</v>
      </c>
      <c r="I91" s="94" t="s">
        <v>704</v>
      </c>
      <c r="J91" s="47" t="s">
        <v>748</v>
      </c>
      <c r="L91" s="76"/>
    </row>
    <row r="92" spans="1:12">
      <c r="A92" s="96"/>
      <c r="G92" s="86"/>
      <c r="H92" s="47" t="s">
        <v>743</v>
      </c>
      <c r="I92" s="94" t="s">
        <v>704</v>
      </c>
      <c r="J92" s="47" t="s">
        <v>748</v>
      </c>
      <c r="L92" s="76"/>
    </row>
    <row r="93" spans="1:12">
      <c r="A93" s="96"/>
      <c r="B93" s="47" t="s">
        <v>744</v>
      </c>
      <c r="G93" s="86"/>
      <c r="H93" s="47" t="s">
        <v>744</v>
      </c>
      <c r="L93" s="76"/>
    </row>
    <row r="94" spans="1:12">
      <c r="A94" s="96"/>
      <c r="B94" s="49"/>
      <c r="G94" s="86"/>
      <c r="L94" s="76"/>
    </row>
    <row r="95" spans="1:12">
      <c r="A95" s="96"/>
      <c r="B95" s="49"/>
      <c r="G95" s="86"/>
      <c r="L95" s="76"/>
    </row>
    <row r="96" spans="1:12" ht="15" customHeight="1">
      <c r="A96" s="96"/>
      <c r="B96" s="534" t="s">
        <v>745</v>
      </c>
      <c r="C96" s="534"/>
      <c r="D96" s="534"/>
      <c r="E96" s="534"/>
      <c r="F96" s="607"/>
      <c r="G96" s="86"/>
      <c r="H96" s="47" t="s">
        <v>745</v>
      </c>
      <c r="L96" s="76"/>
    </row>
    <row r="97" spans="1:12">
      <c r="A97" s="99"/>
      <c r="B97" s="98"/>
      <c r="C97" s="72"/>
      <c r="D97" s="72"/>
      <c r="E97" s="72"/>
      <c r="F97" s="72"/>
      <c r="G97" s="71"/>
      <c r="H97" s="72"/>
      <c r="I97" s="72"/>
      <c r="J97" s="72"/>
      <c r="K97" s="72"/>
      <c r="L97" s="73"/>
    </row>
    <row r="98" spans="1:12">
      <c r="A98" s="96" t="s">
        <v>752</v>
      </c>
      <c r="B98" s="47" t="s">
        <v>747</v>
      </c>
      <c r="E98" s="94" t="s">
        <v>704</v>
      </c>
      <c r="F98" s="47" t="s">
        <v>753</v>
      </c>
      <c r="G98" s="86"/>
      <c r="H98" s="588" t="s">
        <v>754</v>
      </c>
      <c r="I98" s="588"/>
      <c r="J98" s="588"/>
      <c r="K98" s="588"/>
      <c r="L98" s="608"/>
    </row>
    <row r="99" spans="1:12">
      <c r="A99" s="86"/>
      <c r="B99" s="47" t="s">
        <v>741</v>
      </c>
      <c r="E99" s="94"/>
      <c r="G99" s="86"/>
      <c r="H99" s="588"/>
      <c r="I99" s="588"/>
      <c r="J99" s="588"/>
      <c r="K99" s="588"/>
      <c r="L99" s="608"/>
    </row>
    <row r="100" spans="1:12" ht="30" customHeight="1">
      <c r="A100" s="86"/>
      <c r="B100" s="100" t="s">
        <v>743</v>
      </c>
      <c r="E100" s="101" t="s">
        <v>704</v>
      </c>
      <c r="F100" s="100" t="s">
        <v>748</v>
      </c>
      <c r="G100" s="86"/>
      <c r="H100" s="588"/>
      <c r="I100" s="588"/>
      <c r="J100" s="588"/>
      <c r="K100" s="588"/>
      <c r="L100" s="608"/>
    </row>
    <row r="101" spans="1:12">
      <c r="A101" s="595" t="str">
        <f>H101</f>
        <v>a.n. KUASA PENGGUNA ANGGARAN</v>
      </c>
      <c r="B101" s="546"/>
      <c r="C101" s="546"/>
      <c r="D101" s="546"/>
      <c r="E101" s="546"/>
      <c r="F101" s="546"/>
      <c r="G101" s="86"/>
      <c r="H101" s="546" t="s">
        <v>736</v>
      </c>
      <c r="I101" s="546"/>
      <c r="J101" s="546"/>
      <c r="K101" s="546"/>
      <c r="L101" s="596"/>
    </row>
    <row r="102" spans="1:12">
      <c r="A102" s="595" t="str">
        <f>H102</f>
        <v>PEJABAT PEMBUAT KOMITMEN</v>
      </c>
      <c r="B102" s="546"/>
      <c r="C102" s="546"/>
      <c r="D102" s="546"/>
      <c r="E102" s="546"/>
      <c r="F102" s="546"/>
      <c r="G102" s="86"/>
      <c r="H102" s="546" t="s">
        <v>123</v>
      </c>
      <c r="I102" s="546"/>
      <c r="J102" s="546"/>
      <c r="K102" s="546"/>
      <c r="L102" s="596"/>
    </row>
    <row r="103" spans="1:12">
      <c r="A103" s="86"/>
      <c r="G103" s="86"/>
      <c r="L103" s="76"/>
    </row>
    <row r="104" spans="1:12">
      <c r="A104" s="86"/>
      <c r="G104" s="86"/>
      <c r="L104" s="76"/>
    </row>
    <row r="105" spans="1:12">
      <c r="A105" s="86"/>
      <c r="G105" s="86"/>
      <c r="L105" s="76"/>
    </row>
    <row r="106" spans="1:12">
      <c r="A106" s="592" t="str">
        <f>HLOOKUP("Nama",Pejabat!$C$1:$E$8,MATCH($H$102,Pejabat!$F$1:$F$8,0),FALSE)</f>
        <v>I KETUT SUKADANA, SH</v>
      </c>
      <c r="B106" s="593"/>
      <c r="C106" s="593"/>
      <c r="D106" s="593"/>
      <c r="E106" s="593"/>
      <c r="F106" s="593"/>
      <c r="G106" s="86"/>
      <c r="H106" s="593" t="str">
        <f>HLOOKUP("Nama",Pejabat!$C$1:$E$8,MATCH($H$102,Pejabat!$F$1:$F$8,0),FALSE)</f>
        <v>I KETUT SUKADANA, SH</v>
      </c>
      <c r="I106" s="593"/>
      <c r="J106" s="593"/>
      <c r="K106" s="593"/>
      <c r="L106" s="594"/>
    </row>
    <row r="107" spans="1:12">
      <c r="A107" s="595" t="str">
        <f>VLOOKUP($H$106,Pejabat!$C$2:$D$8,2,FALSE)&amp;" NRP "&amp;HLOOKUP("NRP",Pejabat!$B$1:$E$8,MATCH($H$106,Pejabat!$C$1:$C$8,0),FALSE)</f>
        <v>IPDA NRP 75010187</v>
      </c>
      <c r="B107" s="546"/>
      <c r="C107" s="546"/>
      <c r="D107" s="546"/>
      <c r="E107" s="546"/>
      <c r="F107" s="546"/>
      <c r="G107" s="71"/>
      <c r="H107" s="546" t="str">
        <f>VLOOKUP($H$106,Pejabat!$C$2:$D$8,2,FALSE)&amp;" NRP "&amp;HLOOKUP("NRP",Pejabat!$B$1:$E$8,MATCH($H$106,Pejabat!$C$1:$C$8,0),FALSE)</f>
        <v>IPDA NRP 75010187</v>
      </c>
      <c r="I107" s="546"/>
      <c r="J107" s="546"/>
      <c r="K107" s="546"/>
      <c r="L107" s="596"/>
    </row>
    <row r="108" spans="1:12">
      <c r="A108" s="102" t="s">
        <v>755</v>
      </c>
      <c r="B108" s="52" t="s">
        <v>756</v>
      </c>
      <c r="C108" s="52"/>
      <c r="D108" s="52"/>
      <c r="E108" s="52"/>
      <c r="F108" s="52"/>
      <c r="G108" s="69"/>
      <c r="H108" s="69"/>
      <c r="I108" s="69"/>
      <c r="J108" s="69"/>
      <c r="K108" s="69"/>
      <c r="L108" s="70"/>
    </row>
    <row r="109" spans="1:12">
      <c r="A109" s="97" t="s">
        <v>757</v>
      </c>
      <c r="B109" s="69" t="s">
        <v>758</v>
      </c>
      <c r="C109" s="69"/>
      <c r="D109" s="69"/>
      <c r="E109" s="69"/>
      <c r="F109" s="69"/>
      <c r="G109" s="69"/>
      <c r="H109" s="69"/>
      <c r="I109" s="69"/>
      <c r="J109" s="69"/>
      <c r="K109" s="69"/>
      <c r="L109" s="70"/>
    </row>
    <row r="110" spans="1:12" ht="58.5" customHeight="1">
      <c r="A110" s="71"/>
      <c r="B110" s="597" t="s">
        <v>759</v>
      </c>
      <c r="C110" s="597"/>
      <c r="D110" s="597"/>
      <c r="E110" s="597"/>
      <c r="F110" s="597"/>
      <c r="G110" s="597"/>
      <c r="H110" s="597"/>
      <c r="I110" s="597"/>
      <c r="J110" s="597"/>
      <c r="K110" s="597"/>
      <c r="L110" s="598"/>
    </row>
    <row r="119" spans="1:12">
      <c r="A119" s="546" t="s">
        <v>760</v>
      </c>
      <c r="B119" s="546"/>
      <c r="C119" s="546"/>
      <c r="D119" s="546"/>
      <c r="E119" s="546"/>
      <c r="F119" s="546"/>
      <c r="G119" s="546"/>
      <c r="H119" s="546"/>
      <c r="I119" s="546"/>
      <c r="J119" s="546"/>
      <c r="K119" s="546"/>
      <c r="L119" s="546"/>
    </row>
    <row r="120" spans="1:12" ht="15">
      <c r="A120" s="590" t="s">
        <v>761</v>
      </c>
      <c r="B120" s="590"/>
      <c r="C120" s="590"/>
      <c r="D120" s="590"/>
      <c r="E120" s="590"/>
      <c r="F120" s="590"/>
      <c r="G120" s="590"/>
      <c r="H120" s="590"/>
      <c r="I120" s="590"/>
      <c r="J120" s="590"/>
      <c r="K120" s="590"/>
      <c r="L120" s="590"/>
    </row>
    <row r="121" spans="1:12">
      <c r="A121" s="546" t="s">
        <v>762</v>
      </c>
      <c r="B121" s="546"/>
      <c r="C121" s="546"/>
      <c r="D121" s="546"/>
      <c r="E121" s="546"/>
      <c r="F121" s="546"/>
      <c r="G121" s="546"/>
      <c r="H121" s="546"/>
      <c r="I121" s="546"/>
      <c r="J121" s="546"/>
      <c r="K121" s="546"/>
      <c r="L121" s="546"/>
    </row>
    <row r="122" spans="1:12" ht="19.5" customHeight="1"/>
    <row r="123" spans="1:12" ht="14.25" customHeight="1">
      <c r="A123" s="591" t="s">
        <v>763</v>
      </c>
      <c r="B123" s="587" t="s">
        <v>764</v>
      </c>
      <c r="C123" s="587"/>
      <c r="D123" s="587"/>
      <c r="E123" s="587"/>
      <c r="F123" s="587"/>
      <c r="G123" s="587"/>
      <c r="H123" s="587"/>
      <c r="I123" s="587"/>
      <c r="J123" s="587"/>
      <c r="K123" s="59"/>
      <c r="L123" s="59"/>
    </row>
    <row r="124" spans="1:12">
      <c r="A124" s="591"/>
      <c r="B124" s="587"/>
      <c r="C124" s="587"/>
      <c r="D124" s="587"/>
      <c r="E124" s="587"/>
      <c r="F124" s="587"/>
      <c r="G124" s="587"/>
      <c r="H124" s="587"/>
      <c r="I124" s="587"/>
      <c r="J124" s="587"/>
      <c r="K124" s="59"/>
      <c r="L124" s="59"/>
    </row>
    <row r="125" spans="1:12" ht="15.75" customHeight="1">
      <c r="A125" s="591"/>
      <c r="B125" s="587"/>
      <c r="C125" s="587"/>
      <c r="D125" s="587"/>
      <c r="E125" s="587"/>
      <c r="F125" s="587"/>
      <c r="G125" s="587"/>
      <c r="H125" s="587"/>
      <c r="I125" s="587"/>
      <c r="J125" s="587"/>
      <c r="K125" s="59"/>
      <c r="L125" s="59"/>
    </row>
    <row r="126" spans="1:12" ht="32.25" customHeight="1">
      <c r="A126" s="101" t="s">
        <v>765</v>
      </c>
      <c r="B126" s="587" t="s">
        <v>766</v>
      </c>
      <c r="C126" s="587"/>
      <c r="D126" s="587"/>
      <c r="E126" s="587"/>
      <c r="F126" s="587"/>
      <c r="G126" s="587"/>
      <c r="H126" s="587"/>
      <c r="I126" s="587"/>
      <c r="J126" s="587"/>
      <c r="K126" s="103"/>
      <c r="L126" s="103"/>
    </row>
    <row r="127" spans="1:12">
      <c r="A127" s="94"/>
      <c r="B127" s="104" t="s">
        <v>714</v>
      </c>
      <c r="C127" s="588" t="s">
        <v>767</v>
      </c>
      <c r="D127" s="588"/>
      <c r="E127" s="588"/>
      <c r="F127" s="588"/>
      <c r="G127" s="588"/>
      <c r="H127" s="588"/>
      <c r="I127" s="588"/>
      <c r="J127" s="588"/>
      <c r="K127" s="59"/>
      <c r="L127" s="59"/>
    </row>
    <row r="128" spans="1:12" ht="29.25" customHeight="1">
      <c r="A128" s="94"/>
      <c r="B128" s="104" t="s">
        <v>716</v>
      </c>
      <c r="C128" s="588" t="s">
        <v>768</v>
      </c>
      <c r="D128" s="588"/>
      <c r="E128" s="588"/>
      <c r="F128" s="588"/>
      <c r="G128" s="588"/>
      <c r="H128" s="588"/>
      <c r="I128" s="588"/>
      <c r="J128" s="588"/>
      <c r="K128" s="59"/>
      <c r="L128" s="59"/>
    </row>
    <row r="129" spans="1:12" ht="29.25" customHeight="1">
      <c r="A129" s="94"/>
      <c r="B129" s="104" t="s">
        <v>718</v>
      </c>
      <c r="C129" s="588" t="s">
        <v>769</v>
      </c>
      <c r="D129" s="588"/>
      <c r="E129" s="588"/>
      <c r="F129" s="588"/>
      <c r="G129" s="588"/>
      <c r="H129" s="588"/>
      <c r="I129" s="588"/>
      <c r="J129" s="588"/>
      <c r="K129" s="59"/>
      <c r="L129" s="59"/>
    </row>
    <row r="130" spans="1:12" ht="32.25" customHeight="1">
      <c r="A130" s="94"/>
      <c r="B130" s="104" t="s">
        <v>770</v>
      </c>
      <c r="C130" s="588" t="s">
        <v>771</v>
      </c>
      <c r="D130" s="588"/>
      <c r="E130" s="588"/>
      <c r="F130" s="588"/>
      <c r="G130" s="588"/>
      <c r="H130" s="588"/>
      <c r="I130" s="588"/>
      <c r="J130" s="588"/>
      <c r="K130" s="59"/>
      <c r="L130" s="59"/>
    </row>
    <row r="131" spans="1:12" ht="46.5" customHeight="1">
      <c r="A131" s="94"/>
      <c r="B131" s="104" t="s">
        <v>772</v>
      </c>
      <c r="C131" s="588" t="s">
        <v>773</v>
      </c>
      <c r="D131" s="588"/>
      <c r="E131" s="588"/>
      <c r="F131" s="588"/>
      <c r="G131" s="588"/>
      <c r="H131" s="588"/>
      <c r="I131" s="588"/>
      <c r="J131" s="588"/>
      <c r="K131" s="59"/>
      <c r="L131" s="59"/>
    </row>
    <row r="132" spans="1:12" ht="21" customHeight="1">
      <c r="A132" s="94"/>
      <c r="B132" s="104" t="s">
        <v>774</v>
      </c>
      <c r="C132" s="588" t="s">
        <v>775</v>
      </c>
      <c r="D132" s="588"/>
      <c r="E132" s="588"/>
      <c r="F132" s="588"/>
      <c r="G132" s="588"/>
      <c r="H132" s="588"/>
      <c r="I132" s="588"/>
      <c r="J132" s="588"/>
      <c r="K132" s="59"/>
      <c r="L132" s="59"/>
    </row>
    <row r="133" spans="1:12">
      <c r="A133" s="94" t="s">
        <v>776</v>
      </c>
      <c r="B133" s="47" t="s">
        <v>777</v>
      </c>
    </row>
    <row r="134" spans="1:12" ht="35.25" customHeight="1">
      <c r="A134" s="94"/>
    </row>
    <row r="135" spans="1:12">
      <c r="A135" s="94" t="s">
        <v>778</v>
      </c>
      <c r="B135" s="47" t="s">
        <v>777</v>
      </c>
    </row>
    <row r="136" spans="1:12">
      <c r="A136" s="94"/>
    </row>
    <row r="137" spans="1:12">
      <c r="A137" s="94"/>
    </row>
    <row r="138" spans="1:12" ht="15" thickBot="1">
      <c r="A138" s="105"/>
      <c r="B138" s="106"/>
      <c r="C138" s="106"/>
      <c r="D138" s="106"/>
      <c r="E138" s="106"/>
      <c r="F138" s="106"/>
      <c r="G138" s="106"/>
      <c r="H138" s="106"/>
      <c r="I138" s="106"/>
      <c r="J138" s="106"/>
    </row>
    <row r="154" spans="1:8" ht="18.75" customHeight="1"/>
    <row r="155" spans="1:8">
      <c r="A155" s="585" t="s">
        <v>779</v>
      </c>
      <c r="B155" s="585"/>
      <c r="C155" s="585"/>
      <c r="D155" s="534" t="str">
        <f>J8</f>
        <v>SPD/063/IV/TUK.2.1./2022</v>
      </c>
      <c r="E155" s="534"/>
      <c r="F155" s="534"/>
      <c r="G155" s="534"/>
      <c r="H155" s="107" t="str">
        <f>"Diterima kembali Tgl : ........./........../"&amp;YEAR($J$49)</f>
        <v>Diterima kembali Tgl : ........./........../2022</v>
      </c>
    </row>
    <row r="156" spans="1:8">
      <c r="A156" s="585" t="s">
        <v>780</v>
      </c>
      <c r="B156" s="585"/>
      <c r="C156" s="585"/>
      <c r="D156" s="589" t="str">
        <f>J49</f>
        <v>21 April 2022</v>
      </c>
      <c r="E156" s="589"/>
      <c r="F156" s="589"/>
      <c r="G156" s="49"/>
      <c r="H156" s="49"/>
    </row>
    <row r="157" spans="1:8" ht="15">
      <c r="A157" s="585" t="s">
        <v>781</v>
      </c>
      <c r="B157" s="585"/>
      <c r="C157" s="585"/>
      <c r="D157" s="586" t="str">
        <f>VLOOKUP($C$6,DB_SPD!$B$2:$CV$701,5,FALSE)&amp;" "&amp;VLOOKUP($C$6,DB_SPD!$B$2:$CV$701,4,FALSE)</f>
        <v>IPDA IDA BAGUS GDE AGUNG WIRATAMA, S.H.</v>
      </c>
      <c r="E157" s="586"/>
      <c r="F157" s="586"/>
      <c r="G157" s="586"/>
      <c r="H157" s="586"/>
    </row>
  </sheetData>
  <mergeCells count="84">
    <mergeCell ref="G22:M22"/>
    <mergeCell ref="G28:M28"/>
    <mergeCell ref="C29:F29"/>
    <mergeCell ref="G21:M21"/>
    <mergeCell ref="A11:M11"/>
    <mergeCell ref="A12:M12"/>
    <mergeCell ref="G14:M14"/>
    <mergeCell ref="A15:A16"/>
    <mergeCell ref="B15:F16"/>
    <mergeCell ref="G15:M16"/>
    <mergeCell ref="H17:M17"/>
    <mergeCell ref="H18:M18"/>
    <mergeCell ref="H19:M19"/>
    <mergeCell ref="B20:F20"/>
    <mergeCell ref="G20:M20"/>
    <mergeCell ref="G29:M29"/>
    <mergeCell ref="C30:F30"/>
    <mergeCell ref="G30:M30"/>
    <mergeCell ref="C31:F31"/>
    <mergeCell ref="G31:M31"/>
    <mergeCell ref="C32:F32"/>
    <mergeCell ref="G32:M32"/>
    <mergeCell ref="C33:F33"/>
    <mergeCell ref="G33:M33"/>
    <mergeCell ref="C34:F34"/>
    <mergeCell ref="G34:M34"/>
    <mergeCell ref="C35:F35"/>
    <mergeCell ref="G35:M35"/>
    <mergeCell ref="C36:F36"/>
    <mergeCell ref="G36:M36"/>
    <mergeCell ref="C37:F37"/>
    <mergeCell ref="G37:M37"/>
    <mergeCell ref="C38:F38"/>
    <mergeCell ref="G38:M38"/>
    <mergeCell ref="C39:F39"/>
    <mergeCell ref="G39:M39"/>
    <mergeCell ref="C40:F40"/>
    <mergeCell ref="G40:M40"/>
    <mergeCell ref="C41:F41"/>
    <mergeCell ref="G41:M41"/>
    <mergeCell ref="C42:F42"/>
    <mergeCell ref="G42:M42"/>
    <mergeCell ref="A101:F101"/>
    <mergeCell ref="H101:L101"/>
    <mergeCell ref="C43:F43"/>
    <mergeCell ref="G43:M43"/>
    <mergeCell ref="G50:L50"/>
    <mergeCell ref="G51:L51"/>
    <mergeCell ref="G55:L55"/>
    <mergeCell ref="G56:L56"/>
    <mergeCell ref="A59:M59"/>
    <mergeCell ref="B80:F80"/>
    <mergeCell ref="B88:F88"/>
    <mergeCell ref="B96:F96"/>
    <mergeCell ref="H98:L100"/>
    <mergeCell ref="H68:J68"/>
    <mergeCell ref="H67:J67"/>
    <mergeCell ref="H72:J72"/>
    <mergeCell ref="A102:F102"/>
    <mergeCell ref="H102:L102"/>
    <mergeCell ref="H73:J73"/>
    <mergeCell ref="A106:F106"/>
    <mergeCell ref="H106:L106"/>
    <mergeCell ref="A107:F107"/>
    <mergeCell ref="H107:L107"/>
    <mergeCell ref="B110:L110"/>
    <mergeCell ref="A119:L119"/>
    <mergeCell ref="A120:L120"/>
    <mergeCell ref="A121:L121"/>
    <mergeCell ref="A123:A125"/>
    <mergeCell ref="B123:J125"/>
    <mergeCell ref="A157:C157"/>
    <mergeCell ref="D157:H157"/>
    <mergeCell ref="B126:J126"/>
    <mergeCell ref="C127:J127"/>
    <mergeCell ref="C128:J128"/>
    <mergeCell ref="C129:J129"/>
    <mergeCell ref="C130:J130"/>
    <mergeCell ref="C131:J131"/>
    <mergeCell ref="C132:J132"/>
    <mergeCell ref="A155:C155"/>
    <mergeCell ref="D155:G155"/>
    <mergeCell ref="A156:C156"/>
    <mergeCell ref="D156:F156"/>
  </mergeCells>
  <pageMargins left="0.39370078740157483" right="0.11811023622047245" top="0.31496062992125984" bottom="7.874015748031496E-2" header="0.31496062992125984" footer="0.31496062992125984"/>
  <pageSetup paperSize="9" scale="97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157"/>
  <sheetViews>
    <sheetView showGridLines="0" showRowColHeaders="0" showZeros="0" view="pageBreakPreview" zoomScale="115" zoomScaleNormal="100" zoomScaleSheetLayoutView="115" workbookViewId="0">
      <selection activeCell="C40" sqref="C40:F40"/>
    </sheetView>
  </sheetViews>
  <sheetFormatPr defaultRowHeight="14.25"/>
  <cols>
    <col min="1" max="1" width="4.85546875" style="47" customWidth="1"/>
    <col min="2" max="2" width="3" style="47" customWidth="1"/>
    <col min="3" max="3" width="9.140625" style="47" customWidth="1"/>
    <col min="4" max="4" width="9.85546875" style="47" customWidth="1"/>
    <col min="5" max="5" width="2" style="47" customWidth="1"/>
    <col min="6" max="6" width="17.42578125" style="47" customWidth="1"/>
    <col min="7" max="7" width="3.28515625" style="47" customWidth="1"/>
    <col min="8" max="8" width="20.140625" style="47" customWidth="1"/>
    <col min="9" max="9" width="1.42578125" style="47" customWidth="1"/>
    <col min="10" max="10" width="25.140625" style="47" customWidth="1"/>
    <col min="11" max="11" width="1" style="47" customWidth="1"/>
    <col min="12" max="12" width="1.140625" style="47" customWidth="1"/>
    <col min="13" max="13" width="0.42578125" style="47" customWidth="1"/>
    <col min="14" max="16384" width="9.140625" style="47"/>
  </cols>
  <sheetData>
    <row r="1" spans="1:13">
      <c r="A1" s="46" t="s">
        <v>700</v>
      </c>
    </row>
    <row r="2" spans="1:13">
      <c r="A2" s="46" t="s">
        <v>701</v>
      </c>
    </row>
    <row r="3" spans="1:13">
      <c r="A3" s="46" t="s">
        <v>702</v>
      </c>
    </row>
    <row r="5" spans="1:13">
      <c r="C5" s="186"/>
      <c r="D5" s="186"/>
    </row>
    <row r="6" spans="1:13">
      <c r="C6" s="342" t="s">
        <v>29852</v>
      </c>
      <c r="D6" s="186"/>
      <c r="H6" s="387" t="s">
        <v>703</v>
      </c>
      <c r="I6" s="47" t="s">
        <v>704</v>
      </c>
      <c r="J6" s="47" t="s">
        <v>705</v>
      </c>
    </row>
    <row r="7" spans="1:13">
      <c r="C7" s="342" t="str">
        <f>RIGHT($C$6,LEN($C$6)-MIN(FIND({0;1;2;3;4;5;6;7;8;9},$C$6&amp;"0123456789"))+1)</f>
        <v>063</v>
      </c>
      <c r="D7" s="186"/>
      <c r="H7" s="387" t="s">
        <v>706</v>
      </c>
      <c r="I7" s="47" t="s">
        <v>704</v>
      </c>
    </row>
    <row r="8" spans="1:13">
      <c r="C8" s="342" t="str">
        <f>VLOOKUP($C$6,DB_SPD!$B$2:$CV$701,8,FALSE)</f>
        <v>III/a</v>
      </c>
      <c r="D8" s="186"/>
      <c r="H8" s="387" t="s">
        <v>707</v>
      </c>
      <c r="I8" s="47" t="s">
        <v>704</v>
      </c>
      <c r="J8" s="47" t="str">
        <f>IF($C$9=524119,"SPD/"&amp;$C$7&amp;"/"&amp;ROMAN(MONTH($J$49))&amp;"/TUK.2.1./"&amp;YEAR($J$49),IF($C$9="524111a","SPD/"&amp;$C$7&amp;"/"&amp;ROMAN(MONTH($J$49))&amp;"/"&amp;YEAR($J$49)&amp;"/Spripim",IF($C$9="524111b","SPD/"&amp;$C$7&amp;"/"&amp;ROMAN(MONTH($J$49))&amp;"/TUK.2.1./"&amp;YEAR($J$49),IF($C$9="524111c","SPD/"&amp;$C$7&amp;"/"&amp;ROMAN(MONTH($J$49))&amp;"/"&amp;YEAR($J$49)&amp;"/Spripim",IF($C$9=521119,"SPD/"&amp;$C$7&amp;"/"&amp;ROMAN(MONTH($J$49))&amp;"/TUK.2.1./"&amp;YEAR($J$49),IF($C$9="Dana Samsat","SPD/"&amp;$C$7&amp;"/"&amp;ROMAN(MONTH($J$49))&amp;"/TUK.2.1./"&amp;YEAR($J$49),IF($C$9=524112,"SPDLN/"&amp;$C$7&amp;"/"&amp;ROMAN(MONTH($J$49))&amp;"/TUK.2.2./"&amp;YEAR($J$49))))))))</f>
        <v>SPD/063/IV/TUK.2.1./2022</v>
      </c>
    </row>
    <row r="9" spans="1:13">
      <c r="C9" s="342">
        <f>VLOOKUP($C$6,DB_SPD!$B$2:$CV$701,20,FALSE)</f>
        <v>524119</v>
      </c>
      <c r="D9" s="186"/>
    </row>
    <row r="10" spans="1:13">
      <c r="C10" s="342" t="str">
        <f>VLOOKUP($C$6,DB_SPD!$B$2:$CV$701,3,FALSE)</f>
        <v>RUTIN</v>
      </c>
    </row>
    <row r="11" spans="1:13" ht="16.5">
      <c r="A11" s="620" t="s">
        <v>708</v>
      </c>
      <c r="B11" s="620"/>
      <c r="C11" s="620"/>
      <c r="D11" s="620"/>
      <c r="E11" s="620"/>
      <c r="F11" s="620"/>
      <c r="G11" s="620"/>
      <c r="H11" s="620"/>
      <c r="I11" s="620"/>
      <c r="J11" s="620"/>
      <c r="K11" s="620"/>
      <c r="L11" s="620"/>
      <c r="M11" s="620"/>
    </row>
    <row r="12" spans="1:13" ht="15">
      <c r="A12" s="621" t="s">
        <v>709</v>
      </c>
      <c r="B12" s="621"/>
      <c r="C12" s="621"/>
      <c r="D12" s="621"/>
      <c r="E12" s="621"/>
      <c r="F12" s="621"/>
      <c r="G12" s="621"/>
      <c r="H12" s="621"/>
      <c r="I12" s="621"/>
      <c r="J12" s="621"/>
      <c r="K12" s="621"/>
      <c r="L12" s="621"/>
      <c r="M12" s="621"/>
    </row>
    <row r="14" spans="1:13" ht="21" customHeight="1">
      <c r="A14" s="50">
        <v>1</v>
      </c>
      <c r="B14" s="51" t="s">
        <v>710</v>
      </c>
      <c r="C14" s="52"/>
      <c r="D14" s="53"/>
      <c r="E14" s="53"/>
      <c r="F14" s="54"/>
      <c r="G14" s="622" t="s">
        <v>711</v>
      </c>
      <c r="H14" s="623"/>
      <c r="I14" s="623"/>
      <c r="J14" s="623"/>
      <c r="K14" s="623"/>
      <c r="L14" s="623"/>
      <c r="M14" s="624"/>
    </row>
    <row r="15" spans="1:13" ht="14.25" customHeight="1">
      <c r="A15" s="625">
        <v>2</v>
      </c>
      <c r="B15" s="627" t="s">
        <v>712</v>
      </c>
      <c r="C15" s="628"/>
      <c r="D15" s="628"/>
      <c r="E15" s="628"/>
      <c r="F15" s="629"/>
      <c r="G15" s="633" t="str">
        <f>VLOOKUP($C$6,DB_SPD!$B$2:$CV$701,4,FALSE)&amp;"/"&amp;VLOOKUP($C$6,DB_SPD!$B$2:$CV$701,6,FALSE)</f>
        <v>IDA BAGUS GDE AGUNG WIRATAMA, S.H./83090881</v>
      </c>
      <c r="H15" s="634"/>
      <c r="I15" s="634"/>
      <c r="J15" s="634"/>
      <c r="K15" s="634"/>
      <c r="L15" s="634"/>
      <c r="M15" s="635"/>
    </row>
    <row r="16" spans="1:13" ht="17.25" customHeight="1">
      <c r="A16" s="626"/>
      <c r="B16" s="630"/>
      <c r="C16" s="631"/>
      <c r="D16" s="631"/>
      <c r="E16" s="631"/>
      <c r="F16" s="632"/>
      <c r="G16" s="636"/>
      <c r="H16" s="637"/>
      <c r="I16" s="637"/>
      <c r="J16" s="637"/>
      <c r="K16" s="637"/>
      <c r="L16" s="637"/>
      <c r="M16" s="638"/>
    </row>
    <row r="17" spans="1:13" ht="19.5" customHeight="1">
      <c r="A17" s="55">
        <v>3</v>
      </c>
      <c r="B17" s="56" t="s">
        <v>713</v>
      </c>
      <c r="D17" s="56"/>
      <c r="E17" s="56"/>
      <c r="F17" s="56"/>
      <c r="G17" s="57" t="s">
        <v>714</v>
      </c>
      <c r="H17" s="639" t="str">
        <f>VLOOKUP($C$6,DB_SPD!$B$2:$CV$701,5,FALSE)&amp;"/"&amp;C8</f>
        <v>IPDA/III/a</v>
      </c>
      <c r="I17" s="639"/>
      <c r="J17" s="639"/>
      <c r="K17" s="639"/>
      <c r="L17" s="639"/>
      <c r="M17" s="640"/>
    </row>
    <row r="18" spans="1:13" ht="30" customHeight="1">
      <c r="A18" s="58"/>
      <c r="B18" s="59" t="s">
        <v>715</v>
      </c>
      <c r="D18" s="59"/>
      <c r="E18" s="59"/>
      <c r="F18" s="59"/>
      <c r="G18" s="60" t="s">
        <v>716</v>
      </c>
      <c r="H18" s="587" t="str">
        <f>VLOOKUP($C$6,DB_SPD!$B$2:$CV$701,9,FALSE)</f>
        <v>PAUR SUBBAGDALPERS BAG SDM POLRES GIANYAR</v>
      </c>
      <c r="I18" s="587"/>
      <c r="J18" s="587"/>
      <c r="K18" s="587"/>
      <c r="L18" s="587"/>
      <c r="M18" s="641"/>
    </row>
    <row r="19" spans="1:13" ht="19.5" customHeight="1">
      <c r="A19" s="58"/>
      <c r="B19" s="59" t="s">
        <v>717</v>
      </c>
      <c r="D19" s="59"/>
      <c r="E19" s="59"/>
      <c r="F19" s="59"/>
      <c r="G19" s="60" t="s">
        <v>718</v>
      </c>
      <c r="H19" s="642" t="s">
        <v>170</v>
      </c>
      <c r="I19" s="642"/>
      <c r="J19" s="642"/>
      <c r="K19" s="642"/>
      <c r="L19" s="642"/>
      <c r="M19" s="643"/>
    </row>
    <row r="20" spans="1:13" ht="87.75" customHeight="1">
      <c r="A20" s="55">
        <v>4</v>
      </c>
      <c r="B20" s="644" t="s">
        <v>719</v>
      </c>
      <c r="C20" s="639"/>
      <c r="D20" s="639"/>
      <c r="E20" s="639"/>
      <c r="F20" s="640"/>
      <c r="G20" s="645" t="str">
        <f>VLOOKUP($C$6,DB_SPD!$B$2:$CV$701,11,FALSE)</f>
        <v>Mengikuti kegiatan Latkatpuan dan sertifikasi penguji kemampuan jasmani yang dilaksanakan di Sepolwan Lemdiklat Polri Jakarta Selatan</v>
      </c>
      <c r="H20" s="646"/>
      <c r="I20" s="646"/>
      <c r="J20" s="646"/>
      <c r="K20" s="646"/>
      <c r="L20" s="646"/>
      <c r="M20" s="647"/>
    </row>
    <row r="21" spans="1:13">
      <c r="A21" s="61"/>
      <c r="B21" s="62"/>
      <c r="C21" s="63"/>
      <c r="D21" s="63"/>
      <c r="E21" s="63"/>
      <c r="F21" s="63"/>
      <c r="G21" s="617" t="str">
        <f>"Berdasarkan "&amp;VLOOKUP($C$6,DB_SPD!$B$2:$CV$701,17,FALSE)&amp;" Tgl, "&amp;TEXT(VLOOKUP($C$6,DB_SPD!$B$2:$CV$701,18,FALSE),"dd mmmm yyyy")</f>
        <v>Berdasarkan Sprin/636/IV/DIK.5.1/2022 Tgl, 20 April 2022</v>
      </c>
      <c r="H21" s="618"/>
      <c r="I21" s="618"/>
      <c r="J21" s="618"/>
      <c r="K21" s="618"/>
      <c r="L21" s="618"/>
      <c r="M21" s="619"/>
    </row>
    <row r="22" spans="1:13" ht="16.5" customHeight="1">
      <c r="A22" s="64">
        <v>5</v>
      </c>
      <c r="B22" s="65" t="s">
        <v>720</v>
      </c>
      <c r="C22" s="66"/>
      <c r="D22" s="66"/>
      <c r="E22" s="66"/>
      <c r="F22" s="67"/>
      <c r="G22" s="609" t="s">
        <v>721</v>
      </c>
      <c r="H22" s="610"/>
      <c r="I22" s="610"/>
      <c r="J22" s="610"/>
      <c r="K22" s="610"/>
      <c r="L22" s="610"/>
      <c r="M22" s="611"/>
    </row>
    <row r="23" spans="1:13" ht="16.5" customHeight="1">
      <c r="A23" s="55">
        <v>6</v>
      </c>
      <c r="B23" s="56" t="s">
        <v>722</v>
      </c>
      <c r="D23" s="56"/>
      <c r="E23" s="56"/>
      <c r="F23" s="56"/>
      <c r="G23" s="68" t="s">
        <v>714</v>
      </c>
      <c r="H23" s="69" t="str">
        <f>VLOOKUP($C$6,DB_SPD!$B$2:$CV$701,12,FALSE)</f>
        <v>Denpasar-Bali</v>
      </c>
      <c r="I23" s="69"/>
      <c r="J23" s="69"/>
      <c r="K23" s="69"/>
      <c r="L23" s="69"/>
      <c r="M23" s="70"/>
    </row>
    <row r="24" spans="1:13" ht="16.5" customHeight="1">
      <c r="A24" s="61"/>
      <c r="B24" s="63" t="s">
        <v>723</v>
      </c>
      <c r="D24" s="63"/>
      <c r="E24" s="63"/>
      <c r="F24" s="63"/>
      <c r="G24" s="71" t="s">
        <v>716</v>
      </c>
      <c r="H24" s="72" t="str">
        <f>VLOOKUP($C$6,DB_SPD!$B$2:$CV$701,13,FALSE)</f>
        <v xml:space="preserve">Jakarta </v>
      </c>
      <c r="I24" s="72"/>
      <c r="J24" s="72"/>
      <c r="K24" s="72"/>
      <c r="L24" s="72"/>
      <c r="M24" s="73"/>
    </row>
    <row r="25" spans="1:13" ht="16.5" customHeight="1">
      <c r="A25" s="55">
        <v>7</v>
      </c>
      <c r="B25" s="56" t="s">
        <v>724</v>
      </c>
      <c r="C25" s="69"/>
      <c r="D25" s="56"/>
      <c r="E25" s="56"/>
      <c r="F25" s="56"/>
      <c r="G25" s="74" t="s">
        <v>714</v>
      </c>
      <c r="H25" s="386" t="str">
        <f>VLOOKUP($C$6,DB_SPD!$B$2:$CV$701,14,FALSE)&amp;" ("&amp;[2]!terbilang(VLOOKUP($C$6,DB_SPD!$B$2:$CV$701,14,FALSE))&amp;") Hari"</f>
        <v>8 (Delapan) Hari</v>
      </c>
      <c r="I25" s="69"/>
      <c r="J25" s="69"/>
      <c r="K25" s="69"/>
      <c r="L25" s="69"/>
      <c r="M25" s="70"/>
    </row>
    <row r="26" spans="1:13" ht="16.5" customHeight="1">
      <c r="A26" s="58"/>
      <c r="B26" s="59" t="s">
        <v>725</v>
      </c>
      <c r="D26" s="59"/>
      <c r="E26" s="59"/>
      <c r="F26" s="59"/>
      <c r="G26" s="75" t="s">
        <v>716</v>
      </c>
      <c r="H26" s="149" t="str">
        <f>TEXT(VLOOKUP($C$6,DB_SPD!$B$2:$CV$701,15,FALSE),"dd mmmm yyyy")</f>
        <v>23 April 2022</v>
      </c>
      <c r="M26" s="76"/>
    </row>
    <row r="27" spans="1:13" ht="16.5" customHeight="1">
      <c r="A27" s="61"/>
      <c r="B27" s="63" t="s">
        <v>726</v>
      </c>
      <c r="D27" s="63"/>
      <c r="E27" s="63"/>
      <c r="F27" s="63"/>
      <c r="G27" s="77" t="s">
        <v>718</v>
      </c>
      <c r="H27" s="78" t="str">
        <f>TEXT(VLOOKUP($C$6,DB_SPD!$B$2:$CV$701,16,FALSE),"dd mmmm yyyy")</f>
        <v>30 April 2022</v>
      </c>
      <c r="I27" s="72"/>
      <c r="J27" s="72"/>
      <c r="K27" s="72"/>
      <c r="L27" s="72"/>
      <c r="M27" s="73"/>
    </row>
    <row r="28" spans="1:13" ht="12" customHeight="1">
      <c r="A28" s="50">
        <v>8</v>
      </c>
      <c r="B28" s="79"/>
      <c r="C28" s="53" t="s">
        <v>727</v>
      </c>
      <c r="D28" s="53"/>
      <c r="E28" s="53"/>
      <c r="F28" s="53"/>
      <c r="G28" s="612" t="s">
        <v>728</v>
      </c>
      <c r="H28" s="613"/>
      <c r="I28" s="613"/>
      <c r="J28" s="613"/>
      <c r="K28" s="613"/>
      <c r="L28" s="613"/>
      <c r="M28" s="614"/>
    </row>
    <row r="29" spans="1:13" ht="9" customHeight="1">
      <c r="A29" s="80"/>
      <c r="B29" s="81" t="str">
        <f>IF(G29=0,"",ROW()-28)</f>
        <v/>
      </c>
      <c r="C29" s="615" t="str">
        <f>VLOOKUP($C$6,DB_SPD!$B$2:$CV$701,24,FALSE)&amp;" "&amp;VLOOKUP($C$6,DB_SPD!$B$2:$CV$701,23,FALSE)&amp;" "&amp;VLOOKUP($C$6,DB_SPD!$B$2:$CV$701,25,FALSE)</f>
        <v xml:space="preserve">  </v>
      </c>
      <c r="D29" s="615"/>
      <c r="E29" s="615"/>
      <c r="F29" s="616"/>
      <c r="G29" s="648">
        <f>VLOOKUP($C$6,DB_SPD!$B$2:$CV$701,27,FALSE)</f>
        <v>0</v>
      </c>
      <c r="H29" s="615"/>
      <c r="I29" s="615"/>
      <c r="J29" s="615"/>
      <c r="K29" s="615"/>
      <c r="L29" s="615"/>
      <c r="M29" s="616"/>
    </row>
    <row r="30" spans="1:13" ht="9" customHeight="1">
      <c r="A30" s="80"/>
      <c r="B30" s="81" t="str">
        <f t="shared" ref="B30:B43" si="0">IF(G30=0,"",ROW()-28)</f>
        <v/>
      </c>
      <c r="C30" s="600" t="str">
        <f>VLOOKUP($C$6,DB_SPD!$B$2:$CV$701,29,FALSE)&amp;" "&amp;VLOOKUP($C$6,DB_SPD!$B$2:$CV$701,28,FALSE)&amp;" "&amp;VLOOKUP($C$6,DB_SPD!$B$2:$CV$701,30,FALSE)</f>
        <v xml:space="preserve">  </v>
      </c>
      <c r="D30" s="600"/>
      <c r="E30" s="600"/>
      <c r="F30" s="601"/>
      <c r="G30" s="602">
        <f>VLOOKUP($C$6,DB_SPD!$B$2:$CV$701,32,FALSE)</f>
        <v>0</v>
      </c>
      <c r="H30" s="600"/>
      <c r="I30" s="600"/>
      <c r="J30" s="600"/>
      <c r="K30" s="600"/>
      <c r="L30" s="600"/>
      <c r="M30" s="601"/>
    </row>
    <row r="31" spans="1:13" ht="9" customHeight="1">
      <c r="A31" s="80"/>
      <c r="B31" s="81" t="str">
        <f t="shared" si="0"/>
        <v/>
      </c>
      <c r="C31" s="600" t="str">
        <f>VLOOKUP($C$6,DB_SPD!$B$2:$CV$701,34,FALSE)&amp;" "&amp;VLOOKUP($C$6,DB_SPD!$B$2:$CV$701,33,FALSE)&amp;" "&amp;VLOOKUP($C$6,DB_SPD!$B$2:$CV$701,35,FALSE)</f>
        <v xml:space="preserve">  </v>
      </c>
      <c r="D31" s="600"/>
      <c r="E31" s="600"/>
      <c r="F31" s="601"/>
      <c r="G31" s="602">
        <f>VLOOKUP($C$6,DB_SPD!$B$2:$CV$701,37,FALSE)</f>
        <v>0</v>
      </c>
      <c r="H31" s="600"/>
      <c r="I31" s="600"/>
      <c r="J31" s="600"/>
      <c r="K31" s="600"/>
      <c r="L31" s="600"/>
      <c r="M31" s="601"/>
    </row>
    <row r="32" spans="1:13" ht="9" customHeight="1">
      <c r="A32" s="80"/>
      <c r="B32" s="81" t="str">
        <f t="shared" si="0"/>
        <v/>
      </c>
      <c r="C32" s="600" t="str">
        <f>VLOOKUP($C$6,DB_SPD!$B$2:$CV$701,39,FALSE)&amp;" "&amp;VLOOKUP($C$6,DB_SPD!$B$2:$CV$701,38,FALSE)&amp;" "&amp;VLOOKUP($C$6,DB_SPD!$B$2:$CV$701,40,FALSE)</f>
        <v xml:space="preserve">  </v>
      </c>
      <c r="D32" s="600"/>
      <c r="E32" s="600"/>
      <c r="F32" s="601"/>
      <c r="G32" s="602">
        <f>VLOOKUP($C$6,DB_SPD!$B$2:$CV$701,42,FALSE)</f>
        <v>0</v>
      </c>
      <c r="H32" s="600"/>
      <c r="I32" s="600"/>
      <c r="J32" s="600"/>
      <c r="K32" s="600"/>
      <c r="L32" s="600"/>
      <c r="M32" s="601"/>
    </row>
    <row r="33" spans="1:13" ht="9" customHeight="1">
      <c r="A33" s="80"/>
      <c r="B33" s="81" t="str">
        <f t="shared" si="0"/>
        <v/>
      </c>
      <c r="C33" s="600" t="str">
        <f>VLOOKUP($C$6,DB_SPD!$B$2:$CV$701,44,FALSE)&amp;" "&amp;VLOOKUP($C$6,DB_SPD!$B$2:$CV$701,43,FALSE)&amp;" "&amp;VLOOKUP($C$6,DB_SPD!$B$2:$CV$701,45,FALSE)</f>
        <v xml:space="preserve">  </v>
      </c>
      <c r="D33" s="600"/>
      <c r="E33" s="600"/>
      <c r="F33" s="601"/>
      <c r="G33" s="602">
        <f>VLOOKUP($C$6,DB_SPD!$B$2:$CV$701,47,FALSE)</f>
        <v>0</v>
      </c>
      <c r="H33" s="600"/>
      <c r="I33" s="600"/>
      <c r="J33" s="600"/>
      <c r="K33" s="600"/>
      <c r="L33" s="600"/>
      <c r="M33" s="601"/>
    </row>
    <row r="34" spans="1:13" ht="9" customHeight="1">
      <c r="A34" s="82"/>
      <c r="B34" s="81" t="str">
        <f t="shared" si="0"/>
        <v/>
      </c>
      <c r="C34" s="600" t="str">
        <f>VLOOKUP($C$6,DB_SPD!$B$2:$CV$701,49,FALSE)&amp;" "&amp;VLOOKUP($C$6,DB_SPD!$B$2:$CV$701,48,FALSE)&amp;" "&amp;VLOOKUP($C$6,DB_SPD!$B$2:$CV$701,50,FALSE)</f>
        <v xml:space="preserve">  </v>
      </c>
      <c r="D34" s="600"/>
      <c r="E34" s="600"/>
      <c r="F34" s="601"/>
      <c r="G34" s="602">
        <f>VLOOKUP($C$6,DB_SPD!$B$2:$CV$701,52,FALSE)</f>
        <v>0</v>
      </c>
      <c r="H34" s="600"/>
      <c r="I34" s="600"/>
      <c r="J34" s="600"/>
      <c r="K34" s="600"/>
      <c r="L34" s="600"/>
      <c r="M34" s="601"/>
    </row>
    <row r="35" spans="1:13" ht="9" customHeight="1">
      <c r="A35" s="82"/>
      <c r="B35" s="81" t="str">
        <f t="shared" si="0"/>
        <v/>
      </c>
      <c r="C35" s="600" t="str">
        <f>VLOOKUP($C$6,DB_SPD!$B$2:$CV$701,54,FALSE)&amp;" "&amp;VLOOKUP($C$6,DB_SPD!$B$2:$CV$701,53,FALSE)&amp;" "&amp;VLOOKUP($C$6,DB_SPD!$B$2:$CV$701,55,FALSE)</f>
        <v xml:space="preserve">  </v>
      </c>
      <c r="D35" s="600"/>
      <c r="E35" s="600"/>
      <c r="F35" s="601"/>
      <c r="G35" s="602">
        <f>VLOOKUP($C$6,DB_SPD!$B$2:$CV$701,57,FALSE)</f>
        <v>0</v>
      </c>
      <c r="H35" s="600"/>
      <c r="I35" s="600"/>
      <c r="J35" s="600"/>
      <c r="K35" s="600"/>
      <c r="L35" s="600"/>
      <c r="M35" s="601"/>
    </row>
    <row r="36" spans="1:13" ht="9" customHeight="1">
      <c r="A36" s="82"/>
      <c r="B36" s="81" t="str">
        <f t="shared" si="0"/>
        <v/>
      </c>
      <c r="C36" s="600" t="str">
        <f>VLOOKUP($C$6,DB_SPD!$B$2:$CV$701,59,FALSE)&amp;" "&amp;VLOOKUP($C$6,DB_SPD!$B$2:$CV$701,58,FALSE)&amp;" "&amp;VLOOKUP($C$6,DB_SPD!$B$2:$CV$701,60,FALSE)</f>
        <v xml:space="preserve">  </v>
      </c>
      <c r="D36" s="600"/>
      <c r="E36" s="600"/>
      <c r="F36" s="601"/>
      <c r="G36" s="602">
        <f>VLOOKUP($C$6,DB_SPD!$B$2:$CV$701,62,FALSE)</f>
        <v>0</v>
      </c>
      <c r="H36" s="600"/>
      <c r="I36" s="600"/>
      <c r="J36" s="600"/>
      <c r="K36" s="600"/>
      <c r="L36" s="600"/>
      <c r="M36" s="601"/>
    </row>
    <row r="37" spans="1:13" ht="9" customHeight="1">
      <c r="A37" s="82"/>
      <c r="B37" s="81" t="str">
        <f t="shared" si="0"/>
        <v/>
      </c>
      <c r="C37" s="600" t="str">
        <f>VLOOKUP($C$6,DB_SPD!$B$2:$CV$701,64,FALSE)&amp;" "&amp;VLOOKUP($C$6,DB_SPD!$B$2:$CV$701,63,FALSE)&amp;" "&amp;VLOOKUP($C$6,DB_SPD!$B$2:$CV$701,65,FALSE)</f>
        <v xml:space="preserve">  </v>
      </c>
      <c r="D37" s="600"/>
      <c r="E37" s="600"/>
      <c r="F37" s="601"/>
      <c r="G37" s="602">
        <f>VLOOKUP($C$6,DB_SPD!$B$2:$CV$701,67,FALSE)</f>
        <v>0</v>
      </c>
      <c r="H37" s="600"/>
      <c r="I37" s="600"/>
      <c r="J37" s="600"/>
      <c r="K37" s="600"/>
      <c r="L37" s="600"/>
      <c r="M37" s="601"/>
    </row>
    <row r="38" spans="1:13" ht="9" customHeight="1">
      <c r="A38" s="82"/>
      <c r="B38" s="81" t="str">
        <f t="shared" si="0"/>
        <v/>
      </c>
      <c r="C38" s="600" t="str">
        <f>VLOOKUP($C$6,DB_SPD!$B$2:$CV$701,69,FALSE)&amp;" "&amp;VLOOKUP($C$6,DB_SPD!$B$2:$CV$701,68,FALSE)&amp;" "&amp;VLOOKUP($C$6,DB_SPD!$B$2:$CV$701,70,FALSE)</f>
        <v xml:space="preserve">  </v>
      </c>
      <c r="D38" s="600"/>
      <c r="E38" s="600"/>
      <c r="F38" s="601"/>
      <c r="G38" s="602">
        <f>VLOOKUP($C$6,DB_SPD!$B$2:$CV$701,72,FALSE)</f>
        <v>0</v>
      </c>
      <c r="H38" s="600"/>
      <c r="I38" s="600"/>
      <c r="J38" s="600"/>
      <c r="K38" s="600"/>
      <c r="L38" s="600"/>
      <c r="M38" s="601"/>
    </row>
    <row r="39" spans="1:13" ht="9" customHeight="1">
      <c r="A39" s="82"/>
      <c r="B39" s="81" t="str">
        <f t="shared" si="0"/>
        <v/>
      </c>
      <c r="C39" s="600" t="str">
        <f>VLOOKUP($C$6,DB_SPD!$B$2:$CV$701,74,FALSE)&amp;" "&amp;VLOOKUP($C$6,DB_SPD!$B$2:$CV$701,73,FALSE)&amp;" "&amp;VLOOKUP($C$6,DB_SPD!$B$2:$CV$701,75,FALSE)</f>
        <v xml:space="preserve">  </v>
      </c>
      <c r="D39" s="600"/>
      <c r="E39" s="600"/>
      <c r="F39" s="601"/>
      <c r="G39" s="602">
        <f>VLOOKUP($C$6,DB_SPD!$B$2:$CV$701,77,FALSE)</f>
        <v>0</v>
      </c>
      <c r="H39" s="600"/>
      <c r="I39" s="600"/>
      <c r="J39" s="600"/>
      <c r="K39" s="600"/>
      <c r="L39" s="600"/>
      <c r="M39" s="601"/>
    </row>
    <row r="40" spans="1:13" ht="9" customHeight="1">
      <c r="A40" s="82"/>
      <c r="B40" s="81" t="str">
        <f t="shared" si="0"/>
        <v/>
      </c>
      <c r="C40" s="600" t="str">
        <f>VLOOKUP($C$6,DB_SPD!$B$2:$CV$701,79,FALSE)&amp;" "&amp;VLOOKUP($C$6,DB_SPD!$B$2:$CV$701,78,FALSE)&amp;" "&amp;VLOOKUP($C$6,DB_SPD!$B$2:$CV$701,80,FALSE)</f>
        <v xml:space="preserve">  </v>
      </c>
      <c r="D40" s="600"/>
      <c r="E40" s="600"/>
      <c r="F40" s="601"/>
      <c r="G40" s="602">
        <f>VLOOKUP($C$6,DB_SPD!$B$2:$CV$701,82,FALSE)</f>
        <v>0</v>
      </c>
      <c r="H40" s="600"/>
      <c r="I40" s="600"/>
      <c r="J40" s="600"/>
      <c r="K40" s="600"/>
      <c r="L40" s="600"/>
      <c r="M40" s="601"/>
    </row>
    <row r="41" spans="1:13" ht="9" customHeight="1">
      <c r="A41" s="82"/>
      <c r="B41" s="81" t="str">
        <f t="shared" si="0"/>
        <v/>
      </c>
      <c r="C41" s="600" t="str">
        <f>VLOOKUP($C$6,DB_SPD!$B$2:$CV$701,84,FALSE)&amp;" "&amp;VLOOKUP($C$6,DB_SPD!$B$2:$CV$701,83,FALSE)&amp;" "&amp;VLOOKUP($C$6,DB_SPD!$B$2:$CV$701,85,FALSE)</f>
        <v xml:space="preserve">  </v>
      </c>
      <c r="D41" s="600"/>
      <c r="E41" s="600"/>
      <c r="F41" s="601"/>
      <c r="G41" s="602">
        <f>VLOOKUP($C$6,DB_SPD!$B$2:$CV$701,87,FALSE)</f>
        <v>0</v>
      </c>
      <c r="H41" s="600"/>
      <c r="I41" s="600"/>
      <c r="J41" s="600"/>
      <c r="K41" s="600"/>
      <c r="L41" s="600"/>
      <c r="M41" s="601"/>
    </row>
    <row r="42" spans="1:13" ht="9" customHeight="1">
      <c r="A42" s="82"/>
      <c r="B42" s="81" t="str">
        <f t="shared" si="0"/>
        <v/>
      </c>
      <c r="C42" s="600" t="str">
        <f>VLOOKUP($C$6,DB_SPD!$B$2:$CV$701,89,FALSE)&amp;" "&amp;VLOOKUP($C$6,DB_SPD!$B$2:$CV$701,88,FALSE)&amp;" "&amp;VLOOKUP($C$6,DB_SPD!$B$2:$CV$701,90,FALSE)</f>
        <v xml:space="preserve">  </v>
      </c>
      <c r="D42" s="600"/>
      <c r="E42" s="600"/>
      <c r="F42" s="601"/>
      <c r="G42" s="602">
        <f>VLOOKUP($C$6,DB_SPD!$B$2:$CV$701,92,FALSE)</f>
        <v>0</v>
      </c>
      <c r="H42" s="600"/>
      <c r="I42" s="600"/>
      <c r="J42" s="600"/>
      <c r="K42" s="600"/>
      <c r="L42" s="600"/>
      <c r="M42" s="601"/>
    </row>
    <row r="43" spans="1:13" ht="9" customHeight="1">
      <c r="A43" s="83"/>
      <c r="B43" s="81" t="str">
        <f t="shared" si="0"/>
        <v/>
      </c>
      <c r="C43" s="603" t="str">
        <f>VLOOKUP($C$6,DB_SPD!$B$2:$CV$701,94,FALSE)&amp;" "&amp;VLOOKUP($C$6,DB_SPD!$B$2:$CV$701,93,FALSE)&amp;" "&amp;VLOOKUP($C$6,DB_SPD!$B$2:$CV$701,95,FALSE)</f>
        <v xml:space="preserve">  </v>
      </c>
      <c r="D43" s="603"/>
      <c r="E43" s="603"/>
      <c r="F43" s="604"/>
      <c r="G43" s="605">
        <f>VLOOKUP($C$6,DB_SPD!$B$2:$CV$701,97,FALSE)</f>
        <v>0</v>
      </c>
      <c r="H43" s="603"/>
      <c r="I43" s="603"/>
      <c r="J43" s="603"/>
      <c r="K43" s="603"/>
      <c r="L43" s="603"/>
      <c r="M43" s="604"/>
    </row>
    <row r="44" spans="1:13">
      <c r="A44" s="84">
        <v>9</v>
      </c>
      <c r="B44" s="69" t="s">
        <v>729</v>
      </c>
      <c r="G44" s="86"/>
      <c r="M44" s="76"/>
    </row>
    <row r="45" spans="1:13">
      <c r="A45" s="85"/>
      <c r="B45" s="47" t="s">
        <v>714</v>
      </c>
      <c r="C45" s="47" t="s">
        <v>730</v>
      </c>
      <c r="G45" s="86" t="s">
        <v>714</v>
      </c>
      <c r="H45" s="47" t="s">
        <v>122</v>
      </c>
      <c r="M45" s="76"/>
    </row>
    <row r="46" spans="1:13">
      <c r="A46" s="87"/>
      <c r="B46" s="72" t="s">
        <v>716</v>
      </c>
      <c r="C46" s="72" t="s">
        <v>135</v>
      </c>
      <c r="D46" s="72"/>
      <c r="E46" s="72"/>
      <c r="F46" s="73"/>
      <c r="G46" s="71" t="s">
        <v>716</v>
      </c>
      <c r="H46" s="98" t="str">
        <f>IF($C$9=524119,"524119 (Perjalanan Dinas Paket Meeting)",IF($C$9="524111a","524111 (Perjalanan Dinas)",IF($C$9="524111b","524111 (Perjalanan Dinas)",IF($C$9="524111c","524111 (Perjalanan Dinas)",IF($C$9=521119,"521119 (Dukungan Operasional)",IF($C$9=524112,"524112 (Perjalanan Dinas Luar negeri)",IF($C$9="Duk Ops","")))))))</f>
        <v>524119 (Perjalanan Dinas Paket Meeting)</v>
      </c>
      <c r="I46" s="72"/>
      <c r="J46" s="72"/>
      <c r="K46" s="72"/>
      <c r="L46" s="72"/>
      <c r="M46" s="73"/>
    </row>
    <row r="47" spans="1:13">
      <c r="A47" s="87">
        <v>10</v>
      </c>
      <c r="B47" s="88" t="s">
        <v>731</v>
      </c>
      <c r="C47" s="52"/>
      <c r="D47" s="52"/>
      <c r="E47" s="52"/>
      <c r="F47" s="89"/>
      <c r="G47" s="71"/>
      <c r="H47" s="72"/>
      <c r="I47" s="72"/>
      <c r="J47" s="72"/>
      <c r="K47" s="72"/>
      <c r="L47" s="72"/>
      <c r="M47" s="73"/>
    </row>
    <row r="48" spans="1:13" ht="24" customHeight="1">
      <c r="B48" s="90" t="s">
        <v>732</v>
      </c>
      <c r="C48" s="90" t="s">
        <v>733</v>
      </c>
      <c r="D48" s="90"/>
      <c r="E48" s="90"/>
      <c r="H48" s="47" t="s">
        <v>734</v>
      </c>
      <c r="I48" s="47" t="s">
        <v>704</v>
      </c>
      <c r="J48" s="91" t="s">
        <v>292</v>
      </c>
    </row>
    <row r="49" spans="1:13">
      <c r="H49" s="72" t="s">
        <v>735</v>
      </c>
      <c r="I49" s="72" t="s">
        <v>704</v>
      </c>
      <c r="J49" s="357" t="str">
        <f>TEXT(VLOOKUP($C$6,DB_SPD!$B$2:$CV$701,2,FALSE),"dd mmmm yyyy")</f>
        <v>21 April 2022</v>
      </c>
    </row>
    <row r="50" spans="1:13" ht="18" customHeight="1">
      <c r="G50" s="546" t="s">
        <v>736</v>
      </c>
      <c r="H50" s="546"/>
      <c r="I50" s="546"/>
      <c r="J50" s="546"/>
      <c r="K50" s="546"/>
      <c r="L50" s="546"/>
    </row>
    <row r="51" spans="1:13">
      <c r="G51" s="546" t="s">
        <v>123</v>
      </c>
      <c r="H51" s="546"/>
      <c r="I51" s="546"/>
      <c r="J51" s="546"/>
      <c r="K51" s="546"/>
      <c r="L51" s="546"/>
    </row>
    <row r="52" spans="1:13">
      <c r="H52" s="92"/>
    </row>
    <row r="55" spans="1:13">
      <c r="A55" s="93" t="s">
        <v>122</v>
      </c>
      <c r="B55" s="93"/>
      <c r="G55" s="593" t="str">
        <f>HLOOKUP("Nama",Pejabat!$C$1:$E$8,MATCH($G$51,Pejabat!$F$1:$F$8,0),FALSE)</f>
        <v>I KETUT SUKADANA, SH</v>
      </c>
      <c r="H55" s="593"/>
      <c r="I55" s="593"/>
      <c r="J55" s="593"/>
      <c r="K55" s="593"/>
      <c r="L55" s="593"/>
    </row>
    <row r="56" spans="1:13">
      <c r="G56" s="546" t="str">
        <f>VLOOKUP($G$55,Pejabat!$C$2:$D$8,2,FALSE)&amp;" NRP "&amp;HLOOKUP("NRP",Pejabat!$B$1:$E$8,MATCH($G$55,Pejabat!$C$1:$C$8,0),FALSE)</f>
        <v>IPDA NRP 75010187</v>
      </c>
      <c r="H56" s="546"/>
      <c r="I56" s="546"/>
      <c r="J56" s="546"/>
      <c r="K56" s="546"/>
      <c r="L56" s="546"/>
    </row>
    <row r="59" spans="1:13">
      <c r="A59" s="606" t="s">
        <v>29602</v>
      </c>
      <c r="B59" s="546"/>
      <c r="C59" s="546"/>
      <c r="D59" s="546"/>
      <c r="E59" s="546"/>
      <c r="F59" s="546"/>
      <c r="G59" s="546"/>
      <c r="H59" s="546"/>
      <c r="I59" s="546"/>
      <c r="J59" s="546"/>
      <c r="K59" s="546"/>
      <c r="L59" s="546"/>
      <c r="M59" s="546"/>
    </row>
    <row r="60" spans="1:13">
      <c r="A60" s="151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</row>
    <row r="61" spans="1:13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</row>
    <row r="63" spans="1:13">
      <c r="A63" s="68"/>
      <c r="B63" s="69"/>
      <c r="C63" s="69"/>
      <c r="D63" s="69"/>
      <c r="E63" s="69"/>
      <c r="F63" s="69"/>
      <c r="G63" s="74" t="s">
        <v>739</v>
      </c>
      <c r="H63" s="69" t="s">
        <v>740</v>
      </c>
      <c r="I63" s="95" t="s">
        <v>704</v>
      </c>
      <c r="J63" s="69" t="s">
        <v>175</v>
      </c>
      <c r="K63" s="69"/>
      <c r="L63" s="70"/>
    </row>
    <row r="64" spans="1:13">
      <c r="A64" s="86"/>
      <c r="G64" s="86"/>
      <c r="H64" s="47" t="s">
        <v>741</v>
      </c>
      <c r="I64" s="94"/>
      <c r="L64" s="76"/>
    </row>
    <row r="65" spans="1:12">
      <c r="A65" s="86"/>
      <c r="G65" s="86"/>
      <c r="H65" s="47" t="s">
        <v>742</v>
      </c>
      <c r="I65" s="94" t="s">
        <v>704</v>
      </c>
      <c r="J65" s="47" t="str">
        <f>VLOOKUP($C$6,DB_SPD!$B$2:$CV$701,13,FALSE)</f>
        <v xml:space="preserve">Jakarta </v>
      </c>
      <c r="L65" s="76"/>
    </row>
    <row r="66" spans="1:12">
      <c r="A66" s="86"/>
      <c r="G66" s="86"/>
      <c r="H66" s="47" t="s">
        <v>743</v>
      </c>
      <c r="I66" s="94" t="s">
        <v>704</v>
      </c>
      <c r="K66" s="47">
        <v>44563</v>
      </c>
      <c r="L66" s="76"/>
    </row>
    <row r="67" spans="1:12">
      <c r="A67" s="86"/>
      <c r="G67" s="86"/>
      <c r="H67" s="546" t="str">
        <f>IF($C$10="DALAM KOTA","a.n. KUASA PENGGUNA ANGGARAN","Kepala .................................................")</f>
        <v>Kepala .................................................</v>
      </c>
      <c r="I67" s="546"/>
      <c r="J67" s="546"/>
      <c r="L67" s="76"/>
    </row>
    <row r="68" spans="1:12">
      <c r="A68" s="86"/>
      <c r="G68" s="86"/>
      <c r="H68" s="546" t="str">
        <f>IF($C$10="DALAM KOTA","PEJABAT PEMBUAT KOMITMEN","")</f>
        <v/>
      </c>
      <c r="I68" s="546"/>
      <c r="J68" s="546"/>
      <c r="L68" s="76"/>
    </row>
    <row r="69" spans="1:12">
      <c r="A69" s="86"/>
      <c r="G69" s="86"/>
      <c r="H69" s="94"/>
      <c r="I69" s="94"/>
      <c r="J69" s="94"/>
      <c r="L69" s="76"/>
    </row>
    <row r="70" spans="1:12">
      <c r="A70" s="86"/>
      <c r="G70" s="86"/>
      <c r="L70" s="76"/>
    </row>
    <row r="71" spans="1:12">
      <c r="A71" s="86"/>
      <c r="G71" s="86"/>
      <c r="L71" s="76"/>
    </row>
    <row r="72" spans="1:12">
      <c r="A72" s="86"/>
      <c r="G72" s="86"/>
      <c r="H72" s="546" t="str">
        <f>IF($C$10="DALAM KOTA",$H$106,"(.......................................................)")</f>
        <v>(.......................................................)</v>
      </c>
      <c r="I72" s="546"/>
      <c r="J72" s="546"/>
      <c r="L72" s="76"/>
    </row>
    <row r="73" spans="1:12">
      <c r="A73" s="71"/>
      <c r="B73" s="72"/>
      <c r="C73" s="72"/>
      <c r="D73" s="72"/>
      <c r="E73" s="72"/>
      <c r="F73" s="73"/>
      <c r="G73" s="86"/>
      <c r="H73" s="599" t="str">
        <f>IF($C$10="DALAM KOTA",$H$107,"")</f>
        <v/>
      </c>
      <c r="I73" s="599"/>
      <c r="J73" s="599"/>
      <c r="L73" s="76"/>
    </row>
    <row r="74" spans="1:12">
      <c r="A74" s="96" t="s">
        <v>746</v>
      </c>
      <c r="B74" s="47" t="s">
        <v>747</v>
      </c>
      <c r="E74" s="94" t="s">
        <v>704</v>
      </c>
      <c r="F74" s="47" t="s">
        <v>748</v>
      </c>
      <c r="G74" s="68"/>
      <c r="H74" s="69" t="s">
        <v>740</v>
      </c>
      <c r="I74" s="95" t="s">
        <v>704</v>
      </c>
      <c r="J74" s="69" t="s">
        <v>748</v>
      </c>
      <c r="K74" s="69"/>
      <c r="L74" s="70"/>
    </row>
    <row r="75" spans="1:12">
      <c r="A75" s="96"/>
      <c r="B75" s="47" t="s">
        <v>743</v>
      </c>
      <c r="E75" s="94" t="s">
        <v>704</v>
      </c>
      <c r="F75" s="47" t="s">
        <v>748</v>
      </c>
      <c r="G75" s="86"/>
      <c r="H75" s="47" t="s">
        <v>749</v>
      </c>
      <c r="I75" s="94" t="s">
        <v>704</v>
      </c>
      <c r="J75" s="47" t="s">
        <v>748</v>
      </c>
      <c r="L75" s="76"/>
    </row>
    <row r="76" spans="1:12">
      <c r="A76" s="96"/>
      <c r="B76" s="47" t="s">
        <v>744</v>
      </c>
      <c r="G76" s="86"/>
      <c r="H76" s="47" t="s">
        <v>743</v>
      </c>
      <c r="I76" s="94" t="s">
        <v>704</v>
      </c>
      <c r="J76" s="47" t="s">
        <v>748</v>
      </c>
      <c r="L76" s="76"/>
    </row>
    <row r="77" spans="1:12">
      <c r="A77" s="96"/>
      <c r="B77" s="49"/>
      <c r="G77" s="86"/>
      <c r="H77" s="47" t="s">
        <v>744</v>
      </c>
      <c r="L77" s="76"/>
    </row>
    <row r="78" spans="1:12">
      <c r="A78" s="96"/>
      <c r="B78" s="49"/>
      <c r="G78" s="86"/>
      <c r="L78" s="76"/>
    </row>
    <row r="79" spans="1:12">
      <c r="A79" s="96"/>
      <c r="B79" s="49"/>
      <c r="G79" s="86"/>
      <c r="L79" s="76"/>
    </row>
    <row r="80" spans="1:12" ht="15" customHeight="1">
      <c r="A80" s="96"/>
      <c r="B80" s="534" t="s">
        <v>745</v>
      </c>
      <c r="C80" s="534"/>
      <c r="D80" s="534"/>
      <c r="E80" s="534"/>
      <c r="F80" s="607"/>
      <c r="G80" s="86"/>
      <c r="H80" s="47" t="s">
        <v>745</v>
      </c>
      <c r="L80" s="76"/>
    </row>
    <row r="81" spans="1:12">
      <c r="A81" s="96"/>
      <c r="B81" s="49"/>
      <c r="G81" s="86"/>
      <c r="L81" s="76"/>
    </row>
    <row r="82" spans="1:12">
      <c r="A82" s="97" t="s">
        <v>750</v>
      </c>
      <c r="B82" s="69" t="s">
        <v>747</v>
      </c>
      <c r="C82" s="69"/>
      <c r="D82" s="69"/>
      <c r="E82" s="95" t="s">
        <v>704</v>
      </c>
      <c r="F82" s="70" t="s">
        <v>748</v>
      </c>
      <c r="G82" s="68"/>
      <c r="H82" s="69" t="s">
        <v>740</v>
      </c>
      <c r="I82" s="95" t="s">
        <v>704</v>
      </c>
      <c r="J82" s="69" t="s">
        <v>748</v>
      </c>
      <c r="K82" s="69"/>
      <c r="L82" s="70"/>
    </row>
    <row r="83" spans="1:12">
      <c r="A83" s="96"/>
      <c r="B83" s="47" t="s">
        <v>743</v>
      </c>
      <c r="E83" s="94" t="s">
        <v>704</v>
      </c>
      <c r="F83" s="76" t="s">
        <v>748</v>
      </c>
      <c r="G83" s="86"/>
      <c r="H83" s="47" t="s">
        <v>749</v>
      </c>
      <c r="I83" s="94" t="s">
        <v>704</v>
      </c>
      <c r="J83" s="47" t="s">
        <v>748</v>
      </c>
      <c r="L83" s="76"/>
    </row>
    <row r="84" spans="1:12">
      <c r="A84" s="96"/>
      <c r="F84" s="76"/>
      <c r="G84" s="86"/>
      <c r="H84" s="47" t="s">
        <v>743</v>
      </c>
      <c r="I84" s="94" t="s">
        <v>704</v>
      </c>
      <c r="J84" s="47" t="s">
        <v>748</v>
      </c>
      <c r="L84" s="76"/>
    </row>
    <row r="85" spans="1:12">
      <c r="A85" s="96"/>
      <c r="B85" s="47" t="s">
        <v>744</v>
      </c>
      <c r="F85" s="76"/>
      <c r="G85" s="86"/>
      <c r="H85" s="47" t="s">
        <v>744</v>
      </c>
      <c r="L85" s="76"/>
    </row>
    <row r="86" spans="1:12">
      <c r="A86" s="96"/>
      <c r="B86" s="49"/>
      <c r="F86" s="76"/>
      <c r="G86" s="86"/>
      <c r="L86" s="76"/>
    </row>
    <row r="87" spans="1:12">
      <c r="A87" s="96"/>
      <c r="B87" s="49"/>
      <c r="F87" s="76"/>
      <c r="G87" s="86"/>
      <c r="L87" s="76"/>
    </row>
    <row r="88" spans="1:12" ht="15" customHeight="1">
      <c r="A88" s="96"/>
      <c r="B88" s="534" t="s">
        <v>745</v>
      </c>
      <c r="C88" s="534"/>
      <c r="D88" s="534"/>
      <c r="E88" s="534"/>
      <c r="F88" s="607"/>
      <c r="G88" s="86"/>
      <c r="H88" s="47" t="s">
        <v>745</v>
      </c>
      <c r="L88" s="76"/>
    </row>
    <row r="89" spans="1:12">
      <c r="A89" s="96"/>
      <c r="B89" s="98"/>
      <c r="C89" s="72"/>
      <c r="D89" s="72"/>
      <c r="E89" s="72"/>
      <c r="F89" s="73"/>
      <c r="G89" s="86"/>
      <c r="L89" s="76"/>
    </row>
    <row r="90" spans="1:12">
      <c r="A90" s="97" t="s">
        <v>751</v>
      </c>
      <c r="B90" s="47" t="s">
        <v>747</v>
      </c>
      <c r="E90" s="94" t="s">
        <v>704</v>
      </c>
      <c r="F90" s="47" t="s">
        <v>748</v>
      </c>
      <c r="G90" s="68"/>
      <c r="H90" s="69" t="s">
        <v>740</v>
      </c>
      <c r="I90" s="95" t="s">
        <v>704</v>
      </c>
      <c r="J90" s="69" t="s">
        <v>748</v>
      </c>
      <c r="K90" s="69"/>
      <c r="L90" s="70"/>
    </row>
    <row r="91" spans="1:12">
      <c r="A91" s="96"/>
      <c r="B91" s="47" t="s">
        <v>743</v>
      </c>
      <c r="E91" s="94" t="s">
        <v>704</v>
      </c>
      <c r="F91" s="47" t="s">
        <v>748</v>
      </c>
      <c r="G91" s="86"/>
      <c r="H91" s="47" t="s">
        <v>749</v>
      </c>
      <c r="I91" s="94" t="s">
        <v>704</v>
      </c>
      <c r="J91" s="47" t="s">
        <v>748</v>
      </c>
      <c r="L91" s="76"/>
    </row>
    <row r="92" spans="1:12">
      <c r="A92" s="96"/>
      <c r="G92" s="86"/>
      <c r="H92" s="47" t="s">
        <v>743</v>
      </c>
      <c r="I92" s="94" t="s">
        <v>704</v>
      </c>
      <c r="J92" s="47" t="s">
        <v>748</v>
      </c>
      <c r="L92" s="76"/>
    </row>
    <row r="93" spans="1:12">
      <c r="A93" s="96"/>
      <c r="B93" s="47" t="s">
        <v>744</v>
      </c>
      <c r="G93" s="86"/>
      <c r="H93" s="47" t="s">
        <v>744</v>
      </c>
      <c r="L93" s="76"/>
    </row>
    <row r="94" spans="1:12">
      <c r="A94" s="96"/>
      <c r="B94" s="49"/>
      <c r="G94" s="86"/>
      <c r="L94" s="76"/>
    </row>
    <row r="95" spans="1:12">
      <c r="A95" s="96"/>
      <c r="B95" s="49"/>
      <c r="G95" s="86"/>
      <c r="L95" s="76"/>
    </row>
    <row r="96" spans="1:12" ht="15" customHeight="1">
      <c r="A96" s="96"/>
      <c r="B96" s="534" t="s">
        <v>745</v>
      </c>
      <c r="C96" s="534"/>
      <c r="D96" s="534"/>
      <c r="E96" s="534"/>
      <c r="F96" s="607"/>
      <c r="G96" s="86"/>
      <c r="H96" s="47" t="s">
        <v>745</v>
      </c>
      <c r="L96" s="76"/>
    </row>
    <row r="97" spans="1:12">
      <c r="A97" s="99"/>
      <c r="B97" s="98"/>
      <c r="C97" s="72"/>
      <c r="D97" s="72"/>
      <c r="E97" s="72"/>
      <c r="F97" s="72"/>
      <c r="G97" s="71"/>
      <c r="H97" s="72"/>
      <c r="I97" s="72"/>
      <c r="J97" s="72"/>
      <c r="K97" s="72"/>
      <c r="L97" s="73"/>
    </row>
    <row r="98" spans="1:12">
      <c r="A98" s="96" t="s">
        <v>752</v>
      </c>
      <c r="B98" s="47" t="s">
        <v>747</v>
      </c>
      <c r="E98" s="94" t="s">
        <v>704</v>
      </c>
      <c r="F98" s="47" t="s">
        <v>753</v>
      </c>
      <c r="G98" s="86"/>
      <c r="H98" s="588" t="s">
        <v>754</v>
      </c>
      <c r="I98" s="588"/>
      <c r="J98" s="588"/>
      <c r="K98" s="588"/>
      <c r="L98" s="608"/>
    </row>
    <row r="99" spans="1:12">
      <c r="A99" s="86"/>
      <c r="B99" s="47" t="s">
        <v>741</v>
      </c>
      <c r="E99" s="94"/>
      <c r="G99" s="86"/>
      <c r="H99" s="588"/>
      <c r="I99" s="588"/>
      <c r="J99" s="588"/>
      <c r="K99" s="588"/>
      <c r="L99" s="608"/>
    </row>
    <row r="100" spans="1:12" ht="30" customHeight="1">
      <c r="A100" s="86"/>
      <c r="B100" s="100" t="s">
        <v>743</v>
      </c>
      <c r="E100" s="101" t="s">
        <v>704</v>
      </c>
      <c r="F100" s="100" t="s">
        <v>748</v>
      </c>
      <c r="G100" s="86"/>
      <c r="H100" s="588"/>
      <c r="I100" s="588"/>
      <c r="J100" s="588"/>
      <c r="K100" s="588"/>
      <c r="L100" s="608"/>
    </row>
    <row r="101" spans="1:12">
      <c r="A101" s="595" t="str">
        <f>H101</f>
        <v>a.n. KUASA PENGGUNA ANGGARAN</v>
      </c>
      <c r="B101" s="546"/>
      <c r="C101" s="546"/>
      <c r="D101" s="546"/>
      <c r="E101" s="546"/>
      <c r="F101" s="546"/>
      <c r="G101" s="86"/>
      <c r="H101" s="546" t="s">
        <v>736</v>
      </c>
      <c r="I101" s="546"/>
      <c r="J101" s="546"/>
      <c r="K101" s="546"/>
      <c r="L101" s="596"/>
    </row>
    <row r="102" spans="1:12">
      <c r="A102" s="595" t="str">
        <f>H102</f>
        <v>PEJABAT PEMBUAT KOMITMEN</v>
      </c>
      <c r="B102" s="546"/>
      <c r="C102" s="546"/>
      <c r="D102" s="546"/>
      <c r="E102" s="546"/>
      <c r="F102" s="546"/>
      <c r="G102" s="86"/>
      <c r="H102" s="546" t="s">
        <v>123</v>
      </c>
      <c r="I102" s="546"/>
      <c r="J102" s="546"/>
      <c r="K102" s="546"/>
      <c r="L102" s="596"/>
    </row>
    <row r="103" spans="1:12">
      <c r="A103" s="86"/>
      <c r="G103" s="86"/>
      <c r="L103" s="76"/>
    </row>
    <row r="104" spans="1:12">
      <c r="A104" s="86"/>
      <c r="G104" s="86"/>
      <c r="L104" s="76"/>
    </row>
    <row r="105" spans="1:12">
      <c r="A105" s="86"/>
      <c r="G105" s="86"/>
      <c r="L105" s="76"/>
    </row>
    <row r="106" spans="1:12">
      <c r="A106" s="592" t="str">
        <f>HLOOKUP("Nama",Pejabat!$C$1:$E$8,MATCH($H$102,Pejabat!$F$1:$F$8,0),FALSE)</f>
        <v>I KETUT SUKADANA, SH</v>
      </c>
      <c r="B106" s="593"/>
      <c r="C106" s="593"/>
      <c r="D106" s="593"/>
      <c r="E106" s="593"/>
      <c r="F106" s="593"/>
      <c r="G106" s="86"/>
      <c r="H106" s="593" t="str">
        <f>HLOOKUP("Nama",Pejabat!$C$1:$E$8,MATCH($H$102,Pejabat!$F$1:$F$8,0),FALSE)</f>
        <v>I KETUT SUKADANA, SH</v>
      </c>
      <c r="I106" s="593"/>
      <c r="J106" s="593"/>
      <c r="K106" s="593"/>
      <c r="L106" s="594"/>
    </row>
    <row r="107" spans="1:12">
      <c r="A107" s="595" t="str">
        <f>VLOOKUP($H$106,Pejabat!$C$2:$D$8,2,FALSE)&amp;" NRP "&amp;HLOOKUP("NRP",Pejabat!$B$1:$E$8,MATCH($H$106,Pejabat!$C$1:$C$8,0),FALSE)</f>
        <v>IPDA NRP 75010187</v>
      </c>
      <c r="B107" s="546"/>
      <c r="C107" s="546"/>
      <c r="D107" s="546"/>
      <c r="E107" s="546"/>
      <c r="F107" s="546"/>
      <c r="G107" s="71"/>
      <c r="H107" s="546" t="str">
        <f>VLOOKUP($H$106,Pejabat!$C$2:$D$8,2,FALSE)&amp;" NRP "&amp;HLOOKUP("NRP",Pejabat!$B$1:$E$8,MATCH($H$106,Pejabat!$C$1:$C$8,0),FALSE)</f>
        <v>IPDA NRP 75010187</v>
      </c>
      <c r="I107" s="546"/>
      <c r="J107" s="546"/>
      <c r="K107" s="546"/>
      <c r="L107" s="596"/>
    </row>
    <row r="108" spans="1:12">
      <c r="A108" s="102" t="s">
        <v>755</v>
      </c>
      <c r="B108" s="52" t="s">
        <v>756</v>
      </c>
      <c r="C108" s="52"/>
      <c r="D108" s="52"/>
      <c r="E108" s="52"/>
      <c r="F108" s="52"/>
      <c r="G108" s="69"/>
      <c r="H108" s="69"/>
      <c r="I108" s="69"/>
      <c r="J108" s="69"/>
      <c r="K108" s="69"/>
      <c r="L108" s="70"/>
    </row>
    <row r="109" spans="1:12">
      <c r="A109" s="97" t="s">
        <v>757</v>
      </c>
      <c r="B109" s="69" t="s">
        <v>758</v>
      </c>
      <c r="C109" s="69"/>
      <c r="D109" s="69"/>
      <c r="E109" s="69"/>
      <c r="F109" s="69"/>
      <c r="G109" s="69"/>
      <c r="H109" s="69"/>
      <c r="I109" s="69"/>
      <c r="J109" s="69"/>
      <c r="K109" s="69"/>
      <c r="L109" s="70"/>
    </row>
    <row r="110" spans="1:12" ht="58.5" customHeight="1">
      <c r="A110" s="71"/>
      <c r="B110" s="597" t="s">
        <v>759</v>
      </c>
      <c r="C110" s="597"/>
      <c r="D110" s="597"/>
      <c r="E110" s="597"/>
      <c r="F110" s="597"/>
      <c r="G110" s="597"/>
      <c r="H110" s="597"/>
      <c r="I110" s="597"/>
      <c r="J110" s="597"/>
      <c r="K110" s="597"/>
      <c r="L110" s="598"/>
    </row>
    <row r="119" spans="1:12">
      <c r="A119" s="546" t="s">
        <v>760</v>
      </c>
      <c r="B119" s="546"/>
      <c r="C119" s="546"/>
      <c r="D119" s="546"/>
      <c r="E119" s="546"/>
      <c r="F119" s="546"/>
      <c r="G119" s="546"/>
      <c r="H119" s="546"/>
      <c r="I119" s="546"/>
      <c r="J119" s="546"/>
      <c r="K119" s="546"/>
      <c r="L119" s="546"/>
    </row>
    <row r="120" spans="1:12" ht="15">
      <c r="A120" s="590" t="s">
        <v>761</v>
      </c>
      <c r="B120" s="590"/>
      <c r="C120" s="590"/>
      <c r="D120" s="590"/>
      <c r="E120" s="590"/>
      <c r="F120" s="590"/>
      <c r="G120" s="590"/>
      <c r="H120" s="590"/>
      <c r="I120" s="590"/>
      <c r="J120" s="590"/>
      <c r="K120" s="590"/>
      <c r="L120" s="590"/>
    </row>
    <row r="121" spans="1:12">
      <c r="A121" s="546" t="s">
        <v>762</v>
      </c>
      <c r="B121" s="546"/>
      <c r="C121" s="546"/>
      <c r="D121" s="546"/>
      <c r="E121" s="546"/>
      <c r="F121" s="546"/>
      <c r="G121" s="546"/>
      <c r="H121" s="546"/>
      <c r="I121" s="546"/>
      <c r="J121" s="546"/>
      <c r="K121" s="546"/>
      <c r="L121" s="546"/>
    </row>
    <row r="122" spans="1:12" ht="19.5" customHeight="1"/>
    <row r="123" spans="1:12" ht="14.25" customHeight="1">
      <c r="A123" s="591" t="s">
        <v>763</v>
      </c>
      <c r="B123" s="587" t="s">
        <v>764</v>
      </c>
      <c r="C123" s="587"/>
      <c r="D123" s="587"/>
      <c r="E123" s="587"/>
      <c r="F123" s="587"/>
      <c r="G123" s="587"/>
      <c r="H123" s="587"/>
      <c r="I123" s="587"/>
      <c r="J123" s="587"/>
      <c r="K123" s="59"/>
      <c r="L123" s="59"/>
    </row>
    <row r="124" spans="1:12">
      <c r="A124" s="591"/>
      <c r="B124" s="587"/>
      <c r="C124" s="587"/>
      <c r="D124" s="587"/>
      <c r="E124" s="587"/>
      <c r="F124" s="587"/>
      <c r="G124" s="587"/>
      <c r="H124" s="587"/>
      <c r="I124" s="587"/>
      <c r="J124" s="587"/>
      <c r="K124" s="59"/>
      <c r="L124" s="59"/>
    </row>
    <row r="125" spans="1:12" ht="15.75" customHeight="1">
      <c r="A125" s="591"/>
      <c r="B125" s="587"/>
      <c r="C125" s="587"/>
      <c r="D125" s="587"/>
      <c r="E125" s="587"/>
      <c r="F125" s="587"/>
      <c r="G125" s="587"/>
      <c r="H125" s="587"/>
      <c r="I125" s="587"/>
      <c r="J125" s="587"/>
      <c r="K125" s="59"/>
      <c r="L125" s="59"/>
    </row>
    <row r="126" spans="1:12" ht="32.25" customHeight="1">
      <c r="A126" s="101" t="s">
        <v>765</v>
      </c>
      <c r="B126" s="587" t="s">
        <v>766</v>
      </c>
      <c r="C126" s="587"/>
      <c r="D126" s="587"/>
      <c r="E126" s="587"/>
      <c r="F126" s="587"/>
      <c r="G126" s="587"/>
      <c r="H126" s="587"/>
      <c r="I126" s="587"/>
      <c r="J126" s="587"/>
      <c r="K126" s="103"/>
      <c r="L126" s="103"/>
    </row>
    <row r="127" spans="1:12">
      <c r="A127" s="94"/>
      <c r="B127" s="104" t="s">
        <v>714</v>
      </c>
      <c r="C127" s="588" t="s">
        <v>767</v>
      </c>
      <c r="D127" s="588"/>
      <c r="E127" s="588"/>
      <c r="F127" s="588"/>
      <c r="G127" s="588"/>
      <c r="H127" s="588"/>
      <c r="I127" s="588"/>
      <c r="J127" s="588"/>
      <c r="K127" s="59"/>
      <c r="L127" s="59"/>
    </row>
    <row r="128" spans="1:12" ht="29.25" customHeight="1">
      <c r="A128" s="94"/>
      <c r="B128" s="104" t="s">
        <v>716</v>
      </c>
      <c r="C128" s="588" t="s">
        <v>768</v>
      </c>
      <c r="D128" s="588"/>
      <c r="E128" s="588"/>
      <c r="F128" s="588"/>
      <c r="G128" s="588"/>
      <c r="H128" s="588"/>
      <c r="I128" s="588"/>
      <c r="J128" s="588"/>
      <c r="K128" s="59"/>
      <c r="L128" s="59"/>
    </row>
    <row r="129" spans="1:12" ht="29.25" customHeight="1">
      <c r="A129" s="94"/>
      <c r="B129" s="104" t="s">
        <v>718</v>
      </c>
      <c r="C129" s="588" t="s">
        <v>769</v>
      </c>
      <c r="D129" s="588"/>
      <c r="E129" s="588"/>
      <c r="F129" s="588"/>
      <c r="G129" s="588"/>
      <c r="H129" s="588"/>
      <c r="I129" s="588"/>
      <c r="J129" s="588"/>
      <c r="K129" s="59"/>
      <c r="L129" s="59"/>
    </row>
    <row r="130" spans="1:12" ht="32.25" customHeight="1">
      <c r="A130" s="94"/>
      <c r="B130" s="104" t="s">
        <v>770</v>
      </c>
      <c r="C130" s="588" t="s">
        <v>771</v>
      </c>
      <c r="D130" s="588"/>
      <c r="E130" s="588"/>
      <c r="F130" s="588"/>
      <c r="G130" s="588"/>
      <c r="H130" s="588"/>
      <c r="I130" s="588"/>
      <c r="J130" s="588"/>
      <c r="K130" s="59"/>
      <c r="L130" s="59"/>
    </row>
    <row r="131" spans="1:12" ht="46.5" customHeight="1">
      <c r="A131" s="94"/>
      <c r="B131" s="104" t="s">
        <v>772</v>
      </c>
      <c r="C131" s="588" t="s">
        <v>773</v>
      </c>
      <c r="D131" s="588"/>
      <c r="E131" s="588"/>
      <c r="F131" s="588"/>
      <c r="G131" s="588"/>
      <c r="H131" s="588"/>
      <c r="I131" s="588"/>
      <c r="J131" s="588"/>
      <c r="K131" s="59"/>
      <c r="L131" s="59"/>
    </row>
    <row r="132" spans="1:12" ht="21" customHeight="1">
      <c r="A132" s="94"/>
      <c r="B132" s="104" t="s">
        <v>774</v>
      </c>
      <c r="C132" s="588" t="s">
        <v>775</v>
      </c>
      <c r="D132" s="588"/>
      <c r="E132" s="588"/>
      <c r="F132" s="588"/>
      <c r="G132" s="588"/>
      <c r="H132" s="588"/>
      <c r="I132" s="588"/>
      <c r="J132" s="588"/>
      <c r="K132" s="59"/>
      <c r="L132" s="59"/>
    </row>
    <row r="133" spans="1:12">
      <c r="A133" s="94" t="s">
        <v>776</v>
      </c>
      <c r="B133" s="47" t="s">
        <v>777</v>
      </c>
    </row>
    <row r="134" spans="1:12" ht="35.25" customHeight="1">
      <c r="A134" s="94"/>
    </row>
    <row r="135" spans="1:12">
      <c r="A135" s="94" t="s">
        <v>778</v>
      </c>
      <c r="B135" s="47" t="s">
        <v>777</v>
      </c>
    </row>
    <row r="136" spans="1:12">
      <c r="A136" s="94"/>
    </row>
    <row r="137" spans="1:12">
      <c r="A137" s="94"/>
    </row>
    <row r="138" spans="1:12" ht="15" thickBot="1">
      <c r="A138" s="105"/>
      <c r="B138" s="106"/>
      <c r="C138" s="106"/>
      <c r="D138" s="106"/>
      <c r="E138" s="106"/>
      <c r="F138" s="106"/>
      <c r="G138" s="106"/>
      <c r="H138" s="106"/>
      <c r="I138" s="106"/>
      <c r="J138" s="106"/>
    </row>
    <row r="154" spans="1:8" ht="18.75" customHeight="1"/>
    <row r="155" spans="1:8">
      <c r="A155" s="585" t="s">
        <v>779</v>
      </c>
      <c r="B155" s="585"/>
      <c r="C155" s="585"/>
      <c r="D155" s="534" t="str">
        <f>J8</f>
        <v>SPD/063/IV/TUK.2.1./2022</v>
      </c>
      <c r="E155" s="534"/>
      <c r="F155" s="534"/>
      <c r="G155" s="534"/>
      <c r="H155" s="107" t="str">
        <f>"Diterima kembali Tgl : ........./........../"&amp;YEAR($J$49)</f>
        <v>Diterima kembali Tgl : ........./........../2022</v>
      </c>
    </row>
    <row r="156" spans="1:8">
      <c r="A156" s="585" t="s">
        <v>780</v>
      </c>
      <c r="B156" s="585"/>
      <c r="C156" s="585"/>
      <c r="D156" s="589" t="str">
        <f>J49</f>
        <v>21 April 2022</v>
      </c>
      <c r="E156" s="589"/>
      <c r="F156" s="589"/>
      <c r="G156" s="49"/>
      <c r="H156" s="49"/>
    </row>
    <row r="157" spans="1:8" ht="15">
      <c r="A157" s="585" t="s">
        <v>781</v>
      </c>
      <c r="B157" s="585"/>
      <c r="C157" s="585"/>
      <c r="D157" s="586" t="str">
        <f>VLOOKUP($C$6,DB_SPD!$B$2:$CV$701,5,FALSE)&amp;" "&amp;VLOOKUP($C$6,DB_SPD!$B$2:$CV$701,4,FALSE)</f>
        <v>IPDA IDA BAGUS GDE AGUNG WIRATAMA, S.H.</v>
      </c>
      <c r="E157" s="586"/>
      <c r="F157" s="586"/>
      <c r="G157" s="586"/>
      <c r="H157" s="586"/>
    </row>
  </sheetData>
  <mergeCells count="84">
    <mergeCell ref="A156:C156"/>
    <mergeCell ref="D156:F156"/>
    <mergeCell ref="A157:C157"/>
    <mergeCell ref="D157:H157"/>
    <mergeCell ref="C128:J128"/>
    <mergeCell ref="C129:J129"/>
    <mergeCell ref="C130:J130"/>
    <mergeCell ref="C131:J131"/>
    <mergeCell ref="C132:J132"/>
    <mergeCell ref="A155:C155"/>
    <mergeCell ref="D155:G155"/>
    <mergeCell ref="C127:J127"/>
    <mergeCell ref="A106:F106"/>
    <mergeCell ref="H106:L106"/>
    <mergeCell ref="A107:F107"/>
    <mergeCell ref="H107:L107"/>
    <mergeCell ref="B110:L110"/>
    <mergeCell ref="A119:L119"/>
    <mergeCell ref="A120:L120"/>
    <mergeCell ref="A121:L121"/>
    <mergeCell ref="A123:A125"/>
    <mergeCell ref="B123:J125"/>
    <mergeCell ref="B126:J126"/>
    <mergeCell ref="A102:F102"/>
    <mergeCell ref="H102:L102"/>
    <mergeCell ref="A59:M59"/>
    <mergeCell ref="H67:J67"/>
    <mergeCell ref="H68:J68"/>
    <mergeCell ref="H72:J72"/>
    <mergeCell ref="H73:J73"/>
    <mergeCell ref="B80:F80"/>
    <mergeCell ref="B88:F88"/>
    <mergeCell ref="B96:F96"/>
    <mergeCell ref="H98:L100"/>
    <mergeCell ref="A101:F101"/>
    <mergeCell ref="H101:L101"/>
    <mergeCell ref="G56:L56"/>
    <mergeCell ref="C40:F40"/>
    <mergeCell ref="G40:M40"/>
    <mergeCell ref="C41:F41"/>
    <mergeCell ref="G41:M41"/>
    <mergeCell ref="C42:F42"/>
    <mergeCell ref="G42:M42"/>
    <mergeCell ref="C43:F43"/>
    <mergeCell ref="G43:M43"/>
    <mergeCell ref="G50:L50"/>
    <mergeCell ref="G51:L51"/>
    <mergeCell ref="G55:L55"/>
    <mergeCell ref="C37:F37"/>
    <mergeCell ref="G37:M37"/>
    <mergeCell ref="C38:F38"/>
    <mergeCell ref="G38:M38"/>
    <mergeCell ref="C39:F39"/>
    <mergeCell ref="G39:M39"/>
    <mergeCell ref="C34:F34"/>
    <mergeCell ref="G34:M34"/>
    <mergeCell ref="C35:F35"/>
    <mergeCell ref="G35:M35"/>
    <mergeCell ref="C36:F36"/>
    <mergeCell ref="G36:M36"/>
    <mergeCell ref="C31:F31"/>
    <mergeCell ref="G31:M31"/>
    <mergeCell ref="C32:F32"/>
    <mergeCell ref="G32:M32"/>
    <mergeCell ref="C33:F33"/>
    <mergeCell ref="G33:M33"/>
    <mergeCell ref="G22:M22"/>
    <mergeCell ref="G28:M28"/>
    <mergeCell ref="C29:F29"/>
    <mergeCell ref="G29:M29"/>
    <mergeCell ref="C30:F30"/>
    <mergeCell ref="G30:M30"/>
    <mergeCell ref="G21:M21"/>
    <mergeCell ref="A11:M11"/>
    <mergeCell ref="A12:M12"/>
    <mergeCell ref="G14:M14"/>
    <mergeCell ref="A15:A16"/>
    <mergeCell ref="B15:F16"/>
    <mergeCell ref="G15:M16"/>
    <mergeCell ref="H17:M17"/>
    <mergeCell ref="H18:M18"/>
    <mergeCell ref="H19:M19"/>
    <mergeCell ref="B20:F20"/>
    <mergeCell ref="G20:M20"/>
  </mergeCells>
  <pageMargins left="0.39370078740157483" right="0.11811023622047245" top="0.31496062992125984" bottom="7.874015748031496E-2" header="0.31496062992125984" footer="0.31496062992125984"/>
  <pageSetup paperSize="9" scale="97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R69"/>
  <sheetViews>
    <sheetView showGridLines="0" showRowColHeaders="0" view="pageBreakPreview" zoomScale="115" zoomScaleNormal="100" zoomScaleSheetLayoutView="115" workbookViewId="0">
      <selection activeCell="C6" sqref="C6"/>
    </sheetView>
  </sheetViews>
  <sheetFormatPr defaultRowHeight="14.25"/>
  <cols>
    <col min="1" max="1" width="4.140625" style="47" customWidth="1"/>
    <col min="2" max="2" width="3.140625" style="47" customWidth="1"/>
    <col min="3" max="3" width="42.28515625" style="47" customWidth="1"/>
    <col min="4" max="4" width="3.28515625" style="47" customWidth="1"/>
    <col min="5" max="5" width="19.140625" style="47" customWidth="1"/>
    <col min="6" max="6" width="1.5703125" style="47" customWidth="1"/>
    <col min="7" max="7" width="28.28515625" style="47" customWidth="1"/>
    <col min="8" max="9" width="0.85546875" style="47" customWidth="1"/>
    <col min="10" max="10" width="3.85546875" style="47" customWidth="1"/>
    <col min="11" max="11" width="26.140625" style="47" customWidth="1"/>
    <col min="12" max="12" width="1.85546875" style="47" customWidth="1"/>
    <col min="13" max="13" width="20.28515625" style="47" customWidth="1"/>
    <col min="14" max="14" width="4.140625" style="47" customWidth="1"/>
    <col min="15" max="15" width="16.85546875" style="47" customWidth="1"/>
    <col min="16" max="16" width="2.5703125" style="47" customWidth="1"/>
    <col min="17" max="17" width="16.140625" style="47" customWidth="1"/>
    <col min="18" max="18" width="9.140625" style="47"/>
    <col min="19" max="19" width="1.28515625" style="47" customWidth="1"/>
    <col min="20" max="16384" width="9.140625" style="47"/>
  </cols>
  <sheetData>
    <row r="2" spans="1:18">
      <c r="A2" s="47" t="s">
        <v>700</v>
      </c>
    </row>
    <row r="3" spans="1:18">
      <c r="A3" s="47" t="s">
        <v>701</v>
      </c>
    </row>
    <row r="4" spans="1:18">
      <c r="A4" s="47" t="s">
        <v>782</v>
      </c>
    </row>
    <row r="6" spans="1:18">
      <c r="C6" s="152" t="s">
        <v>30109</v>
      </c>
      <c r="E6" s="108" t="s">
        <v>703</v>
      </c>
      <c r="F6" s="47" t="s">
        <v>704</v>
      </c>
      <c r="G6" s="47" t="s">
        <v>705</v>
      </c>
    </row>
    <row r="7" spans="1:18" ht="12" customHeight="1">
      <c r="C7" s="152" t="str">
        <f>RIGHT($C$6,LEN($C$6)-MIN(FIND({0;1;2;3;4;5;6;7;8;9},$C$6&amp;"0123456789"))+1)</f>
        <v>210</v>
      </c>
      <c r="E7" s="109" t="s">
        <v>783</v>
      </c>
      <c r="J7" s="546" t="s">
        <v>738</v>
      </c>
      <c r="K7" s="546"/>
      <c r="L7" s="546"/>
      <c r="M7" s="546"/>
      <c r="N7" s="546"/>
      <c r="O7" s="546"/>
      <c r="P7" s="546"/>
      <c r="Q7" s="546"/>
      <c r="R7" s="546"/>
    </row>
    <row r="8" spans="1:18">
      <c r="C8" s="152" t="e">
        <f>VLOOKUP($C$6,DB_SPD!$B$2:$CV$701,8,FALSE)</f>
        <v>#N/A</v>
      </c>
      <c r="E8" s="108" t="s">
        <v>706</v>
      </c>
      <c r="F8" s="47" t="s">
        <v>704</v>
      </c>
    </row>
    <row r="9" spans="1:18" ht="12" customHeight="1">
      <c r="C9" s="152" t="e">
        <f>VLOOKUP($C$6,DB_SPD!$B$2:$CV$701,20,FALSE)</f>
        <v>#N/A</v>
      </c>
      <c r="E9" s="109" t="s">
        <v>784</v>
      </c>
      <c r="J9" s="68" t="s">
        <v>739</v>
      </c>
      <c r="K9" s="110" t="s">
        <v>747</v>
      </c>
      <c r="L9" s="69" t="s">
        <v>704</v>
      </c>
      <c r="M9" s="69" t="s">
        <v>748</v>
      </c>
      <c r="N9" s="69" t="s">
        <v>746</v>
      </c>
      <c r="O9" s="110" t="s">
        <v>740</v>
      </c>
      <c r="P9" s="69" t="s">
        <v>704</v>
      </c>
      <c r="Q9" s="69" t="s">
        <v>175</v>
      </c>
      <c r="R9" s="70"/>
    </row>
    <row r="10" spans="1:18">
      <c r="C10" s="152" t="e">
        <f>VLOOKUP($C$6,DB_SPD!$B$2:$CV$701,3,FALSE)</f>
        <v>#N/A</v>
      </c>
      <c r="E10" s="108" t="s">
        <v>707</v>
      </c>
      <c r="F10" s="47" t="s">
        <v>704</v>
      </c>
      <c r="G10" s="47" t="e">
        <f>IF($C$9=524119,"SPD/"&amp;$C$7&amp;"/"&amp;ROMAN(MONTH($J$49))&amp;"/TUK.2.1./"&amp;YEAR($J$49),IF($C$9="524111a","SPD/"&amp;$C$7&amp;"/"&amp;ROMAN(MONTH($J$49))&amp;"/"&amp;YEAR($J$49)&amp;"/Spripim",IF($C$9="524111b","SPD/"&amp;$C$7&amp;"/"&amp;ROMAN(MONTH($J$49))&amp;"/TUK.2.1./"&amp;YEAR($J$49),IF($C$9="524111c","SPD/"&amp;$C$7&amp;"/"&amp;ROMAN(MONTH($J$49))&amp;"/"&amp;YEAR($J$49)&amp;"/Spripim",IF($C$9=521119,"SPD/"&amp;$C$7&amp;"/"&amp;ROMAN(MONTH($J$49))&amp;"/TUK.2.1./"&amp;YEAR($J$49),IF($C$9="Dana Samsat","SPD/"&amp;$C$7&amp;"/"&amp;ROMAN(MONTH($J$49))&amp;"/TUK.2.1./"&amp;YEAR($J$49),IF($C$9=524112,"SPDLN/"&amp;$C$7&amp;"/"&amp;ROMAN(MONTH($J$49))&amp;"/TUK.2.2./"&amp;YEAR($J$49))))))))</f>
        <v>#N/A</v>
      </c>
      <c r="J10" s="86"/>
      <c r="K10" s="112" t="s">
        <v>824</v>
      </c>
      <c r="O10" s="112" t="s">
        <v>825</v>
      </c>
      <c r="R10" s="76"/>
    </row>
    <row r="11" spans="1:18" ht="12" customHeight="1">
      <c r="C11" s="152" t="e">
        <f>VLOOKUP($C$6,DB_SPD!$B$2:$CV$701,5,FALSE)</f>
        <v>#N/A</v>
      </c>
      <c r="E11" s="109" t="s">
        <v>785</v>
      </c>
      <c r="J11" s="86"/>
      <c r="K11" s="92" t="s">
        <v>743</v>
      </c>
      <c r="L11" s="47" t="s">
        <v>704</v>
      </c>
      <c r="M11" s="47" t="s">
        <v>748</v>
      </c>
      <c r="O11" s="92" t="s">
        <v>742</v>
      </c>
      <c r="P11" s="47" t="s">
        <v>704</v>
      </c>
      <c r="Q11" s="47" t="s">
        <v>826</v>
      </c>
      <c r="R11" s="76"/>
    </row>
    <row r="12" spans="1:18">
      <c r="C12" s="186"/>
      <c r="J12" s="86"/>
      <c r="K12" s="112" t="s">
        <v>827</v>
      </c>
      <c r="O12" s="112" t="s">
        <v>828</v>
      </c>
      <c r="R12" s="76"/>
    </row>
    <row r="13" spans="1:18" ht="16.5">
      <c r="A13" s="620" t="s">
        <v>786</v>
      </c>
      <c r="B13" s="620"/>
      <c r="C13" s="620"/>
      <c r="D13" s="620"/>
      <c r="E13" s="620"/>
      <c r="F13" s="620"/>
      <c r="G13" s="620"/>
      <c r="H13" s="620"/>
      <c r="I13" s="141"/>
      <c r="J13" s="86"/>
      <c r="K13" s="92" t="s">
        <v>829</v>
      </c>
      <c r="L13" s="47" t="s">
        <v>704</v>
      </c>
      <c r="M13" s="47" t="s">
        <v>748</v>
      </c>
      <c r="O13" s="92" t="s">
        <v>743</v>
      </c>
      <c r="P13" s="47" t="s">
        <v>704</v>
      </c>
      <c r="Q13" s="149" t="e">
        <f>TEXT(VLOOKUP($C$6,DB_SPD!$B$2:$CV$701,15,FALSE),"dd mmmm yyyy")</f>
        <v>#N/A</v>
      </c>
      <c r="R13" s="150"/>
    </row>
    <row r="14" spans="1:18">
      <c r="A14" s="664" t="s">
        <v>787</v>
      </c>
      <c r="B14" s="664"/>
      <c r="C14" s="664"/>
      <c r="D14" s="664"/>
      <c r="E14" s="664"/>
      <c r="F14" s="664"/>
      <c r="G14" s="664"/>
      <c r="H14" s="664"/>
      <c r="I14" s="142"/>
      <c r="J14" s="86"/>
      <c r="K14" s="112" t="s">
        <v>830</v>
      </c>
      <c r="O14" s="112" t="s">
        <v>827</v>
      </c>
      <c r="R14" s="76"/>
    </row>
    <row r="15" spans="1:18">
      <c r="J15" s="86"/>
      <c r="O15" s="92" t="s">
        <v>829</v>
      </c>
      <c r="P15" s="47" t="s">
        <v>704</v>
      </c>
      <c r="Q15" s="47" t="s">
        <v>831</v>
      </c>
      <c r="R15" s="76"/>
    </row>
    <row r="16" spans="1:18">
      <c r="A16" s="84">
        <v>1</v>
      </c>
      <c r="B16" s="110" t="s">
        <v>788</v>
      </c>
      <c r="C16" s="69"/>
      <c r="D16" s="665" t="s">
        <v>789</v>
      </c>
      <c r="E16" s="666"/>
      <c r="F16" s="666"/>
      <c r="G16" s="666"/>
      <c r="H16" s="111"/>
      <c r="I16" s="59"/>
      <c r="J16" s="86"/>
      <c r="O16" s="112" t="s">
        <v>830</v>
      </c>
      <c r="R16" s="76"/>
    </row>
    <row r="17" spans="1:18" ht="12" customHeight="1">
      <c r="A17" s="85"/>
      <c r="B17" s="112" t="s">
        <v>790</v>
      </c>
      <c r="D17" s="71"/>
      <c r="E17" s="72"/>
      <c r="F17" s="72"/>
      <c r="G17" s="72"/>
      <c r="H17" s="113"/>
      <c r="I17" s="59"/>
      <c r="J17" s="86"/>
      <c r="R17" s="76"/>
    </row>
    <row r="18" spans="1:18" ht="15">
      <c r="A18" s="55">
        <v>2</v>
      </c>
      <c r="B18" s="654" t="s">
        <v>791</v>
      </c>
      <c r="C18" s="655"/>
      <c r="D18" s="658" t="e">
        <f>VLOOKUP($C$6,DB_SPD!$B$2:$CV$701,4,FALSE)&amp;"/"&amp;VLOOKUP($C$6,DB_SPD!$B$2:$CV$701,6,FALSE)</f>
        <v>#N/A</v>
      </c>
      <c r="E18" s="659"/>
      <c r="F18" s="659"/>
      <c r="G18" s="659"/>
      <c r="H18" s="114"/>
      <c r="I18" s="144"/>
      <c r="J18" s="86"/>
      <c r="R18" s="76"/>
    </row>
    <row r="19" spans="1:18" ht="15">
      <c r="A19" s="58"/>
      <c r="B19" s="656"/>
      <c r="C19" s="657"/>
      <c r="D19" s="660"/>
      <c r="E19" s="661"/>
      <c r="F19" s="661"/>
      <c r="G19" s="661"/>
      <c r="H19" s="148"/>
      <c r="I19" s="144"/>
      <c r="J19" s="86"/>
      <c r="R19" s="76"/>
    </row>
    <row r="20" spans="1:18" ht="12" customHeight="1">
      <c r="A20" s="87"/>
      <c r="B20" s="662" t="s">
        <v>792</v>
      </c>
      <c r="C20" s="663"/>
      <c r="D20" s="115"/>
      <c r="E20" s="116"/>
      <c r="F20" s="116"/>
      <c r="G20" s="116"/>
      <c r="H20" s="117"/>
      <c r="I20" s="144"/>
      <c r="J20" s="86"/>
      <c r="K20" s="47" t="s">
        <v>745</v>
      </c>
      <c r="O20" s="47" t="s">
        <v>745</v>
      </c>
      <c r="R20" s="76"/>
    </row>
    <row r="21" spans="1:18" ht="18" customHeight="1">
      <c r="A21" s="85">
        <v>3</v>
      </c>
      <c r="B21" s="47" t="s">
        <v>714</v>
      </c>
      <c r="C21" s="92" t="s">
        <v>793</v>
      </c>
      <c r="D21" s="86" t="s">
        <v>714</v>
      </c>
      <c r="E21" s="670" t="e">
        <f>VLOOKUP($C$6,DB_SPD!$B$2:$CV$701,5,FALSE)&amp;"/"&amp;C8</f>
        <v>#N/A</v>
      </c>
      <c r="F21" s="670"/>
      <c r="G21" s="670"/>
      <c r="H21" s="76"/>
      <c r="J21" s="86"/>
      <c r="R21" s="76"/>
    </row>
    <row r="22" spans="1:18" ht="12" customHeight="1">
      <c r="A22" s="85"/>
      <c r="C22" s="112" t="s">
        <v>794</v>
      </c>
      <c r="D22" s="86"/>
      <c r="E22" s="49"/>
      <c r="F22" s="49"/>
      <c r="G22" s="49"/>
      <c r="H22" s="76"/>
      <c r="J22" s="86"/>
      <c r="R22" s="76"/>
    </row>
    <row r="23" spans="1:18" ht="18" customHeight="1">
      <c r="A23" s="85"/>
      <c r="B23" s="47" t="s">
        <v>716</v>
      </c>
      <c r="C23" s="92" t="s">
        <v>795</v>
      </c>
      <c r="D23" s="86" t="s">
        <v>716</v>
      </c>
      <c r="E23" s="671" t="e">
        <f>VLOOKUP($C$6,DB_SPD!$B$2:$CV$701,9,FALSE)</f>
        <v>#N/A</v>
      </c>
      <c r="F23" s="671"/>
      <c r="G23" s="671"/>
      <c r="H23" s="76"/>
      <c r="J23" s="86" t="s">
        <v>750</v>
      </c>
      <c r="K23" s="92" t="s">
        <v>747</v>
      </c>
      <c r="L23" s="47" t="s">
        <v>704</v>
      </c>
      <c r="M23" s="47" t="s">
        <v>748</v>
      </c>
      <c r="N23" s="47" t="s">
        <v>751</v>
      </c>
      <c r="O23" s="92" t="s">
        <v>740</v>
      </c>
      <c r="P23" s="47" t="s">
        <v>704</v>
      </c>
      <c r="Q23" s="47" t="s">
        <v>826</v>
      </c>
      <c r="R23" s="76"/>
    </row>
    <row r="24" spans="1:18" ht="12" customHeight="1">
      <c r="A24" s="85"/>
      <c r="C24" s="112" t="s">
        <v>796</v>
      </c>
      <c r="D24" s="86"/>
      <c r="E24" s="671"/>
      <c r="F24" s="671"/>
      <c r="G24" s="671"/>
      <c r="H24" s="76"/>
      <c r="J24" s="86"/>
      <c r="K24" s="119" t="s">
        <v>824</v>
      </c>
      <c r="O24" s="119" t="s">
        <v>825</v>
      </c>
      <c r="R24" s="76"/>
    </row>
    <row r="25" spans="1:18" ht="18" customHeight="1">
      <c r="A25" s="85"/>
      <c r="B25" s="47" t="s">
        <v>718</v>
      </c>
      <c r="C25" s="92" t="s">
        <v>797</v>
      </c>
      <c r="D25" s="86" t="s">
        <v>718</v>
      </c>
      <c r="E25" s="672" t="e">
        <f>IF(C11=Data!$B$2,"B",IF(C11=Data!$B$3,"B",IF(C11=Data!$B$4,"C",IF(C11=Data!$B$5,"C",IF(C11=Data!$B$6,"C",IF(C11=Data!$B$7,"D",IF(C11=Data!$B$8,"D",IF(C11=Data!$B$9,"D",IF(C11=Data!$B$10,"D",IF(C11=Data!$B$11,"D",IF(C11=Data!$B$12,"D",IF(C11=Data!$B$13,"D",IF(C11=Data!$B$14,"D",IF(C11=Data!$B$15,"D",IF(C11=Data!$B$16,"D",IF(C11=Data!$B$17,"D",IF(C11=Data!$B$18,"D",IF(C11=Data!$B$19,"D",IF(C11=Data!$B$20,"D",IF(C11=Data!$B$21,"D",IF(C11=Data!$B$22,"D",IF(C11=Data!$B$23,"C",IF(C11=Data!$B$24,"C",IF(C11=Data!$B$25,"C",IF(C11=Data!$B$26,"C",IF(C11=Data!$B$27,"D",IF(C11=Data!$B$28,"D",IF(C11=Data!$B$29,"D",IF(C11=Data!$B$30,"D",IF(C11=Data!$B$31,"D",IF(C11=Data!$B$32,"D",IF(C11=Data!$B$33,"D",IF(C11=Data!$B$34,"",IF(C11=Data!$B$35,"",IF(C11=Data!$B$36,"",IF(C11=Data!$B$37,""))))))))))))))))))))))))))))))))))))</f>
        <v>#N/A</v>
      </c>
      <c r="F25" s="672"/>
      <c r="G25" s="672"/>
      <c r="H25" s="76"/>
      <c r="J25" s="86"/>
      <c r="K25" s="92" t="s">
        <v>743</v>
      </c>
      <c r="L25" s="47" t="s">
        <v>704</v>
      </c>
      <c r="M25" s="47" t="s">
        <v>748</v>
      </c>
      <c r="O25" s="92" t="s">
        <v>742</v>
      </c>
      <c r="P25" s="47" t="s">
        <v>704</v>
      </c>
      <c r="Q25" s="47" t="s">
        <v>831</v>
      </c>
      <c r="R25" s="76"/>
    </row>
    <row r="26" spans="1:18" ht="12" customHeight="1">
      <c r="A26" s="85"/>
      <c r="C26" s="112" t="s">
        <v>798</v>
      </c>
      <c r="D26" s="86"/>
      <c r="H26" s="76"/>
      <c r="J26" s="86"/>
      <c r="K26" s="119" t="s">
        <v>827</v>
      </c>
      <c r="O26" s="119" t="s">
        <v>828</v>
      </c>
      <c r="R26" s="76"/>
    </row>
    <row r="27" spans="1:18" ht="14.25" customHeight="1">
      <c r="A27" s="84">
        <v>4</v>
      </c>
      <c r="B27" s="110" t="s">
        <v>719</v>
      </c>
      <c r="C27" s="69"/>
      <c r="D27" s="645" t="e">
        <f>VLOOKUP(C6,DB_SPD!$B$2:$CV$701,11,FALSE)</f>
        <v>#N/A</v>
      </c>
      <c r="E27" s="646"/>
      <c r="F27" s="646"/>
      <c r="G27" s="646"/>
      <c r="H27" s="118"/>
      <c r="I27" s="145"/>
      <c r="J27" s="86"/>
      <c r="K27" s="92" t="s">
        <v>829</v>
      </c>
      <c r="L27" s="47" t="s">
        <v>704</v>
      </c>
      <c r="M27" s="47" t="s">
        <v>748</v>
      </c>
      <c r="O27" s="92" t="s">
        <v>743</v>
      </c>
      <c r="P27" s="47" t="s">
        <v>704</v>
      </c>
      <c r="Q27" s="47" t="s">
        <v>831</v>
      </c>
      <c r="R27" s="76"/>
    </row>
    <row r="28" spans="1:18" ht="14.25" customHeight="1">
      <c r="A28" s="85"/>
      <c r="B28" s="119" t="s">
        <v>799</v>
      </c>
      <c r="D28" s="673"/>
      <c r="E28" s="587"/>
      <c r="F28" s="587"/>
      <c r="G28" s="587"/>
      <c r="H28" s="120"/>
      <c r="I28" s="145"/>
      <c r="J28" s="86"/>
      <c r="K28" s="119" t="s">
        <v>830</v>
      </c>
      <c r="O28" s="119" t="s">
        <v>827</v>
      </c>
      <c r="R28" s="76"/>
    </row>
    <row r="29" spans="1:18" ht="14.25" customHeight="1">
      <c r="A29" s="85"/>
      <c r="B29" s="92"/>
      <c r="D29" s="673"/>
      <c r="E29" s="587"/>
      <c r="F29" s="587"/>
      <c r="G29" s="587"/>
      <c r="H29" s="120"/>
      <c r="I29" s="145"/>
      <c r="J29" s="86"/>
      <c r="O29" s="92" t="s">
        <v>829</v>
      </c>
      <c r="P29" s="47" t="s">
        <v>704</v>
      </c>
      <c r="Q29" s="47" t="s">
        <v>831</v>
      </c>
      <c r="R29" s="76"/>
    </row>
    <row r="30" spans="1:18" ht="14.25" customHeight="1">
      <c r="A30" s="85"/>
      <c r="B30" s="92"/>
      <c r="D30" s="673"/>
      <c r="E30" s="587"/>
      <c r="F30" s="587"/>
      <c r="G30" s="587"/>
      <c r="H30" s="120"/>
      <c r="I30" s="145"/>
      <c r="J30" s="86"/>
      <c r="O30" s="119" t="s">
        <v>830</v>
      </c>
      <c r="R30" s="76"/>
    </row>
    <row r="31" spans="1:18" ht="14.25" customHeight="1">
      <c r="A31" s="85"/>
      <c r="B31" s="92"/>
      <c r="D31" s="673"/>
      <c r="E31" s="587"/>
      <c r="F31" s="587"/>
      <c r="G31" s="587"/>
      <c r="H31" s="120"/>
      <c r="I31" s="145"/>
      <c r="J31" s="86"/>
      <c r="R31" s="76"/>
    </row>
    <row r="32" spans="1:18" ht="17.25" customHeight="1">
      <c r="A32" s="85"/>
      <c r="D32" s="673"/>
      <c r="E32" s="587"/>
      <c r="F32" s="587"/>
      <c r="G32" s="587"/>
      <c r="H32" s="120"/>
      <c r="I32" s="145"/>
      <c r="J32" s="86"/>
      <c r="R32" s="76"/>
    </row>
    <row r="33" spans="1:18">
      <c r="A33" s="87"/>
      <c r="B33" s="121"/>
      <c r="C33" s="72"/>
      <c r="D33" s="674" t="e">
        <f>"Berdasarkan "&amp;VLOOKUP($C$6,DB_SPD!$B$2:$CV$701,17,FALSE)&amp;" Tgl, "&amp;TEXT(VLOOKUP($C$6,DB_SPD!$B$2:$CV$701,18,FALSE),"dd mmmm yyyy")</f>
        <v>#N/A</v>
      </c>
      <c r="E33" s="675"/>
      <c r="F33" s="675"/>
      <c r="G33" s="675"/>
      <c r="H33" s="73"/>
      <c r="J33" s="86"/>
      <c r="R33" s="76"/>
    </row>
    <row r="34" spans="1:18">
      <c r="A34" s="85">
        <v>5</v>
      </c>
      <c r="B34" s="92" t="s">
        <v>720</v>
      </c>
      <c r="D34" s="676" t="s">
        <v>800</v>
      </c>
      <c r="E34" s="534"/>
      <c r="F34" s="534"/>
      <c r="G34" s="534"/>
      <c r="H34" s="76"/>
      <c r="J34" s="86"/>
      <c r="K34" s="47" t="s">
        <v>745</v>
      </c>
      <c r="O34" s="47" t="s">
        <v>745</v>
      </c>
      <c r="R34" s="76"/>
    </row>
    <row r="35" spans="1:18" ht="12" customHeight="1">
      <c r="A35" s="85"/>
      <c r="B35" s="112" t="s">
        <v>801</v>
      </c>
      <c r="D35" s="86"/>
      <c r="H35" s="76"/>
      <c r="J35" s="86"/>
      <c r="R35" s="76"/>
    </row>
    <row r="36" spans="1:18">
      <c r="A36" s="84">
        <v>6</v>
      </c>
      <c r="B36" s="69" t="s">
        <v>714</v>
      </c>
      <c r="C36" s="110" t="s">
        <v>802</v>
      </c>
      <c r="D36" s="68" t="s">
        <v>714</v>
      </c>
      <c r="E36" s="670" t="e">
        <f>VLOOKUP($C$6,DB_SPD!$B$2:$CV$701,12,FALSE)</f>
        <v>#N/A</v>
      </c>
      <c r="F36" s="670"/>
      <c r="G36" s="670"/>
      <c r="H36" s="70"/>
      <c r="J36" s="86"/>
      <c r="R36" s="76"/>
    </row>
    <row r="37" spans="1:18" ht="12" customHeight="1">
      <c r="A37" s="85"/>
      <c r="C37" s="112" t="s">
        <v>803</v>
      </c>
      <c r="D37" s="86"/>
      <c r="E37" s="49"/>
      <c r="F37" s="49"/>
      <c r="G37" s="49"/>
      <c r="H37" s="76"/>
      <c r="J37" s="86" t="s">
        <v>832</v>
      </c>
      <c r="K37" s="92" t="s">
        <v>747</v>
      </c>
      <c r="L37" s="47" t="s">
        <v>704</v>
      </c>
      <c r="M37" s="47" t="s">
        <v>748</v>
      </c>
      <c r="N37" s="47" t="s">
        <v>752</v>
      </c>
      <c r="O37" s="92" t="s">
        <v>740</v>
      </c>
      <c r="P37" s="47" t="s">
        <v>704</v>
      </c>
      <c r="Q37" s="47" t="s">
        <v>748</v>
      </c>
      <c r="R37" s="76"/>
    </row>
    <row r="38" spans="1:18">
      <c r="A38" s="85"/>
      <c r="B38" s="47" t="s">
        <v>716</v>
      </c>
      <c r="C38" s="92" t="s">
        <v>804</v>
      </c>
      <c r="D38" s="86" t="s">
        <v>716</v>
      </c>
      <c r="E38" s="534" t="e">
        <f>VLOOKUP($C$6,DB_SPD!$B$2:$CV$701,13,FALSE)</f>
        <v>#N/A</v>
      </c>
      <c r="F38" s="534"/>
      <c r="G38" s="534"/>
      <c r="H38" s="76"/>
      <c r="J38" s="86"/>
      <c r="K38" s="112" t="s">
        <v>824</v>
      </c>
      <c r="O38" s="112" t="s">
        <v>825</v>
      </c>
      <c r="R38" s="76"/>
    </row>
    <row r="39" spans="1:18" ht="12" customHeight="1">
      <c r="A39" s="87"/>
      <c r="B39" s="72"/>
      <c r="C39" s="122" t="s">
        <v>805</v>
      </c>
      <c r="D39" s="71"/>
      <c r="E39" s="72"/>
      <c r="F39" s="72"/>
      <c r="G39" s="72"/>
      <c r="H39" s="73"/>
      <c r="J39" s="86"/>
      <c r="K39" s="92" t="s">
        <v>743</v>
      </c>
      <c r="L39" s="47" t="s">
        <v>704</v>
      </c>
      <c r="M39" s="47" t="s">
        <v>748</v>
      </c>
      <c r="O39" s="92" t="s">
        <v>742</v>
      </c>
      <c r="P39" s="47" t="s">
        <v>704</v>
      </c>
      <c r="Q39" s="47" t="s">
        <v>831</v>
      </c>
      <c r="R39" s="76"/>
    </row>
    <row r="40" spans="1:18">
      <c r="A40" s="85">
        <v>7</v>
      </c>
      <c r="B40" s="47" t="s">
        <v>714</v>
      </c>
      <c r="C40" s="47" t="s">
        <v>806</v>
      </c>
      <c r="D40" s="86" t="s">
        <v>714</v>
      </c>
      <c r="E40" s="670" t="str">
        <f>H27-H26+1&amp;" ("&amp;[2]!terbilang(H27-H26+1)&amp;")"&amp;" Hari"</f>
        <v>1 (Satu) Hari</v>
      </c>
      <c r="F40" s="670"/>
      <c r="G40" s="670"/>
      <c r="H40" s="76"/>
      <c r="J40" s="86"/>
      <c r="K40" s="112" t="s">
        <v>827</v>
      </c>
      <c r="O40" s="112" t="s">
        <v>828</v>
      </c>
      <c r="R40" s="76"/>
    </row>
    <row r="41" spans="1:18" ht="12" customHeight="1">
      <c r="A41" s="85"/>
      <c r="C41" s="112" t="s">
        <v>807</v>
      </c>
      <c r="D41" s="86"/>
      <c r="E41" s="49"/>
      <c r="F41" s="49"/>
      <c r="G41" s="49"/>
      <c r="H41" s="76"/>
      <c r="J41" s="86"/>
      <c r="K41" s="92" t="s">
        <v>829</v>
      </c>
      <c r="L41" s="47" t="s">
        <v>704</v>
      </c>
      <c r="M41" s="47" t="s">
        <v>748</v>
      </c>
      <c r="O41" s="92" t="s">
        <v>743</v>
      </c>
      <c r="P41" s="47" t="s">
        <v>704</v>
      </c>
      <c r="Q41" s="47" t="s">
        <v>831</v>
      </c>
      <c r="R41" s="76"/>
    </row>
    <row r="42" spans="1:18">
      <c r="A42" s="85"/>
      <c r="B42" s="47" t="s">
        <v>716</v>
      </c>
      <c r="C42" s="47" t="s">
        <v>808</v>
      </c>
      <c r="D42" s="86" t="s">
        <v>716</v>
      </c>
      <c r="E42" s="589" t="e">
        <f>TEXT(VLOOKUP($C$6,DB_SPD!$B$2:$CV$701,15,FALSE),"dd mmmm yyyy")</f>
        <v>#N/A</v>
      </c>
      <c r="F42" s="589"/>
      <c r="G42" s="589"/>
      <c r="H42" s="76"/>
      <c r="J42" s="86"/>
      <c r="K42" s="112" t="s">
        <v>830</v>
      </c>
      <c r="O42" s="112" t="s">
        <v>827</v>
      </c>
      <c r="R42" s="76"/>
    </row>
    <row r="43" spans="1:18" ht="12" customHeight="1">
      <c r="A43" s="85"/>
      <c r="C43" s="112" t="s">
        <v>809</v>
      </c>
      <c r="D43" s="86"/>
      <c r="E43" s="49"/>
      <c r="F43" s="49"/>
      <c r="G43" s="49"/>
      <c r="H43" s="76"/>
      <c r="J43" s="86"/>
      <c r="K43" s="112"/>
      <c r="O43" s="92" t="s">
        <v>829</v>
      </c>
      <c r="P43" s="47" t="s">
        <v>704</v>
      </c>
      <c r="Q43" s="47" t="s">
        <v>831</v>
      </c>
      <c r="R43" s="76"/>
    </row>
    <row r="44" spans="1:18">
      <c r="A44" s="85"/>
      <c r="B44" s="47" t="s">
        <v>718</v>
      </c>
      <c r="C44" s="47" t="s">
        <v>810</v>
      </c>
      <c r="D44" s="86" t="s">
        <v>718</v>
      </c>
      <c r="E44" s="589" t="e">
        <f>TEXT(VLOOKUP($C$6,DB_SPD!$B$2:$CV$701,16,FALSE),"dd mmmm yyyy")</f>
        <v>#N/A</v>
      </c>
      <c r="F44" s="589"/>
      <c r="G44" s="589"/>
      <c r="H44" s="76"/>
      <c r="J44" s="86"/>
      <c r="K44" s="112"/>
      <c r="O44" s="112" t="s">
        <v>830</v>
      </c>
      <c r="R44" s="76"/>
    </row>
    <row r="45" spans="1:18" ht="12" customHeight="1">
      <c r="A45" s="85"/>
      <c r="C45" s="112" t="s">
        <v>811</v>
      </c>
      <c r="D45" s="86"/>
      <c r="H45" s="76"/>
      <c r="J45" s="86"/>
      <c r="R45" s="76"/>
    </row>
    <row r="46" spans="1:18" ht="14.25" customHeight="1">
      <c r="A46" s="84">
        <v>8</v>
      </c>
      <c r="B46" s="69" t="s">
        <v>812</v>
      </c>
      <c r="C46" s="110"/>
      <c r="D46" s="667" t="s">
        <v>813</v>
      </c>
      <c r="E46" s="668"/>
      <c r="F46" s="668"/>
      <c r="G46" s="668" t="s">
        <v>814</v>
      </c>
      <c r="H46" s="669"/>
      <c r="I46" s="146"/>
      <c r="J46" s="86"/>
      <c r="R46" s="76"/>
    </row>
    <row r="47" spans="1:18" ht="12" customHeight="1">
      <c r="A47" s="87"/>
      <c r="B47" s="122" t="s">
        <v>815</v>
      </c>
      <c r="C47" s="122"/>
      <c r="D47" s="651" t="s">
        <v>816</v>
      </c>
      <c r="E47" s="652"/>
      <c r="F47" s="652"/>
      <c r="G47" s="652" t="s">
        <v>817</v>
      </c>
      <c r="H47" s="653"/>
      <c r="I47" s="147"/>
      <c r="J47" s="86"/>
      <c r="R47" s="76"/>
    </row>
    <row r="48" spans="1:18" ht="15" customHeight="1">
      <c r="A48" s="85"/>
      <c r="B48" s="47" t="s">
        <v>763</v>
      </c>
      <c r="C48" s="47" t="s">
        <v>818</v>
      </c>
      <c r="D48" s="595" t="s">
        <v>818</v>
      </c>
      <c r="E48" s="546"/>
      <c r="F48" s="546"/>
      <c r="G48" s="546" t="s">
        <v>818</v>
      </c>
      <c r="H48" s="596"/>
      <c r="I48" s="94"/>
      <c r="J48" s="86"/>
      <c r="K48" s="47" t="s">
        <v>745</v>
      </c>
      <c r="O48" s="47" t="s">
        <v>745</v>
      </c>
      <c r="R48" s="76"/>
    </row>
    <row r="49" spans="1:18" ht="15" customHeight="1">
      <c r="A49" s="85"/>
      <c r="B49" s="47" t="s">
        <v>765</v>
      </c>
      <c r="C49" s="47" t="s">
        <v>818</v>
      </c>
      <c r="D49" s="595" t="s">
        <v>818</v>
      </c>
      <c r="E49" s="546"/>
      <c r="F49" s="546"/>
      <c r="G49" s="546" t="s">
        <v>818</v>
      </c>
      <c r="H49" s="596"/>
      <c r="I49" s="94"/>
      <c r="J49" s="86"/>
      <c r="R49" s="76"/>
    </row>
    <row r="50" spans="1:18" ht="15" customHeight="1">
      <c r="A50" s="87"/>
      <c r="B50" s="72" t="s">
        <v>776</v>
      </c>
      <c r="C50" s="72" t="s">
        <v>818</v>
      </c>
      <c r="D50" s="649" t="s">
        <v>818</v>
      </c>
      <c r="E50" s="599"/>
      <c r="F50" s="599"/>
      <c r="G50" s="599" t="s">
        <v>818</v>
      </c>
      <c r="H50" s="650"/>
      <c r="I50" s="94"/>
      <c r="J50" s="86"/>
      <c r="O50" s="104"/>
      <c r="P50" s="104"/>
      <c r="Q50" s="104"/>
      <c r="R50" s="143"/>
    </row>
    <row r="51" spans="1:18">
      <c r="A51" s="85">
        <v>9</v>
      </c>
      <c r="B51" s="47" t="s">
        <v>729</v>
      </c>
      <c r="C51" s="92"/>
      <c r="D51" s="86"/>
      <c r="H51" s="76"/>
      <c r="J51" s="86" t="s">
        <v>833</v>
      </c>
      <c r="K51" s="92" t="s">
        <v>834</v>
      </c>
      <c r="L51" s="47" t="s">
        <v>704</v>
      </c>
      <c r="M51" s="47" t="s">
        <v>753</v>
      </c>
      <c r="O51" s="588" t="s">
        <v>754</v>
      </c>
      <c r="P51" s="588"/>
      <c r="Q51" s="588"/>
      <c r="R51" s="608"/>
    </row>
    <row r="52" spans="1:18" ht="12" customHeight="1">
      <c r="A52" s="85"/>
      <c r="B52" s="112" t="s">
        <v>819</v>
      </c>
      <c r="D52" s="86"/>
      <c r="H52" s="76"/>
      <c r="J52" s="86"/>
      <c r="K52" s="112" t="s">
        <v>835</v>
      </c>
      <c r="O52" s="588"/>
      <c r="P52" s="588"/>
      <c r="Q52" s="588"/>
      <c r="R52" s="608"/>
    </row>
    <row r="53" spans="1:18" ht="14.25" customHeight="1">
      <c r="A53" s="85"/>
      <c r="B53" s="47" t="s">
        <v>714</v>
      </c>
      <c r="C53" s="92" t="s">
        <v>730</v>
      </c>
      <c r="D53" s="86" t="s">
        <v>714</v>
      </c>
      <c r="E53" s="534" t="s">
        <v>122</v>
      </c>
      <c r="F53" s="534"/>
      <c r="G53" s="534"/>
      <c r="H53" s="76"/>
      <c r="J53" s="86"/>
      <c r="K53" s="92" t="s">
        <v>743</v>
      </c>
      <c r="L53" s="47" t="s">
        <v>704</v>
      </c>
      <c r="M53" s="47" t="s">
        <v>748</v>
      </c>
      <c r="O53" s="588"/>
      <c r="P53" s="588"/>
      <c r="Q53" s="588"/>
      <c r="R53" s="608"/>
    </row>
    <row r="54" spans="1:18" ht="12" customHeight="1">
      <c r="A54" s="85"/>
      <c r="C54" s="112" t="s">
        <v>820</v>
      </c>
      <c r="D54" s="86"/>
      <c r="E54" s="49"/>
      <c r="F54" s="49"/>
      <c r="G54" s="49"/>
      <c r="H54" s="76"/>
      <c r="J54" s="86"/>
      <c r="K54" s="112" t="s">
        <v>827</v>
      </c>
      <c r="O54" s="588"/>
      <c r="P54" s="588"/>
      <c r="Q54" s="588"/>
      <c r="R54" s="608"/>
    </row>
    <row r="55" spans="1:18">
      <c r="A55" s="85"/>
      <c r="B55" s="47" t="s">
        <v>716</v>
      </c>
      <c r="C55" s="92" t="s">
        <v>135</v>
      </c>
      <c r="D55" s="86" t="s">
        <v>716</v>
      </c>
      <c r="E55" s="534" t="e">
        <f>IF($C$9=524119,"524119 (Perjalanan Dinas Paket Meeting)",IF($C$9="524111a","524111 (Perjalanan Dinas)",IF($C$9="524111b","524111 (Perjalanan Dinas)",IF($C$9="524111c","524111 (Perjalanan Dinas)",IF($C$9=521119,"521119 (Dukungan Operasional)",IF($C$9=524112,"524112 (Perjalanan Dinas Luar negeri)",IF($C$9="Duk Ops","")))))))</f>
        <v>#N/A</v>
      </c>
      <c r="F55" s="534"/>
      <c r="G55" s="534"/>
      <c r="H55" s="76"/>
      <c r="J55" s="86"/>
      <c r="O55" s="588"/>
      <c r="P55" s="588"/>
      <c r="Q55" s="588"/>
      <c r="R55" s="608"/>
    </row>
    <row r="56" spans="1:18" ht="12" customHeight="1">
      <c r="A56" s="85"/>
      <c r="C56" s="112" t="s">
        <v>821</v>
      </c>
      <c r="D56" s="86"/>
      <c r="H56" s="76"/>
      <c r="J56" s="86"/>
      <c r="R56" s="76"/>
    </row>
    <row r="57" spans="1:18">
      <c r="A57" s="84">
        <v>10</v>
      </c>
      <c r="B57" s="69" t="s">
        <v>731</v>
      </c>
      <c r="C57" s="69"/>
      <c r="D57" s="68"/>
      <c r="E57" s="69"/>
      <c r="F57" s="69"/>
      <c r="G57" s="69"/>
      <c r="H57" s="70"/>
      <c r="J57" s="595" t="str">
        <f>E63</f>
        <v>a.n. KUASA PENGGUNA ANGGARAN</v>
      </c>
      <c r="K57" s="546"/>
      <c r="L57" s="546"/>
      <c r="M57" s="546"/>
      <c r="N57" s="546" t="str">
        <f>J57</f>
        <v>a.n. KUASA PENGGUNA ANGGARAN</v>
      </c>
      <c r="O57" s="546"/>
      <c r="P57" s="546"/>
      <c r="Q57" s="546"/>
      <c r="R57" s="596"/>
    </row>
    <row r="58" spans="1:18" ht="12" customHeight="1">
      <c r="A58" s="87"/>
      <c r="B58" s="122" t="s">
        <v>822</v>
      </c>
      <c r="C58" s="72"/>
      <c r="D58" s="71"/>
      <c r="E58" s="72"/>
      <c r="F58" s="72"/>
      <c r="G58" s="72"/>
      <c r="H58" s="73"/>
      <c r="J58" s="595" t="str">
        <f>E64</f>
        <v>PEJABAT PEMBUAT KOMITMEN</v>
      </c>
      <c r="K58" s="546"/>
      <c r="L58" s="546"/>
      <c r="M58" s="546"/>
      <c r="N58" s="546" t="str">
        <f>J58</f>
        <v>PEJABAT PEMBUAT KOMITMEN</v>
      </c>
      <c r="O58" s="546"/>
      <c r="P58" s="546"/>
      <c r="Q58" s="546"/>
      <c r="R58" s="596"/>
    </row>
    <row r="59" spans="1:18">
      <c r="A59" s="94"/>
      <c r="B59" s="123" t="s">
        <v>732</v>
      </c>
      <c r="C59" s="124" t="s">
        <v>733</v>
      </c>
      <c r="J59" s="86"/>
      <c r="R59" s="76"/>
    </row>
    <row r="60" spans="1:18">
      <c r="A60" s="94"/>
      <c r="B60" s="125" t="s">
        <v>823</v>
      </c>
      <c r="C60" s="126"/>
      <c r="E60" s="47" t="s">
        <v>734</v>
      </c>
      <c r="F60" s="47" t="s">
        <v>704</v>
      </c>
      <c r="G60" s="91" t="s">
        <v>292</v>
      </c>
      <c r="H60" s="91"/>
      <c r="I60" s="91"/>
      <c r="J60" s="86"/>
      <c r="R60" s="76"/>
    </row>
    <row r="61" spans="1:18">
      <c r="E61" s="72" t="s">
        <v>735</v>
      </c>
      <c r="F61" s="72" t="s">
        <v>704</v>
      </c>
      <c r="G61" s="357" t="e">
        <f>TEXT(VLOOKUP($C$6,DB_SPD!$B$2:$CV$701,2,FALSE),"dd mmmm yyyy")</f>
        <v>#N/A</v>
      </c>
      <c r="J61" s="86"/>
      <c r="R61" s="76"/>
    </row>
    <row r="62" spans="1:18">
      <c r="J62" s="592" t="str">
        <f>E68</f>
        <v>I KETUT SUKADANA, SH</v>
      </c>
      <c r="K62" s="593"/>
      <c r="L62" s="593"/>
      <c r="M62" s="593"/>
      <c r="N62" s="593" t="str">
        <f>J62</f>
        <v>I KETUT SUKADANA, SH</v>
      </c>
      <c r="O62" s="593"/>
      <c r="P62" s="593"/>
      <c r="Q62" s="593"/>
      <c r="R62" s="594"/>
    </row>
    <row r="63" spans="1:18">
      <c r="E63" s="546" t="s">
        <v>736</v>
      </c>
      <c r="F63" s="546"/>
      <c r="G63" s="546"/>
      <c r="J63" s="595" t="str">
        <f>E69</f>
        <v>IPDA NRP 75010187</v>
      </c>
      <c r="K63" s="546"/>
      <c r="L63" s="546"/>
      <c r="M63" s="546"/>
      <c r="N63" s="546" t="str">
        <f>J63</f>
        <v>IPDA NRP 75010187</v>
      </c>
      <c r="O63" s="546"/>
      <c r="P63" s="546"/>
      <c r="Q63" s="546"/>
      <c r="R63" s="596"/>
    </row>
    <row r="64" spans="1:18">
      <c r="E64" s="546" t="s">
        <v>123</v>
      </c>
      <c r="F64" s="546"/>
      <c r="G64" s="546"/>
      <c r="J64" s="71"/>
      <c r="K64" s="72"/>
      <c r="L64" s="72"/>
      <c r="M64" s="72"/>
      <c r="N64" s="72"/>
      <c r="O64" s="72"/>
      <c r="P64" s="72"/>
      <c r="Q64" s="72"/>
      <c r="R64" s="73"/>
    </row>
    <row r="68" spans="5:7">
      <c r="E68" s="593" t="str">
        <f>HLOOKUP("Nama",Pejabat!$C$1:$E$8,MATCH($E$64,Pejabat!$F$1:$F$8,0),FALSE)</f>
        <v>I KETUT SUKADANA, SH</v>
      </c>
      <c r="F68" s="593"/>
      <c r="G68" s="593"/>
    </row>
    <row r="69" spans="5:7">
      <c r="E69" s="546" t="str">
        <f>VLOOKUP($E$68,Pejabat!$C$2:$D$8,2,FALSE)&amp;" NRP "&amp;HLOOKUP("NRP",Pejabat!$B$1:$E$8,MATCH($E$68,Pejabat!$C$1:$C$8,0),FALSE)</f>
        <v>IPDA NRP 75010187</v>
      </c>
      <c r="F69" s="546"/>
      <c r="G69" s="546"/>
    </row>
  </sheetData>
  <mergeCells count="43">
    <mergeCell ref="D46:F46"/>
    <mergeCell ref="G46:H46"/>
    <mergeCell ref="E21:G21"/>
    <mergeCell ref="E23:G24"/>
    <mergeCell ref="E25:G25"/>
    <mergeCell ref="D27:G32"/>
    <mergeCell ref="D33:G33"/>
    <mergeCell ref="D34:G34"/>
    <mergeCell ref="E36:G36"/>
    <mergeCell ref="E38:G38"/>
    <mergeCell ref="E40:G40"/>
    <mergeCell ref="E42:G42"/>
    <mergeCell ref="E44:G44"/>
    <mergeCell ref="B18:C19"/>
    <mergeCell ref="D18:G19"/>
    <mergeCell ref="B20:C20"/>
    <mergeCell ref="A13:H13"/>
    <mergeCell ref="A14:H14"/>
    <mergeCell ref="D16:G16"/>
    <mergeCell ref="D47:F47"/>
    <mergeCell ref="G47:H47"/>
    <mergeCell ref="D48:F48"/>
    <mergeCell ref="G48:H48"/>
    <mergeCell ref="D49:F49"/>
    <mergeCell ref="G49:H49"/>
    <mergeCell ref="E68:G68"/>
    <mergeCell ref="E69:G69"/>
    <mergeCell ref="D50:F50"/>
    <mergeCell ref="G50:H50"/>
    <mergeCell ref="E53:G53"/>
    <mergeCell ref="E55:G55"/>
    <mergeCell ref="E63:G63"/>
    <mergeCell ref="E64:G64"/>
    <mergeCell ref="N63:R63"/>
    <mergeCell ref="J63:M63"/>
    <mergeCell ref="J7:R7"/>
    <mergeCell ref="O51:R55"/>
    <mergeCell ref="N57:R57"/>
    <mergeCell ref="N58:R58"/>
    <mergeCell ref="N62:R62"/>
    <mergeCell ref="J57:M57"/>
    <mergeCell ref="J58:M58"/>
    <mergeCell ref="J62:M62"/>
  </mergeCells>
  <pageMargins left="0.39370078740157483" right="0.31496062992125984" top="0.55118110236220474" bottom="0.15748031496062992" header="0.31496062992125984" footer="0.31496062992125984"/>
  <pageSetup paperSize="5" scale="97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D699"/>
  <sheetViews>
    <sheetView showZeros="0" zoomScaleNormal="100" workbookViewId="0">
      <pane xSplit="2" ySplit="1" topLeftCell="FO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5"/>
  <cols>
    <col min="1" max="1" width="5.140625" style="1" customWidth="1"/>
    <col min="2" max="2" width="12.42578125" style="1" customWidth="1"/>
    <col min="3" max="3" width="19.42578125" style="41" customWidth="1"/>
    <col min="4" max="4" width="12.7109375" style="1" customWidth="1"/>
    <col min="5" max="5" width="36.5703125" style="4" customWidth="1"/>
    <col min="6" max="6" width="14.85546875" style="1" bestFit="1" customWidth="1"/>
    <col min="7" max="7" width="14.5703125" style="41" customWidth="1"/>
    <col min="8" max="9" width="11.5703125" style="1" customWidth="1"/>
    <col min="10" max="10" width="32.5703125" customWidth="1"/>
    <col min="11" max="11" width="16.140625" style="1" customWidth="1"/>
    <col min="12" max="12" width="37" customWidth="1"/>
    <col min="13" max="13" width="14.28515625" style="1" customWidth="1"/>
    <col min="14" max="14" width="11.7109375" style="1" customWidth="1"/>
    <col min="15" max="15" width="9.140625" style="1"/>
    <col min="16" max="16" width="20.28515625" style="41" customWidth="1"/>
    <col min="17" max="17" width="18" style="41" customWidth="1"/>
    <col min="18" max="18" width="30.85546875" style="4" customWidth="1"/>
    <col min="19" max="19" width="18" style="41" customWidth="1"/>
    <col min="20" max="20" width="12" style="1" customWidth="1"/>
    <col min="21" max="21" width="9.140625" style="1"/>
    <col min="22" max="22" width="20.5703125" customWidth="1"/>
    <col min="23" max="23" width="18.42578125" style="4" customWidth="1"/>
    <col min="24" max="25" width="9.140625" style="1"/>
    <col min="26" max="26" width="9.140625" style="41"/>
    <col min="27" max="27" width="9.140625" style="350"/>
    <col min="28" max="28" width="9.140625" style="4"/>
    <col min="29" max="30" width="9.140625" style="1"/>
    <col min="31" max="31" width="9.140625" style="41"/>
    <col min="32" max="32" width="9.140625" style="350"/>
    <col min="33" max="35" width="9.140625" style="1"/>
    <col min="36" max="36" width="9.140625" style="41"/>
    <col min="37" max="37" width="9.140625" style="350"/>
    <col min="38" max="40" width="9.140625" style="1"/>
    <col min="41" max="41" width="9.140625" style="41"/>
    <col min="42" max="42" width="9.140625" style="350"/>
    <col min="43" max="45" width="9.140625" style="1"/>
    <col min="46" max="46" width="9.140625" style="41"/>
    <col min="47" max="47" width="9.140625" style="350"/>
    <col min="48" max="50" width="9.140625" style="1"/>
    <col min="51" max="51" width="9.140625" style="41"/>
    <col min="52" max="52" width="9.140625" style="350"/>
    <col min="53" max="55" width="9.140625" style="1"/>
    <col min="56" max="56" width="9.140625" style="41"/>
    <col min="57" max="57" width="9.140625" style="350"/>
    <col min="58" max="60" width="9.140625" style="1"/>
    <col min="61" max="61" width="9.140625" style="41"/>
    <col min="62" max="62" width="9.140625" style="350"/>
    <col min="63" max="65" width="9.140625" style="1"/>
    <col min="66" max="66" width="9.140625" style="41"/>
    <col min="67" max="67" width="9.140625" style="350"/>
    <col min="68" max="70" width="9.140625" style="1"/>
    <col min="71" max="71" width="9.140625" style="41"/>
    <col min="72" max="72" width="9.140625" style="350"/>
    <col min="73" max="75" width="9.140625" style="1"/>
    <col min="76" max="76" width="9.140625" style="41"/>
    <col min="77" max="77" width="9.140625" style="350"/>
    <col min="78" max="80" width="9.140625" style="1"/>
    <col min="81" max="81" width="9.140625" style="41"/>
    <col min="82" max="82" width="9.140625" style="350"/>
    <col min="83" max="85" width="9.140625" style="1"/>
    <col min="86" max="86" width="9.140625" style="41"/>
    <col min="87" max="87" width="9.140625" style="350"/>
    <col min="88" max="90" width="9.140625" style="1"/>
    <col min="91" max="91" width="9.140625" style="41"/>
    <col min="92" max="92" width="9.140625" style="350"/>
    <col min="93" max="95" width="9.140625" style="1"/>
    <col min="96" max="96" width="9.140625" style="41"/>
    <col min="97" max="97" width="9.140625" style="350"/>
    <col min="98" max="98" width="9.140625" style="1"/>
    <col min="99" max="99" width="9.140625" style="350"/>
    <col min="100" max="100" width="18.28515625" style="1" bestFit="1" customWidth="1"/>
    <col min="101" max="101" width="6.5703125" style="350" bestFit="1" customWidth="1"/>
    <col min="102" max="102" width="11.5703125" style="220" bestFit="1" customWidth="1"/>
    <col min="103" max="103" width="9.140625" style="1"/>
    <col min="104" max="104" width="9.140625" style="352"/>
    <col min="105" max="105" width="13.28515625" style="220" bestFit="1" customWidth="1"/>
    <col min="106" max="106" width="8.140625" style="1" bestFit="1" customWidth="1"/>
    <col min="107" max="107" width="6.5703125" style="350" bestFit="1" customWidth="1"/>
    <col min="108" max="108" width="13.28515625" style="219" bestFit="1" customWidth="1"/>
    <col min="109" max="109" width="13.42578125" style="1" bestFit="1" customWidth="1"/>
    <col min="110" max="110" width="6.5703125" style="350" bestFit="1" customWidth="1"/>
    <col min="111" max="111" width="11.5703125" style="221" bestFit="1" customWidth="1"/>
    <col min="112" max="112" width="11" style="1" bestFit="1" customWidth="1"/>
    <col min="113" max="113" width="6.5703125" style="350" bestFit="1" customWidth="1"/>
    <col min="114" max="114" width="11.5703125" style="220" bestFit="1" customWidth="1"/>
    <col min="115" max="115" width="10.140625" style="1" bestFit="1" customWidth="1"/>
    <col min="116" max="116" width="6.5703125" style="350" bestFit="1" customWidth="1"/>
    <col min="117" max="117" width="11.5703125" style="220" bestFit="1" customWidth="1"/>
    <col min="118" max="118" width="11.5703125" style="1" bestFit="1" customWidth="1"/>
    <col min="119" max="119" width="6.5703125" style="350" bestFit="1" customWidth="1"/>
    <col min="120" max="120" width="11.5703125" style="220" bestFit="1" customWidth="1"/>
    <col min="121" max="121" width="12" style="1" bestFit="1" customWidth="1"/>
    <col min="122" max="122" width="6.5703125" style="350" bestFit="1" customWidth="1"/>
    <col min="123" max="123" width="13.28515625" style="220" bestFit="1" customWidth="1"/>
    <col min="124" max="124" width="7.5703125" style="220" bestFit="1" customWidth="1"/>
    <col min="125" max="131" width="8.5703125" style="220" bestFit="1" customWidth="1"/>
    <col min="132" max="140" width="13.42578125" style="347" bestFit="1" customWidth="1"/>
    <col min="141" max="146" width="14.28515625" style="347" bestFit="1" customWidth="1"/>
    <col min="147" max="155" width="13.42578125" style="347" bestFit="1" customWidth="1"/>
    <col min="156" max="161" width="14.28515625" style="347" bestFit="1" customWidth="1"/>
    <col min="162" max="170" width="13.42578125" style="347" bestFit="1" customWidth="1"/>
    <col min="171" max="176" width="14.28515625" style="347" bestFit="1" customWidth="1"/>
    <col min="177" max="178" width="14.28515625" style="220" customWidth="1"/>
    <col min="179" max="179" width="14.140625" style="220" customWidth="1"/>
    <col min="180" max="180" width="14.140625" style="220" hidden="1" customWidth="1"/>
    <col min="181" max="181" width="11.140625" style="2" hidden="1" customWidth="1"/>
    <col min="182" max="182" width="39" style="2" hidden="1" customWidth="1"/>
    <col min="183" max="183" width="19.28515625" style="2" hidden="1" customWidth="1"/>
    <col min="184" max="184" width="12" style="41" customWidth="1"/>
    <col min="185" max="185" width="16" style="2" customWidth="1"/>
    <col min="186" max="186" width="14.140625" style="431" customWidth="1"/>
  </cols>
  <sheetData>
    <row r="1" spans="1:186" ht="18" customHeight="1">
      <c r="A1" s="138" t="s">
        <v>847</v>
      </c>
      <c r="B1" s="138" t="s">
        <v>145</v>
      </c>
      <c r="C1" s="356" t="s">
        <v>146</v>
      </c>
      <c r="D1" s="138" t="s">
        <v>148</v>
      </c>
      <c r="E1" s="139" t="s">
        <v>149</v>
      </c>
      <c r="F1" s="138" t="s">
        <v>114</v>
      </c>
      <c r="G1" s="416" t="s">
        <v>39</v>
      </c>
      <c r="H1" s="138" t="s">
        <v>147</v>
      </c>
      <c r="I1" s="138" t="s">
        <v>119</v>
      </c>
      <c r="J1" s="139" t="s">
        <v>35</v>
      </c>
      <c r="K1" s="139" t="s">
        <v>37</v>
      </c>
      <c r="L1" s="140" t="s">
        <v>151</v>
      </c>
      <c r="M1" s="138" t="s">
        <v>152</v>
      </c>
      <c r="N1" s="138" t="s">
        <v>153</v>
      </c>
      <c r="O1" s="138" t="s">
        <v>154</v>
      </c>
      <c r="P1" s="356" t="s">
        <v>155</v>
      </c>
      <c r="Q1" s="356" t="s">
        <v>156</v>
      </c>
      <c r="R1" s="138" t="s">
        <v>157</v>
      </c>
      <c r="S1" s="356" t="s">
        <v>158</v>
      </c>
      <c r="T1" s="138" t="s">
        <v>29788</v>
      </c>
      <c r="U1" s="138" t="s">
        <v>135</v>
      </c>
      <c r="V1" s="140" t="s">
        <v>159</v>
      </c>
      <c r="W1" s="138" t="s">
        <v>160</v>
      </c>
      <c r="X1" s="38" t="s">
        <v>848</v>
      </c>
      <c r="Y1" s="38" t="s">
        <v>849</v>
      </c>
      <c r="Z1" s="417" t="s">
        <v>850</v>
      </c>
      <c r="AA1" s="349" t="s">
        <v>851</v>
      </c>
      <c r="AB1" s="38" t="s">
        <v>852</v>
      </c>
      <c r="AC1" s="38" t="s">
        <v>853</v>
      </c>
      <c r="AD1" s="38" t="s">
        <v>29553</v>
      </c>
      <c r="AE1" s="417" t="s">
        <v>29554</v>
      </c>
      <c r="AF1" s="349" t="s">
        <v>29555</v>
      </c>
      <c r="AG1" s="38" t="s">
        <v>29556</v>
      </c>
      <c r="AH1" s="38" t="s">
        <v>29557</v>
      </c>
      <c r="AI1" s="38" t="s">
        <v>29558</v>
      </c>
      <c r="AJ1" s="417" t="s">
        <v>29559</v>
      </c>
      <c r="AK1" s="349" t="s">
        <v>29560</v>
      </c>
      <c r="AL1" s="38" t="s">
        <v>29561</v>
      </c>
      <c r="AM1" s="38" t="s">
        <v>29562</v>
      </c>
      <c r="AN1" s="38" t="s">
        <v>29563</v>
      </c>
      <c r="AO1" s="417" t="s">
        <v>29564</v>
      </c>
      <c r="AP1" s="349" t="s">
        <v>29565</v>
      </c>
      <c r="AQ1" s="38" t="s">
        <v>29566</v>
      </c>
      <c r="AR1" s="38" t="s">
        <v>29567</v>
      </c>
      <c r="AS1" s="38" t="s">
        <v>29568</v>
      </c>
      <c r="AT1" s="417" t="s">
        <v>29569</v>
      </c>
      <c r="AU1" s="349" t="s">
        <v>29570</v>
      </c>
      <c r="AV1" s="38" t="s">
        <v>29571</v>
      </c>
      <c r="AW1" s="38" t="s">
        <v>29572</v>
      </c>
      <c r="AX1" s="38" t="s">
        <v>29573</v>
      </c>
      <c r="AY1" s="417" t="s">
        <v>29574</v>
      </c>
      <c r="AZ1" s="349" t="s">
        <v>29575</v>
      </c>
      <c r="BA1" s="38" t="s">
        <v>29576</v>
      </c>
      <c r="BB1" s="38" t="s">
        <v>29577</v>
      </c>
      <c r="BC1" s="38" t="s">
        <v>29578</v>
      </c>
      <c r="BD1" s="417" t="s">
        <v>29579</v>
      </c>
      <c r="BE1" s="349" t="s">
        <v>29580</v>
      </c>
      <c r="BF1" s="38" t="s">
        <v>29581</v>
      </c>
      <c r="BG1" s="38" t="s">
        <v>29582</v>
      </c>
      <c r="BH1" s="38" t="s">
        <v>29583</v>
      </c>
      <c r="BI1" s="417" t="s">
        <v>29584</v>
      </c>
      <c r="BJ1" s="349" t="s">
        <v>29585</v>
      </c>
      <c r="BK1" s="38" t="s">
        <v>29586</v>
      </c>
      <c r="BL1" s="38" t="s">
        <v>29587</v>
      </c>
      <c r="BM1" s="38" t="s">
        <v>29588</v>
      </c>
      <c r="BN1" s="417" t="s">
        <v>29589</v>
      </c>
      <c r="BO1" s="349" t="s">
        <v>29590</v>
      </c>
      <c r="BP1" s="38" t="s">
        <v>29591</v>
      </c>
      <c r="BQ1" s="38" t="s">
        <v>29592</v>
      </c>
      <c r="BR1" s="38" t="s">
        <v>29593</v>
      </c>
      <c r="BS1" s="417" t="s">
        <v>29594</v>
      </c>
      <c r="BT1" s="349" t="s">
        <v>29595</v>
      </c>
      <c r="BU1" s="38" t="s">
        <v>29596</v>
      </c>
      <c r="BV1" s="38" t="s">
        <v>29597</v>
      </c>
      <c r="BW1" s="38" t="s">
        <v>29598</v>
      </c>
      <c r="BX1" s="417" t="s">
        <v>29599</v>
      </c>
      <c r="BY1" s="349" t="s">
        <v>29600</v>
      </c>
      <c r="BZ1" s="38" t="s">
        <v>29601</v>
      </c>
      <c r="CA1" s="38" t="s">
        <v>873</v>
      </c>
      <c r="CB1" s="38" t="s">
        <v>872</v>
      </c>
      <c r="CC1" s="417" t="s">
        <v>871</v>
      </c>
      <c r="CD1" s="349" t="s">
        <v>870</v>
      </c>
      <c r="CE1" s="38" t="s">
        <v>869</v>
      </c>
      <c r="CF1" s="38" t="s">
        <v>868</v>
      </c>
      <c r="CG1" s="38" t="s">
        <v>867</v>
      </c>
      <c r="CH1" s="417" t="s">
        <v>866</v>
      </c>
      <c r="CI1" s="349" t="s">
        <v>865</v>
      </c>
      <c r="CJ1" s="38" t="s">
        <v>864</v>
      </c>
      <c r="CK1" s="38" t="s">
        <v>863</v>
      </c>
      <c r="CL1" s="38" t="s">
        <v>862</v>
      </c>
      <c r="CM1" s="417" t="s">
        <v>861</v>
      </c>
      <c r="CN1" s="349" t="s">
        <v>860</v>
      </c>
      <c r="CO1" s="38" t="s">
        <v>859</v>
      </c>
      <c r="CP1" s="38" t="s">
        <v>858</v>
      </c>
      <c r="CQ1" s="38" t="s">
        <v>857</v>
      </c>
      <c r="CR1" s="417" t="s">
        <v>856</v>
      </c>
      <c r="CS1" s="349" t="s">
        <v>855</v>
      </c>
      <c r="CT1" s="38" t="s">
        <v>854</v>
      </c>
      <c r="CU1" s="349" t="s">
        <v>29552</v>
      </c>
      <c r="CV1" s="38" t="s">
        <v>29642</v>
      </c>
      <c r="CW1" s="349" t="s">
        <v>165</v>
      </c>
      <c r="CX1" s="218" t="s">
        <v>877</v>
      </c>
      <c r="CY1" s="38" t="s">
        <v>166</v>
      </c>
      <c r="CZ1" s="351" t="s">
        <v>165</v>
      </c>
      <c r="DA1" s="218" t="s">
        <v>877</v>
      </c>
      <c r="DB1" s="38" t="s">
        <v>167</v>
      </c>
      <c r="DC1" s="349" t="s">
        <v>165</v>
      </c>
      <c r="DD1" s="218" t="s">
        <v>877</v>
      </c>
      <c r="DE1" s="38" t="s">
        <v>168</v>
      </c>
      <c r="DF1" s="349" t="s">
        <v>165</v>
      </c>
      <c r="DG1" s="38" t="s">
        <v>877</v>
      </c>
      <c r="DH1" s="38" t="s">
        <v>169</v>
      </c>
      <c r="DI1" s="349" t="s">
        <v>165</v>
      </c>
      <c r="DJ1" s="218" t="s">
        <v>877</v>
      </c>
      <c r="DK1" s="38" t="s">
        <v>29643</v>
      </c>
      <c r="DL1" s="349" t="s">
        <v>165</v>
      </c>
      <c r="DM1" s="218" t="s">
        <v>877</v>
      </c>
      <c r="DN1" s="38" t="s">
        <v>29643</v>
      </c>
      <c r="DO1" s="349" t="s">
        <v>165</v>
      </c>
      <c r="DP1" s="218" t="s">
        <v>877</v>
      </c>
      <c r="DQ1" s="38" t="s">
        <v>29644</v>
      </c>
      <c r="DR1" s="349" t="s">
        <v>165</v>
      </c>
      <c r="DS1" s="218" t="s">
        <v>877</v>
      </c>
      <c r="DT1" s="218" t="s">
        <v>29645</v>
      </c>
      <c r="DU1" s="218" t="s">
        <v>29646</v>
      </c>
      <c r="DV1" s="218" t="s">
        <v>29647</v>
      </c>
      <c r="DW1" s="218" t="s">
        <v>29648</v>
      </c>
      <c r="DX1" s="218" t="s">
        <v>29649</v>
      </c>
      <c r="DY1" s="218" t="s">
        <v>29650</v>
      </c>
      <c r="DZ1" s="218" t="s">
        <v>29651</v>
      </c>
      <c r="EA1" s="218" t="s">
        <v>29652</v>
      </c>
      <c r="EB1" s="218" t="s">
        <v>29686</v>
      </c>
      <c r="EC1" s="218" t="s">
        <v>29687</v>
      </c>
      <c r="ED1" s="218" t="s">
        <v>29688</v>
      </c>
      <c r="EE1" s="218" t="s">
        <v>29689</v>
      </c>
      <c r="EF1" s="218" t="s">
        <v>29690</v>
      </c>
      <c r="EG1" s="218" t="s">
        <v>29691</v>
      </c>
      <c r="EH1" s="218" t="s">
        <v>29692</v>
      </c>
      <c r="EI1" s="218" t="s">
        <v>29693</v>
      </c>
      <c r="EJ1" s="218" t="s">
        <v>29694</v>
      </c>
      <c r="EK1" s="218" t="s">
        <v>29695</v>
      </c>
      <c r="EL1" s="218" t="s">
        <v>29696</v>
      </c>
      <c r="EM1" s="218" t="s">
        <v>29697</v>
      </c>
      <c r="EN1" s="218" t="s">
        <v>29698</v>
      </c>
      <c r="EO1" s="218" t="s">
        <v>29699</v>
      </c>
      <c r="EP1" s="218" t="s">
        <v>29700</v>
      </c>
      <c r="EQ1" s="218" t="s">
        <v>29702</v>
      </c>
      <c r="ER1" s="218" t="s">
        <v>29703</v>
      </c>
      <c r="ES1" s="218" t="s">
        <v>29704</v>
      </c>
      <c r="ET1" s="218" t="s">
        <v>29705</v>
      </c>
      <c r="EU1" s="218" t="s">
        <v>29706</v>
      </c>
      <c r="EV1" s="218" t="s">
        <v>29707</v>
      </c>
      <c r="EW1" s="218" t="s">
        <v>29708</v>
      </c>
      <c r="EX1" s="218" t="s">
        <v>29709</v>
      </c>
      <c r="EY1" s="218" t="s">
        <v>29710</v>
      </c>
      <c r="EZ1" s="218" t="s">
        <v>29711</v>
      </c>
      <c r="FA1" s="218" t="s">
        <v>29712</v>
      </c>
      <c r="FB1" s="218" t="s">
        <v>29713</v>
      </c>
      <c r="FC1" s="218" t="s">
        <v>29714</v>
      </c>
      <c r="FD1" s="218" t="s">
        <v>29715</v>
      </c>
      <c r="FE1" s="218" t="s">
        <v>29716</v>
      </c>
      <c r="FF1" s="218" t="s">
        <v>29717</v>
      </c>
      <c r="FG1" s="218" t="s">
        <v>29718</v>
      </c>
      <c r="FH1" s="218" t="s">
        <v>29719</v>
      </c>
      <c r="FI1" s="218" t="s">
        <v>29720</v>
      </c>
      <c r="FJ1" s="218" t="s">
        <v>29721</v>
      </c>
      <c r="FK1" s="218" t="s">
        <v>29722</v>
      </c>
      <c r="FL1" s="218" t="s">
        <v>29723</v>
      </c>
      <c r="FM1" s="218" t="s">
        <v>29724</v>
      </c>
      <c r="FN1" s="218" t="s">
        <v>29725</v>
      </c>
      <c r="FO1" s="218" t="s">
        <v>29726</v>
      </c>
      <c r="FP1" s="218" t="s">
        <v>29727</v>
      </c>
      <c r="FQ1" s="218" t="s">
        <v>29728</v>
      </c>
      <c r="FR1" s="218" t="s">
        <v>29729</v>
      </c>
      <c r="FS1" s="218" t="s">
        <v>29730</v>
      </c>
      <c r="FT1" s="218" t="s">
        <v>29731</v>
      </c>
      <c r="FU1" s="218" t="s">
        <v>162</v>
      </c>
      <c r="FV1" s="218" t="s">
        <v>143</v>
      </c>
      <c r="FW1" s="218" t="s">
        <v>144</v>
      </c>
      <c r="FX1" s="230"/>
      <c r="FY1" s="363" t="s">
        <v>707</v>
      </c>
      <c r="FZ1" s="363" t="s">
        <v>149</v>
      </c>
      <c r="GA1" s="363" t="s">
        <v>39</v>
      </c>
      <c r="GB1" s="363" t="s">
        <v>120</v>
      </c>
      <c r="GC1" s="363" t="s">
        <v>164</v>
      </c>
      <c r="GD1" s="430" t="s">
        <v>163</v>
      </c>
    </row>
    <row r="2" spans="1:186">
      <c r="A2" s="1">
        <v>1</v>
      </c>
      <c r="B2" s="1" t="s">
        <v>842</v>
      </c>
      <c r="C2" s="41" t="s">
        <v>29858</v>
      </c>
      <c r="D2" s="1" t="s">
        <v>170</v>
      </c>
      <c r="E2" s="4" t="s">
        <v>368</v>
      </c>
      <c r="F2" s="1" t="s">
        <v>129</v>
      </c>
      <c r="G2" s="41" t="s">
        <v>46</v>
      </c>
      <c r="H2" s="1" t="s">
        <v>367</v>
      </c>
      <c r="J2" t="s">
        <v>47</v>
      </c>
      <c r="K2" s="1" t="s">
        <v>369</v>
      </c>
      <c r="L2" t="s">
        <v>29867</v>
      </c>
      <c r="M2" s="1" t="s">
        <v>175</v>
      </c>
      <c r="N2" s="1" t="s">
        <v>297</v>
      </c>
      <c r="O2" s="1">
        <v>4</v>
      </c>
      <c r="P2" s="41" t="s">
        <v>29868</v>
      </c>
      <c r="Q2" s="41" t="s">
        <v>29869</v>
      </c>
      <c r="R2" s="4" t="s">
        <v>29790</v>
      </c>
      <c r="S2" s="41" t="s">
        <v>29858</v>
      </c>
      <c r="T2" s="1">
        <v>2022</v>
      </c>
      <c r="U2" s="1">
        <v>524119</v>
      </c>
      <c r="V2" t="s">
        <v>245</v>
      </c>
      <c r="W2" s="4" t="s">
        <v>177</v>
      </c>
      <c r="CX2" s="219"/>
      <c r="DA2" s="221"/>
      <c r="DJ2" s="219"/>
      <c r="DM2" s="221"/>
      <c r="DP2" s="219"/>
      <c r="DS2" s="221"/>
      <c r="EB2" s="346"/>
      <c r="FU2" s="220">
        <v>0</v>
      </c>
      <c r="FV2" s="220">
        <v>14737600</v>
      </c>
      <c r="FW2" s="220">
        <v>0</v>
      </c>
      <c r="FY2" s="1"/>
      <c r="FZ2" s="4"/>
      <c r="GA2" s="1"/>
      <c r="GB2" s="1" t="s">
        <v>29732</v>
      </c>
      <c r="GC2" s="41" t="s">
        <v>29984</v>
      </c>
      <c r="GD2" s="431">
        <f t="shared" ref="GD2:GD26" si="0">SUM(FU2:FW2)</f>
        <v>14737600</v>
      </c>
    </row>
    <row r="3" spans="1:186">
      <c r="A3" s="1">
        <v>2</v>
      </c>
      <c r="B3" s="1" t="s">
        <v>843</v>
      </c>
      <c r="C3" s="41" t="s">
        <v>29850</v>
      </c>
      <c r="D3" s="1" t="s">
        <v>29784</v>
      </c>
      <c r="E3" s="4" t="s">
        <v>187</v>
      </c>
      <c r="F3" s="1" t="s">
        <v>7</v>
      </c>
      <c r="G3" s="41" t="s">
        <v>40</v>
      </c>
      <c r="H3" s="1" t="s">
        <v>38</v>
      </c>
      <c r="J3" t="s">
        <v>126</v>
      </c>
      <c r="K3" s="1" t="s">
        <v>4</v>
      </c>
      <c r="L3" t="s">
        <v>29879</v>
      </c>
      <c r="M3" s="1" t="s">
        <v>175</v>
      </c>
      <c r="N3" s="1" t="s">
        <v>200</v>
      </c>
      <c r="O3" s="1">
        <v>1</v>
      </c>
      <c r="P3" s="41" t="s">
        <v>29847</v>
      </c>
      <c r="Q3" s="41" t="s">
        <v>29847</v>
      </c>
      <c r="R3" s="4" t="s">
        <v>29880</v>
      </c>
      <c r="S3" s="41" t="s">
        <v>29850</v>
      </c>
      <c r="T3" s="1">
        <v>2022</v>
      </c>
      <c r="U3" s="1" t="s">
        <v>137</v>
      </c>
      <c r="V3" t="s">
        <v>390</v>
      </c>
      <c r="W3" s="4" t="s">
        <v>177</v>
      </c>
      <c r="CX3" s="219"/>
      <c r="DA3" s="221"/>
      <c r="DJ3" s="219"/>
      <c r="DM3" s="221"/>
      <c r="DP3" s="219"/>
      <c r="DS3" s="221"/>
      <c r="EB3" s="346"/>
      <c r="FU3" s="220">
        <v>1620000</v>
      </c>
      <c r="FV3" s="220">
        <v>0</v>
      </c>
      <c r="FW3" s="220">
        <v>0</v>
      </c>
      <c r="FY3" s="1"/>
      <c r="FZ3" s="4"/>
      <c r="GA3" s="1"/>
      <c r="GB3" s="1" t="s">
        <v>29732</v>
      </c>
      <c r="GC3" s="41" t="s">
        <v>29986</v>
      </c>
      <c r="GD3" s="431">
        <f t="shared" si="0"/>
        <v>1620000</v>
      </c>
    </row>
    <row r="4" spans="1:186">
      <c r="A4" s="1">
        <v>3</v>
      </c>
      <c r="B4" s="1" t="s">
        <v>844</v>
      </c>
      <c r="C4" s="41" t="s">
        <v>29864</v>
      </c>
      <c r="D4" s="1" t="s">
        <v>170</v>
      </c>
      <c r="E4" s="4" t="s">
        <v>427</v>
      </c>
      <c r="F4" s="1" t="s">
        <v>5</v>
      </c>
      <c r="G4" s="41" t="s">
        <v>428</v>
      </c>
      <c r="H4" s="1" t="s">
        <v>38</v>
      </c>
      <c r="J4" t="s">
        <v>429</v>
      </c>
      <c r="K4" s="1" t="s">
        <v>194</v>
      </c>
      <c r="L4" t="s">
        <v>29882</v>
      </c>
      <c r="M4" s="1" t="s">
        <v>175</v>
      </c>
      <c r="N4" s="1" t="s">
        <v>176</v>
      </c>
      <c r="O4" s="1">
        <v>3</v>
      </c>
      <c r="P4" s="41" t="s">
        <v>29864</v>
      </c>
      <c r="Q4" s="41" t="s">
        <v>29878</v>
      </c>
      <c r="R4" s="4" t="s">
        <v>29790</v>
      </c>
      <c r="S4" s="41" t="s">
        <v>29864</v>
      </c>
      <c r="T4" s="1">
        <v>2022</v>
      </c>
      <c r="U4" s="1">
        <v>524119</v>
      </c>
      <c r="V4" t="s">
        <v>245</v>
      </c>
      <c r="W4" s="4" t="s">
        <v>177</v>
      </c>
      <c r="CX4" s="219"/>
      <c r="DA4" s="221"/>
      <c r="DJ4" s="219"/>
      <c r="DM4" s="221"/>
      <c r="DP4" s="219"/>
      <c r="DS4" s="221"/>
      <c r="EB4" s="346"/>
      <c r="FU4" s="220">
        <v>0</v>
      </c>
      <c r="FV4" s="220">
        <v>6031700</v>
      </c>
      <c r="FW4" s="220">
        <v>0</v>
      </c>
      <c r="FY4" s="1"/>
      <c r="FZ4" s="4"/>
      <c r="GA4" s="1"/>
      <c r="GB4" s="1" t="s">
        <v>29732</v>
      </c>
      <c r="GC4" s="41" t="s">
        <v>29734</v>
      </c>
      <c r="GD4" s="431">
        <f t="shared" si="0"/>
        <v>6031700</v>
      </c>
    </row>
    <row r="5" spans="1:186">
      <c r="A5" s="1">
        <v>4</v>
      </c>
      <c r="B5" s="1" t="s">
        <v>845</v>
      </c>
      <c r="C5" s="41" t="s">
        <v>29864</v>
      </c>
      <c r="D5" s="1" t="s">
        <v>170</v>
      </c>
      <c r="E5" s="4" t="s">
        <v>439</v>
      </c>
      <c r="F5" s="1" t="s">
        <v>21</v>
      </c>
      <c r="G5" s="41">
        <v>96040386</v>
      </c>
      <c r="H5" s="1" t="s">
        <v>38</v>
      </c>
      <c r="J5" t="s">
        <v>29887</v>
      </c>
      <c r="K5" s="1" t="s">
        <v>301</v>
      </c>
      <c r="L5" t="s">
        <v>29883</v>
      </c>
      <c r="M5" s="1" t="s">
        <v>175</v>
      </c>
      <c r="N5" s="1" t="s">
        <v>176</v>
      </c>
      <c r="O5" s="1">
        <v>23</v>
      </c>
      <c r="P5" s="41" t="s">
        <v>29884</v>
      </c>
      <c r="Q5" s="41" t="s">
        <v>29885</v>
      </c>
      <c r="R5" s="4" t="s">
        <v>30002</v>
      </c>
      <c r="S5" s="41" t="s">
        <v>29864</v>
      </c>
      <c r="T5" s="1">
        <v>2022</v>
      </c>
      <c r="U5" s="1">
        <v>524119</v>
      </c>
      <c r="V5" t="s">
        <v>245</v>
      </c>
      <c r="W5" s="4" t="s">
        <v>177</v>
      </c>
      <c r="CV5" s="1" t="s">
        <v>29653</v>
      </c>
      <c r="CX5" s="219">
        <v>0</v>
      </c>
      <c r="CY5" s="1" t="s">
        <v>753</v>
      </c>
      <c r="CZ5" s="352">
        <v>1</v>
      </c>
      <c r="DA5" s="221">
        <v>1385200</v>
      </c>
      <c r="DB5" s="1" t="s">
        <v>176</v>
      </c>
      <c r="DC5" s="350">
        <v>1</v>
      </c>
      <c r="DD5" s="219">
        <v>982200</v>
      </c>
      <c r="DE5" s="1" t="s">
        <v>29654</v>
      </c>
      <c r="DF5" s="350">
        <v>2</v>
      </c>
      <c r="DG5" s="221">
        <v>150000</v>
      </c>
      <c r="DH5" s="1" t="s">
        <v>29655</v>
      </c>
      <c r="DI5" s="350">
        <v>2</v>
      </c>
      <c r="DJ5" s="219">
        <v>200000</v>
      </c>
      <c r="DK5" s="1" t="s">
        <v>161</v>
      </c>
      <c r="DL5" s="350">
        <v>2</v>
      </c>
      <c r="DM5" s="221">
        <v>500000</v>
      </c>
      <c r="DP5" s="219">
        <v>0</v>
      </c>
      <c r="DS5" s="221">
        <v>0</v>
      </c>
      <c r="EB5" s="346"/>
      <c r="FV5" s="220">
        <v>4067400</v>
      </c>
      <c r="FY5" s="1"/>
      <c r="FZ5" s="4"/>
      <c r="GA5" s="1"/>
      <c r="GB5" s="1" t="s">
        <v>29732</v>
      </c>
      <c r="GC5" s="41" t="s">
        <v>29736</v>
      </c>
      <c r="GD5" s="431">
        <f t="shared" si="0"/>
        <v>4067400</v>
      </c>
    </row>
    <row r="6" spans="1:186">
      <c r="A6" s="1">
        <v>5</v>
      </c>
      <c r="B6" s="1" t="s">
        <v>846</v>
      </c>
      <c r="C6" s="41" t="s">
        <v>29864</v>
      </c>
      <c r="D6" s="1" t="s">
        <v>170</v>
      </c>
      <c r="E6" s="4" t="s">
        <v>441</v>
      </c>
      <c r="F6" s="1" t="s">
        <v>21</v>
      </c>
      <c r="G6" s="41">
        <v>93100904</v>
      </c>
      <c r="H6" s="1" t="s">
        <v>38</v>
      </c>
      <c r="J6" t="s">
        <v>443</v>
      </c>
      <c r="K6" s="1" t="s">
        <v>182</v>
      </c>
      <c r="L6" t="s">
        <v>29883</v>
      </c>
      <c r="M6" s="1" t="s">
        <v>175</v>
      </c>
      <c r="N6" s="1" t="s">
        <v>176</v>
      </c>
      <c r="O6" s="1">
        <v>23</v>
      </c>
      <c r="P6" s="41" t="s">
        <v>29884</v>
      </c>
      <c r="Q6" s="41" t="s">
        <v>29885</v>
      </c>
      <c r="R6" s="4" t="s">
        <v>30002</v>
      </c>
      <c r="S6" s="41" t="s">
        <v>29864</v>
      </c>
      <c r="T6" s="1">
        <v>2022</v>
      </c>
      <c r="U6" s="1">
        <v>524119</v>
      </c>
      <c r="V6" t="s">
        <v>245</v>
      </c>
      <c r="W6" s="4" t="s">
        <v>177</v>
      </c>
      <c r="CV6" s="1" t="s">
        <v>29653</v>
      </c>
      <c r="CX6" s="219">
        <v>0</v>
      </c>
      <c r="CY6" s="1" t="s">
        <v>753</v>
      </c>
      <c r="CZ6" s="352">
        <v>1</v>
      </c>
      <c r="DA6" s="221">
        <v>1385200</v>
      </c>
      <c r="DB6" s="1" t="s">
        <v>176</v>
      </c>
      <c r="DC6" s="350">
        <v>1</v>
      </c>
      <c r="DD6" s="219">
        <v>1278500</v>
      </c>
      <c r="DE6" s="1" t="s">
        <v>29654</v>
      </c>
      <c r="DF6" s="350">
        <v>2</v>
      </c>
      <c r="DG6" s="221">
        <v>150000</v>
      </c>
      <c r="DH6" s="1" t="s">
        <v>29655</v>
      </c>
      <c r="DI6" s="350">
        <v>2</v>
      </c>
      <c r="DJ6" s="219">
        <v>200000</v>
      </c>
      <c r="DK6" s="1" t="s">
        <v>161</v>
      </c>
      <c r="DL6" s="350">
        <v>2</v>
      </c>
      <c r="DM6" s="221">
        <v>500000</v>
      </c>
      <c r="DP6" s="219">
        <v>0</v>
      </c>
      <c r="DS6" s="221">
        <v>0</v>
      </c>
      <c r="EB6" s="346"/>
      <c r="FV6" s="220">
        <v>4363700</v>
      </c>
      <c r="FY6" s="1"/>
      <c r="FZ6" s="4"/>
      <c r="GA6" s="1"/>
      <c r="GB6" s="1" t="s">
        <v>29732</v>
      </c>
      <c r="GC6" s="41" t="s">
        <v>29736</v>
      </c>
      <c r="GD6" s="431">
        <f t="shared" si="0"/>
        <v>4363700</v>
      </c>
    </row>
    <row r="7" spans="1:186">
      <c r="A7" s="1">
        <v>6</v>
      </c>
      <c r="B7" s="1" t="s">
        <v>29791</v>
      </c>
      <c r="C7" s="41" t="s">
        <v>29864</v>
      </c>
      <c r="D7" s="1" t="s">
        <v>29784</v>
      </c>
      <c r="E7" s="4" t="s">
        <v>187</v>
      </c>
      <c r="F7" s="1" t="s">
        <v>7</v>
      </c>
      <c r="G7" s="41" t="s">
        <v>40</v>
      </c>
      <c r="H7" s="1" t="s">
        <v>38</v>
      </c>
      <c r="J7" t="s">
        <v>126</v>
      </c>
      <c r="K7" s="1" t="s">
        <v>4</v>
      </c>
      <c r="L7" t="s">
        <v>29890</v>
      </c>
      <c r="M7" s="1" t="s">
        <v>175</v>
      </c>
      <c r="N7" s="1" t="s">
        <v>200</v>
      </c>
      <c r="O7" s="1">
        <v>1</v>
      </c>
      <c r="P7" s="41" t="s">
        <v>29884</v>
      </c>
      <c r="Q7" s="41" t="s">
        <v>29884</v>
      </c>
      <c r="R7" s="4" t="s">
        <v>29891</v>
      </c>
      <c r="S7" s="41" t="s">
        <v>29864</v>
      </c>
      <c r="T7" s="1">
        <v>2022</v>
      </c>
      <c r="U7" s="1" t="s">
        <v>137</v>
      </c>
      <c r="V7" t="s">
        <v>141</v>
      </c>
      <c r="W7" s="4" t="s">
        <v>177</v>
      </c>
      <c r="CX7" s="219"/>
      <c r="DA7" s="221"/>
      <c r="DJ7" s="219"/>
      <c r="DM7" s="221"/>
      <c r="DP7" s="219"/>
      <c r="DS7" s="221"/>
      <c r="EB7" s="346"/>
      <c r="FU7" s="220">
        <v>1800000</v>
      </c>
      <c r="FV7" s="220">
        <v>0</v>
      </c>
      <c r="FW7" s="220">
        <v>0</v>
      </c>
      <c r="FY7" s="1"/>
      <c r="FZ7" s="4"/>
      <c r="GA7" s="1"/>
      <c r="GB7" s="1" t="s">
        <v>29732</v>
      </c>
      <c r="GC7" s="41" t="s">
        <v>29986</v>
      </c>
      <c r="GD7" s="431">
        <f t="shared" si="0"/>
        <v>1800000</v>
      </c>
    </row>
    <row r="8" spans="1:186">
      <c r="A8" s="1">
        <v>7</v>
      </c>
      <c r="B8" s="1" t="s">
        <v>29789</v>
      </c>
      <c r="C8" s="41" t="s">
        <v>29864</v>
      </c>
      <c r="D8" s="1" t="s">
        <v>29784</v>
      </c>
      <c r="E8" s="4" t="s">
        <v>331</v>
      </c>
      <c r="F8" s="1" t="s">
        <v>7</v>
      </c>
      <c r="G8" s="41" t="s">
        <v>43</v>
      </c>
      <c r="H8" s="1" t="s">
        <v>38</v>
      </c>
      <c r="J8" t="s">
        <v>332</v>
      </c>
      <c r="K8" s="1" t="s">
        <v>4</v>
      </c>
      <c r="L8" t="s">
        <v>29890</v>
      </c>
      <c r="M8" s="1" t="s">
        <v>175</v>
      </c>
      <c r="N8" s="1" t="s">
        <v>200</v>
      </c>
      <c r="O8" s="1">
        <v>1</v>
      </c>
      <c r="P8" s="41" t="s">
        <v>29884</v>
      </c>
      <c r="Q8" s="41" t="s">
        <v>29884</v>
      </c>
      <c r="R8" s="4" t="s">
        <v>29891</v>
      </c>
      <c r="S8" s="41" t="s">
        <v>29864</v>
      </c>
      <c r="T8" s="1">
        <v>2022</v>
      </c>
      <c r="U8" s="1" t="s">
        <v>137</v>
      </c>
      <c r="V8" t="s">
        <v>141</v>
      </c>
      <c r="W8" s="4" t="s">
        <v>177</v>
      </c>
      <c r="CX8" s="219"/>
      <c r="DA8" s="221"/>
      <c r="DJ8" s="219"/>
      <c r="DM8" s="221"/>
      <c r="DP8" s="219"/>
      <c r="DS8" s="221"/>
      <c r="EB8" s="346"/>
      <c r="FU8" s="220">
        <v>1260000</v>
      </c>
      <c r="FV8" s="220">
        <v>0</v>
      </c>
      <c r="FW8" s="220">
        <v>0</v>
      </c>
      <c r="FY8" s="1"/>
      <c r="FZ8" s="4"/>
      <c r="GA8" s="1"/>
      <c r="GB8" s="1" t="s">
        <v>29732</v>
      </c>
      <c r="GC8" s="41" t="s">
        <v>29986</v>
      </c>
      <c r="GD8" s="431">
        <f t="shared" si="0"/>
        <v>1260000</v>
      </c>
    </row>
    <row r="9" spans="1:186">
      <c r="A9" s="1">
        <v>8</v>
      </c>
      <c r="B9" s="1" t="s">
        <v>29792</v>
      </c>
      <c r="C9" s="41" t="s">
        <v>29876</v>
      </c>
      <c r="D9" s="1" t="s">
        <v>170</v>
      </c>
      <c r="E9" s="4" t="s">
        <v>475</v>
      </c>
      <c r="F9" s="1" t="s">
        <v>206</v>
      </c>
      <c r="G9" s="41" t="s">
        <v>476</v>
      </c>
      <c r="H9" s="1" t="s">
        <v>38</v>
      </c>
      <c r="J9" t="s">
        <v>477</v>
      </c>
      <c r="K9" s="1" t="s">
        <v>478</v>
      </c>
      <c r="L9" t="s">
        <v>29892</v>
      </c>
      <c r="M9" s="1" t="s">
        <v>175</v>
      </c>
      <c r="N9" s="1" t="s">
        <v>176</v>
      </c>
      <c r="O9" s="1">
        <v>7</v>
      </c>
      <c r="P9" s="41" t="s">
        <v>29893</v>
      </c>
      <c r="Q9" s="41" t="s">
        <v>29845</v>
      </c>
      <c r="R9" s="4" t="s">
        <v>29894</v>
      </c>
      <c r="S9" s="41" t="s">
        <v>29876</v>
      </c>
      <c r="T9" s="1">
        <v>2022</v>
      </c>
      <c r="U9" s="1">
        <v>524119</v>
      </c>
      <c r="V9" t="s">
        <v>245</v>
      </c>
      <c r="W9" s="4" t="s">
        <v>177</v>
      </c>
      <c r="CX9" s="219"/>
      <c r="DA9" s="221"/>
      <c r="DJ9" s="219"/>
      <c r="DM9" s="221"/>
      <c r="DP9" s="219"/>
      <c r="DS9" s="221"/>
      <c r="EB9" s="346"/>
      <c r="FU9" s="220">
        <v>0</v>
      </c>
      <c r="FV9" s="220">
        <v>3934300</v>
      </c>
      <c r="FW9" s="220">
        <v>0</v>
      </c>
      <c r="FY9" s="1"/>
      <c r="FZ9" s="4"/>
      <c r="GA9" s="1"/>
      <c r="GB9" s="1" t="s">
        <v>29732</v>
      </c>
      <c r="GC9" s="41" t="s">
        <v>29734</v>
      </c>
      <c r="GD9" s="431">
        <f t="shared" si="0"/>
        <v>3934300</v>
      </c>
    </row>
    <row r="10" spans="1:186">
      <c r="A10" s="1">
        <v>9</v>
      </c>
      <c r="B10" s="1" t="s">
        <v>29793</v>
      </c>
      <c r="C10" s="41" t="s">
        <v>29876</v>
      </c>
      <c r="D10" s="1" t="s">
        <v>170</v>
      </c>
      <c r="E10" s="4" t="s">
        <v>479</v>
      </c>
      <c r="F10" s="1" t="s">
        <v>21</v>
      </c>
      <c r="G10" s="41" t="s">
        <v>480</v>
      </c>
      <c r="H10" s="1" t="s">
        <v>38</v>
      </c>
      <c r="J10" t="s">
        <v>29895</v>
      </c>
      <c r="K10" s="1" t="s">
        <v>436</v>
      </c>
      <c r="L10" t="s">
        <v>29892</v>
      </c>
      <c r="M10" s="1" t="s">
        <v>175</v>
      </c>
      <c r="N10" s="1" t="s">
        <v>176</v>
      </c>
      <c r="O10" s="1">
        <v>7</v>
      </c>
      <c r="P10" s="41" t="s">
        <v>29893</v>
      </c>
      <c r="Q10" s="41" t="s">
        <v>29845</v>
      </c>
      <c r="R10" s="4" t="s">
        <v>29894</v>
      </c>
      <c r="S10" s="41" t="s">
        <v>29876</v>
      </c>
      <c r="T10" s="1">
        <v>2022</v>
      </c>
      <c r="U10" s="1">
        <v>524119</v>
      </c>
      <c r="V10" t="s">
        <v>245</v>
      </c>
      <c r="W10" s="4" t="s">
        <v>177</v>
      </c>
      <c r="CX10" s="219"/>
      <c r="DA10" s="221"/>
      <c r="DJ10" s="219"/>
      <c r="DM10" s="221"/>
      <c r="DP10" s="219"/>
      <c r="DS10" s="221"/>
      <c r="EB10" s="346"/>
      <c r="FU10" s="220">
        <v>0</v>
      </c>
      <c r="FV10" s="220">
        <v>3934300</v>
      </c>
      <c r="FW10" s="220">
        <v>0</v>
      </c>
      <c r="FY10" s="1"/>
      <c r="FZ10" s="4"/>
      <c r="GA10" s="1"/>
      <c r="GB10" s="1" t="s">
        <v>29732</v>
      </c>
      <c r="GC10" s="41" t="s">
        <v>29734</v>
      </c>
      <c r="GD10" s="431">
        <f t="shared" si="0"/>
        <v>3934300</v>
      </c>
    </row>
    <row r="11" spans="1:186">
      <c r="A11" s="1">
        <v>10</v>
      </c>
      <c r="B11" s="1" t="s">
        <v>29794</v>
      </c>
      <c r="C11" s="41" t="s">
        <v>29876</v>
      </c>
      <c r="D11" s="1" t="s">
        <v>170</v>
      </c>
      <c r="E11" s="4" t="s">
        <v>481</v>
      </c>
      <c r="F11" s="1" t="s">
        <v>21</v>
      </c>
      <c r="G11" s="41" t="s">
        <v>482</v>
      </c>
      <c r="H11" s="1" t="s">
        <v>38</v>
      </c>
      <c r="J11" t="s">
        <v>483</v>
      </c>
      <c r="K11" s="1" t="s">
        <v>484</v>
      </c>
      <c r="L11" t="s">
        <v>29892</v>
      </c>
      <c r="M11" s="1" t="s">
        <v>175</v>
      </c>
      <c r="N11" s="1" t="s">
        <v>176</v>
      </c>
      <c r="O11" s="1">
        <v>7</v>
      </c>
      <c r="P11" s="41" t="s">
        <v>29893</v>
      </c>
      <c r="Q11" s="41" t="s">
        <v>29845</v>
      </c>
      <c r="R11" s="4" t="s">
        <v>29894</v>
      </c>
      <c r="S11" s="41" t="s">
        <v>29876</v>
      </c>
      <c r="T11" s="1">
        <v>2022</v>
      </c>
      <c r="U11" s="1">
        <v>524119</v>
      </c>
      <c r="V11" t="s">
        <v>245</v>
      </c>
      <c r="W11" s="4" t="s">
        <v>177</v>
      </c>
      <c r="CX11" s="219"/>
      <c r="DA11" s="221"/>
      <c r="DJ11" s="219"/>
      <c r="DM11" s="221"/>
      <c r="DP11" s="219"/>
      <c r="DS11" s="221"/>
      <c r="EB11" s="346"/>
      <c r="FU11" s="220">
        <v>0</v>
      </c>
      <c r="FV11" s="220">
        <v>3934300</v>
      </c>
      <c r="FW11" s="220">
        <v>0</v>
      </c>
      <c r="FY11" s="1"/>
      <c r="FZ11" s="4"/>
      <c r="GA11" s="1"/>
      <c r="GB11" s="1" t="s">
        <v>29732</v>
      </c>
      <c r="GC11" s="41" t="s">
        <v>29984</v>
      </c>
      <c r="GD11" s="431">
        <f t="shared" si="0"/>
        <v>3934300</v>
      </c>
    </row>
    <row r="12" spans="1:186">
      <c r="A12" s="1">
        <v>11</v>
      </c>
      <c r="B12" s="1" t="s">
        <v>29795</v>
      </c>
      <c r="C12" s="41" t="s">
        <v>29853</v>
      </c>
      <c r="D12" s="1" t="s">
        <v>170</v>
      </c>
      <c r="E12" s="4" t="s">
        <v>485</v>
      </c>
      <c r="F12" s="1" t="s">
        <v>5</v>
      </c>
      <c r="G12" s="41" t="s">
        <v>486</v>
      </c>
      <c r="H12" s="1" t="s">
        <v>38</v>
      </c>
      <c r="J12" t="s">
        <v>487</v>
      </c>
      <c r="K12" s="1" t="s">
        <v>198</v>
      </c>
      <c r="L12" t="s">
        <v>29896</v>
      </c>
      <c r="M12" s="1" t="s">
        <v>175</v>
      </c>
      <c r="N12" s="1" t="s">
        <v>176</v>
      </c>
      <c r="O12" s="1">
        <v>3</v>
      </c>
      <c r="P12" s="41" t="s">
        <v>29897</v>
      </c>
      <c r="Q12" s="41" t="s">
        <v>29888</v>
      </c>
      <c r="R12" s="4" t="s">
        <v>29898</v>
      </c>
      <c r="S12" s="41" t="s">
        <v>29853</v>
      </c>
      <c r="T12" s="1">
        <v>2022</v>
      </c>
      <c r="U12" s="1">
        <v>524119</v>
      </c>
      <c r="V12" t="s">
        <v>245</v>
      </c>
      <c r="W12" s="4" t="s">
        <v>177</v>
      </c>
      <c r="CX12" s="219"/>
      <c r="DA12" s="221"/>
      <c r="DJ12" s="219"/>
      <c r="DM12" s="221"/>
      <c r="DP12" s="219"/>
      <c r="DS12" s="221"/>
      <c r="EB12" s="346"/>
      <c r="FU12" s="220">
        <v>0</v>
      </c>
      <c r="FV12" s="220">
        <v>4252100</v>
      </c>
      <c r="FW12" s="220">
        <v>0</v>
      </c>
      <c r="FY12" s="1"/>
      <c r="FZ12" s="4"/>
      <c r="GA12" s="1"/>
      <c r="GB12" s="1" t="s">
        <v>29732</v>
      </c>
      <c r="GC12" s="41" t="s">
        <v>29734</v>
      </c>
      <c r="GD12" s="431">
        <f t="shared" si="0"/>
        <v>4252100</v>
      </c>
    </row>
    <row r="13" spans="1:186">
      <c r="A13" s="1">
        <v>12</v>
      </c>
      <c r="B13" s="1" t="s">
        <v>29796</v>
      </c>
      <c r="C13" s="41" t="s">
        <v>29853</v>
      </c>
      <c r="D13" s="1" t="s">
        <v>170</v>
      </c>
      <c r="E13" s="4" t="s">
        <v>488</v>
      </c>
      <c r="F13" s="1" t="s">
        <v>21</v>
      </c>
      <c r="G13" s="41" t="s">
        <v>489</v>
      </c>
      <c r="H13" s="1" t="s">
        <v>38</v>
      </c>
      <c r="J13" t="s">
        <v>29899</v>
      </c>
      <c r="K13" s="1" t="s">
        <v>198</v>
      </c>
      <c r="L13" t="s">
        <v>29896</v>
      </c>
      <c r="M13" s="1" t="s">
        <v>175</v>
      </c>
      <c r="N13" s="1" t="s">
        <v>176</v>
      </c>
      <c r="O13" s="1">
        <v>3</v>
      </c>
      <c r="P13" s="41" t="s">
        <v>29897</v>
      </c>
      <c r="Q13" s="41" t="s">
        <v>29888</v>
      </c>
      <c r="R13" s="4" t="s">
        <v>29898</v>
      </c>
      <c r="S13" s="41" t="s">
        <v>29853</v>
      </c>
      <c r="T13" s="1">
        <v>2022</v>
      </c>
      <c r="U13" s="1">
        <v>524119</v>
      </c>
      <c r="V13" t="s">
        <v>245</v>
      </c>
      <c r="W13" s="4" t="s">
        <v>177</v>
      </c>
      <c r="CX13" s="219"/>
      <c r="DA13" s="221"/>
      <c r="DJ13" s="219"/>
      <c r="DM13" s="221"/>
      <c r="DP13" s="219"/>
      <c r="DS13" s="221"/>
      <c r="EB13" s="346"/>
      <c r="FU13" s="220">
        <v>0</v>
      </c>
      <c r="FV13" s="220">
        <v>4252100</v>
      </c>
      <c r="FW13" s="220">
        <v>0</v>
      </c>
      <c r="FY13" s="1"/>
      <c r="FZ13" s="4"/>
      <c r="GA13" s="1"/>
      <c r="GB13" s="1" t="s">
        <v>29732</v>
      </c>
      <c r="GC13" s="41" t="s">
        <v>29734</v>
      </c>
      <c r="GD13" s="431">
        <f t="shared" si="0"/>
        <v>4252100</v>
      </c>
    </row>
    <row r="14" spans="1:186">
      <c r="A14" s="1">
        <v>13</v>
      </c>
      <c r="B14" s="1" t="s">
        <v>29797</v>
      </c>
      <c r="C14" s="41" t="s">
        <v>29853</v>
      </c>
      <c r="D14" s="1" t="s">
        <v>170</v>
      </c>
      <c r="E14" s="4" t="s">
        <v>490</v>
      </c>
      <c r="F14" s="1" t="s">
        <v>9</v>
      </c>
      <c r="G14" s="41" t="s">
        <v>491</v>
      </c>
      <c r="H14" s="1" t="s">
        <v>38</v>
      </c>
      <c r="J14" t="s">
        <v>492</v>
      </c>
      <c r="K14" s="1" t="s">
        <v>296</v>
      </c>
      <c r="L14" t="s">
        <v>29900</v>
      </c>
      <c r="M14" s="1" t="s">
        <v>175</v>
      </c>
      <c r="N14" s="1" t="s">
        <v>358</v>
      </c>
      <c r="O14" s="1">
        <v>-44633</v>
      </c>
      <c r="P14" s="41" t="s">
        <v>29853</v>
      </c>
      <c r="Q14" s="41" t="s">
        <v>29817</v>
      </c>
      <c r="R14" s="4" t="s">
        <v>30011</v>
      </c>
      <c r="S14" s="41" t="s">
        <v>29853</v>
      </c>
      <c r="T14" s="1">
        <v>2022</v>
      </c>
      <c r="U14" s="1">
        <v>524119</v>
      </c>
      <c r="V14" t="s">
        <v>245</v>
      </c>
      <c r="W14" s="4" t="s">
        <v>177</v>
      </c>
      <c r="CV14" s="1" t="s">
        <v>29653</v>
      </c>
      <c r="CX14" s="219">
        <v>0</v>
      </c>
      <c r="CY14" s="1" t="s">
        <v>753</v>
      </c>
      <c r="CZ14" s="352">
        <v>1</v>
      </c>
      <c r="DA14" s="221">
        <v>1448500</v>
      </c>
      <c r="DB14" s="1" t="s">
        <v>358</v>
      </c>
      <c r="DD14" s="219">
        <v>0</v>
      </c>
      <c r="DE14" s="1" t="s">
        <v>29654</v>
      </c>
      <c r="DF14" s="350">
        <v>1</v>
      </c>
      <c r="DG14" s="221">
        <v>150000</v>
      </c>
      <c r="DH14" s="1" t="s">
        <v>29655</v>
      </c>
      <c r="DI14" s="350">
        <v>1</v>
      </c>
      <c r="DJ14" s="219">
        <v>150000</v>
      </c>
      <c r="DK14" s="1" t="s">
        <v>161</v>
      </c>
      <c r="DL14" s="350">
        <v>2</v>
      </c>
      <c r="DM14" s="221">
        <v>400000</v>
      </c>
      <c r="DP14" s="219">
        <v>0</v>
      </c>
      <c r="DS14" s="221">
        <v>0</v>
      </c>
      <c r="EB14" s="346"/>
      <c r="FV14" s="220">
        <v>2548500</v>
      </c>
      <c r="FY14" s="1"/>
      <c r="FZ14" s="4"/>
      <c r="GA14" s="1"/>
      <c r="GB14" s="1" t="s">
        <v>29732</v>
      </c>
      <c r="GC14" s="41" t="s">
        <v>29737</v>
      </c>
      <c r="GD14" s="431">
        <f t="shared" si="0"/>
        <v>2548500</v>
      </c>
    </row>
    <row r="15" spans="1:186">
      <c r="A15" s="1">
        <v>14</v>
      </c>
      <c r="B15" s="1" t="s">
        <v>29798</v>
      </c>
      <c r="C15" s="41" t="s">
        <v>29875</v>
      </c>
      <c r="D15" s="1" t="s">
        <v>29784</v>
      </c>
      <c r="E15" s="4" t="s">
        <v>331</v>
      </c>
      <c r="F15" s="1" t="s">
        <v>7</v>
      </c>
      <c r="G15" s="41" t="s">
        <v>43</v>
      </c>
      <c r="H15" s="1" t="s">
        <v>38</v>
      </c>
      <c r="J15" t="s">
        <v>332</v>
      </c>
      <c r="K15" s="1" t="s">
        <v>4</v>
      </c>
      <c r="L15" t="s">
        <v>29901</v>
      </c>
      <c r="M15" s="1" t="s">
        <v>175</v>
      </c>
      <c r="N15" s="1" t="s">
        <v>200</v>
      </c>
      <c r="O15" s="1">
        <v>1</v>
      </c>
      <c r="P15" s="41" t="s">
        <v>29877</v>
      </c>
      <c r="Q15" s="41" t="s">
        <v>29877</v>
      </c>
      <c r="R15" s="4" t="s">
        <v>29902</v>
      </c>
      <c r="S15" s="41" t="s">
        <v>29875</v>
      </c>
      <c r="T15" s="1">
        <v>2022</v>
      </c>
      <c r="U15" s="1" t="s">
        <v>137</v>
      </c>
      <c r="V15" t="s">
        <v>141</v>
      </c>
      <c r="W15" s="4" t="s">
        <v>177</v>
      </c>
      <c r="CX15" s="219"/>
      <c r="DA15" s="221"/>
      <c r="DJ15" s="219"/>
      <c r="DM15" s="221"/>
      <c r="DP15" s="219"/>
      <c r="DS15" s="221"/>
      <c r="EB15" s="346"/>
      <c r="FU15" s="220">
        <v>1500000</v>
      </c>
      <c r="FV15" s="220">
        <v>0</v>
      </c>
      <c r="FW15" s="220">
        <v>0</v>
      </c>
      <c r="FY15" s="1"/>
      <c r="FZ15" s="4"/>
      <c r="GA15" s="1"/>
      <c r="GB15" s="1" t="s">
        <v>29732</v>
      </c>
      <c r="GC15" s="41" t="s">
        <v>29986</v>
      </c>
      <c r="GD15" s="431">
        <f t="shared" si="0"/>
        <v>1500000</v>
      </c>
    </row>
    <row r="16" spans="1:186">
      <c r="A16" s="1">
        <v>15</v>
      </c>
      <c r="B16" s="1" t="s">
        <v>29799</v>
      </c>
      <c r="C16" s="41" t="s">
        <v>29878</v>
      </c>
      <c r="D16" s="1" t="s">
        <v>29784</v>
      </c>
      <c r="E16" s="4" t="s">
        <v>331</v>
      </c>
      <c r="F16" s="1" t="s">
        <v>7</v>
      </c>
      <c r="G16" s="41" t="s">
        <v>43</v>
      </c>
      <c r="H16" s="1" t="s">
        <v>38</v>
      </c>
      <c r="J16" t="s">
        <v>332</v>
      </c>
      <c r="K16" s="1" t="s">
        <v>4</v>
      </c>
      <c r="L16" t="s">
        <v>29903</v>
      </c>
      <c r="M16" s="1" t="s">
        <v>175</v>
      </c>
      <c r="N16" s="1" t="s">
        <v>458</v>
      </c>
      <c r="O16" s="1">
        <v>1</v>
      </c>
      <c r="P16" s="41" t="s">
        <v>29876</v>
      </c>
      <c r="Q16" s="41" t="s">
        <v>29876</v>
      </c>
      <c r="R16" s="4" t="s">
        <v>29904</v>
      </c>
      <c r="S16" s="41" t="s">
        <v>29878</v>
      </c>
      <c r="T16" s="1">
        <v>2022</v>
      </c>
      <c r="U16" s="1" t="s">
        <v>137</v>
      </c>
      <c r="V16" t="s">
        <v>141</v>
      </c>
      <c r="W16" s="4" t="s">
        <v>177</v>
      </c>
      <c r="CX16" s="219"/>
      <c r="DA16" s="221"/>
      <c r="DJ16" s="219"/>
      <c r="DM16" s="221"/>
      <c r="DP16" s="219"/>
      <c r="DS16" s="221"/>
      <c r="EB16" s="346"/>
      <c r="FU16" s="220">
        <v>3960000</v>
      </c>
      <c r="FV16" s="220">
        <v>0</v>
      </c>
      <c r="FW16" s="220">
        <v>0</v>
      </c>
      <c r="FY16" s="1"/>
      <c r="FZ16" s="4"/>
      <c r="GA16" s="1"/>
      <c r="GB16" s="1" t="s">
        <v>29732</v>
      </c>
      <c r="GC16" s="41" t="s">
        <v>29986</v>
      </c>
      <c r="GD16" s="431">
        <f t="shared" si="0"/>
        <v>3960000</v>
      </c>
    </row>
    <row r="17" spans="1:186">
      <c r="A17" s="1">
        <v>16</v>
      </c>
      <c r="B17" s="1" t="s">
        <v>29800</v>
      </c>
      <c r="C17" s="41" t="s">
        <v>29854</v>
      </c>
      <c r="D17" s="1" t="s">
        <v>170</v>
      </c>
      <c r="E17" s="4" t="s">
        <v>503</v>
      </c>
      <c r="F17" s="1" t="s">
        <v>191</v>
      </c>
      <c r="G17" s="41" t="s">
        <v>504</v>
      </c>
      <c r="H17" s="1" t="s">
        <v>38</v>
      </c>
      <c r="J17" t="s">
        <v>505</v>
      </c>
      <c r="K17" s="1" t="s">
        <v>438</v>
      </c>
      <c r="L17" t="s">
        <v>29908</v>
      </c>
      <c r="M17" s="1" t="s">
        <v>175</v>
      </c>
      <c r="N17" s="1" t="s">
        <v>506</v>
      </c>
      <c r="O17" s="1">
        <v>4</v>
      </c>
      <c r="P17" s="41" t="s">
        <v>29909</v>
      </c>
      <c r="Q17" s="41" t="s">
        <v>29910</v>
      </c>
      <c r="R17" s="4" t="s">
        <v>29907</v>
      </c>
      <c r="S17" s="41" t="s">
        <v>29854</v>
      </c>
      <c r="T17" s="1">
        <v>2022</v>
      </c>
      <c r="U17" s="1">
        <v>524119</v>
      </c>
      <c r="V17" t="s">
        <v>245</v>
      </c>
      <c r="W17" s="4" t="s">
        <v>177</v>
      </c>
      <c r="CX17" s="219"/>
      <c r="DA17" s="221"/>
      <c r="DJ17" s="219"/>
      <c r="DM17" s="221"/>
      <c r="DP17" s="219"/>
      <c r="DS17" s="221"/>
      <c r="EB17" s="346"/>
      <c r="FU17" s="220">
        <v>0</v>
      </c>
      <c r="FV17" s="220">
        <v>5498200</v>
      </c>
      <c r="FW17" s="220">
        <v>0</v>
      </c>
      <c r="FY17" s="1"/>
      <c r="FZ17" s="4"/>
      <c r="GA17" s="1"/>
      <c r="GB17" s="1" t="s">
        <v>29732</v>
      </c>
      <c r="GC17" s="41" t="s">
        <v>29735</v>
      </c>
      <c r="GD17" s="431">
        <f t="shared" si="0"/>
        <v>5498200</v>
      </c>
    </row>
    <row r="18" spans="1:186">
      <c r="A18" s="1">
        <v>17</v>
      </c>
      <c r="B18" s="1" t="s">
        <v>29801</v>
      </c>
      <c r="C18" s="41" t="s">
        <v>29854</v>
      </c>
      <c r="D18" s="1" t="s">
        <v>170</v>
      </c>
      <c r="E18" s="4" t="s">
        <v>507</v>
      </c>
      <c r="F18" s="1" t="s">
        <v>5</v>
      </c>
      <c r="G18" s="41" t="s">
        <v>508</v>
      </c>
      <c r="H18" s="1" t="s">
        <v>38</v>
      </c>
      <c r="J18" t="s">
        <v>509</v>
      </c>
      <c r="K18" s="1" t="s">
        <v>438</v>
      </c>
      <c r="L18" t="s">
        <v>29908</v>
      </c>
      <c r="M18" s="1" t="s">
        <v>175</v>
      </c>
      <c r="N18" s="1" t="s">
        <v>506</v>
      </c>
      <c r="O18" s="1">
        <v>4</v>
      </c>
      <c r="P18" s="41" t="s">
        <v>29909</v>
      </c>
      <c r="Q18" s="41" t="s">
        <v>29910</v>
      </c>
      <c r="R18" s="4" t="s">
        <v>29907</v>
      </c>
      <c r="S18" s="41" t="s">
        <v>29854</v>
      </c>
      <c r="T18" s="1">
        <v>2022</v>
      </c>
      <c r="U18" s="1">
        <v>524119</v>
      </c>
      <c r="V18" t="s">
        <v>245</v>
      </c>
      <c r="W18" s="4" t="s">
        <v>177</v>
      </c>
      <c r="CX18" s="219"/>
      <c r="DA18" s="221"/>
      <c r="DJ18" s="219"/>
      <c r="DM18" s="221"/>
      <c r="DP18" s="219"/>
      <c r="DS18" s="221"/>
      <c r="EB18" s="346"/>
      <c r="FU18" s="220">
        <v>0</v>
      </c>
      <c r="FV18" s="220">
        <v>6130000</v>
      </c>
      <c r="FW18" s="220">
        <v>0</v>
      </c>
      <c r="FY18" s="1"/>
      <c r="FZ18" s="4"/>
      <c r="GA18" s="1"/>
      <c r="GB18" s="1" t="s">
        <v>29732</v>
      </c>
      <c r="GC18" s="41" t="s">
        <v>29735</v>
      </c>
      <c r="GD18" s="431">
        <f t="shared" si="0"/>
        <v>6130000</v>
      </c>
    </row>
    <row r="19" spans="1:186">
      <c r="A19" s="1">
        <v>18</v>
      </c>
      <c r="B19" s="1" t="s">
        <v>29802</v>
      </c>
      <c r="C19" s="41" t="s">
        <v>29888</v>
      </c>
      <c r="D19" s="1" t="s">
        <v>170</v>
      </c>
      <c r="E19" s="4" t="s">
        <v>510</v>
      </c>
      <c r="F19" s="1" t="s">
        <v>191</v>
      </c>
      <c r="G19" s="41" t="s">
        <v>511</v>
      </c>
      <c r="H19" s="1" t="s">
        <v>38</v>
      </c>
      <c r="J19" t="s">
        <v>512</v>
      </c>
      <c r="K19" s="1" t="s">
        <v>462</v>
      </c>
      <c r="L19" t="s">
        <v>29911</v>
      </c>
      <c r="M19" s="1" t="s">
        <v>175</v>
      </c>
      <c r="N19" s="1" t="s">
        <v>176</v>
      </c>
      <c r="O19" s="1">
        <v>3</v>
      </c>
      <c r="P19" s="41" t="s">
        <v>29912</v>
      </c>
      <c r="Q19" s="41" t="s">
        <v>29913</v>
      </c>
      <c r="R19" s="4" t="s">
        <v>29914</v>
      </c>
      <c r="S19" s="41" t="s">
        <v>29888</v>
      </c>
      <c r="T19" s="1">
        <v>2022</v>
      </c>
      <c r="U19" s="1">
        <v>524119</v>
      </c>
      <c r="V19" t="s">
        <v>245</v>
      </c>
      <c r="W19" s="4" t="s">
        <v>177</v>
      </c>
      <c r="CX19" s="219"/>
      <c r="DA19" s="221"/>
      <c r="DJ19" s="219"/>
      <c r="DM19" s="221"/>
      <c r="DP19" s="219"/>
      <c r="DS19" s="221"/>
      <c r="EB19" s="346"/>
      <c r="FU19" s="220">
        <v>0</v>
      </c>
      <c r="FV19" s="220">
        <v>4900000</v>
      </c>
      <c r="FW19" s="220">
        <v>0</v>
      </c>
      <c r="FY19" s="1"/>
      <c r="FZ19" s="4"/>
      <c r="GA19" s="1"/>
      <c r="GB19" s="1" t="s">
        <v>29732</v>
      </c>
      <c r="GC19" s="41" t="s">
        <v>29735</v>
      </c>
      <c r="GD19" s="431">
        <f t="shared" si="0"/>
        <v>4900000</v>
      </c>
    </row>
    <row r="20" spans="1:186">
      <c r="A20" s="1">
        <v>19</v>
      </c>
      <c r="B20" s="1" t="s">
        <v>29803</v>
      </c>
      <c r="C20" s="41" t="s">
        <v>29888</v>
      </c>
      <c r="D20" s="1" t="s">
        <v>170</v>
      </c>
      <c r="E20" s="4" t="s">
        <v>513</v>
      </c>
      <c r="F20" s="1" t="s">
        <v>21</v>
      </c>
      <c r="G20" s="41" t="s">
        <v>514</v>
      </c>
      <c r="H20" s="1" t="s">
        <v>38</v>
      </c>
      <c r="J20" t="s">
        <v>515</v>
      </c>
      <c r="K20" s="1" t="s">
        <v>322</v>
      </c>
      <c r="L20" t="s">
        <v>29915</v>
      </c>
      <c r="M20" s="1" t="s">
        <v>175</v>
      </c>
      <c r="N20" s="1" t="s">
        <v>176</v>
      </c>
      <c r="O20" s="1">
        <v>10</v>
      </c>
      <c r="P20" s="41" t="s">
        <v>29905</v>
      </c>
      <c r="Q20" s="41" t="s">
        <v>29916</v>
      </c>
      <c r="R20" s="4" t="s">
        <v>29917</v>
      </c>
      <c r="S20" s="41" t="s">
        <v>29854</v>
      </c>
      <c r="T20" s="1">
        <v>2022</v>
      </c>
      <c r="U20" s="1">
        <v>524119</v>
      </c>
      <c r="V20" t="s">
        <v>245</v>
      </c>
      <c r="W20" s="4" t="s">
        <v>177</v>
      </c>
      <c r="CV20" s="1" t="s">
        <v>29653</v>
      </c>
      <c r="CX20" s="219">
        <v>0</v>
      </c>
      <c r="CY20" s="1" t="s">
        <v>753</v>
      </c>
      <c r="CZ20" s="352">
        <v>1</v>
      </c>
      <c r="DA20" s="221">
        <v>1140200</v>
      </c>
      <c r="DB20" s="1" t="s">
        <v>176</v>
      </c>
      <c r="DC20" s="350">
        <v>1</v>
      </c>
      <c r="DD20" s="219">
        <v>972800</v>
      </c>
      <c r="DE20" s="1" t="s">
        <v>29654</v>
      </c>
      <c r="DF20" s="350">
        <v>2</v>
      </c>
      <c r="DG20" s="221">
        <v>150000</v>
      </c>
      <c r="DH20" s="1" t="s">
        <v>29655</v>
      </c>
      <c r="DI20" s="350">
        <v>2</v>
      </c>
      <c r="DJ20" s="219">
        <v>200000</v>
      </c>
      <c r="DK20" s="1" t="s">
        <v>161</v>
      </c>
      <c r="DL20" s="350">
        <v>2</v>
      </c>
      <c r="DM20" s="221">
        <v>500000</v>
      </c>
      <c r="DP20" s="219">
        <v>0</v>
      </c>
      <c r="DS20" s="221">
        <v>0</v>
      </c>
      <c r="EB20" s="346"/>
      <c r="FV20" s="220">
        <v>3813000</v>
      </c>
      <c r="FY20" s="1"/>
      <c r="FZ20" s="4"/>
      <c r="GA20" s="1"/>
      <c r="GB20" s="1" t="s">
        <v>29732</v>
      </c>
      <c r="GC20" s="41" t="s">
        <v>29736</v>
      </c>
      <c r="GD20" s="431">
        <f t="shared" si="0"/>
        <v>3813000</v>
      </c>
    </row>
    <row r="21" spans="1:186">
      <c r="A21" s="1">
        <v>20</v>
      </c>
      <c r="B21" s="1" t="s">
        <v>29804</v>
      </c>
      <c r="C21" s="41" t="s">
        <v>29888</v>
      </c>
      <c r="D21" s="1" t="s">
        <v>170</v>
      </c>
      <c r="E21" s="4" t="s">
        <v>516</v>
      </c>
      <c r="F21" s="1" t="s">
        <v>206</v>
      </c>
      <c r="G21" s="41" t="s">
        <v>517</v>
      </c>
      <c r="H21" s="1" t="s">
        <v>38</v>
      </c>
      <c r="J21" t="s">
        <v>515</v>
      </c>
      <c r="K21" s="1" t="s">
        <v>322</v>
      </c>
      <c r="L21" t="s">
        <v>29915</v>
      </c>
      <c r="M21" s="1" t="s">
        <v>175</v>
      </c>
      <c r="N21" s="1" t="s">
        <v>176</v>
      </c>
      <c r="O21" s="1">
        <v>10</v>
      </c>
      <c r="P21" s="41" t="s">
        <v>29905</v>
      </c>
      <c r="Q21" s="41" t="s">
        <v>29916</v>
      </c>
      <c r="R21" s="4" t="s">
        <v>29917</v>
      </c>
      <c r="S21" s="41" t="s">
        <v>29854</v>
      </c>
      <c r="T21" s="1">
        <v>2022</v>
      </c>
      <c r="U21" s="1">
        <v>524119</v>
      </c>
      <c r="V21" t="s">
        <v>245</v>
      </c>
      <c r="W21" s="4" t="s">
        <v>177</v>
      </c>
      <c r="CV21" s="1" t="s">
        <v>29653</v>
      </c>
      <c r="CW21" s="350">
        <v>0</v>
      </c>
      <c r="CX21" s="219">
        <v>0</v>
      </c>
      <c r="CY21" s="1" t="s">
        <v>753</v>
      </c>
      <c r="CZ21" s="352">
        <v>1</v>
      </c>
      <c r="DA21" s="221">
        <v>1128100</v>
      </c>
      <c r="DB21" s="1" t="s">
        <v>176</v>
      </c>
      <c r="DC21" s="350">
        <v>1</v>
      </c>
      <c r="DD21" s="219">
        <v>1026000</v>
      </c>
      <c r="DE21" s="1" t="s">
        <v>29654</v>
      </c>
      <c r="DF21" s="350">
        <v>2</v>
      </c>
      <c r="DG21" s="221">
        <v>150000</v>
      </c>
      <c r="DH21" s="1" t="s">
        <v>29655</v>
      </c>
      <c r="DI21" s="350">
        <v>2</v>
      </c>
      <c r="DJ21" s="219">
        <v>200000</v>
      </c>
      <c r="DK21" s="1" t="s">
        <v>161</v>
      </c>
      <c r="DL21" s="350">
        <v>2</v>
      </c>
      <c r="DM21" s="221">
        <v>500000</v>
      </c>
      <c r="DO21" s="350">
        <v>0</v>
      </c>
      <c r="DP21" s="219">
        <v>0</v>
      </c>
      <c r="DR21" s="350">
        <v>0</v>
      </c>
      <c r="DS21" s="221">
        <v>0</v>
      </c>
      <c r="EB21" s="346"/>
      <c r="FV21" s="220">
        <v>3854100</v>
      </c>
      <c r="FY21" s="1"/>
      <c r="FZ21" s="4"/>
      <c r="GA21" s="1"/>
      <c r="GB21" s="1" t="s">
        <v>29732</v>
      </c>
      <c r="GC21" s="41" t="s">
        <v>29736</v>
      </c>
      <c r="GD21" s="431">
        <f t="shared" si="0"/>
        <v>3854100</v>
      </c>
    </row>
    <row r="22" spans="1:186">
      <c r="A22" s="1">
        <v>21</v>
      </c>
      <c r="B22" s="1" t="s">
        <v>29805</v>
      </c>
      <c r="C22" s="41" t="s">
        <v>29888</v>
      </c>
      <c r="D22" s="1" t="s">
        <v>170</v>
      </c>
      <c r="E22" s="4" t="s">
        <v>518</v>
      </c>
      <c r="F22" s="1" t="s">
        <v>191</v>
      </c>
      <c r="G22" s="41" t="s">
        <v>519</v>
      </c>
      <c r="H22" s="1" t="s">
        <v>38</v>
      </c>
      <c r="J22" t="s">
        <v>520</v>
      </c>
      <c r="K22" s="1" t="s">
        <v>252</v>
      </c>
      <c r="L22" t="s">
        <v>29918</v>
      </c>
      <c r="M22" s="1" t="s">
        <v>175</v>
      </c>
      <c r="N22" s="1" t="s">
        <v>521</v>
      </c>
      <c r="O22" s="1">
        <v>4</v>
      </c>
      <c r="P22" s="41" t="s">
        <v>29909</v>
      </c>
      <c r="Q22" s="41" t="s">
        <v>29910</v>
      </c>
      <c r="R22" s="4" t="s">
        <v>29919</v>
      </c>
      <c r="S22" s="41" t="s">
        <v>29888</v>
      </c>
      <c r="T22" s="1">
        <v>2022</v>
      </c>
      <c r="U22" s="1">
        <v>524119</v>
      </c>
      <c r="V22" t="s">
        <v>245</v>
      </c>
      <c r="W22" s="4" t="s">
        <v>177</v>
      </c>
      <c r="CV22" s="1" t="s">
        <v>29653</v>
      </c>
      <c r="CX22" s="219">
        <v>0</v>
      </c>
      <c r="CY22" s="1" t="s">
        <v>753</v>
      </c>
      <c r="CZ22" s="352">
        <v>1</v>
      </c>
      <c r="DA22" s="221">
        <v>728500</v>
      </c>
      <c r="DB22" s="1" t="s">
        <v>521</v>
      </c>
      <c r="DC22" s="350">
        <v>1</v>
      </c>
      <c r="DD22" s="219">
        <v>682200</v>
      </c>
      <c r="DE22" s="1" t="s">
        <v>29654</v>
      </c>
      <c r="DF22" s="350">
        <v>2</v>
      </c>
      <c r="DG22" s="221">
        <v>150000</v>
      </c>
      <c r="DH22" s="1" t="s">
        <v>29655</v>
      </c>
      <c r="DI22" s="350">
        <v>2</v>
      </c>
      <c r="DJ22" s="219">
        <v>150000</v>
      </c>
      <c r="DK22" s="1" t="s">
        <v>161</v>
      </c>
      <c r="DL22" s="350">
        <v>2</v>
      </c>
      <c r="DM22" s="221">
        <v>350000</v>
      </c>
      <c r="DP22" s="219">
        <v>0</v>
      </c>
      <c r="DS22" s="221">
        <v>0</v>
      </c>
      <c r="EB22" s="346"/>
      <c r="FU22" s="220">
        <v>0</v>
      </c>
      <c r="FV22" s="220">
        <v>2710700</v>
      </c>
      <c r="FW22" s="220">
        <v>0</v>
      </c>
      <c r="FY22" s="1"/>
      <c r="FZ22" s="4"/>
      <c r="GA22" s="1"/>
      <c r="GB22" s="1" t="s">
        <v>29732</v>
      </c>
      <c r="GC22" s="41" t="s">
        <v>29738</v>
      </c>
      <c r="GD22" s="431">
        <f t="shared" si="0"/>
        <v>2710700</v>
      </c>
    </row>
    <row r="23" spans="1:186">
      <c r="A23" s="1">
        <v>22</v>
      </c>
      <c r="B23" s="1" t="s">
        <v>29806</v>
      </c>
      <c r="C23" s="41" t="s">
        <v>29888</v>
      </c>
      <c r="D23" s="1" t="s">
        <v>239</v>
      </c>
      <c r="E23" s="4" t="s">
        <v>522</v>
      </c>
      <c r="F23" s="1" t="s">
        <v>11</v>
      </c>
      <c r="G23" s="41" t="s">
        <v>523</v>
      </c>
      <c r="H23" s="1" t="s">
        <v>38</v>
      </c>
      <c r="J23" t="s">
        <v>524</v>
      </c>
      <c r="K23" s="1" t="s">
        <v>387</v>
      </c>
      <c r="L23" t="s">
        <v>29920</v>
      </c>
      <c r="M23" s="1" t="s">
        <v>175</v>
      </c>
      <c r="N23" s="1" t="s">
        <v>358</v>
      </c>
      <c r="O23" s="1">
        <v>31</v>
      </c>
      <c r="P23" s="41" t="s">
        <v>29912</v>
      </c>
      <c r="Q23" s="41" t="s">
        <v>29921</v>
      </c>
      <c r="R23" s="4" t="s">
        <v>29922</v>
      </c>
      <c r="S23" s="41" t="s">
        <v>29888</v>
      </c>
      <c r="T23" s="1">
        <v>2022</v>
      </c>
      <c r="U23" s="1" t="s">
        <v>138</v>
      </c>
      <c r="V23" t="s">
        <v>29818</v>
      </c>
      <c r="W23" s="4" t="s">
        <v>177</v>
      </c>
      <c r="CX23" s="219"/>
      <c r="DA23" s="221"/>
      <c r="DJ23" s="219"/>
      <c r="DM23" s="221"/>
      <c r="DP23" s="219"/>
      <c r="DS23" s="221"/>
      <c r="EB23" s="346"/>
      <c r="FU23" s="220">
        <v>12000000</v>
      </c>
      <c r="FV23" s="220">
        <v>0</v>
      </c>
      <c r="FW23" s="220">
        <v>0</v>
      </c>
      <c r="FY23" s="1"/>
      <c r="FZ23" s="4"/>
      <c r="GA23" s="1"/>
      <c r="GB23" s="1" t="s">
        <v>29732</v>
      </c>
      <c r="GC23" s="41" t="s">
        <v>29735</v>
      </c>
      <c r="GD23" s="431">
        <f t="shared" si="0"/>
        <v>12000000</v>
      </c>
    </row>
    <row r="24" spans="1:186">
      <c r="A24" s="1">
        <v>23</v>
      </c>
      <c r="B24" s="1" t="s">
        <v>29807</v>
      </c>
      <c r="C24" s="41" t="s">
        <v>29856</v>
      </c>
      <c r="D24" s="1" t="s">
        <v>239</v>
      </c>
      <c r="E24" s="4" t="s">
        <v>554</v>
      </c>
      <c r="F24" s="1" t="s">
        <v>13</v>
      </c>
      <c r="G24" s="41" t="s">
        <v>555</v>
      </c>
      <c r="H24" s="1" t="s">
        <v>38</v>
      </c>
      <c r="J24" t="s">
        <v>556</v>
      </c>
      <c r="K24" s="1" t="s">
        <v>557</v>
      </c>
      <c r="L24" t="s">
        <v>29923</v>
      </c>
      <c r="M24" s="1" t="s">
        <v>175</v>
      </c>
      <c r="N24" s="1" t="s">
        <v>358</v>
      </c>
      <c r="O24" s="1">
        <v>31</v>
      </c>
      <c r="P24" s="41" t="s">
        <v>29913</v>
      </c>
      <c r="Q24" s="41" t="s">
        <v>29817</v>
      </c>
      <c r="R24" s="4" t="s">
        <v>29922</v>
      </c>
      <c r="S24" s="41" t="s">
        <v>29856</v>
      </c>
      <c r="T24" s="1">
        <v>2022</v>
      </c>
      <c r="U24" s="1" t="s">
        <v>138</v>
      </c>
      <c r="V24" t="s">
        <v>29818</v>
      </c>
      <c r="W24" s="4" t="s">
        <v>177</v>
      </c>
      <c r="CX24" s="219"/>
      <c r="DA24" s="221"/>
      <c r="DJ24" s="219"/>
      <c r="DM24" s="221"/>
      <c r="DP24" s="219"/>
      <c r="DS24" s="221"/>
      <c r="EB24" s="346"/>
      <c r="FU24" s="220">
        <v>6000000</v>
      </c>
      <c r="FV24" s="220">
        <v>0</v>
      </c>
      <c r="FW24" s="220">
        <v>0</v>
      </c>
      <c r="FY24" s="1"/>
      <c r="FZ24" s="4"/>
      <c r="GA24" s="1"/>
      <c r="GB24" s="1" t="s">
        <v>29732</v>
      </c>
      <c r="GC24" s="41" t="s">
        <v>29735</v>
      </c>
      <c r="GD24" s="431">
        <f t="shared" si="0"/>
        <v>6000000</v>
      </c>
    </row>
    <row r="25" spans="1:186">
      <c r="A25" s="1">
        <v>24</v>
      </c>
      <c r="B25" s="1" t="s">
        <v>29808</v>
      </c>
      <c r="C25" s="41" t="s">
        <v>29856</v>
      </c>
      <c r="D25" s="1" t="s">
        <v>170</v>
      </c>
      <c r="E25" s="4" t="s">
        <v>570</v>
      </c>
      <c r="F25" s="1" t="s">
        <v>7</v>
      </c>
      <c r="G25" s="41" t="s">
        <v>571</v>
      </c>
      <c r="H25" s="1" t="s">
        <v>38</v>
      </c>
      <c r="J25" t="s">
        <v>572</v>
      </c>
      <c r="K25" s="1" t="s">
        <v>244</v>
      </c>
      <c r="L25" t="s">
        <v>29924</v>
      </c>
      <c r="M25" s="1" t="s">
        <v>175</v>
      </c>
      <c r="N25" s="1" t="s">
        <v>176</v>
      </c>
      <c r="O25" s="1">
        <v>5</v>
      </c>
      <c r="P25" s="41" t="s">
        <v>29845</v>
      </c>
      <c r="Q25" s="41" t="s">
        <v>29913</v>
      </c>
      <c r="R25" s="4" t="s">
        <v>29925</v>
      </c>
      <c r="S25" s="41" t="s">
        <v>29856</v>
      </c>
      <c r="T25" s="1">
        <v>2022</v>
      </c>
      <c r="U25" s="1">
        <v>524119</v>
      </c>
      <c r="V25" t="s">
        <v>245</v>
      </c>
      <c r="W25" s="4" t="s">
        <v>177</v>
      </c>
      <c r="CX25" s="219"/>
      <c r="DA25" s="221"/>
      <c r="DJ25" s="219"/>
      <c r="DM25" s="221"/>
      <c r="DP25" s="219"/>
      <c r="DS25" s="221"/>
      <c r="EB25" s="346"/>
      <c r="FU25" s="220">
        <v>0</v>
      </c>
      <c r="FV25" s="220">
        <v>4900000</v>
      </c>
      <c r="FW25" s="220">
        <v>0</v>
      </c>
      <c r="FY25" s="1"/>
      <c r="FZ25" s="4"/>
      <c r="GA25" s="1"/>
      <c r="GB25" s="1" t="s">
        <v>29732</v>
      </c>
      <c r="GC25" s="41" t="s">
        <v>29735</v>
      </c>
      <c r="GD25" s="431">
        <f t="shared" si="0"/>
        <v>4900000</v>
      </c>
    </row>
    <row r="26" spans="1:186">
      <c r="A26" s="1">
        <v>25</v>
      </c>
      <c r="B26" s="1" t="s">
        <v>29809</v>
      </c>
      <c r="C26" s="41" t="s">
        <v>29856</v>
      </c>
      <c r="D26" s="1" t="s">
        <v>170</v>
      </c>
      <c r="E26" s="4" t="s">
        <v>573</v>
      </c>
      <c r="F26" s="1" t="s">
        <v>19</v>
      </c>
      <c r="G26" s="41" t="s">
        <v>574</v>
      </c>
      <c r="H26" s="1" t="s">
        <v>38</v>
      </c>
      <c r="J26" t="s">
        <v>29926</v>
      </c>
      <c r="K26" s="1" t="s">
        <v>436</v>
      </c>
      <c r="L26" t="s">
        <v>29924</v>
      </c>
      <c r="M26" s="1" t="s">
        <v>175</v>
      </c>
      <c r="N26" s="1" t="s">
        <v>176</v>
      </c>
      <c r="O26" s="1">
        <v>5</v>
      </c>
      <c r="P26" s="41" t="s">
        <v>29845</v>
      </c>
      <c r="Q26" s="41" t="s">
        <v>29913</v>
      </c>
      <c r="R26" s="4" t="s">
        <v>29925</v>
      </c>
      <c r="S26" s="41" t="s">
        <v>29856</v>
      </c>
      <c r="T26" s="1">
        <v>2022</v>
      </c>
      <c r="U26" s="1">
        <v>524119</v>
      </c>
      <c r="V26" t="s">
        <v>245</v>
      </c>
      <c r="W26" s="4" t="s">
        <v>177</v>
      </c>
      <c r="CX26" s="219"/>
      <c r="DA26" s="221"/>
      <c r="DJ26" s="219"/>
      <c r="DM26" s="221"/>
      <c r="DP26" s="219"/>
      <c r="DS26" s="221"/>
      <c r="EB26" s="346"/>
      <c r="FU26" s="220">
        <v>0</v>
      </c>
      <c r="FV26" s="220">
        <v>4900000</v>
      </c>
      <c r="FW26" s="220">
        <v>0</v>
      </c>
      <c r="FY26" s="1"/>
      <c r="FZ26" s="4"/>
      <c r="GA26" s="1"/>
      <c r="GB26" s="1" t="s">
        <v>29732</v>
      </c>
      <c r="GC26" s="418" t="s">
        <v>29735</v>
      </c>
      <c r="GD26" s="431">
        <f t="shared" si="0"/>
        <v>4900000</v>
      </c>
    </row>
    <row r="27" spans="1:186">
      <c r="A27" s="1">
        <v>26</v>
      </c>
      <c r="B27" s="1" t="s">
        <v>29810</v>
      </c>
      <c r="C27" s="41" t="s">
        <v>29856</v>
      </c>
      <c r="D27" s="1" t="s">
        <v>170</v>
      </c>
      <c r="E27" s="4" t="s">
        <v>575</v>
      </c>
      <c r="F27" s="1" t="s">
        <v>23</v>
      </c>
      <c r="G27" s="41" t="s">
        <v>576</v>
      </c>
      <c r="H27" s="1" t="s">
        <v>38</v>
      </c>
      <c r="J27" t="s">
        <v>29927</v>
      </c>
      <c r="K27" s="1" t="s">
        <v>557</v>
      </c>
      <c r="L27" t="s">
        <v>29924</v>
      </c>
      <c r="M27" s="1" t="s">
        <v>175</v>
      </c>
      <c r="N27" s="1" t="s">
        <v>176</v>
      </c>
      <c r="O27" s="1">
        <v>5</v>
      </c>
      <c r="P27" s="41" t="s">
        <v>29845</v>
      </c>
      <c r="Q27" s="41" t="s">
        <v>29913</v>
      </c>
      <c r="R27" s="4" t="s">
        <v>29925</v>
      </c>
      <c r="S27" s="41" t="s">
        <v>29856</v>
      </c>
      <c r="T27" s="1">
        <v>2022</v>
      </c>
      <c r="U27" s="1">
        <v>524119</v>
      </c>
      <c r="V27" t="s">
        <v>245</v>
      </c>
      <c r="W27" s="4" t="s">
        <v>177</v>
      </c>
      <c r="CX27" s="219"/>
      <c r="DA27" s="221"/>
      <c r="DJ27" s="219"/>
      <c r="DM27" s="221"/>
      <c r="DP27" s="219"/>
      <c r="DS27" s="221"/>
      <c r="EB27" s="346"/>
      <c r="FU27" s="220">
        <v>0</v>
      </c>
      <c r="FV27" s="220">
        <v>4900000</v>
      </c>
      <c r="FW27" s="220">
        <v>0</v>
      </c>
      <c r="FY27" s="1"/>
      <c r="FZ27" s="4"/>
      <c r="GA27" s="1"/>
      <c r="GB27" s="1" t="s">
        <v>29732</v>
      </c>
      <c r="GC27" s="41" t="s">
        <v>29984</v>
      </c>
      <c r="GD27" s="431">
        <f t="shared" ref="GD27:GD64" si="1">SUM(FU27:FW27)</f>
        <v>4900000</v>
      </c>
    </row>
    <row r="28" spans="1:186">
      <c r="A28" s="1">
        <v>27</v>
      </c>
      <c r="B28" s="1" t="s">
        <v>29811</v>
      </c>
      <c r="C28" s="41" t="s">
        <v>29856</v>
      </c>
      <c r="D28" s="1" t="s">
        <v>170</v>
      </c>
      <c r="E28" s="4" t="s">
        <v>25259</v>
      </c>
      <c r="F28" s="1" t="s">
        <v>21</v>
      </c>
      <c r="G28" s="41" t="s">
        <v>25258</v>
      </c>
      <c r="H28" s="1" t="s">
        <v>38</v>
      </c>
      <c r="J28" t="s">
        <v>29928</v>
      </c>
      <c r="K28" s="1" t="s">
        <v>478</v>
      </c>
      <c r="L28" t="s">
        <v>29924</v>
      </c>
      <c r="M28" s="1" t="s">
        <v>175</v>
      </c>
      <c r="N28" s="1" t="s">
        <v>176</v>
      </c>
      <c r="O28" s="1">
        <v>5</v>
      </c>
      <c r="P28" s="41" t="s">
        <v>29845</v>
      </c>
      <c r="Q28" s="41" t="s">
        <v>29913</v>
      </c>
      <c r="R28" s="4" t="s">
        <v>29925</v>
      </c>
      <c r="S28" s="41" t="s">
        <v>29856</v>
      </c>
      <c r="T28" s="1">
        <v>2022</v>
      </c>
      <c r="U28" s="1">
        <v>524119</v>
      </c>
      <c r="V28" t="s">
        <v>245</v>
      </c>
      <c r="W28" s="4" t="s">
        <v>177</v>
      </c>
      <c r="CX28" s="219"/>
      <c r="DA28" s="221"/>
      <c r="DJ28" s="219"/>
      <c r="DM28" s="221"/>
      <c r="DP28" s="219"/>
      <c r="DS28" s="221"/>
      <c r="EB28" s="346"/>
      <c r="FU28" s="220">
        <v>0</v>
      </c>
      <c r="FV28" s="220">
        <v>4900000</v>
      </c>
      <c r="FW28" s="220">
        <v>0</v>
      </c>
      <c r="FY28" s="1"/>
      <c r="FZ28" s="4"/>
      <c r="GA28" s="1"/>
      <c r="GB28" s="1" t="s">
        <v>29732</v>
      </c>
      <c r="GC28" s="41" t="s">
        <v>29984</v>
      </c>
      <c r="GD28" s="431">
        <f t="shared" si="1"/>
        <v>4900000</v>
      </c>
    </row>
    <row r="29" spans="1:186">
      <c r="A29" s="1">
        <v>28</v>
      </c>
      <c r="B29" s="1" t="s">
        <v>29812</v>
      </c>
      <c r="C29" s="41" t="s">
        <v>29856</v>
      </c>
      <c r="D29" s="1" t="s">
        <v>170</v>
      </c>
      <c r="E29" s="4" t="s">
        <v>340</v>
      </c>
      <c r="F29" s="1" t="s">
        <v>5</v>
      </c>
      <c r="G29" s="41" t="s">
        <v>577</v>
      </c>
      <c r="H29" s="1" t="s">
        <v>38</v>
      </c>
      <c r="J29" t="s">
        <v>29929</v>
      </c>
      <c r="K29" s="1" t="s">
        <v>244</v>
      </c>
      <c r="L29" t="s">
        <v>29930</v>
      </c>
      <c r="M29" s="1" t="s">
        <v>175</v>
      </c>
      <c r="N29" s="1" t="s">
        <v>521</v>
      </c>
      <c r="O29" s="1">
        <v>6</v>
      </c>
      <c r="P29" s="41" t="s">
        <v>29912</v>
      </c>
      <c r="Q29" s="41" t="s">
        <v>29931</v>
      </c>
      <c r="R29" s="4" t="s">
        <v>29932</v>
      </c>
      <c r="S29" s="41" t="s">
        <v>29856</v>
      </c>
      <c r="T29" s="1">
        <v>2022</v>
      </c>
      <c r="U29" s="1">
        <v>524119</v>
      </c>
      <c r="V29" t="s">
        <v>245</v>
      </c>
      <c r="W29" s="4" t="s">
        <v>177</v>
      </c>
      <c r="CX29" s="219"/>
      <c r="DA29" s="221"/>
      <c r="DJ29" s="219"/>
      <c r="DM29" s="221"/>
      <c r="DP29" s="219"/>
      <c r="DS29" s="221"/>
      <c r="EB29" s="346"/>
      <c r="FU29" s="220">
        <v>0</v>
      </c>
      <c r="FV29" s="220">
        <v>1883300</v>
      </c>
      <c r="FW29" s="220">
        <v>0</v>
      </c>
      <c r="FY29" s="1"/>
      <c r="FZ29" s="4"/>
      <c r="GA29" s="1"/>
      <c r="GB29" s="1" t="s">
        <v>29732</v>
      </c>
      <c r="GC29" s="41" t="s">
        <v>29735</v>
      </c>
      <c r="GD29" s="431">
        <f t="shared" si="1"/>
        <v>1883300</v>
      </c>
    </row>
    <row r="30" spans="1:186">
      <c r="A30" s="1">
        <v>29</v>
      </c>
      <c r="B30" s="1" t="s">
        <v>29813</v>
      </c>
      <c r="C30" s="41" t="s">
        <v>29856</v>
      </c>
      <c r="D30" s="1" t="s">
        <v>170</v>
      </c>
      <c r="E30" s="4" t="s">
        <v>578</v>
      </c>
      <c r="F30" s="1" t="s">
        <v>23</v>
      </c>
      <c r="G30" s="41" t="s">
        <v>579</v>
      </c>
      <c r="H30" s="1" t="s">
        <v>38</v>
      </c>
      <c r="J30" t="s">
        <v>29933</v>
      </c>
      <c r="K30" s="1" t="s">
        <v>244</v>
      </c>
      <c r="L30" t="s">
        <v>29930</v>
      </c>
      <c r="M30" s="1" t="s">
        <v>175</v>
      </c>
      <c r="N30" s="1" t="s">
        <v>521</v>
      </c>
      <c r="O30" s="1">
        <v>6</v>
      </c>
      <c r="P30" s="41" t="s">
        <v>29912</v>
      </c>
      <c r="Q30" s="41" t="s">
        <v>29931</v>
      </c>
      <c r="R30" s="4" t="s">
        <v>29932</v>
      </c>
      <c r="S30" s="41" t="s">
        <v>29856</v>
      </c>
      <c r="T30" s="1">
        <v>2022</v>
      </c>
      <c r="U30" s="1">
        <v>524119</v>
      </c>
      <c r="V30" t="s">
        <v>245</v>
      </c>
      <c r="W30" s="4" t="s">
        <v>177</v>
      </c>
      <c r="CX30" s="219"/>
      <c r="DA30" s="221"/>
      <c r="DJ30" s="219"/>
      <c r="DM30" s="221"/>
      <c r="DP30" s="219"/>
      <c r="DS30" s="221"/>
      <c r="EB30" s="346"/>
      <c r="FU30" s="220">
        <v>0</v>
      </c>
      <c r="FV30" s="220">
        <v>800000</v>
      </c>
      <c r="FW30" s="220">
        <v>0</v>
      </c>
      <c r="FY30" s="1"/>
      <c r="FZ30" s="4"/>
      <c r="GA30" s="1"/>
      <c r="GB30" s="1" t="s">
        <v>29732</v>
      </c>
      <c r="GC30" s="41" t="s">
        <v>29735</v>
      </c>
      <c r="GD30" s="431">
        <f t="shared" si="1"/>
        <v>800000</v>
      </c>
    </row>
    <row r="31" spans="1:186">
      <c r="A31" s="1">
        <v>30</v>
      </c>
      <c r="B31" s="1" t="s">
        <v>29814</v>
      </c>
      <c r="C31" s="41" t="s">
        <v>29856</v>
      </c>
      <c r="D31" s="1" t="s">
        <v>170</v>
      </c>
      <c r="E31" s="4" t="s">
        <v>580</v>
      </c>
      <c r="F31" s="1" t="s">
        <v>5</v>
      </c>
      <c r="G31" s="41" t="s">
        <v>581</v>
      </c>
      <c r="H31" s="1" t="s">
        <v>38</v>
      </c>
      <c r="J31" t="s">
        <v>582</v>
      </c>
      <c r="K31" s="1" t="s">
        <v>256</v>
      </c>
      <c r="L31" t="s">
        <v>29934</v>
      </c>
      <c r="M31" s="1" t="s">
        <v>175</v>
      </c>
      <c r="N31" s="1" t="s">
        <v>176</v>
      </c>
      <c r="O31" s="1">
        <v>5</v>
      </c>
      <c r="P31" s="41" t="s">
        <v>29912</v>
      </c>
      <c r="Q31" s="41" t="s">
        <v>29910</v>
      </c>
      <c r="R31" s="4" t="s">
        <v>30012</v>
      </c>
      <c r="S31" s="41" t="s">
        <v>29856</v>
      </c>
      <c r="T31" s="1">
        <v>2022</v>
      </c>
      <c r="U31" s="1">
        <v>524119</v>
      </c>
      <c r="V31" t="s">
        <v>245</v>
      </c>
      <c r="W31" s="4" t="s">
        <v>177</v>
      </c>
      <c r="CV31" s="1" t="s">
        <v>29653</v>
      </c>
      <c r="CX31" s="219">
        <v>0</v>
      </c>
      <c r="CY31" s="1" t="s">
        <v>753</v>
      </c>
      <c r="CZ31" s="352">
        <v>1</v>
      </c>
      <c r="DA31" s="221">
        <v>1365300</v>
      </c>
      <c r="DB31" s="1" t="s">
        <v>176</v>
      </c>
      <c r="DC31" s="350">
        <v>1</v>
      </c>
      <c r="DD31" s="219">
        <v>1459500</v>
      </c>
      <c r="DE31" s="1" t="s">
        <v>29654</v>
      </c>
      <c r="DF31" s="350">
        <v>2</v>
      </c>
      <c r="DG31" s="221">
        <v>150000</v>
      </c>
      <c r="DH31" s="1" t="s">
        <v>29655</v>
      </c>
      <c r="DI31" s="350">
        <v>2</v>
      </c>
      <c r="DJ31" s="219">
        <v>200000</v>
      </c>
      <c r="DK31" s="1" t="s">
        <v>161</v>
      </c>
      <c r="DL31" s="350">
        <v>2</v>
      </c>
      <c r="DM31" s="221">
        <v>500000</v>
      </c>
      <c r="DP31" s="219">
        <v>0</v>
      </c>
      <c r="DS31" s="221">
        <v>0</v>
      </c>
      <c r="EB31" s="346"/>
      <c r="FV31" s="220">
        <v>4524800</v>
      </c>
      <c r="FY31" s="1"/>
      <c r="FZ31" s="4"/>
      <c r="GA31" s="1"/>
      <c r="GB31" s="1" t="s">
        <v>29732</v>
      </c>
      <c r="GC31" s="41" t="s">
        <v>29737</v>
      </c>
      <c r="GD31" s="431">
        <f t="shared" si="1"/>
        <v>4524800</v>
      </c>
    </row>
    <row r="32" spans="1:186">
      <c r="A32" s="1">
        <v>31</v>
      </c>
      <c r="B32" s="1" t="s">
        <v>29815</v>
      </c>
      <c r="C32" s="41" t="s">
        <v>29912</v>
      </c>
      <c r="D32" s="1" t="s">
        <v>170</v>
      </c>
      <c r="E32" s="4" t="s">
        <v>583</v>
      </c>
      <c r="F32" s="1" t="s">
        <v>11</v>
      </c>
      <c r="G32" s="41" t="s">
        <v>584</v>
      </c>
      <c r="H32" s="1" t="s">
        <v>38</v>
      </c>
      <c r="J32" t="s">
        <v>585</v>
      </c>
      <c r="K32" s="1" t="s">
        <v>256</v>
      </c>
      <c r="L32" t="s">
        <v>29935</v>
      </c>
      <c r="M32" s="1" t="s">
        <v>175</v>
      </c>
      <c r="N32" s="1" t="s">
        <v>204</v>
      </c>
      <c r="O32" s="1">
        <v>5</v>
      </c>
      <c r="P32" s="41" t="s">
        <v>29912</v>
      </c>
      <c r="Q32" s="41" t="s">
        <v>29910</v>
      </c>
      <c r="R32" s="4" t="s">
        <v>30013</v>
      </c>
      <c r="S32" s="41" t="s">
        <v>29912</v>
      </c>
      <c r="T32" s="1">
        <v>2022</v>
      </c>
      <c r="U32" s="1">
        <v>524119</v>
      </c>
      <c r="V32" t="s">
        <v>245</v>
      </c>
      <c r="W32" s="4" t="s">
        <v>177</v>
      </c>
      <c r="CV32" s="1" t="s">
        <v>29653</v>
      </c>
      <c r="CX32" s="219">
        <v>0</v>
      </c>
      <c r="CY32" s="1" t="s">
        <v>753</v>
      </c>
      <c r="CZ32" s="352">
        <v>1</v>
      </c>
      <c r="DA32" s="221">
        <v>1365300</v>
      </c>
      <c r="DB32" s="1" t="s">
        <v>204</v>
      </c>
      <c r="DC32" s="350">
        <v>1</v>
      </c>
      <c r="DD32" s="219">
        <v>1343200</v>
      </c>
      <c r="DE32" s="1" t="s">
        <v>29654</v>
      </c>
      <c r="DF32" s="350">
        <v>2</v>
      </c>
      <c r="DG32" s="221">
        <v>150000</v>
      </c>
      <c r="DH32" s="1" t="s">
        <v>29655</v>
      </c>
      <c r="DI32" s="350">
        <v>2</v>
      </c>
      <c r="DJ32" s="219">
        <v>150000</v>
      </c>
      <c r="DK32" s="1" t="s">
        <v>161</v>
      </c>
      <c r="DL32" s="350">
        <v>2</v>
      </c>
      <c r="DM32" s="221">
        <v>400000</v>
      </c>
      <c r="DP32" s="219">
        <v>0</v>
      </c>
      <c r="DS32" s="221">
        <v>0</v>
      </c>
      <c r="EB32" s="346"/>
      <c r="FV32" s="220">
        <v>4108500</v>
      </c>
      <c r="FY32" s="1"/>
      <c r="FZ32" s="4"/>
      <c r="GA32" s="1"/>
      <c r="GB32" s="1" t="s">
        <v>29732</v>
      </c>
      <c r="GC32" s="41" t="s">
        <v>29736</v>
      </c>
      <c r="GD32" s="431">
        <f t="shared" si="1"/>
        <v>4108500</v>
      </c>
    </row>
    <row r="33" spans="1:186">
      <c r="A33" s="1">
        <v>32</v>
      </c>
      <c r="B33" s="1" t="s">
        <v>29816</v>
      </c>
      <c r="C33" s="41" t="s">
        <v>29912</v>
      </c>
      <c r="D33" s="1" t="s">
        <v>170</v>
      </c>
      <c r="E33" s="4" t="s">
        <v>586</v>
      </c>
      <c r="F33" s="1" t="s">
        <v>19</v>
      </c>
      <c r="G33" s="41" t="s">
        <v>587</v>
      </c>
      <c r="H33" s="1" t="s">
        <v>38</v>
      </c>
      <c r="J33" t="s">
        <v>588</v>
      </c>
      <c r="K33" s="1" t="s">
        <v>256</v>
      </c>
      <c r="L33" t="s">
        <v>29935</v>
      </c>
      <c r="M33" s="1" t="s">
        <v>175</v>
      </c>
      <c r="N33" s="1" t="s">
        <v>204</v>
      </c>
      <c r="O33" s="1">
        <v>5</v>
      </c>
      <c r="P33" s="41" t="s">
        <v>29912</v>
      </c>
      <c r="Q33" s="41" t="s">
        <v>29910</v>
      </c>
      <c r="R33" s="4" t="s">
        <v>30013</v>
      </c>
      <c r="S33" s="41" t="s">
        <v>29912</v>
      </c>
      <c r="T33" s="1">
        <v>2022</v>
      </c>
      <c r="U33" s="1">
        <v>524119</v>
      </c>
      <c r="V33" t="s">
        <v>245</v>
      </c>
      <c r="W33" s="4" t="s">
        <v>177</v>
      </c>
      <c r="CV33" s="1" t="s">
        <v>29653</v>
      </c>
      <c r="CW33" s="350">
        <v>0</v>
      </c>
      <c r="CX33" s="219">
        <v>0</v>
      </c>
      <c r="CY33" s="1" t="s">
        <v>753</v>
      </c>
      <c r="CZ33" s="352">
        <v>1</v>
      </c>
      <c r="DA33" s="221">
        <v>1365600</v>
      </c>
      <c r="DB33" s="1" t="s">
        <v>204</v>
      </c>
      <c r="DC33" s="350">
        <v>1</v>
      </c>
      <c r="DD33" s="219">
        <v>1721400</v>
      </c>
      <c r="DE33" s="1" t="s">
        <v>29654</v>
      </c>
      <c r="DF33" s="350">
        <v>2</v>
      </c>
      <c r="DG33" s="221">
        <v>150000</v>
      </c>
      <c r="DH33" s="1" t="s">
        <v>29655</v>
      </c>
      <c r="DI33" s="350">
        <v>2</v>
      </c>
      <c r="DJ33" s="219">
        <v>150000</v>
      </c>
      <c r="DK33" s="1" t="s">
        <v>161</v>
      </c>
      <c r="DL33" s="350">
        <v>2</v>
      </c>
      <c r="DM33" s="221">
        <v>400000</v>
      </c>
      <c r="DO33" s="350">
        <v>0</v>
      </c>
      <c r="DP33" s="219">
        <v>0</v>
      </c>
      <c r="DR33" s="350">
        <v>0</v>
      </c>
      <c r="DS33" s="221">
        <v>0</v>
      </c>
      <c r="EB33" s="346"/>
      <c r="FV33" s="220">
        <v>4487000</v>
      </c>
      <c r="FY33" s="1"/>
      <c r="FZ33" s="4"/>
      <c r="GA33" s="1"/>
      <c r="GB33" s="1" t="s">
        <v>29732</v>
      </c>
      <c r="GC33" s="41" t="s">
        <v>29736</v>
      </c>
      <c r="GD33" s="431">
        <f t="shared" si="1"/>
        <v>4487000</v>
      </c>
    </row>
    <row r="34" spans="1:186">
      <c r="A34" s="1">
        <v>33</v>
      </c>
      <c r="B34" s="1" t="s">
        <v>29819</v>
      </c>
      <c r="C34" s="41" t="s">
        <v>29856</v>
      </c>
      <c r="D34" s="1" t="s">
        <v>170</v>
      </c>
      <c r="E34" s="4" t="s">
        <v>589</v>
      </c>
      <c r="F34" s="1" t="s">
        <v>23</v>
      </c>
      <c r="G34" s="41" t="s">
        <v>590</v>
      </c>
      <c r="H34" s="1" t="s">
        <v>38</v>
      </c>
      <c r="J34" t="s">
        <v>29936</v>
      </c>
      <c r="K34" s="1" t="s">
        <v>244</v>
      </c>
      <c r="L34" t="s">
        <v>29930</v>
      </c>
      <c r="M34" s="1" t="s">
        <v>175</v>
      </c>
      <c r="N34" s="1" t="s">
        <v>521</v>
      </c>
      <c r="O34" s="1">
        <v>6</v>
      </c>
      <c r="P34" s="41" t="s">
        <v>29912</v>
      </c>
      <c r="Q34" s="41" t="s">
        <v>29931</v>
      </c>
      <c r="R34" s="4" t="s">
        <v>29932</v>
      </c>
      <c r="S34" s="41" t="s">
        <v>29856</v>
      </c>
      <c r="T34" s="1">
        <v>2022</v>
      </c>
      <c r="U34" s="1">
        <v>524119</v>
      </c>
      <c r="V34" t="s">
        <v>245</v>
      </c>
      <c r="W34" s="4" t="s">
        <v>177</v>
      </c>
      <c r="CX34" s="219"/>
      <c r="DA34" s="221"/>
      <c r="DJ34" s="219"/>
      <c r="DM34" s="221"/>
      <c r="DP34" s="219"/>
      <c r="DS34" s="221"/>
      <c r="EB34" s="346"/>
      <c r="FU34" s="220">
        <v>0</v>
      </c>
      <c r="FV34" s="220">
        <v>1883300</v>
      </c>
      <c r="FW34" s="220">
        <v>0</v>
      </c>
      <c r="FY34" s="1"/>
      <c r="FZ34" s="4"/>
      <c r="GA34" s="1"/>
      <c r="GB34" s="1" t="s">
        <v>29732</v>
      </c>
      <c r="GC34" s="41" t="s">
        <v>29735</v>
      </c>
      <c r="GD34" s="431">
        <f t="shared" si="1"/>
        <v>1883300</v>
      </c>
    </row>
    <row r="35" spans="1:186">
      <c r="A35" s="1">
        <v>34</v>
      </c>
      <c r="B35" s="1" t="s">
        <v>29820</v>
      </c>
      <c r="C35" s="41" t="s">
        <v>29912</v>
      </c>
      <c r="D35" s="1" t="s">
        <v>170</v>
      </c>
      <c r="E35" s="4" t="s">
        <v>591</v>
      </c>
      <c r="F35" s="1" t="s">
        <v>7</v>
      </c>
      <c r="G35" s="41" t="s">
        <v>592</v>
      </c>
      <c r="H35" s="1" t="s">
        <v>38</v>
      </c>
      <c r="J35" t="s">
        <v>593</v>
      </c>
      <c r="K35" s="1" t="s">
        <v>594</v>
      </c>
      <c r="L35" t="s">
        <v>29937</v>
      </c>
      <c r="M35" s="1" t="s">
        <v>175</v>
      </c>
      <c r="N35" s="1" t="s">
        <v>176</v>
      </c>
      <c r="O35" s="1">
        <v>4</v>
      </c>
      <c r="P35" s="41" t="s">
        <v>29912</v>
      </c>
      <c r="Q35" s="41" t="s">
        <v>29906</v>
      </c>
      <c r="R35" s="4" t="s">
        <v>29938</v>
      </c>
      <c r="S35" s="41" t="s">
        <v>29912</v>
      </c>
      <c r="T35" s="1">
        <v>2022</v>
      </c>
      <c r="U35" s="1">
        <v>524119</v>
      </c>
      <c r="V35" t="s">
        <v>245</v>
      </c>
      <c r="W35" s="4" t="s">
        <v>177</v>
      </c>
      <c r="CX35" s="219"/>
      <c r="DA35" s="221"/>
      <c r="DJ35" s="219"/>
      <c r="DM35" s="221"/>
      <c r="DP35" s="219"/>
      <c r="DS35" s="221"/>
      <c r="EB35" s="346"/>
      <c r="FU35" s="220">
        <v>0</v>
      </c>
      <c r="FV35" s="220">
        <v>3847600</v>
      </c>
      <c r="FW35" s="220">
        <v>0</v>
      </c>
      <c r="FY35" s="1"/>
      <c r="FZ35" s="4"/>
      <c r="GA35" s="1"/>
      <c r="GB35" s="1" t="s">
        <v>29732</v>
      </c>
      <c r="GC35" s="41" t="s">
        <v>29735</v>
      </c>
      <c r="GD35" s="431">
        <f t="shared" si="1"/>
        <v>3847600</v>
      </c>
    </row>
    <row r="36" spans="1:186">
      <c r="A36" s="1">
        <v>35</v>
      </c>
      <c r="B36" s="1" t="s">
        <v>29821</v>
      </c>
      <c r="C36" s="41" t="s">
        <v>29912</v>
      </c>
      <c r="D36" s="1" t="s">
        <v>170</v>
      </c>
      <c r="E36" s="4" t="s">
        <v>595</v>
      </c>
      <c r="F36" s="1" t="s">
        <v>26</v>
      </c>
      <c r="G36" s="41" t="s">
        <v>596</v>
      </c>
      <c r="H36" s="1" t="s">
        <v>45</v>
      </c>
      <c r="J36" t="s">
        <v>29939</v>
      </c>
      <c r="K36" s="1" t="s">
        <v>594</v>
      </c>
      <c r="L36" t="s">
        <v>29937</v>
      </c>
      <c r="M36" s="1" t="s">
        <v>175</v>
      </c>
      <c r="N36" s="1" t="s">
        <v>176</v>
      </c>
      <c r="O36" s="1">
        <v>4</v>
      </c>
      <c r="P36" s="41" t="s">
        <v>29912</v>
      </c>
      <c r="Q36" s="41" t="s">
        <v>29906</v>
      </c>
      <c r="R36" s="4" t="s">
        <v>29938</v>
      </c>
      <c r="S36" s="41" t="s">
        <v>29912</v>
      </c>
      <c r="T36" s="1">
        <v>2022</v>
      </c>
      <c r="U36" s="1">
        <v>524119</v>
      </c>
      <c r="V36" t="s">
        <v>245</v>
      </c>
      <c r="W36" s="4" t="s">
        <v>177</v>
      </c>
      <c r="CX36" s="219"/>
      <c r="DA36" s="221"/>
      <c r="DJ36" s="219"/>
      <c r="DM36" s="221"/>
      <c r="DP36" s="219"/>
      <c r="DS36" s="221"/>
      <c r="EB36" s="346"/>
      <c r="FU36" s="220">
        <v>0</v>
      </c>
      <c r="FV36" s="220">
        <v>4820600</v>
      </c>
      <c r="FW36" s="220">
        <v>0</v>
      </c>
      <c r="FY36" s="1"/>
      <c r="FZ36" s="4"/>
      <c r="GA36" s="1"/>
      <c r="GB36" s="1" t="s">
        <v>29732</v>
      </c>
      <c r="GC36" s="418" t="s">
        <v>29735</v>
      </c>
      <c r="GD36" s="431">
        <f t="shared" si="1"/>
        <v>4820600</v>
      </c>
    </row>
    <row r="37" spans="1:186">
      <c r="A37" s="1">
        <v>36</v>
      </c>
      <c r="B37" s="1" t="s">
        <v>29822</v>
      </c>
      <c r="C37" s="41" t="s">
        <v>29912</v>
      </c>
      <c r="D37" s="1" t="s">
        <v>170</v>
      </c>
      <c r="E37" s="4" t="s">
        <v>597</v>
      </c>
      <c r="F37" s="1" t="s">
        <v>191</v>
      </c>
      <c r="G37" s="41" t="s">
        <v>598</v>
      </c>
      <c r="H37" s="1" t="s">
        <v>38</v>
      </c>
      <c r="J37" t="s">
        <v>599</v>
      </c>
      <c r="K37" s="1" t="s">
        <v>360</v>
      </c>
      <c r="L37" t="s">
        <v>29940</v>
      </c>
      <c r="M37" s="1" t="s">
        <v>175</v>
      </c>
      <c r="N37" s="1" t="s">
        <v>521</v>
      </c>
      <c r="O37" s="1">
        <v>4</v>
      </c>
      <c r="P37" s="41" t="s">
        <v>29909</v>
      </c>
      <c r="Q37" s="41" t="s">
        <v>29910</v>
      </c>
      <c r="R37" s="4" t="s">
        <v>29938</v>
      </c>
      <c r="S37" s="41" t="s">
        <v>29912</v>
      </c>
      <c r="T37" s="1">
        <v>2022</v>
      </c>
      <c r="U37" s="1">
        <v>524119</v>
      </c>
      <c r="V37" t="s">
        <v>245</v>
      </c>
      <c r="W37" s="4" t="s">
        <v>177</v>
      </c>
      <c r="CX37" s="219"/>
      <c r="DA37" s="221"/>
      <c r="DJ37" s="219"/>
      <c r="DM37" s="221"/>
      <c r="DP37" s="219"/>
      <c r="DS37" s="221"/>
      <c r="EB37" s="346"/>
      <c r="FU37" s="220">
        <v>0</v>
      </c>
      <c r="FV37" s="220">
        <v>0</v>
      </c>
      <c r="FW37" s="220">
        <v>0</v>
      </c>
      <c r="FY37" s="1"/>
      <c r="FZ37" s="4"/>
      <c r="GA37" s="1"/>
      <c r="GB37" s="1" t="s">
        <v>29983</v>
      </c>
      <c r="GC37" s="41" t="s">
        <v>29985</v>
      </c>
      <c r="GD37" s="431">
        <f t="shared" si="1"/>
        <v>0</v>
      </c>
    </row>
    <row r="38" spans="1:186">
      <c r="A38" s="1">
        <v>37</v>
      </c>
      <c r="B38" s="1" t="s">
        <v>29823</v>
      </c>
      <c r="C38" s="41" t="s">
        <v>29909</v>
      </c>
      <c r="D38" s="1" t="s">
        <v>170</v>
      </c>
      <c r="E38" s="4" t="s">
        <v>603</v>
      </c>
      <c r="F38" s="1" t="s">
        <v>5</v>
      </c>
      <c r="G38" s="41" t="s">
        <v>604</v>
      </c>
      <c r="H38" s="1" t="s">
        <v>38</v>
      </c>
      <c r="J38" t="s">
        <v>605</v>
      </c>
      <c r="K38" s="1" t="s">
        <v>484</v>
      </c>
      <c r="L38" t="s">
        <v>29941</v>
      </c>
      <c r="M38" s="1" t="s">
        <v>175</v>
      </c>
      <c r="N38" s="1" t="s">
        <v>358</v>
      </c>
      <c r="O38" s="1">
        <v>4</v>
      </c>
      <c r="P38" s="41" t="s">
        <v>29909</v>
      </c>
      <c r="Q38" s="41" t="s">
        <v>29910</v>
      </c>
      <c r="R38" s="4" t="s">
        <v>29942</v>
      </c>
      <c r="S38" s="41" t="s">
        <v>29909</v>
      </c>
      <c r="T38" s="1">
        <v>2022</v>
      </c>
      <c r="U38" s="1">
        <v>524119</v>
      </c>
      <c r="V38" t="s">
        <v>245</v>
      </c>
      <c r="W38" s="4" t="s">
        <v>177</v>
      </c>
      <c r="CX38" s="219"/>
      <c r="DA38" s="221"/>
      <c r="DJ38" s="219"/>
      <c r="DM38" s="221"/>
      <c r="DP38" s="219"/>
      <c r="DS38" s="221"/>
      <c r="EB38" s="346"/>
      <c r="FU38" s="220">
        <v>0</v>
      </c>
      <c r="FV38" s="220">
        <v>4280100</v>
      </c>
      <c r="FW38" s="220">
        <v>0</v>
      </c>
      <c r="FY38" s="1"/>
      <c r="FZ38" s="4"/>
      <c r="GA38" s="1"/>
      <c r="GB38" s="1" t="s">
        <v>29732</v>
      </c>
      <c r="GC38" s="41" t="s">
        <v>29735</v>
      </c>
      <c r="GD38" s="431">
        <f t="shared" si="1"/>
        <v>4280100</v>
      </c>
    </row>
    <row r="39" spans="1:186">
      <c r="A39" s="1">
        <v>38</v>
      </c>
      <c r="B39" s="1" t="s">
        <v>29824</v>
      </c>
      <c r="C39" s="41" t="s">
        <v>29909</v>
      </c>
      <c r="D39" s="1" t="s">
        <v>170</v>
      </c>
      <c r="E39" s="4" t="s">
        <v>606</v>
      </c>
      <c r="F39" s="1" t="s">
        <v>191</v>
      </c>
      <c r="G39" s="41">
        <v>71040681</v>
      </c>
      <c r="H39" s="1" t="s">
        <v>38</v>
      </c>
      <c r="J39" t="s">
        <v>608</v>
      </c>
      <c r="K39" s="1" t="s">
        <v>609</v>
      </c>
      <c r="L39" t="s">
        <v>29943</v>
      </c>
      <c r="M39" s="1" t="s">
        <v>175</v>
      </c>
      <c r="N39" s="1" t="s">
        <v>176</v>
      </c>
      <c r="O39" s="1">
        <v>4</v>
      </c>
      <c r="P39" s="41" t="s">
        <v>29944</v>
      </c>
      <c r="Q39" s="41" t="s">
        <v>29945</v>
      </c>
      <c r="R39" s="4" t="s">
        <v>29946</v>
      </c>
      <c r="S39" s="41" t="s">
        <v>29912</v>
      </c>
      <c r="T39" s="1">
        <v>2022</v>
      </c>
      <c r="U39" s="1">
        <v>524119</v>
      </c>
      <c r="V39" t="s">
        <v>245</v>
      </c>
      <c r="W39" s="4" t="s">
        <v>177</v>
      </c>
      <c r="CV39" s="1" t="s">
        <v>29653</v>
      </c>
      <c r="CX39" s="219">
        <v>0</v>
      </c>
      <c r="CY39" s="1" t="s">
        <v>753</v>
      </c>
      <c r="CZ39" s="352">
        <v>1</v>
      </c>
      <c r="DA39" s="221">
        <v>1699100</v>
      </c>
      <c r="DB39" s="1" t="s">
        <v>176</v>
      </c>
      <c r="DC39" s="350">
        <v>1</v>
      </c>
      <c r="DD39" s="219">
        <v>1486000</v>
      </c>
      <c r="DE39" s="1" t="s">
        <v>29654</v>
      </c>
      <c r="DF39" s="350">
        <v>2</v>
      </c>
      <c r="DG39" s="221">
        <v>150000</v>
      </c>
      <c r="DH39" s="1" t="s">
        <v>29655</v>
      </c>
      <c r="DI39" s="350">
        <v>2</v>
      </c>
      <c r="DJ39" s="219">
        <v>200000</v>
      </c>
      <c r="DK39" s="1" t="s">
        <v>161</v>
      </c>
      <c r="DL39" s="350">
        <v>2</v>
      </c>
      <c r="DM39" s="221">
        <v>500000</v>
      </c>
      <c r="DP39" s="219">
        <v>0</v>
      </c>
      <c r="DS39" s="221">
        <v>0</v>
      </c>
      <c r="EB39" s="346"/>
      <c r="FV39" s="220">
        <v>4885100</v>
      </c>
      <c r="FY39" s="1"/>
      <c r="FZ39" s="4"/>
      <c r="GA39" s="1"/>
      <c r="GB39" s="1" t="s">
        <v>29732</v>
      </c>
      <c r="GC39" s="41" t="s">
        <v>29736</v>
      </c>
      <c r="GD39" s="431">
        <f t="shared" si="1"/>
        <v>4885100</v>
      </c>
    </row>
    <row r="40" spans="1:186">
      <c r="A40" s="1">
        <v>39</v>
      </c>
      <c r="B40" s="1" t="s">
        <v>29825</v>
      </c>
      <c r="C40" s="41" t="s">
        <v>29909</v>
      </c>
      <c r="D40" s="1" t="s">
        <v>170</v>
      </c>
      <c r="E40" s="4" t="s">
        <v>610</v>
      </c>
      <c r="F40" s="1" t="s">
        <v>9</v>
      </c>
      <c r="G40" s="41" t="s">
        <v>611</v>
      </c>
      <c r="H40" s="1" t="s">
        <v>38</v>
      </c>
      <c r="J40" t="s">
        <v>612</v>
      </c>
      <c r="K40" s="1" t="s">
        <v>609</v>
      </c>
      <c r="L40" t="s">
        <v>29943</v>
      </c>
      <c r="M40" s="1" t="s">
        <v>175</v>
      </c>
      <c r="N40" s="1" t="s">
        <v>176</v>
      </c>
      <c r="O40" s="1">
        <v>4</v>
      </c>
      <c r="P40" s="41" t="s">
        <v>29944</v>
      </c>
      <c r="Q40" s="41" t="s">
        <v>29945</v>
      </c>
      <c r="R40" s="4" t="s">
        <v>29946</v>
      </c>
      <c r="S40" s="41" t="s">
        <v>29909</v>
      </c>
      <c r="T40" s="1">
        <v>2022</v>
      </c>
      <c r="U40" s="1">
        <v>524119</v>
      </c>
      <c r="V40" t="s">
        <v>245</v>
      </c>
      <c r="W40" s="4" t="s">
        <v>177</v>
      </c>
      <c r="CV40" s="1" t="s">
        <v>29653</v>
      </c>
      <c r="CX40" s="219">
        <v>0</v>
      </c>
      <c r="CY40" s="1" t="s">
        <v>753</v>
      </c>
      <c r="CZ40" s="352">
        <v>1</v>
      </c>
      <c r="DA40" s="221">
        <v>1462600</v>
      </c>
      <c r="DB40" s="1" t="s">
        <v>176</v>
      </c>
      <c r="DC40" s="350">
        <v>1</v>
      </c>
      <c r="DD40" s="219">
        <v>1023400</v>
      </c>
      <c r="DE40" s="1" t="s">
        <v>29654</v>
      </c>
      <c r="DF40" s="350">
        <v>2</v>
      </c>
      <c r="DG40" s="221">
        <v>150000</v>
      </c>
      <c r="DH40" s="1" t="s">
        <v>29655</v>
      </c>
      <c r="DI40" s="350">
        <v>2</v>
      </c>
      <c r="DJ40" s="219">
        <v>200000</v>
      </c>
      <c r="DK40" s="1" t="s">
        <v>161</v>
      </c>
      <c r="DL40" s="350">
        <v>2</v>
      </c>
      <c r="DM40" s="221">
        <v>500000</v>
      </c>
      <c r="DP40" s="219">
        <v>0</v>
      </c>
      <c r="DS40" s="221">
        <v>0</v>
      </c>
      <c r="EB40" s="346"/>
      <c r="FU40" s="220">
        <v>0</v>
      </c>
      <c r="FV40" s="220">
        <v>4186000</v>
      </c>
      <c r="FW40" s="220">
        <v>0</v>
      </c>
      <c r="FY40" s="1"/>
      <c r="FZ40" s="4"/>
      <c r="GA40" s="1"/>
      <c r="GB40" s="1" t="s">
        <v>29732</v>
      </c>
      <c r="GC40" s="41" t="s">
        <v>29736</v>
      </c>
      <c r="GD40" s="431">
        <f t="shared" si="1"/>
        <v>4186000</v>
      </c>
    </row>
    <row r="41" spans="1:186">
      <c r="A41" s="1">
        <v>40</v>
      </c>
      <c r="B41" s="1" t="s">
        <v>29826</v>
      </c>
      <c r="C41" s="41" t="s">
        <v>29913</v>
      </c>
      <c r="D41" s="1" t="s">
        <v>170</v>
      </c>
      <c r="E41" s="4" t="s">
        <v>616</v>
      </c>
      <c r="F41" s="1" t="s">
        <v>7</v>
      </c>
      <c r="G41" s="41" t="s">
        <v>617</v>
      </c>
      <c r="H41" s="1" t="s">
        <v>38</v>
      </c>
      <c r="J41" t="s">
        <v>618</v>
      </c>
      <c r="K41" s="1" t="s">
        <v>194</v>
      </c>
      <c r="L41" t="s">
        <v>29947</v>
      </c>
      <c r="M41" s="1" t="s">
        <v>175</v>
      </c>
      <c r="N41" s="1" t="s">
        <v>204</v>
      </c>
      <c r="O41" s="1">
        <v>2</v>
      </c>
      <c r="P41" s="41" t="s">
        <v>29913</v>
      </c>
      <c r="Q41" s="41" t="s">
        <v>29906</v>
      </c>
      <c r="R41" s="4" t="s">
        <v>29790</v>
      </c>
      <c r="S41" s="41" t="s">
        <v>29913</v>
      </c>
      <c r="T41" s="1">
        <v>2022</v>
      </c>
      <c r="U41" s="1">
        <v>524119</v>
      </c>
      <c r="V41" t="s">
        <v>245</v>
      </c>
      <c r="W41" s="4" t="s">
        <v>177</v>
      </c>
      <c r="CX41" s="219"/>
      <c r="DA41" s="221"/>
      <c r="DJ41" s="219"/>
      <c r="DM41" s="221"/>
      <c r="DP41" s="219"/>
      <c r="DS41" s="221"/>
      <c r="EB41" s="346"/>
      <c r="FU41" s="220">
        <v>0</v>
      </c>
      <c r="FV41" s="220">
        <v>4143500</v>
      </c>
      <c r="FW41" s="220">
        <v>0</v>
      </c>
      <c r="FY41" s="1"/>
      <c r="FZ41" s="4"/>
      <c r="GA41" s="1"/>
      <c r="GB41" s="1" t="s">
        <v>29732</v>
      </c>
      <c r="GC41" s="41" t="s">
        <v>29735</v>
      </c>
      <c r="GD41" s="431">
        <f t="shared" si="1"/>
        <v>4143500</v>
      </c>
    </row>
    <row r="42" spans="1:186">
      <c r="A42" s="1">
        <v>41</v>
      </c>
      <c r="B42" s="1" t="s">
        <v>29827</v>
      </c>
      <c r="C42" s="41" t="s">
        <v>29913</v>
      </c>
      <c r="D42" s="1" t="s">
        <v>170</v>
      </c>
      <c r="E42" s="4" t="s">
        <v>619</v>
      </c>
      <c r="F42" s="1" t="s">
        <v>13</v>
      </c>
      <c r="G42" s="41" t="s">
        <v>620</v>
      </c>
      <c r="H42" s="1" t="s">
        <v>38</v>
      </c>
      <c r="J42" t="s">
        <v>621</v>
      </c>
      <c r="K42" s="1" t="s">
        <v>387</v>
      </c>
      <c r="L42" t="s">
        <v>29948</v>
      </c>
      <c r="M42" s="1" t="s">
        <v>175</v>
      </c>
      <c r="N42" s="1" t="s">
        <v>176</v>
      </c>
      <c r="O42" s="1">
        <v>8</v>
      </c>
      <c r="P42" s="41" t="s">
        <v>29909</v>
      </c>
      <c r="Q42" s="41" t="s">
        <v>29916</v>
      </c>
      <c r="R42" s="4" t="s">
        <v>29949</v>
      </c>
      <c r="S42" s="41" t="s">
        <v>29913</v>
      </c>
      <c r="T42" s="1">
        <v>2022</v>
      </c>
      <c r="U42" s="1">
        <v>524119</v>
      </c>
      <c r="V42" t="s">
        <v>245</v>
      </c>
      <c r="W42" s="4" t="s">
        <v>177</v>
      </c>
      <c r="CX42" s="219"/>
      <c r="DA42" s="221"/>
      <c r="DJ42" s="219"/>
      <c r="DM42" s="221"/>
      <c r="DP42" s="219"/>
      <c r="DS42" s="221"/>
      <c r="EB42" s="346"/>
      <c r="FU42" s="220">
        <v>0</v>
      </c>
      <c r="FV42" s="220">
        <v>4866800</v>
      </c>
      <c r="FW42" s="220">
        <v>0</v>
      </c>
      <c r="FY42" s="1"/>
      <c r="FZ42" s="4"/>
      <c r="GA42" s="1"/>
      <c r="GB42" s="1" t="s">
        <v>29732</v>
      </c>
      <c r="GC42" s="41" t="s">
        <v>29735</v>
      </c>
      <c r="GD42" s="431">
        <f t="shared" si="1"/>
        <v>4866800</v>
      </c>
    </row>
    <row r="43" spans="1:186">
      <c r="A43" s="1">
        <v>42</v>
      </c>
      <c r="B43" s="1" t="s">
        <v>29828</v>
      </c>
      <c r="C43" s="41" t="s">
        <v>29913</v>
      </c>
      <c r="D43" s="1" t="s">
        <v>170</v>
      </c>
      <c r="E43" s="4" t="s">
        <v>622</v>
      </c>
      <c r="F43" s="1" t="s">
        <v>9</v>
      </c>
      <c r="G43" s="41">
        <v>75060061</v>
      </c>
      <c r="H43" s="1" t="s">
        <v>38</v>
      </c>
      <c r="J43" t="s">
        <v>624</v>
      </c>
      <c r="K43" s="1" t="s">
        <v>198</v>
      </c>
      <c r="L43" t="s">
        <v>29950</v>
      </c>
      <c r="M43" s="1" t="s">
        <v>175</v>
      </c>
      <c r="N43" s="1" t="s">
        <v>204</v>
      </c>
      <c r="O43" s="1">
        <v>6</v>
      </c>
      <c r="P43" s="41" t="s">
        <v>29944</v>
      </c>
      <c r="Q43" s="41" t="s">
        <v>29951</v>
      </c>
      <c r="R43" s="4" t="s">
        <v>29952</v>
      </c>
      <c r="S43" s="41" t="s">
        <v>29912</v>
      </c>
      <c r="T43" s="1">
        <v>2022</v>
      </c>
      <c r="U43" s="1">
        <v>524119</v>
      </c>
      <c r="V43" t="s">
        <v>245</v>
      </c>
      <c r="W43" s="4" t="s">
        <v>177</v>
      </c>
      <c r="CV43" s="1" t="s">
        <v>29653</v>
      </c>
      <c r="CX43" s="219">
        <v>0</v>
      </c>
      <c r="CY43" s="1" t="s">
        <v>753</v>
      </c>
      <c r="CZ43" s="352">
        <v>1</v>
      </c>
      <c r="DA43" s="221">
        <v>1699100</v>
      </c>
      <c r="DB43" s="1" t="s">
        <v>204</v>
      </c>
      <c r="DC43" s="350">
        <v>1</v>
      </c>
      <c r="DD43" s="219">
        <v>1560900</v>
      </c>
      <c r="DE43" s="1" t="s">
        <v>29654</v>
      </c>
      <c r="DF43" s="350">
        <v>2</v>
      </c>
      <c r="DG43" s="221">
        <v>150000</v>
      </c>
      <c r="DH43" s="1" t="s">
        <v>29655</v>
      </c>
      <c r="DI43" s="350">
        <v>2</v>
      </c>
      <c r="DJ43" s="219">
        <v>150000</v>
      </c>
      <c r="DK43" s="1" t="s">
        <v>161</v>
      </c>
      <c r="DL43" s="350">
        <v>2</v>
      </c>
      <c r="DM43" s="221">
        <v>400000</v>
      </c>
      <c r="DP43" s="219">
        <v>0</v>
      </c>
      <c r="DS43" s="221">
        <v>0</v>
      </c>
      <c r="EB43" s="346"/>
      <c r="FV43" s="220">
        <v>4660000</v>
      </c>
      <c r="FY43" s="1"/>
      <c r="FZ43" s="4"/>
      <c r="GA43" s="1"/>
      <c r="GB43" s="1" t="s">
        <v>29732</v>
      </c>
      <c r="GC43" s="41" t="s">
        <v>29780</v>
      </c>
      <c r="GD43" s="431">
        <f t="shared" si="1"/>
        <v>4660000</v>
      </c>
    </row>
    <row r="44" spans="1:186">
      <c r="A44" s="1">
        <v>43</v>
      </c>
      <c r="B44" s="1" t="s">
        <v>29829</v>
      </c>
      <c r="C44" s="41" t="s">
        <v>29893</v>
      </c>
      <c r="D44" s="1" t="s">
        <v>29784</v>
      </c>
      <c r="E44" s="4" t="s">
        <v>391</v>
      </c>
      <c r="F44" s="1" t="s">
        <v>9</v>
      </c>
      <c r="G44" s="41" t="s">
        <v>54</v>
      </c>
      <c r="H44" s="1" t="s">
        <v>38</v>
      </c>
      <c r="J44" t="s">
        <v>392</v>
      </c>
      <c r="K44" s="1" t="s">
        <v>4</v>
      </c>
      <c r="L44" t="s">
        <v>29953</v>
      </c>
      <c r="M44" s="1" t="s">
        <v>175</v>
      </c>
      <c r="N44" s="1" t="s">
        <v>200</v>
      </c>
      <c r="O44" s="1">
        <v>1</v>
      </c>
      <c r="P44" s="41" t="s">
        <v>29912</v>
      </c>
      <c r="Q44" s="41" t="s">
        <v>29912</v>
      </c>
      <c r="R44" s="4" t="s">
        <v>29954</v>
      </c>
      <c r="S44" s="41" t="s">
        <v>29893</v>
      </c>
      <c r="T44" s="1">
        <v>2022</v>
      </c>
      <c r="U44" s="1" t="s">
        <v>137</v>
      </c>
      <c r="V44" t="s">
        <v>141</v>
      </c>
      <c r="W44" s="4" t="s">
        <v>177</v>
      </c>
      <c r="CX44" s="219"/>
      <c r="DA44" s="221"/>
      <c r="DJ44" s="219"/>
      <c r="DM44" s="221"/>
      <c r="DP44" s="219"/>
      <c r="DS44" s="221"/>
      <c r="EB44" s="346"/>
      <c r="FU44" s="220">
        <v>1650000</v>
      </c>
      <c r="FV44" s="220">
        <v>0</v>
      </c>
      <c r="FW44" s="220">
        <v>0</v>
      </c>
      <c r="FY44" s="1"/>
      <c r="FZ44" s="4"/>
      <c r="GA44" s="1"/>
      <c r="GB44" s="1" t="s">
        <v>29732</v>
      </c>
      <c r="GC44" s="41" t="s">
        <v>29986</v>
      </c>
      <c r="GD44" s="431">
        <f t="shared" si="1"/>
        <v>1650000</v>
      </c>
    </row>
    <row r="45" spans="1:186">
      <c r="A45" s="1">
        <v>44</v>
      </c>
      <c r="B45" s="1" t="s">
        <v>29830</v>
      </c>
      <c r="C45" s="41" t="s">
        <v>29906</v>
      </c>
      <c r="D45" s="1" t="s">
        <v>170</v>
      </c>
      <c r="E45" s="4" t="s">
        <v>625</v>
      </c>
      <c r="F45" s="1" t="s">
        <v>5</v>
      </c>
      <c r="G45" s="41" t="s">
        <v>626</v>
      </c>
      <c r="H45" s="1" t="s">
        <v>38</v>
      </c>
      <c r="J45" t="s">
        <v>29955</v>
      </c>
      <c r="K45" s="1" t="s">
        <v>194</v>
      </c>
      <c r="L45" t="s">
        <v>29956</v>
      </c>
      <c r="M45" s="1" t="s">
        <v>175</v>
      </c>
      <c r="N45" s="1" t="s">
        <v>176</v>
      </c>
      <c r="O45" s="1">
        <v>3</v>
      </c>
      <c r="P45" s="41" t="s">
        <v>29957</v>
      </c>
      <c r="Q45" s="41" t="s">
        <v>29945</v>
      </c>
      <c r="R45" s="4" t="s">
        <v>30023</v>
      </c>
      <c r="S45" s="41" t="s">
        <v>29906</v>
      </c>
      <c r="T45" s="1">
        <v>2022</v>
      </c>
      <c r="U45" s="1">
        <v>524119</v>
      </c>
      <c r="V45" t="s">
        <v>245</v>
      </c>
      <c r="W45" s="4" t="s">
        <v>177</v>
      </c>
      <c r="CV45" s="1" t="s">
        <v>29653</v>
      </c>
      <c r="CX45" s="219">
        <v>0</v>
      </c>
      <c r="CY45" s="1" t="s">
        <v>753</v>
      </c>
      <c r="CZ45" s="352">
        <v>1</v>
      </c>
      <c r="DA45" s="221">
        <v>1432600</v>
      </c>
      <c r="DB45" s="1" t="s">
        <v>176</v>
      </c>
      <c r="DC45" s="350">
        <v>1</v>
      </c>
      <c r="DD45" s="219">
        <v>1174600</v>
      </c>
      <c r="DE45" s="1" t="s">
        <v>29654</v>
      </c>
      <c r="DF45" s="350">
        <v>2</v>
      </c>
      <c r="DG45" s="221">
        <v>150000</v>
      </c>
      <c r="DH45" s="1" t="s">
        <v>29655</v>
      </c>
      <c r="DI45" s="350">
        <v>2</v>
      </c>
      <c r="DJ45" s="219">
        <v>200000</v>
      </c>
      <c r="DK45" s="1" t="s">
        <v>161</v>
      </c>
      <c r="DL45" s="350">
        <v>2</v>
      </c>
      <c r="DM45" s="221">
        <v>500000</v>
      </c>
      <c r="DP45" s="219">
        <v>0</v>
      </c>
      <c r="DS45" s="221">
        <v>0</v>
      </c>
      <c r="EB45" s="346"/>
      <c r="FV45" s="220">
        <v>4307200</v>
      </c>
      <c r="FY45" s="1"/>
      <c r="FZ45" s="4"/>
      <c r="GA45" s="1"/>
      <c r="GB45" s="1" t="s">
        <v>29732</v>
      </c>
      <c r="GC45" s="41" t="s">
        <v>29737</v>
      </c>
      <c r="GD45" s="431">
        <f t="shared" si="1"/>
        <v>4307200</v>
      </c>
    </row>
    <row r="46" spans="1:186">
      <c r="A46" s="1">
        <v>45</v>
      </c>
      <c r="B46" s="1" t="s">
        <v>29831</v>
      </c>
      <c r="C46" s="41" t="s">
        <v>29910</v>
      </c>
      <c r="D46" s="1" t="s">
        <v>170</v>
      </c>
      <c r="E46" s="4" t="s">
        <v>627</v>
      </c>
      <c r="F46" s="1" t="s">
        <v>29</v>
      </c>
      <c r="G46" s="41" t="s">
        <v>30008</v>
      </c>
      <c r="H46" s="1" t="s">
        <v>45</v>
      </c>
      <c r="I46" s="1" t="s">
        <v>12</v>
      </c>
      <c r="J46" t="s">
        <v>30006</v>
      </c>
      <c r="K46" s="1" t="s">
        <v>387</v>
      </c>
      <c r="L46" t="s">
        <v>29958</v>
      </c>
      <c r="M46" s="1" t="s">
        <v>175</v>
      </c>
      <c r="N46" s="1" t="s">
        <v>176</v>
      </c>
      <c r="O46" s="1">
        <v>4</v>
      </c>
      <c r="P46" s="41" t="s">
        <v>29957</v>
      </c>
      <c r="Q46" s="41" t="s">
        <v>29885</v>
      </c>
      <c r="R46" s="4" t="s">
        <v>30003</v>
      </c>
      <c r="S46" s="41" t="s">
        <v>30004</v>
      </c>
      <c r="T46" s="1">
        <v>2022</v>
      </c>
      <c r="U46" s="1">
        <v>524119</v>
      </c>
      <c r="V46" t="s">
        <v>245</v>
      </c>
      <c r="W46" s="4" t="s">
        <v>177</v>
      </c>
      <c r="CV46" s="1" t="s">
        <v>29653</v>
      </c>
      <c r="CX46" s="219">
        <v>0</v>
      </c>
      <c r="CY46" s="1" t="s">
        <v>753</v>
      </c>
      <c r="CZ46" s="352">
        <v>1</v>
      </c>
      <c r="DA46" s="221">
        <v>2466750</v>
      </c>
      <c r="DB46" s="1" t="s">
        <v>176</v>
      </c>
      <c r="DD46" s="219">
        <v>0</v>
      </c>
      <c r="DE46" s="1" t="s">
        <v>29654</v>
      </c>
      <c r="DF46" s="350">
        <v>2</v>
      </c>
      <c r="DG46" s="221">
        <v>150000</v>
      </c>
      <c r="DH46" s="1" t="s">
        <v>29655</v>
      </c>
      <c r="DI46" s="350">
        <v>2</v>
      </c>
      <c r="DJ46" s="219">
        <v>200000</v>
      </c>
      <c r="DK46" s="1" t="s">
        <v>161</v>
      </c>
      <c r="DL46" s="350">
        <v>2</v>
      </c>
      <c r="DM46" s="221">
        <v>500000</v>
      </c>
      <c r="DP46" s="219">
        <v>0</v>
      </c>
      <c r="DS46" s="221">
        <v>0</v>
      </c>
      <c r="EB46" s="346"/>
      <c r="FV46" s="220">
        <v>4166750</v>
      </c>
      <c r="FY46" s="1"/>
      <c r="FZ46" s="4"/>
      <c r="GA46" s="1"/>
      <c r="GB46" s="1" t="s">
        <v>29732</v>
      </c>
      <c r="GC46" s="41" t="s">
        <v>29736</v>
      </c>
      <c r="GD46" s="431">
        <f t="shared" si="1"/>
        <v>4166750</v>
      </c>
    </row>
    <row r="47" spans="1:186">
      <c r="A47" s="1">
        <v>46</v>
      </c>
      <c r="B47" s="1" t="s">
        <v>29832</v>
      </c>
      <c r="C47" s="41" t="s">
        <v>29910</v>
      </c>
      <c r="D47" s="1" t="s">
        <v>170</v>
      </c>
      <c r="E47" s="4" t="s">
        <v>629</v>
      </c>
      <c r="F47" s="1" t="s">
        <v>28</v>
      </c>
      <c r="G47" s="41" t="s">
        <v>630</v>
      </c>
      <c r="H47" s="1" t="s">
        <v>45</v>
      </c>
      <c r="J47" t="s">
        <v>29959</v>
      </c>
      <c r="K47" s="1" t="s">
        <v>252</v>
      </c>
      <c r="L47" t="s">
        <v>29958</v>
      </c>
      <c r="M47" s="1" t="s">
        <v>175</v>
      </c>
      <c r="N47" s="1" t="s">
        <v>176</v>
      </c>
      <c r="O47" s="1">
        <v>4</v>
      </c>
      <c r="P47" s="41" t="s">
        <v>29957</v>
      </c>
      <c r="Q47" s="41" t="s">
        <v>29885</v>
      </c>
      <c r="R47" s="4" t="s">
        <v>30003</v>
      </c>
      <c r="S47" s="41" t="s">
        <v>30004</v>
      </c>
      <c r="T47" s="1">
        <v>2022</v>
      </c>
      <c r="U47" s="1">
        <v>524119</v>
      </c>
      <c r="V47" t="s">
        <v>245</v>
      </c>
      <c r="W47" s="4" t="s">
        <v>177</v>
      </c>
      <c r="CV47" s="1" t="s">
        <v>29653</v>
      </c>
      <c r="CX47" s="219">
        <v>0</v>
      </c>
      <c r="CY47" s="1" t="s">
        <v>753</v>
      </c>
      <c r="CZ47" s="352">
        <v>1</v>
      </c>
      <c r="DA47" s="221">
        <v>2466750</v>
      </c>
      <c r="DB47" s="1" t="s">
        <v>176</v>
      </c>
      <c r="DD47" s="219">
        <v>0</v>
      </c>
      <c r="DE47" s="1" t="s">
        <v>29654</v>
      </c>
      <c r="DF47" s="350">
        <v>2</v>
      </c>
      <c r="DG47" s="221">
        <v>150000</v>
      </c>
      <c r="DH47" s="1" t="s">
        <v>29655</v>
      </c>
      <c r="DI47" s="350">
        <v>2</v>
      </c>
      <c r="DJ47" s="219">
        <v>200000</v>
      </c>
      <c r="DK47" s="1" t="s">
        <v>161</v>
      </c>
      <c r="DL47" s="350">
        <v>2</v>
      </c>
      <c r="DM47" s="221">
        <v>500000</v>
      </c>
      <c r="DP47" s="219">
        <v>0</v>
      </c>
      <c r="DS47" s="221">
        <v>0</v>
      </c>
      <c r="EB47" s="346"/>
      <c r="FV47" s="220">
        <v>4166750</v>
      </c>
      <c r="FY47" s="1"/>
      <c r="FZ47" s="4"/>
      <c r="GA47" s="1"/>
      <c r="GB47" s="1" t="s">
        <v>29732</v>
      </c>
      <c r="GC47" s="41" t="s">
        <v>29736</v>
      </c>
      <c r="GD47" s="431">
        <f t="shared" si="1"/>
        <v>4166750</v>
      </c>
    </row>
    <row r="48" spans="1:186">
      <c r="A48" s="1">
        <v>47</v>
      </c>
      <c r="B48" s="1" t="s">
        <v>29833</v>
      </c>
      <c r="C48" s="41" t="s">
        <v>29910</v>
      </c>
      <c r="D48" s="1" t="s">
        <v>170</v>
      </c>
      <c r="E48" s="4" t="s">
        <v>631</v>
      </c>
      <c r="F48" s="1" t="s">
        <v>9</v>
      </c>
      <c r="G48" s="41" t="s">
        <v>632</v>
      </c>
      <c r="H48" s="1" t="s">
        <v>38</v>
      </c>
      <c r="J48" t="s">
        <v>633</v>
      </c>
      <c r="K48" s="1" t="s">
        <v>244</v>
      </c>
      <c r="L48" t="s">
        <v>29960</v>
      </c>
      <c r="M48" s="1" t="s">
        <v>175</v>
      </c>
      <c r="N48" s="1" t="s">
        <v>176</v>
      </c>
      <c r="O48" s="1">
        <v>6</v>
      </c>
      <c r="P48" s="41" t="s">
        <v>29944</v>
      </c>
      <c r="Q48" s="41" t="s">
        <v>29951</v>
      </c>
      <c r="R48" s="4" t="s">
        <v>29961</v>
      </c>
      <c r="S48" s="41" t="s">
        <v>29910</v>
      </c>
      <c r="T48" s="1">
        <v>2022</v>
      </c>
      <c r="U48" s="1">
        <v>524119</v>
      </c>
      <c r="V48" t="s">
        <v>245</v>
      </c>
      <c r="W48" s="4" t="s">
        <v>177</v>
      </c>
      <c r="CX48" s="219"/>
      <c r="DA48" s="221"/>
      <c r="DJ48" s="219"/>
      <c r="DM48" s="221"/>
      <c r="DP48" s="219"/>
      <c r="DS48" s="221"/>
      <c r="EB48" s="346"/>
      <c r="FU48" s="220">
        <v>0</v>
      </c>
      <c r="FV48" s="220">
        <v>4962000</v>
      </c>
      <c r="FW48" s="220">
        <v>0</v>
      </c>
      <c r="FY48" s="1"/>
      <c r="FZ48" s="4"/>
      <c r="GA48" s="1"/>
      <c r="GB48" s="1" t="s">
        <v>29732</v>
      </c>
      <c r="GC48" s="41" t="s">
        <v>29736</v>
      </c>
      <c r="GD48" s="431">
        <f t="shared" si="1"/>
        <v>4962000</v>
      </c>
    </row>
    <row r="49" spans="1:186">
      <c r="A49" s="1">
        <v>48</v>
      </c>
      <c r="B49" s="1" t="s">
        <v>29834</v>
      </c>
      <c r="C49" s="41" t="s">
        <v>29957</v>
      </c>
      <c r="D49" s="1" t="s">
        <v>170</v>
      </c>
      <c r="E49" s="4" t="s">
        <v>634</v>
      </c>
      <c r="F49" s="1" t="s">
        <v>25</v>
      </c>
      <c r="G49" s="41" t="s">
        <v>635</v>
      </c>
      <c r="H49" s="1" t="s">
        <v>45</v>
      </c>
      <c r="J49" t="s">
        <v>29962</v>
      </c>
      <c r="K49" s="1" t="s">
        <v>360</v>
      </c>
      <c r="L49" t="s">
        <v>29963</v>
      </c>
      <c r="M49" s="1" t="s">
        <v>175</v>
      </c>
      <c r="N49" s="1" t="s">
        <v>521</v>
      </c>
      <c r="O49" s="1">
        <v>3</v>
      </c>
      <c r="P49" s="41" t="s">
        <v>29916</v>
      </c>
      <c r="Q49" s="41" t="s">
        <v>29885</v>
      </c>
      <c r="R49" s="4" t="s">
        <v>29889</v>
      </c>
      <c r="S49" s="41" t="s">
        <v>29957</v>
      </c>
      <c r="T49" s="1">
        <v>2022</v>
      </c>
      <c r="U49" s="1">
        <v>524119</v>
      </c>
      <c r="V49" t="s">
        <v>245</v>
      </c>
      <c r="W49" s="4" t="s">
        <v>177</v>
      </c>
      <c r="CX49" s="219"/>
      <c r="DA49" s="221"/>
      <c r="DJ49" s="219"/>
      <c r="DM49" s="221"/>
      <c r="DP49" s="219"/>
      <c r="DS49" s="221"/>
      <c r="EB49" s="346"/>
      <c r="FU49" s="220">
        <v>0</v>
      </c>
      <c r="FV49" s="220">
        <v>2734000</v>
      </c>
      <c r="FW49" s="220">
        <v>0</v>
      </c>
      <c r="FY49" s="1"/>
      <c r="FZ49" s="4"/>
      <c r="GA49" s="1"/>
      <c r="GB49" s="1" t="s">
        <v>29732</v>
      </c>
      <c r="GC49" s="41" t="s">
        <v>29736</v>
      </c>
      <c r="GD49" s="431">
        <f t="shared" si="1"/>
        <v>2734000</v>
      </c>
    </row>
    <row r="50" spans="1:186">
      <c r="A50" s="1">
        <v>49</v>
      </c>
      <c r="B50" s="1" t="s">
        <v>29835</v>
      </c>
      <c r="C50" s="41" t="s">
        <v>29957</v>
      </c>
      <c r="D50" s="1" t="s">
        <v>170</v>
      </c>
      <c r="E50" s="4" t="s">
        <v>636</v>
      </c>
      <c r="F50" s="1" t="s">
        <v>30</v>
      </c>
      <c r="G50" s="41" t="s">
        <v>637</v>
      </c>
      <c r="H50" s="1" t="s">
        <v>45</v>
      </c>
      <c r="J50" t="s">
        <v>29964</v>
      </c>
      <c r="K50" s="1" t="s">
        <v>360</v>
      </c>
      <c r="L50" t="s">
        <v>29963</v>
      </c>
      <c r="M50" s="1" t="s">
        <v>175</v>
      </c>
      <c r="N50" s="1" t="s">
        <v>521</v>
      </c>
      <c r="O50" s="1">
        <v>3</v>
      </c>
      <c r="P50" s="41" t="s">
        <v>29916</v>
      </c>
      <c r="Q50" s="41" t="s">
        <v>29885</v>
      </c>
      <c r="R50" s="4" t="s">
        <v>29889</v>
      </c>
      <c r="S50" s="41" t="s">
        <v>29957</v>
      </c>
      <c r="T50" s="1">
        <v>2022</v>
      </c>
      <c r="U50" s="1">
        <v>524119</v>
      </c>
      <c r="V50" t="s">
        <v>245</v>
      </c>
      <c r="W50" s="4" t="s">
        <v>177</v>
      </c>
      <c r="CX50" s="219"/>
      <c r="DA50" s="221"/>
      <c r="DJ50" s="219"/>
      <c r="DM50" s="221"/>
      <c r="DP50" s="219"/>
      <c r="DS50" s="221"/>
      <c r="EB50" s="346"/>
      <c r="FU50" s="220">
        <v>0</v>
      </c>
      <c r="FV50" s="220">
        <v>2734000</v>
      </c>
      <c r="FW50" s="220">
        <v>0</v>
      </c>
      <c r="FY50" s="1"/>
      <c r="FZ50" s="4"/>
      <c r="GA50" s="1"/>
      <c r="GB50" s="1" t="s">
        <v>29732</v>
      </c>
      <c r="GC50" s="41" t="s">
        <v>29736</v>
      </c>
      <c r="GD50" s="431">
        <f t="shared" si="1"/>
        <v>2734000</v>
      </c>
    </row>
    <row r="51" spans="1:186">
      <c r="A51" s="1">
        <v>50</v>
      </c>
      <c r="B51" s="1" t="s">
        <v>29836</v>
      </c>
      <c r="C51" s="41" t="s">
        <v>29957</v>
      </c>
      <c r="D51" s="1" t="s">
        <v>170</v>
      </c>
      <c r="E51" s="4" t="s">
        <v>638</v>
      </c>
      <c r="F51" s="1" t="s">
        <v>17</v>
      </c>
      <c r="G51" s="41" t="s">
        <v>639</v>
      </c>
      <c r="H51" s="1" t="s">
        <v>38</v>
      </c>
      <c r="J51" t="s">
        <v>640</v>
      </c>
      <c r="K51" s="1" t="s">
        <v>360</v>
      </c>
      <c r="L51" t="s">
        <v>29963</v>
      </c>
      <c r="M51" s="1" t="s">
        <v>175</v>
      </c>
      <c r="N51" s="1" t="s">
        <v>521</v>
      </c>
      <c r="O51" s="1">
        <v>3</v>
      </c>
      <c r="P51" s="41" t="s">
        <v>29916</v>
      </c>
      <c r="Q51" s="41" t="s">
        <v>29885</v>
      </c>
      <c r="R51" s="4" t="s">
        <v>29889</v>
      </c>
      <c r="S51" s="41" t="s">
        <v>29957</v>
      </c>
      <c r="T51" s="1">
        <v>2022</v>
      </c>
      <c r="U51" s="1">
        <v>524119</v>
      </c>
      <c r="V51" t="s">
        <v>245</v>
      </c>
      <c r="W51" s="4" t="s">
        <v>177</v>
      </c>
      <c r="CX51" s="219"/>
      <c r="DA51" s="221"/>
      <c r="DJ51" s="219"/>
      <c r="DM51" s="221"/>
      <c r="DP51" s="219"/>
      <c r="DS51" s="221"/>
      <c r="EB51" s="346"/>
      <c r="FU51" s="220">
        <v>0</v>
      </c>
      <c r="FV51" s="220">
        <v>2734000</v>
      </c>
      <c r="FW51" s="220">
        <v>0</v>
      </c>
      <c r="FY51" s="1"/>
      <c r="FZ51" s="4"/>
      <c r="GA51" s="1"/>
      <c r="GB51" s="1" t="s">
        <v>29732</v>
      </c>
      <c r="GC51" s="41" t="s">
        <v>29984</v>
      </c>
      <c r="GD51" s="431">
        <f t="shared" si="1"/>
        <v>2734000</v>
      </c>
    </row>
    <row r="52" spans="1:186">
      <c r="A52" s="1">
        <v>51</v>
      </c>
      <c r="B52" s="1" t="s">
        <v>29837</v>
      </c>
      <c r="C52" s="41" t="s">
        <v>29957</v>
      </c>
      <c r="D52" s="1" t="s">
        <v>170</v>
      </c>
      <c r="E52" s="4" t="s">
        <v>641</v>
      </c>
      <c r="F52" s="1" t="s">
        <v>9</v>
      </c>
      <c r="G52" s="41" t="s">
        <v>642</v>
      </c>
      <c r="H52" s="1" t="s">
        <v>38</v>
      </c>
      <c r="J52" t="s">
        <v>643</v>
      </c>
      <c r="K52" s="1" t="s">
        <v>326</v>
      </c>
      <c r="L52" t="s">
        <v>29965</v>
      </c>
      <c r="M52" s="1" t="s">
        <v>175</v>
      </c>
      <c r="N52" s="1" t="s">
        <v>176</v>
      </c>
      <c r="O52" s="1">
        <v>4</v>
      </c>
      <c r="P52" s="41" t="s">
        <v>29916</v>
      </c>
      <c r="Q52" s="41" t="s">
        <v>29951</v>
      </c>
      <c r="R52" s="4" t="s">
        <v>29966</v>
      </c>
      <c r="S52" s="41" t="s">
        <v>29957</v>
      </c>
      <c r="T52" s="1">
        <v>2022</v>
      </c>
      <c r="U52" s="1">
        <v>524119</v>
      </c>
      <c r="V52" t="s">
        <v>245</v>
      </c>
      <c r="W52" s="4" t="s">
        <v>177</v>
      </c>
      <c r="CV52" s="1" t="s">
        <v>29653</v>
      </c>
      <c r="CX52" s="219">
        <v>0</v>
      </c>
      <c r="CY52" s="1" t="s">
        <v>753</v>
      </c>
      <c r="CZ52" s="352">
        <v>1</v>
      </c>
      <c r="DA52" s="221">
        <v>1462600</v>
      </c>
      <c r="DB52" s="1" t="s">
        <v>176</v>
      </c>
      <c r="DC52" s="350">
        <v>1</v>
      </c>
      <c r="DD52" s="219">
        <v>1360500</v>
      </c>
      <c r="DE52" s="1" t="s">
        <v>29654</v>
      </c>
      <c r="DF52" s="350">
        <v>2</v>
      </c>
      <c r="DG52" s="221">
        <v>150000</v>
      </c>
      <c r="DH52" s="1" t="s">
        <v>29655</v>
      </c>
      <c r="DI52" s="350">
        <v>2</v>
      </c>
      <c r="DJ52" s="219">
        <v>200000</v>
      </c>
      <c r="DK52" s="1" t="s">
        <v>161</v>
      </c>
      <c r="DL52" s="350">
        <v>2</v>
      </c>
      <c r="DM52" s="221">
        <v>500000</v>
      </c>
      <c r="DP52" s="219">
        <v>0</v>
      </c>
      <c r="DS52" s="221">
        <v>0</v>
      </c>
      <c r="EB52" s="346"/>
      <c r="FU52" s="220">
        <v>0</v>
      </c>
      <c r="FV52" s="220">
        <v>4523100</v>
      </c>
      <c r="FW52" s="220">
        <v>0</v>
      </c>
      <c r="FY52" s="1"/>
      <c r="FZ52" s="4"/>
      <c r="GA52" s="1"/>
      <c r="GB52" s="1" t="s">
        <v>29732</v>
      </c>
      <c r="GC52" s="41" t="s">
        <v>29738</v>
      </c>
      <c r="GD52" s="431">
        <f t="shared" si="1"/>
        <v>4523100</v>
      </c>
    </row>
    <row r="53" spans="1:186">
      <c r="A53" s="1">
        <v>52</v>
      </c>
      <c r="B53" s="1" t="s">
        <v>29838</v>
      </c>
      <c r="C53" s="41" t="s">
        <v>29957</v>
      </c>
      <c r="D53" s="1" t="s">
        <v>170</v>
      </c>
      <c r="E53" s="4" t="s">
        <v>644</v>
      </c>
      <c r="F53" s="1" t="s">
        <v>15</v>
      </c>
      <c r="G53" s="41" t="s">
        <v>645</v>
      </c>
      <c r="H53" s="1" t="s">
        <v>38</v>
      </c>
      <c r="J53" t="s">
        <v>646</v>
      </c>
      <c r="K53" s="1" t="s">
        <v>326</v>
      </c>
      <c r="L53" t="s">
        <v>29965</v>
      </c>
      <c r="M53" s="1" t="s">
        <v>175</v>
      </c>
      <c r="N53" s="1" t="s">
        <v>176</v>
      </c>
      <c r="O53" s="1">
        <v>4</v>
      </c>
      <c r="P53" s="41" t="s">
        <v>29916</v>
      </c>
      <c r="Q53" s="41" t="s">
        <v>29951</v>
      </c>
      <c r="R53" s="4" t="s">
        <v>29966</v>
      </c>
      <c r="S53" s="41" t="s">
        <v>29957</v>
      </c>
      <c r="T53" s="1">
        <v>2022</v>
      </c>
      <c r="U53" s="1">
        <v>524119</v>
      </c>
      <c r="V53" t="s">
        <v>245</v>
      </c>
      <c r="W53" s="4" t="s">
        <v>177</v>
      </c>
      <c r="CV53" s="1" t="s">
        <v>29653</v>
      </c>
      <c r="CX53" s="219">
        <v>0</v>
      </c>
      <c r="CY53" s="1" t="s">
        <v>753</v>
      </c>
      <c r="CZ53" s="352">
        <v>1</v>
      </c>
      <c r="DA53" s="221">
        <v>1462600</v>
      </c>
      <c r="DB53" s="1" t="s">
        <v>176</v>
      </c>
      <c r="DC53" s="350">
        <v>1</v>
      </c>
      <c r="DD53" s="219">
        <v>1360500</v>
      </c>
      <c r="DE53" s="1" t="s">
        <v>29654</v>
      </c>
      <c r="DF53" s="350">
        <v>2</v>
      </c>
      <c r="DG53" s="221">
        <v>150000</v>
      </c>
      <c r="DH53" s="1" t="s">
        <v>29655</v>
      </c>
      <c r="DI53" s="350">
        <v>2</v>
      </c>
      <c r="DJ53" s="219">
        <v>200000</v>
      </c>
      <c r="DK53" s="1" t="s">
        <v>161</v>
      </c>
      <c r="DL53" s="350">
        <v>2</v>
      </c>
      <c r="DM53" s="221">
        <v>500000</v>
      </c>
      <c r="DP53" s="219">
        <v>0</v>
      </c>
      <c r="DS53" s="221">
        <v>0</v>
      </c>
      <c r="EB53" s="346"/>
      <c r="FU53" s="220">
        <v>0</v>
      </c>
      <c r="FV53" s="220">
        <v>4523100</v>
      </c>
      <c r="FW53" s="220">
        <v>0</v>
      </c>
      <c r="FY53" s="1"/>
      <c r="FZ53" s="4"/>
      <c r="GA53" s="1"/>
      <c r="GB53" s="1" t="s">
        <v>29732</v>
      </c>
      <c r="GC53" s="41" t="s">
        <v>29738</v>
      </c>
      <c r="GD53" s="431">
        <f t="shared" si="1"/>
        <v>4523100</v>
      </c>
    </row>
    <row r="54" spans="1:186">
      <c r="A54" s="1">
        <v>53</v>
      </c>
      <c r="B54" s="1" t="s">
        <v>29839</v>
      </c>
      <c r="C54" s="41" t="s">
        <v>29916</v>
      </c>
      <c r="D54" s="1" t="s">
        <v>170</v>
      </c>
      <c r="E54" s="4" t="s">
        <v>427</v>
      </c>
      <c r="F54" s="1" t="s">
        <v>5</v>
      </c>
      <c r="G54" s="41" t="s">
        <v>428</v>
      </c>
      <c r="H54" s="1" t="s">
        <v>38</v>
      </c>
      <c r="J54" t="s">
        <v>429</v>
      </c>
      <c r="K54" s="1" t="s">
        <v>194</v>
      </c>
      <c r="L54" t="s">
        <v>29967</v>
      </c>
      <c r="M54" s="1" t="s">
        <v>175</v>
      </c>
      <c r="N54" s="1" t="s">
        <v>176</v>
      </c>
      <c r="O54" s="1">
        <v>2</v>
      </c>
      <c r="P54" s="41" t="s">
        <v>29916</v>
      </c>
      <c r="Q54" s="41" t="s">
        <v>29945</v>
      </c>
      <c r="R54" s="4" t="s">
        <v>30010</v>
      </c>
      <c r="S54" s="41" t="s">
        <v>29916</v>
      </c>
      <c r="T54" s="1">
        <v>2022</v>
      </c>
      <c r="U54" s="1">
        <v>524119</v>
      </c>
      <c r="V54" t="s">
        <v>245</v>
      </c>
      <c r="W54" s="4" t="s">
        <v>177</v>
      </c>
      <c r="CV54" s="1" t="s">
        <v>29653</v>
      </c>
      <c r="CW54" s="350">
        <v>2</v>
      </c>
      <c r="CX54" s="219">
        <v>992000</v>
      </c>
      <c r="CY54" s="1" t="s">
        <v>753</v>
      </c>
      <c r="CZ54" s="352">
        <v>1</v>
      </c>
      <c r="DA54" s="221">
        <v>1621000</v>
      </c>
      <c r="DB54" s="1" t="s">
        <v>176</v>
      </c>
      <c r="DC54" s="350">
        <v>1</v>
      </c>
      <c r="DD54" s="219">
        <v>1026100</v>
      </c>
      <c r="DE54" s="1" t="s">
        <v>29654</v>
      </c>
      <c r="DF54" s="350">
        <v>2</v>
      </c>
      <c r="DG54" s="221">
        <v>150000</v>
      </c>
      <c r="DH54" s="1" t="s">
        <v>29655</v>
      </c>
      <c r="DI54" s="350">
        <v>2</v>
      </c>
      <c r="DJ54" s="220">
        <v>200000</v>
      </c>
      <c r="DK54" s="1" t="s">
        <v>161</v>
      </c>
      <c r="DL54" s="350">
        <v>2</v>
      </c>
      <c r="DM54" s="220">
        <v>500000</v>
      </c>
      <c r="DP54" s="220">
        <v>0</v>
      </c>
      <c r="DS54" s="220">
        <v>0</v>
      </c>
      <c r="EB54" s="346"/>
      <c r="FV54" s="220">
        <v>6331100</v>
      </c>
      <c r="FY54" s="1"/>
      <c r="FZ54" s="4"/>
      <c r="GA54" s="1"/>
      <c r="GB54" s="1" t="s">
        <v>29732</v>
      </c>
      <c r="GC54" s="41" t="s">
        <v>29736</v>
      </c>
      <c r="GD54" s="431">
        <f t="shared" si="1"/>
        <v>6331100</v>
      </c>
    </row>
    <row r="55" spans="1:186">
      <c r="A55" s="1">
        <v>54</v>
      </c>
      <c r="B55" s="1" t="s">
        <v>29840</v>
      </c>
      <c r="C55" s="41" t="s">
        <v>29916</v>
      </c>
      <c r="D55" s="1" t="s">
        <v>170</v>
      </c>
      <c r="E55" s="4" t="s">
        <v>430</v>
      </c>
      <c r="F55" s="1" t="s">
        <v>15</v>
      </c>
      <c r="G55" s="41" t="s">
        <v>431</v>
      </c>
      <c r="H55" s="1" t="s">
        <v>38</v>
      </c>
      <c r="J55" t="s">
        <v>432</v>
      </c>
      <c r="K55" s="1" t="s">
        <v>194</v>
      </c>
      <c r="L55" t="s">
        <v>29967</v>
      </c>
      <c r="M55" s="1" t="s">
        <v>175</v>
      </c>
      <c r="N55" s="1" t="s">
        <v>176</v>
      </c>
      <c r="O55" s="1">
        <v>2</v>
      </c>
      <c r="P55" s="41" t="s">
        <v>29916</v>
      </c>
      <c r="Q55" s="41" t="s">
        <v>29945</v>
      </c>
      <c r="R55" s="4" t="s">
        <v>30010</v>
      </c>
      <c r="S55" s="41" t="s">
        <v>29916</v>
      </c>
      <c r="T55" s="1">
        <v>2022</v>
      </c>
      <c r="U55" s="1">
        <v>524119</v>
      </c>
      <c r="V55" t="s">
        <v>245</v>
      </c>
      <c r="W55" s="4" t="s">
        <v>177</v>
      </c>
      <c r="CV55" s="1" t="s">
        <v>29653</v>
      </c>
      <c r="CW55" s="350">
        <v>2</v>
      </c>
      <c r="CX55" s="219">
        <v>695000</v>
      </c>
      <c r="CY55" s="1" t="s">
        <v>753</v>
      </c>
      <c r="CZ55" s="352">
        <v>1</v>
      </c>
      <c r="DA55" s="221">
        <v>1621000</v>
      </c>
      <c r="DB55" s="1" t="s">
        <v>176</v>
      </c>
      <c r="DC55" s="350">
        <v>1</v>
      </c>
      <c r="DD55" s="219">
        <v>1026100</v>
      </c>
      <c r="DE55" s="1" t="s">
        <v>29654</v>
      </c>
      <c r="DF55" s="350">
        <v>2</v>
      </c>
      <c r="DG55" s="221">
        <v>150000</v>
      </c>
      <c r="DH55" s="1" t="s">
        <v>29655</v>
      </c>
      <c r="DI55" s="350">
        <v>2</v>
      </c>
      <c r="DJ55" s="220">
        <v>200000</v>
      </c>
      <c r="DK55" s="1" t="s">
        <v>161</v>
      </c>
      <c r="DL55" s="350">
        <v>2</v>
      </c>
      <c r="DM55" s="220">
        <v>500000</v>
      </c>
      <c r="DP55" s="220">
        <v>0</v>
      </c>
      <c r="DS55" s="220">
        <v>0</v>
      </c>
      <c r="EB55" s="346"/>
      <c r="FV55" s="220">
        <v>5737100</v>
      </c>
      <c r="FY55" s="1"/>
      <c r="FZ55" s="4"/>
      <c r="GA55" s="1"/>
      <c r="GB55" s="1" t="s">
        <v>29732</v>
      </c>
      <c r="GC55" s="41" t="s">
        <v>30146</v>
      </c>
      <c r="GD55" s="431">
        <f t="shared" si="1"/>
        <v>5737100</v>
      </c>
    </row>
    <row r="56" spans="1:186">
      <c r="A56" s="1">
        <v>55</v>
      </c>
      <c r="B56" s="1" t="s">
        <v>29841</v>
      </c>
      <c r="C56" s="41" t="s">
        <v>29916</v>
      </c>
      <c r="D56" s="1" t="s">
        <v>170</v>
      </c>
      <c r="E56" s="4" t="s">
        <v>190</v>
      </c>
      <c r="F56" s="1" t="s">
        <v>191</v>
      </c>
      <c r="G56" s="41" t="s">
        <v>192</v>
      </c>
      <c r="H56" s="1" t="s">
        <v>38</v>
      </c>
      <c r="J56" t="s">
        <v>193</v>
      </c>
      <c r="K56" s="1" t="s">
        <v>194</v>
      </c>
      <c r="L56" t="s">
        <v>29968</v>
      </c>
      <c r="M56" s="1" t="s">
        <v>175</v>
      </c>
      <c r="N56" s="1" t="s">
        <v>176</v>
      </c>
      <c r="O56" s="1">
        <v>2</v>
      </c>
      <c r="P56" s="41" t="s">
        <v>29945</v>
      </c>
      <c r="Q56" s="41" t="s">
        <v>29885</v>
      </c>
      <c r="R56" s="4" t="s">
        <v>30009</v>
      </c>
      <c r="S56" s="41" t="s">
        <v>29916</v>
      </c>
      <c r="T56" s="1">
        <v>2022</v>
      </c>
      <c r="U56" s="1">
        <v>524119</v>
      </c>
      <c r="V56" t="s">
        <v>245</v>
      </c>
      <c r="W56" s="4" t="s">
        <v>177</v>
      </c>
      <c r="CV56" s="1" t="s">
        <v>29653</v>
      </c>
      <c r="CW56" s="350">
        <v>0</v>
      </c>
      <c r="CX56" s="219">
        <v>0</v>
      </c>
      <c r="CY56" s="1" t="s">
        <v>753</v>
      </c>
      <c r="CZ56" s="352">
        <v>1</v>
      </c>
      <c r="DA56" s="221">
        <v>3260000</v>
      </c>
      <c r="DB56" s="1" t="s">
        <v>176</v>
      </c>
      <c r="DD56" s="219">
        <v>0</v>
      </c>
      <c r="DE56" s="1" t="s">
        <v>29654</v>
      </c>
      <c r="DF56" s="350">
        <v>2</v>
      </c>
      <c r="DG56" s="221">
        <v>150000</v>
      </c>
      <c r="DH56" s="1" t="s">
        <v>29655</v>
      </c>
      <c r="DI56" s="350">
        <v>2</v>
      </c>
      <c r="DJ56" s="220">
        <v>200000</v>
      </c>
      <c r="DK56" s="1" t="s">
        <v>161</v>
      </c>
      <c r="DL56" s="350">
        <v>3</v>
      </c>
      <c r="DM56" s="220">
        <v>500000</v>
      </c>
      <c r="DP56" s="220">
        <v>0</v>
      </c>
      <c r="DS56" s="220">
        <v>0</v>
      </c>
      <c r="DU56" s="220" t="s">
        <v>30005</v>
      </c>
      <c r="EB56" s="346"/>
      <c r="FV56" s="220">
        <v>5460000</v>
      </c>
      <c r="FY56" s="1"/>
      <c r="FZ56" s="4"/>
      <c r="GA56" s="1"/>
      <c r="GB56" s="1" t="s">
        <v>29732</v>
      </c>
      <c r="GC56" s="41" t="s">
        <v>29736</v>
      </c>
      <c r="GD56" s="431">
        <f t="shared" si="1"/>
        <v>5460000</v>
      </c>
    </row>
    <row r="57" spans="1:186">
      <c r="A57" s="1">
        <v>56</v>
      </c>
      <c r="B57" s="1" t="s">
        <v>29842</v>
      </c>
      <c r="C57" s="41" t="s">
        <v>29916</v>
      </c>
      <c r="D57" s="1" t="s">
        <v>170</v>
      </c>
      <c r="E57" s="4" t="s">
        <v>195</v>
      </c>
      <c r="F57" s="1" t="s">
        <v>19</v>
      </c>
      <c r="G57" s="41" t="s">
        <v>196</v>
      </c>
      <c r="H57" s="1" t="s">
        <v>38</v>
      </c>
      <c r="J57" t="s">
        <v>197</v>
      </c>
      <c r="K57" s="1" t="s">
        <v>194</v>
      </c>
      <c r="L57" t="s">
        <v>29968</v>
      </c>
      <c r="M57" s="1" t="s">
        <v>175</v>
      </c>
      <c r="N57" s="1" t="s">
        <v>176</v>
      </c>
      <c r="O57" s="1">
        <v>2</v>
      </c>
      <c r="P57" s="41" t="s">
        <v>29945</v>
      </c>
      <c r="Q57" s="41" t="s">
        <v>29885</v>
      </c>
      <c r="R57" s="1" t="s">
        <v>30009</v>
      </c>
      <c r="S57" s="41" t="s">
        <v>29916</v>
      </c>
      <c r="T57" s="1">
        <v>2022</v>
      </c>
      <c r="U57" s="1">
        <v>524119</v>
      </c>
      <c r="V57" t="s">
        <v>245</v>
      </c>
      <c r="W57" s="4" t="s">
        <v>177</v>
      </c>
      <c r="AB57" s="1"/>
      <c r="CV57" s="1" t="s">
        <v>29653</v>
      </c>
      <c r="CW57" s="350">
        <v>2</v>
      </c>
      <c r="CX57" s="219">
        <v>730000</v>
      </c>
      <c r="CY57" s="1" t="s">
        <v>753</v>
      </c>
      <c r="CZ57" s="352">
        <v>1</v>
      </c>
      <c r="DA57" s="221">
        <v>1250300</v>
      </c>
      <c r="DB57" s="1" t="s">
        <v>176</v>
      </c>
      <c r="DC57" s="350">
        <v>1</v>
      </c>
      <c r="DD57" s="219">
        <v>1709100</v>
      </c>
      <c r="DE57" s="1" t="s">
        <v>29654</v>
      </c>
      <c r="DF57" s="350">
        <v>2</v>
      </c>
      <c r="DG57" s="221">
        <v>150000</v>
      </c>
      <c r="DH57" s="1" t="s">
        <v>29655</v>
      </c>
      <c r="DI57" s="350">
        <v>2</v>
      </c>
      <c r="DJ57" s="220">
        <v>200000</v>
      </c>
      <c r="DK57" s="1" t="s">
        <v>161</v>
      </c>
      <c r="DL57" s="350">
        <v>3</v>
      </c>
      <c r="DM57" s="220">
        <v>500000</v>
      </c>
      <c r="DP57" s="220">
        <v>0</v>
      </c>
      <c r="DS57" s="220">
        <v>0</v>
      </c>
      <c r="FV57" s="220">
        <v>6619400</v>
      </c>
      <c r="FY57" s="1"/>
      <c r="FZ57" s="4"/>
      <c r="GA57" s="1"/>
      <c r="GB57" s="1" t="s">
        <v>29732</v>
      </c>
      <c r="GC57" s="41" t="s">
        <v>29736</v>
      </c>
      <c r="GD57" s="431">
        <f t="shared" si="1"/>
        <v>6619400</v>
      </c>
    </row>
    <row r="58" spans="1:186">
      <c r="A58" s="1">
        <v>57</v>
      </c>
      <c r="B58" s="1" t="s">
        <v>29843</v>
      </c>
      <c r="C58" s="41" t="s">
        <v>29913</v>
      </c>
      <c r="D58" s="1" t="s">
        <v>29784</v>
      </c>
      <c r="E58" s="4" t="s">
        <v>391</v>
      </c>
      <c r="F58" s="1" t="s">
        <v>9</v>
      </c>
      <c r="G58" s="41" t="s">
        <v>54</v>
      </c>
      <c r="H58" s="1" t="s">
        <v>38</v>
      </c>
      <c r="J58" t="s">
        <v>392</v>
      </c>
      <c r="K58" s="1" t="s">
        <v>4</v>
      </c>
      <c r="L58" t="s">
        <v>29969</v>
      </c>
      <c r="M58" s="1" t="s">
        <v>175</v>
      </c>
      <c r="N58" s="1" t="s">
        <v>292</v>
      </c>
      <c r="O58" s="1">
        <v>2</v>
      </c>
      <c r="P58" s="41" t="s">
        <v>29906</v>
      </c>
      <c r="Q58" s="41" t="s">
        <v>29910</v>
      </c>
      <c r="R58" s="4" t="s">
        <v>29970</v>
      </c>
      <c r="S58" s="41" t="s">
        <v>29913</v>
      </c>
      <c r="T58" s="1">
        <v>2022</v>
      </c>
      <c r="U58" s="1">
        <v>521119</v>
      </c>
      <c r="V58" t="s">
        <v>142</v>
      </c>
      <c r="W58" s="4" t="s">
        <v>142</v>
      </c>
      <c r="CX58" s="219"/>
      <c r="DA58" s="221"/>
      <c r="DJ58" s="1"/>
      <c r="DM58" s="1"/>
      <c r="DP58" s="1"/>
      <c r="DS58" s="1"/>
      <c r="DT58" s="1"/>
      <c r="DU58" s="1"/>
      <c r="DV58" s="1"/>
      <c r="DW58" s="1"/>
      <c r="DX58" s="1"/>
      <c r="DY58" s="1"/>
      <c r="DZ58" s="1"/>
      <c r="EA58" s="1"/>
      <c r="EB58" s="346"/>
      <c r="EC58" s="346"/>
      <c r="ED58" s="346"/>
      <c r="EE58" s="346"/>
      <c r="EF58" s="346"/>
      <c r="EG58" s="346"/>
      <c r="EH58" s="346"/>
      <c r="EI58" s="346"/>
      <c r="EJ58" s="346"/>
      <c r="EK58" s="346"/>
      <c r="EL58" s="346"/>
      <c r="EM58" s="346"/>
      <c r="EN58" s="346"/>
      <c r="EO58" s="346"/>
      <c r="EP58" s="346"/>
      <c r="EQ58" s="346"/>
      <c r="ER58" s="346"/>
      <c r="ES58" s="346"/>
      <c r="ET58" s="346"/>
      <c r="EU58" s="346"/>
      <c r="EV58" s="346"/>
      <c r="EW58" s="346"/>
      <c r="EX58" s="346"/>
      <c r="EY58" s="346"/>
      <c r="EZ58" s="346"/>
      <c r="FA58" s="346"/>
      <c r="FB58" s="346"/>
      <c r="FC58" s="346"/>
      <c r="FD58" s="346"/>
      <c r="FE58" s="346"/>
      <c r="FF58" s="346"/>
      <c r="FG58" s="346"/>
      <c r="FH58" s="346"/>
      <c r="FI58" s="346"/>
      <c r="FJ58" s="346"/>
      <c r="FK58" s="346"/>
      <c r="FL58" s="346"/>
      <c r="FM58" s="346"/>
      <c r="FN58" s="346"/>
      <c r="FO58" s="346"/>
      <c r="FP58" s="346"/>
      <c r="FQ58" s="346"/>
      <c r="FR58" s="346"/>
      <c r="FS58" s="346"/>
      <c r="FT58" s="346"/>
      <c r="FU58" s="385">
        <v>2420000</v>
      </c>
      <c r="FV58" s="1">
        <v>0</v>
      </c>
      <c r="FW58" s="220">
        <v>0</v>
      </c>
      <c r="FY58" s="1"/>
      <c r="FZ58" s="4"/>
      <c r="GA58" s="1"/>
      <c r="GB58" s="1" t="s">
        <v>29732</v>
      </c>
      <c r="GC58" s="41" t="s">
        <v>29737</v>
      </c>
      <c r="GD58" s="431">
        <f t="shared" si="1"/>
        <v>2420000</v>
      </c>
    </row>
    <row r="59" spans="1:186">
      <c r="A59" s="1">
        <v>58</v>
      </c>
      <c r="B59" s="1" t="s">
        <v>29844</v>
      </c>
      <c r="C59" s="41" t="s">
        <v>29973</v>
      </c>
      <c r="D59" s="1" t="s">
        <v>170</v>
      </c>
      <c r="E59" s="4" t="s">
        <v>368</v>
      </c>
      <c r="F59" s="1" t="s">
        <v>129</v>
      </c>
      <c r="G59" s="41">
        <v>67110288</v>
      </c>
      <c r="H59" s="1" t="s">
        <v>367</v>
      </c>
      <c r="J59" t="s">
        <v>47</v>
      </c>
      <c r="K59" s="1" t="s">
        <v>369</v>
      </c>
      <c r="L59" t="s">
        <v>29974</v>
      </c>
      <c r="M59" s="1" t="s">
        <v>175</v>
      </c>
      <c r="N59" s="1" t="s">
        <v>176</v>
      </c>
      <c r="O59" s="1">
        <v>3</v>
      </c>
      <c r="P59" s="41" t="s">
        <v>29973</v>
      </c>
      <c r="Q59" s="41" t="s">
        <v>29971</v>
      </c>
      <c r="R59" s="4" t="s">
        <v>30001</v>
      </c>
      <c r="S59" s="41" t="s">
        <v>29973</v>
      </c>
      <c r="T59" s="1">
        <v>2022</v>
      </c>
      <c r="U59" s="1">
        <v>524119</v>
      </c>
      <c r="V59" t="s">
        <v>245</v>
      </c>
      <c r="W59" s="4" t="s">
        <v>177</v>
      </c>
      <c r="CV59" s="1" t="s">
        <v>29653</v>
      </c>
      <c r="CW59" s="350">
        <v>0</v>
      </c>
      <c r="CX59" s="219">
        <v>0</v>
      </c>
      <c r="CY59" s="1" t="s">
        <v>753</v>
      </c>
      <c r="CZ59" s="352">
        <v>1</v>
      </c>
      <c r="DA59" s="221">
        <v>7516500</v>
      </c>
      <c r="DB59" s="1" t="s">
        <v>176</v>
      </c>
      <c r="DC59" s="350">
        <v>1</v>
      </c>
      <c r="DD59" s="219">
        <v>1678500</v>
      </c>
      <c r="DE59" s="1" t="s">
        <v>29654</v>
      </c>
      <c r="DF59" s="350">
        <v>2</v>
      </c>
      <c r="DG59" s="221">
        <v>150000</v>
      </c>
      <c r="DH59" s="1" t="s">
        <v>29655</v>
      </c>
      <c r="DI59" s="350">
        <v>2</v>
      </c>
      <c r="DJ59" s="220">
        <v>200000</v>
      </c>
      <c r="DK59" s="1" t="s">
        <v>161</v>
      </c>
      <c r="DL59" s="350">
        <v>2</v>
      </c>
      <c r="DM59" s="220">
        <v>500000</v>
      </c>
      <c r="DP59" s="220">
        <v>0</v>
      </c>
      <c r="DS59" s="220">
        <v>0</v>
      </c>
      <c r="FV59" s="220">
        <v>10895000</v>
      </c>
      <c r="FY59" s="1"/>
      <c r="FZ59" s="4"/>
      <c r="GA59" s="1"/>
      <c r="GB59" s="1" t="s">
        <v>29732</v>
      </c>
      <c r="GC59" s="41" t="s">
        <v>29736</v>
      </c>
      <c r="GD59" s="431">
        <f t="shared" si="1"/>
        <v>10895000</v>
      </c>
    </row>
    <row r="60" spans="1:186">
      <c r="A60" s="1">
        <v>59</v>
      </c>
      <c r="B60" s="1" t="s">
        <v>29846</v>
      </c>
      <c r="C60" s="41" t="s">
        <v>29973</v>
      </c>
      <c r="D60" s="1" t="s">
        <v>170</v>
      </c>
      <c r="E60" s="4" t="s">
        <v>29975</v>
      </c>
      <c r="F60" s="1" t="s">
        <v>7</v>
      </c>
      <c r="G60" s="41">
        <v>85041990</v>
      </c>
      <c r="H60" s="1" t="s">
        <v>38</v>
      </c>
      <c r="J60" t="s">
        <v>126</v>
      </c>
      <c r="K60" s="1" t="s">
        <v>4</v>
      </c>
      <c r="L60" t="s">
        <v>29976</v>
      </c>
      <c r="M60" s="1" t="s">
        <v>175</v>
      </c>
      <c r="N60" s="1" t="s">
        <v>176</v>
      </c>
      <c r="O60" s="1">
        <v>3</v>
      </c>
      <c r="P60" s="41" t="s">
        <v>29973</v>
      </c>
      <c r="Q60" s="41" t="s">
        <v>29971</v>
      </c>
      <c r="R60" s="4" t="s">
        <v>30001</v>
      </c>
      <c r="S60" s="41" t="s">
        <v>29973</v>
      </c>
      <c r="T60" s="1">
        <v>2022</v>
      </c>
      <c r="U60" s="1">
        <v>524119</v>
      </c>
      <c r="V60" t="s">
        <v>245</v>
      </c>
      <c r="W60" s="4" t="s">
        <v>177</v>
      </c>
      <c r="CV60" s="1" t="s">
        <v>29653</v>
      </c>
      <c r="CW60" s="350">
        <v>1</v>
      </c>
      <c r="CX60" s="219">
        <v>550000</v>
      </c>
      <c r="CY60" s="1" t="s">
        <v>753</v>
      </c>
      <c r="CZ60" s="352">
        <v>1</v>
      </c>
      <c r="DA60" s="221">
        <v>1713500</v>
      </c>
      <c r="DB60" s="1" t="s">
        <v>176</v>
      </c>
      <c r="DC60" s="350">
        <v>1</v>
      </c>
      <c r="DD60" s="219">
        <v>1678500</v>
      </c>
      <c r="DE60" s="1" t="s">
        <v>29654</v>
      </c>
      <c r="DF60" s="350">
        <v>2</v>
      </c>
      <c r="DG60" s="221">
        <v>150000</v>
      </c>
      <c r="DH60" s="1" t="s">
        <v>29655</v>
      </c>
      <c r="DI60" s="350">
        <v>2</v>
      </c>
      <c r="DJ60" s="220">
        <v>200000</v>
      </c>
      <c r="DK60" s="1" t="s">
        <v>161</v>
      </c>
      <c r="DL60" s="350">
        <v>2</v>
      </c>
      <c r="DM60" s="220">
        <v>500000</v>
      </c>
      <c r="DP60" s="220">
        <v>0</v>
      </c>
      <c r="DS60" s="220">
        <v>0</v>
      </c>
      <c r="FV60" s="220">
        <v>5642000</v>
      </c>
      <c r="FY60" s="1"/>
      <c r="FZ60" s="4"/>
      <c r="GA60" s="1"/>
      <c r="GB60" s="1" t="s">
        <v>29732</v>
      </c>
      <c r="GC60" s="41" t="s">
        <v>29736</v>
      </c>
      <c r="GD60" s="431">
        <f t="shared" si="1"/>
        <v>5642000</v>
      </c>
    </row>
    <row r="61" spans="1:186">
      <c r="A61" s="1">
        <v>60</v>
      </c>
      <c r="B61" s="1" t="s">
        <v>29848</v>
      </c>
      <c r="C61" s="41" t="s">
        <v>29972</v>
      </c>
      <c r="D61" s="1" t="s">
        <v>170</v>
      </c>
      <c r="E61" s="4" t="s">
        <v>25889</v>
      </c>
      <c r="F61" s="1" t="s">
        <v>21</v>
      </c>
      <c r="G61" s="41" t="s">
        <v>25888</v>
      </c>
      <c r="H61" s="1" t="s">
        <v>38</v>
      </c>
      <c r="J61" t="s">
        <v>29982</v>
      </c>
      <c r="K61" s="1" t="s">
        <v>360</v>
      </c>
      <c r="L61" t="s">
        <v>29980</v>
      </c>
      <c r="M61" s="1" t="s">
        <v>175</v>
      </c>
      <c r="N61" s="1" t="s">
        <v>176</v>
      </c>
      <c r="O61" s="1">
        <v>7</v>
      </c>
      <c r="P61" s="41" t="s">
        <v>29979</v>
      </c>
      <c r="Q61" s="41" t="s">
        <v>29981</v>
      </c>
      <c r="R61" s="4" t="s">
        <v>29790</v>
      </c>
      <c r="S61" s="41" t="s">
        <v>29972</v>
      </c>
      <c r="T61" s="1">
        <v>2022</v>
      </c>
      <c r="U61" s="1">
        <v>524119</v>
      </c>
      <c r="V61" t="s">
        <v>245</v>
      </c>
      <c r="W61" s="4" t="s">
        <v>177</v>
      </c>
      <c r="CV61" s="1" t="s">
        <v>29653</v>
      </c>
      <c r="CX61" s="219">
        <v>0</v>
      </c>
      <c r="CY61" s="1" t="s">
        <v>753</v>
      </c>
      <c r="CZ61" s="352">
        <v>1</v>
      </c>
      <c r="DA61" s="221">
        <v>1608000</v>
      </c>
      <c r="DB61" s="1" t="s">
        <v>176</v>
      </c>
      <c r="DC61" s="350">
        <v>1</v>
      </c>
      <c r="DD61" s="219">
        <v>1549600</v>
      </c>
      <c r="DE61" s="1" t="s">
        <v>29654</v>
      </c>
      <c r="DF61" s="350">
        <v>2</v>
      </c>
      <c r="DG61" s="221">
        <v>150000</v>
      </c>
      <c r="DH61" s="1" t="s">
        <v>29655</v>
      </c>
      <c r="DI61" s="350">
        <v>2</v>
      </c>
      <c r="DJ61" s="220">
        <v>200000</v>
      </c>
      <c r="DK61" s="1" t="s">
        <v>161</v>
      </c>
      <c r="DL61" s="350">
        <v>6</v>
      </c>
      <c r="DM61" s="220">
        <v>500000</v>
      </c>
      <c r="DP61" s="220">
        <v>0</v>
      </c>
      <c r="DS61" s="220">
        <v>0</v>
      </c>
      <c r="FU61" s="220">
        <v>0</v>
      </c>
      <c r="FV61" s="220">
        <v>6857600</v>
      </c>
      <c r="FW61" s="220">
        <v>0</v>
      </c>
      <c r="FY61" s="1"/>
      <c r="FZ61" s="4"/>
      <c r="GA61" s="1"/>
      <c r="GB61" s="1" t="s">
        <v>29732</v>
      </c>
      <c r="GC61" s="41" t="s">
        <v>29738</v>
      </c>
      <c r="GD61" s="431">
        <f t="shared" si="1"/>
        <v>6857600</v>
      </c>
    </row>
    <row r="62" spans="1:186">
      <c r="A62" s="1">
        <v>61</v>
      </c>
      <c r="B62" s="1" t="s">
        <v>29849</v>
      </c>
      <c r="C62" s="41" t="s">
        <v>29973</v>
      </c>
      <c r="D62" s="1" t="s">
        <v>170</v>
      </c>
      <c r="E62" s="4" t="s">
        <v>195</v>
      </c>
      <c r="F62" s="1" t="s">
        <v>19</v>
      </c>
      <c r="G62" s="41" t="s">
        <v>196</v>
      </c>
      <c r="H62" s="1" t="s">
        <v>38</v>
      </c>
      <c r="I62" s="1" t="s">
        <v>20</v>
      </c>
      <c r="J62" t="s">
        <v>197</v>
      </c>
      <c r="K62" s="1" t="s">
        <v>194</v>
      </c>
      <c r="L62" t="s">
        <v>29974</v>
      </c>
      <c r="M62" s="1" t="s">
        <v>175</v>
      </c>
      <c r="N62" s="1" t="s">
        <v>176</v>
      </c>
      <c r="O62" s="1">
        <v>3</v>
      </c>
      <c r="P62" s="41" t="s">
        <v>29973</v>
      </c>
      <c r="Q62" s="41" t="s">
        <v>29971</v>
      </c>
      <c r="R62" s="4" t="s">
        <v>30122</v>
      </c>
      <c r="S62" s="41" t="s">
        <v>29973</v>
      </c>
      <c r="T62" s="1">
        <v>2022</v>
      </c>
      <c r="U62" s="1">
        <v>524119</v>
      </c>
      <c r="V62" t="s">
        <v>245</v>
      </c>
      <c r="W62" s="4" t="s">
        <v>177</v>
      </c>
      <c r="Z62" s="41" t="s">
        <v>36</v>
      </c>
      <c r="AE62" s="41" t="s">
        <v>36</v>
      </c>
      <c r="AJ62" s="41" t="s">
        <v>36</v>
      </c>
      <c r="AO62" s="41" t="s">
        <v>36</v>
      </c>
      <c r="AY62" s="41" t="s">
        <v>36</v>
      </c>
      <c r="BD62" s="41" t="s">
        <v>36</v>
      </c>
      <c r="BI62" s="41" t="s">
        <v>36</v>
      </c>
      <c r="BN62" s="41" t="s">
        <v>36</v>
      </c>
      <c r="BS62" s="41" t="s">
        <v>36</v>
      </c>
      <c r="BX62" s="41" t="s">
        <v>36</v>
      </c>
      <c r="CC62" s="41" t="s">
        <v>36</v>
      </c>
      <c r="CH62" s="41" t="s">
        <v>36</v>
      </c>
      <c r="CM62" s="41" t="s">
        <v>36</v>
      </c>
      <c r="CR62" s="41" t="s">
        <v>36</v>
      </c>
      <c r="CV62" s="1" t="s">
        <v>29653</v>
      </c>
      <c r="CW62" s="350">
        <v>2</v>
      </c>
      <c r="CX62" s="219">
        <v>688100</v>
      </c>
      <c r="CY62" s="1" t="s">
        <v>753</v>
      </c>
      <c r="CZ62" s="352">
        <v>1</v>
      </c>
      <c r="DA62" s="221">
        <v>1713500</v>
      </c>
      <c r="DB62" s="1" t="s">
        <v>176</v>
      </c>
      <c r="DC62" s="350">
        <v>1</v>
      </c>
      <c r="DD62" s="219">
        <v>1546500</v>
      </c>
      <c r="DE62" s="1" t="s">
        <v>29654</v>
      </c>
      <c r="DF62" s="350">
        <v>2</v>
      </c>
      <c r="DG62" s="221">
        <v>150000</v>
      </c>
      <c r="DH62" s="1" t="s">
        <v>29655</v>
      </c>
      <c r="DI62" s="350">
        <v>2</v>
      </c>
      <c r="DJ62" s="220">
        <v>200000</v>
      </c>
      <c r="DK62" s="1" t="s">
        <v>161</v>
      </c>
      <c r="DL62" s="350">
        <v>3</v>
      </c>
      <c r="DM62" s="220">
        <v>500000</v>
      </c>
      <c r="DP62" s="220">
        <v>0</v>
      </c>
      <c r="DS62" s="220">
        <v>0</v>
      </c>
      <c r="FV62" s="220">
        <v>6836200</v>
      </c>
      <c r="FY62" s="1"/>
      <c r="FZ62" s="4"/>
      <c r="GA62" s="1"/>
      <c r="GB62" s="1" t="s">
        <v>29732</v>
      </c>
      <c r="GC62" s="41" t="s">
        <v>29780</v>
      </c>
      <c r="GD62" s="431">
        <f t="shared" si="1"/>
        <v>6836200</v>
      </c>
    </row>
    <row r="63" spans="1:186">
      <c r="A63" s="1">
        <v>62</v>
      </c>
      <c r="B63" s="1" t="s">
        <v>29851</v>
      </c>
      <c r="C63" s="41" t="s">
        <v>30017</v>
      </c>
      <c r="D63" s="1" t="s">
        <v>170</v>
      </c>
      <c r="E63" s="4" t="s">
        <v>1950</v>
      </c>
      <c r="F63" s="1" t="s">
        <v>9</v>
      </c>
      <c r="G63" s="41" t="s">
        <v>1949</v>
      </c>
      <c r="H63" s="1" t="s">
        <v>38</v>
      </c>
      <c r="I63" s="1" t="s">
        <v>10</v>
      </c>
      <c r="J63" t="s">
        <v>30014</v>
      </c>
      <c r="K63" s="1" t="s">
        <v>256</v>
      </c>
      <c r="L63" t="s">
        <v>30018</v>
      </c>
      <c r="M63" s="1" t="s">
        <v>175</v>
      </c>
      <c r="N63" s="1" t="s">
        <v>297</v>
      </c>
      <c r="O63" s="1">
        <v>8</v>
      </c>
      <c r="P63" s="41" t="s">
        <v>30019</v>
      </c>
      <c r="Q63" s="41" t="s">
        <v>30020</v>
      </c>
      <c r="R63" s="4" t="s">
        <v>30021</v>
      </c>
      <c r="S63" s="41" t="s">
        <v>30022</v>
      </c>
      <c r="T63" s="1">
        <v>2022</v>
      </c>
      <c r="U63" s="1">
        <v>524119</v>
      </c>
      <c r="V63" t="s">
        <v>245</v>
      </c>
      <c r="W63" s="4" t="s">
        <v>177</v>
      </c>
      <c r="CV63" s="1" t="s">
        <v>29653</v>
      </c>
      <c r="CX63" s="219">
        <v>0</v>
      </c>
      <c r="CY63" s="1" t="s">
        <v>753</v>
      </c>
      <c r="CZ63" s="352">
        <v>1</v>
      </c>
      <c r="DA63" s="221">
        <v>982000</v>
      </c>
      <c r="DB63" s="1" t="s">
        <v>297</v>
      </c>
      <c r="DC63" s="350">
        <v>1</v>
      </c>
      <c r="DD63" s="219">
        <v>1571400</v>
      </c>
      <c r="DE63" s="1" t="s">
        <v>29654</v>
      </c>
      <c r="DF63" s="350">
        <v>2</v>
      </c>
      <c r="DG63" s="221">
        <v>150000</v>
      </c>
      <c r="DH63" s="1" t="s">
        <v>29655</v>
      </c>
      <c r="DI63" s="350">
        <v>2</v>
      </c>
      <c r="DJ63" s="220">
        <v>200000</v>
      </c>
      <c r="DK63" s="1" t="s">
        <v>161</v>
      </c>
      <c r="DL63" s="350">
        <v>2</v>
      </c>
      <c r="DM63" s="220">
        <v>500000</v>
      </c>
      <c r="DP63" s="220">
        <v>0</v>
      </c>
      <c r="DS63" s="220">
        <v>0</v>
      </c>
      <c r="FV63" s="220">
        <v>4253400</v>
      </c>
      <c r="FY63" s="1"/>
      <c r="FZ63" s="4"/>
      <c r="GA63" s="389"/>
      <c r="GB63" s="1" t="s">
        <v>29732</v>
      </c>
      <c r="GC63" s="41" t="s">
        <v>29738</v>
      </c>
      <c r="GD63" s="431">
        <f t="shared" si="1"/>
        <v>4253400</v>
      </c>
    </row>
    <row r="64" spans="1:186">
      <c r="A64" s="1">
        <v>63</v>
      </c>
      <c r="B64" s="1" t="s">
        <v>29852</v>
      </c>
      <c r="C64" s="41" t="s">
        <v>30017</v>
      </c>
      <c r="D64" s="1" t="s">
        <v>170</v>
      </c>
      <c r="E64" s="4" t="s">
        <v>4994</v>
      </c>
      <c r="F64" s="1" t="s">
        <v>13</v>
      </c>
      <c r="G64" s="41" t="s">
        <v>4993</v>
      </c>
      <c r="H64" s="1" t="s">
        <v>38</v>
      </c>
      <c r="I64" s="1" t="s">
        <v>14</v>
      </c>
      <c r="J64" t="s">
        <v>30015</v>
      </c>
      <c r="K64" s="1" t="s">
        <v>680</v>
      </c>
      <c r="L64" t="s">
        <v>30018</v>
      </c>
      <c r="M64" s="1" t="s">
        <v>175</v>
      </c>
      <c r="N64" s="1" t="s">
        <v>297</v>
      </c>
      <c r="O64" s="1">
        <v>8</v>
      </c>
      <c r="P64" s="41" t="s">
        <v>30019</v>
      </c>
      <c r="Q64" s="41" t="s">
        <v>30020</v>
      </c>
      <c r="R64" s="4" t="s">
        <v>30021</v>
      </c>
      <c r="S64" s="41" t="s">
        <v>30022</v>
      </c>
      <c r="T64" s="1">
        <v>2022</v>
      </c>
      <c r="U64" s="1">
        <v>524119</v>
      </c>
      <c r="V64" t="s">
        <v>245</v>
      </c>
      <c r="W64" s="4" t="s">
        <v>177</v>
      </c>
      <c r="CV64" s="1" t="s">
        <v>29653</v>
      </c>
      <c r="CX64" s="219">
        <v>0</v>
      </c>
      <c r="CY64" s="1" t="s">
        <v>753</v>
      </c>
      <c r="CZ64" s="352">
        <v>1</v>
      </c>
      <c r="DA64" s="221">
        <v>982000</v>
      </c>
      <c r="DB64" s="1" t="s">
        <v>297</v>
      </c>
      <c r="DC64" s="350">
        <v>1</v>
      </c>
      <c r="DD64" s="219">
        <v>1571400</v>
      </c>
      <c r="DE64" s="1" t="s">
        <v>29654</v>
      </c>
      <c r="DF64" s="350">
        <v>2</v>
      </c>
      <c r="DG64" s="221">
        <v>150000</v>
      </c>
      <c r="DH64" s="1" t="s">
        <v>29655</v>
      </c>
      <c r="DI64" s="350">
        <v>2</v>
      </c>
      <c r="DJ64" s="220">
        <v>200000</v>
      </c>
      <c r="DK64" s="1" t="s">
        <v>161</v>
      </c>
      <c r="DL64" s="350">
        <v>2</v>
      </c>
      <c r="DM64" s="220">
        <v>500000</v>
      </c>
      <c r="DP64" s="220">
        <v>0</v>
      </c>
      <c r="DS64" s="220">
        <v>0</v>
      </c>
      <c r="FV64" s="220">
        <v>4253400</v>
      </c>
      <c r="FY64" s="1"/>
      <c r="FZ64" s="4"/>
      <c r="GA64" s="1"/>
      <c r="GB64" s="1" t="s">
        <v>29732</v>
      </c>
      <c r="GC64" s="41" t="s">
        <v>29780</v>
      </c>
      <c r="GD64" s="431">
        <f t="shared" si="1"/>
        <v>4253400</v>
      </c>
    </row>
    <row r="65" spans="1:186">
      <c r="A65" s="1">
        <v>64</v>
      </c>
      <c r="B65" s="1" t="s">
        <v>29855</v>
      </c>
      <c r="C65" s="41" t="s">
        <v>30017</v>
      </c>
      <c r="D65" s="1" t="s">
        <v>170</v>
      </c>
      <c r="E65" s="4" t="s">
        <v>439</v>
      </c>
      <c r="F65" s="1" t="s">
        <v>21</v>
      </c>
      <c r="G65" s="41" t="s">
        <v>440</v>
      </c>
      <c r="H65" s="1" t="s">
        <v>38</v>
      </c>
      <c r="I65" s="1" t="s">
        <v>22</v>
      </c>
      <c r="J65" t="s">
        <v>30016</v>
      </c>
      <c r="K65" s="1" t="s">
        <v>301</v>
      </c>
      <c r="L65" t="s">
        <v>30018</v>
      </c>
      <c r="M65" s="1" t="s">
        <v>175</v>
      </c>
      <c r="N65" s="1" t="s">
        <v>297</v>
      </c>
      <c r="O65" s="1">
        <v>8</v>
      </c>
      <c r="P65" s="41" t="s">
        <v>30019</v>
      </c>
      <c r="Q65" s="41" t="s">
        <v>30020</v>
      </c>
      <c r="R65" s="4" t="s">
        <v>30021</v>
      </c>
      <c r="S65" s="41" t="s">
        <v>30022</v>
      </c>
      <c r="T65" s="1">
        <v>2022</v>
      </c>
      <c r="U65" s="1">
        <v>524119</v>
      </c>
      <c r="V65" t="s">
        <v>245</v>
      </c>
      <c r="W65" s="4" t="s">
        <v>177</v>
      </c>
      <c r="CV65" s="1" t="s">
        <v>29653</v>
      </c>
      <c r="CX65" s="219">
        <v>0</v>
      </c>
      <c r="CY65" s="1" t="s">
        <v>753</v>
      </c>
      <c r="CZ65" s="352">
        <v>1</v>
      </c>
      <c r="DA65" s="221">
        <v>982000</v>
      </c>
      <c r="DB65" s="1" t="s">
        <v>297</v>
      </c>
      <c r="DC65" s="350">
        <v>1</v>
      </c>
      <c r="DD65" s="219">
        <v>1571400</v>
      </c>
      <c r="DE65" s="1" t="s">
        <v>29654</v>
      </c>
      <c r="DF65" s="350">
        <v>2</v>
      </c>
      <c r="DG65" s="221">
        <v>150000</v>
      </c>
      <c r="DH65" s="1" t="s">
        <v>29655</v>
      </c>
      <c r="DI65" s="350">
        <v>2</v>
      </c>
      <c r="DJ65" s="220">
        <v>200000</v>
      </c>
      <c r="DK65" s="1" t="s">
        <v>161</v>
      </c>
      <c r="DL65" s="350">
        <v>2</v>
      </c>
      <c r="DM65" s="220">
        <v>500000</v>
      </c>
      <c r="DP65" s="220">
        <v>0</v>
      </c>
      <c r="DS65" s="220">
        <v>0</v>
      </c>
      <c r="FV65" s="220">
        <v>4253400</v>
      </c>
      <c r="FY65" s="1"/>
      <c r="FZ65" s="4"/>
      <c r="GA65" s="1"/>
      <c r="GB65" s="1" t="s">
        <v>29732</v>
      </c>
      <c r="GC65" s="41" t="s">
        <v>29780</v>
      </c>
      <c r="GD65" s="431">
        <f t="shared" ref="GD65" si="2">SUM(FU65:FW65)</f>
        <v>4253400</v>
      </c>
    </row>
    <row r="66" spans="1:186">
      <c r="A66" s="1">
        <v>65</v>
      </c>
      <c r="B66" s="1" t="s">
        <v>29857</v>
      </c>
      <c r="C66" s="41" t="s">
        <v>30094</v>
      </c>
      <c r="D66" s="1" t="s">
        <v>170</v>
      </c>
      <c r="E66" s="4" t="s">
        <v>439</v>
      </c>
      <c r="F66" s="1" t="s">
        <v>21</v>
      </c>
      <c r="G66" s="41" t="s">
        <v>440</v>
      </c>
      <c r="H66" s="1" t="s">
        <v>38</v>
      </c>
      <c r="I66" s="1" t="s">
        <v>22</v>
      </c>
      <c r="J66" t="s">
        <v>30186</v>
      </c>
      <c r="K66" s="1" t="s">
        <v>301</v>
      </c>
      <c r="L66" t="s">
        <v>30187</v>
      </c>
      <c r="M66" s="1" t="s">
        <v>175</v>
      </c>
      <c r="N66" s="1" t="s">
        <v>297</v>
      </c>
      <c r="O66" s="1">
        <v>10</v>
      </c>
      <c r="P66" s="41" t="s">
        <v>30177</v>
      </c>
      <c r="Q66" s="41" t="s">
        <v>30188</v>
      </c>
      <c r="R66" s="4" t="s">
        <v>30189</v>
      </c>
      <c r="S66" s="41" t="s">
        <v>30132</v>
      </c>
      <c r="T66" s="1">
        <v>2022</v>
      </c>
      <c r="U66" s="1">
        <v>524119</v>
      </c>
      <c r="V66" t="s">
        <v>245</v>
      </c>
      <c r="W66" s="4" t="s">
        <v>177</v>
      </c>
      <c r="Z66" s="41" t="s">
        <v>36</v>
      </c>
      <c r="AE66" s="41" t="s">
        <v>36</v>
      </c>
      <c r="AJ66" s="41" t="s">
        <v>36</v>
      </c>
      <c r="AO66" s="41" t="s">
        <v>36</v>
      </c>
      <c r="AY66" s="41" t="s">
        <v>36</v>
      </c>
      <c r="BD66" s="41" t="s">
        <v>36</v>
      </c>
      <c r="BI66" s="41" t="s">
        <v>36</v>
      </c>
      <c r="BN66" s="41" t="s">
        <v>36</v>
      </c>
      <c r="BS66" s="41" t="s">
        <v>36</v>
      </c>
      <c r="BX66" s="41" t="s">
        <v>36</v>
      </c>
      <c r="CC66" s="41" t="s">
        <v>36</v>
      </c>
      <c r="CH66" s="41" t="s">
        <v>36</v>
      </c>
      <c r="CM66" s="41" t="s">
        <v>36</v>
      </c>
      <c r="CR66" s="41" t="s">
        <v>36</v>
      </c>
      <c r="CV66" s="1" t="s">
        <v>29653</v>
      </c>
      <c r="CX66" s="219">
        <v>0</v>
      </c>
      <c r="CY66" s="1" t="s">
        <v>753</v>
      </c>
      <c r="CZ66" s="352">
        <v>1</v>
      </c>
      <c r="DA66" s="221">
        <v>1138000</v>
      </c>
      <c r="DB66" s="1" t="s">
        <v>297</v>
      </c>
      <c r="DD66" s="219">
        <v>0</v>
      </c>
      <c r="DE66" s="1" t="s">
        <v>29654</v>
      </c>
      <c r="DF66" s="350">
        <v>1</v>
      </c>
      <c r="DG66" s="221">
        <v>150000</v>
      </c>
      <c r="DH66" s="1" t="s">
        <v>29655</v>
      </c>
      <c r="DI66" s="350">
        <v>1</v>
      </c>
      <c r="DJ66" s="220">
        <v>200000</v>
      </c>
      <c r="DK66" s="1" t="s">
        <v>161</v>
      </c>
      <c r="DL66" s="350">
        <v>1</v>
      </c>
      <c r="DM66" s="220">
        <v>500000</v>
      </c>
      <c r="DP66" s="220">
        <v>0</v>
      </c>
      <c r="DS66" s="220">
        <v>0</v>
      </c>
      <c r="FV66" s="220">
        <v>1988000</v>
      </c>
      <c r="FY66" s="1"/>
      <c r="FZ66" s="4"/>
      <c r="GA66" s="1"/>
      <c r="GB66" s="1" t="s">
        <v>29732</v>
      </c>
      <c r="GC66" s="41" t="s">
        <v>29741</v>
      </c>
      <c r="GD66" s="431">
        <f t="shared" ref="GD66:GD74" si="3">SUM(FU66:FW66)</f>
        <v>1988000</v>
      </c>
    </row>
    <row r="67" spans="1:186">
      <c r="A67" s="1">
        <v>66</v>
      </c>
      <c r="B67" s="1" t="s">
        <v>29859</v>
      </c>
      <c r="C67" s="41" t="s">
        <v>30188</v>
      </c>
      <c r="D67" s="1" t="s">
        <v>239</v>
      </c>
      <c r="E67" s="4" t="s">
        <v>22723</v>
      </c>
      <c r="F67" s="1" t="s">
        <v>13</v>
      </c>
      <c r="G67" s="41" t="s">
        <v>22722</v>
      </c>
      <c r="H67" s="1" t="s">
        <v>38</v>
      </c>
      <c r="I67" s="1" t="s">
        <v>14</v>
      </c>
      <c r="J67" t="s">
        <v>30229</v>
      </c>
      <c r="K67" s="1" t="s">
        <v>310</v>
      </c>
      <c r="L67" t="s">
        <v>30232</v>
      </c>
      <c r="M67" s="1" t="s">
        <v>175</v>
      </c>
      <c r="N67" s="1" t="s">
        <v>358</v>
      </c>
      <c r="O67" s="1">
        <v>61</v>
      </c>
      <c r="P67" s="41" t="s">
        <v>30233</v>
      </c>
      <c r="Q67" s="41" t="s">
        <v>30234</v>
      </c>
      <c r="R67" s="4" t="s">
        <v>30198</v>
      </c>
      <c r="S67" s="41" t="s">
        <v>30188</v>
      </c>
      <c r="T67" s="1">
        <v>2022</v>
      </c>
      <c r="U67" s="1">
        <v>524119</v>
      </c>
      <c r="V67" t="s">
        <v>245</v>
      </c>
      <c r="W67" s="4" t="s">
        <v>177</v>
      </c>
      <c r="X67" s="1" t="s">
        <v>30230</v>
      </c>
      <c r="Y67" s="1" t="s">
        <v>19</v>
      </c>
      <c r="Z67" s="41" t="s">
        <v>24139</v>
      </c>
      <c r="AA67" s="350">
        <v>1</v>
      </c>
      <c r="AB67" s="4" t="s">
        <v>30231</v>
      </c>
      <c r="AE67" s="41" t="s">
        <v>36</v>
      </c>
      <c r="AJ67" s="41" t="s">
        <v>36</v>
      </c>
      <c r="AO67" s="41" t="s">
        <v>36</v>
      </c>
      <c r="AY67" s="41" t="s">
        <v>36</v>
      </c>
      <c r="BD67" s="41" t="s">
        <v>36</v>
      </c>
      <c r="BI67" s="41" t="s">
        <v>36</v>
      </c>
      <c r="BN67" s="41" t="s">
        <v>36</v>
      </c>
      <c r="BS67" s="41" t="s">
        <v>36</v>
      </c>
      <c r="BX67" s="41" t="s">
        <v>36</v>
      </c>
      <c r="CC67" s="41" t="s">
        <v>36</v>
      </c>
      <c r="CH67" s="41" t="s">
        <v>36</v>
      </c>
      <c r="CM67" s="41" t="s">
        <v>36</v>
      </c>
      <c r="CR67" s="41" t="s">
        <v>36</v>
      </c>
      <c r="CU67" s="350">
        <v>1</v>
      </c>
      <c r="CX67" s="219">
        <v>0</v>
      </c>
      <c r="DA67" s="221">
        <v>1000000</v>
      </c>
      <c r="DL67" s="350">
        <v>1</v>
      </c>
      <c r="DM67" s="220">
        <v>0</v>
      </c>
      <c r="EB67" s="347">
        <v>1000000</v>
      </c>
      <c r="EC67" s="347">
        <v>0</v>
      </c>
      <c r="ED67" s="347">
        <v>0</v>
      </c>
      <c r="EE67" s="347">
        <v>0</v>
      </c>
      <c r="EF67" s="347">
        <v>0</v>
      </c>
      <c r="EG67" s="347">
        <v>0</v>
      </c>
      <c r="EH67" s="347">
        <v>0</v>
      </c>
      <c r="EI67" s="347">
        <v>0</v>
      </c>
      <c r="EJ67" s="347">
        <v>0</v>
      </c>
      <c r="EK67" s="347">
        <v>0</v>
      </c>
      <c r="EL67" s="347">
        <v>0</v>
      </c>
      <c r="EM67" s="347">
        <v>0</v>
      </c>
      <c r="EN67" s="347">
        <v>0</v>
      </c>
      <c r="EO67" s="347">
        <v>0</v>
      </c>
      <c r="EP67" s="347">
        <v>0</v>
      </c>
      <c r="EQ67" s="347">
        <v>0</v>
      </c>
      <c r="ER67" s="347">
        <v>0</v>
      </c>
      <c r="ES67" s="347">
        <v>0</v>
      </c>
      <c r="ET67" s="347">
        <v>0</v>
      </c>
      <c r="EU67" s="347">
        <v>0</v>
      </c>
      <c r="EV67" s="347">
        <v>0</v>
      </c>
      <c r="EW67" s="347">
        <v>0</v>
      </c>
      <c r="EX67" s="347">
        <v>0</v>
      </c>
      <c r="EY67" s="347">
        <v>0</v>
      </c>
      <c r="EZ67" s="347">
        <v>0</v>
      </c>
      <c r="FA67" s="347">
        <v>0</v>
      </c>
      <c r="FB67" s="347">
        <v>0</v>
      </c>
      <c r="FC67" s="347">
        <v>0</v>
      </c>
      <c r="FD67" s="347">
        <v>0</v>
      </c>
      <c r="FE67" s="347">
        <v>0</v>
      </c>
      <c r="FF67" s="347">
        <v>0</v>
      </c>
      <c r="FG67" s="347">
        <v>0</v>
      </c>
      <c r="FH67" s="347">
        <v>0</v>
      </c>
      <c r="FI67" s="347">
        <v>0</v>
      </c>
      <c r="FJ67" s="347">
        <v>0</v>
      </c>
      <c r="FK67" s="347">
        <v>0</v>
      </c>
      <c r="FL67" s="347">
        <v>0</v>
      </c>
      <c r="FM67" s="347">
        <v>0</v>
      </c>
      <c r="FN67" s="347">
        <v>0</v>
      </c>
      <c r="FO67" s="347">
        <v>0</v>
      </c>
      <c r="FP67" s="347">
        <v>0</v>
      </c>
      <c r="FQ67" s="347">
        <v>0</v>
      </c>
      <c r="FR67" s="347">
        <v>0</v>
      </c>
      <c r="FS67" s="347">
        <v>0</v>
      </c>
      <c r="FT67" s="347">
        <v>0</v>
      </c>
      <c r="FU67" s="220">
        <v>2000000</v>
      </c>
      <c r="FY67" s="1"/>
      <c r="FZ67" s="4"/>
      <c r="GA67" s="1"/>
      <c r="GB67" s="1" t="s">
        <v>29732</v>
      </c>
      <c r="GC67" s="41" t="s">
        <v>29741</v>
      </c>
      <c r="GD67" s="431">
        <f t="shared" si="3"/>
        <v>2000000</v>
      </c>
    </row>
    <row r="68" spans="1:186">
      <c r="A68" s="1">
        <v>67</v>
      </c>
      <c r="B68" s="1" t="s">
        <v>29860</v>
      </c>
      <c r="C68" s="41" t="s">
        <v>30226</v>
      </c>
      <c r="D68" s="1" t="s">
        <v>239</v>
      </c>
      <c r="E68" s="4" t="s">
        <v>18641</v>
      </c>
      <c r="F68" s="1" t="s">
        <v>17</v>
      </c>
      <c r="G68" s="41" t="s">
        <v>18640</v>
      </c>
      <c r="H68" s="1" t="s">
        <v>38</v>
      </c>
      <c r="I68" s="1" t="s">
        <v>18</v>
      </c>
      <c r="J68" t="s">
        <v>30248</v>
      </c>
      <c r="K68" s="1" t="s">
        <v>557</v>
      </c>
      <c r="L68" t="s">
        <v>30251</v>
      </c>
      <c r="M68" s="1" t="s">
        <v>175</v>
      </c>
      <c r="N68" s="1" t="s">
        <v>297</v>
      </c>
      <c r="O68" s="1">
        <v>31</v>
      </c>
      <c r="P68" s="41" t="s">
        <v>30246</v>
      </c>
      <c r="Q68" s="41" t="s">
        <v>30252</v>
      </c>
      <c r="R68" s="4" t="s">
        <v>30198</v>
      </c>
      <c r="S68" s="41" t="s">
        <v>30226</v>
      </c>
      <c r="T68" s="1">
        <v>2022</v>
      </c>
      <c r="U68" s="1">
        <v>524119</v>
      </c>
      <c r="V68" t="s">
        <v>245</v>
      </c>
      <c r="W68" s="4" t="s">
        <v>177</v>
      </c>
      <c r="X68" s="1" t="s">
        <v>17302</v>
      </c>
      <c r="Y68" s="1" t="s">
        <v>19</v>
      </c>
      <c r="Z68" s="41" t="s">
        <v>17301</v>
      </c>
      <c r="AA68" s="350">
        <v>1</v>
      </c>
      <c r="AB68" s="4" t="s">
        <v>30249</v>
      </c>
      <c r="AC68" s="1" t="s">
        <v>27861</v>
      </c>
      <c r="AD68" s="1" t="s">
        <v>23</v>
      </c>
      <c r="AE68" s="41" t="s">
        <v>27860</v>
      </c>
      <c r="AF68" s="350">
        <v>1</v>
      </c>
      <c r="AG68" s="1" t="s">
        <v>30250</v>
      </c>
      <c r="AJ68" s="41" t="s">
        <v>36</v>
      </c>
      <c r="AO68" s="41" t="s">
        <v>36</v>
      </c>
      <c r="AY68" s="41" t="s">
        <v>36</v>
      </c>
      <c r="BD68" s="41" t="s">
        <v>36</v>
      </c>
      <c r="BI68" s="41" t="s">
        <v>36</v>
      </c>
      <c r="BN68" s="41" t="s">
        <v>36</v>
      </c>
      <c r="BS68" s="41" t="s">
        <v>36</v>
      </c>
      <c r="BX68" s="41" t="s">
        <v>36</v>
      </c>
      <c r="CC68" s="41" t="s">
        <v>36</v>
      </c>
      <c r="CH68" s="41" t="s">
        <v>36</v>
      </c>
      <c r="CM68" s="41" t="s">
        <v>36</v>
      </c>
      <c r="CR68" s="41" t="s">
        <v>36</v>
      </c>
      <c r="CU68" s="350">
        <v>2</v>
      </c>
      <c r="CX68" s="219">
        <v>0</v>
      </c>
      <c r="DA68" s="221">
        <v>1000000</v>
      </c>
      <c r="DL68" s="350">
        <v>1</v>
      </c>
      <c r="DM68" s="220">
        <v>0</v>
      </c>
      <c r="EB68" s="347">
        <v>1000000</v>
      </c>
      <c r="EC68" s="347">
        <v>1000000</v>
      </c>
      <c r="ED68" s="347">
        <v>0</v>
      </c>
      <c r="EE68" s="347">
        <v>0</v>
      </c>
      <c r="EF68" s="347">
        <v>0</v>
      </c>
      <c r="EG68" s="347">
        <v>0</v>
      </c>
      <c r="EH68" s="347">
        <v>0</v>
      </c>
      <c r="EI68" s="347">
        <v>0</v>
      </c>
      <c r="EJ68" s="347">
        <v>0</v>
      </c>
      <c r="EK68" s="347">
        <v>0</v>
      </c>
      <c r="EL68" s="347">
        <v>0</v>
      </c>
      <c r="EM68" s="347">
        <v>0</v>
      </c>
      <c r="EN68" s="347">
        <v>0</v>
      </c>
      <c r="EO68" s="347">
        <v>0</v>
      </c>
      <c r="EP68" s="347">
        <v>0</v>
      </c>
      <c r="EQ68" s="347">
        <v>0</v>
      </c>
      <c r="ER68" s="347">
        <v>0</v>
      </c>
      <c r="ES68" s="347">
        <v>0</v>
      </c>
      <c r="ET68" s="347">
        <v>0</v>
      </c>
      <c r="EU68" s="347">
        <v>0</v>
      </c>
      <c r="EV68" s="347">
        <v>0</v>
      </c>
      <c r="EW68" s="347">
        <v>0</v>
      </c>
      <c r="EX68" s="347">
        <v>0</v>
      </c>
      <c r="EY68" s="347">
        <v>0</v>
      </c>
      <c r="EZ68" s="347">
        <v>0</v>
      </c>
      <c r="FA68" s="347">
        <v>0</v>
      </c>
      <c r="FB68" s="347">
        <v>0</v>
      </c>
      <c r="FC68" s="347">
        <v>0</v>
      </c>
      <c r="FD68" s="347">
        <v>0</v>
      </c>
      <c r="FE68" s="347">
        <v>0</v>
      </c>
      <c r="FF68" s="347">
        <v>0</v>
      </c>
      <c r="FG68" s="347">
        <v>0</v>
      </c>
      <c r="FH68" s="347">
        <v>0</v>
      </c>
      <c r="FI68" s="347">
        <v>0</v>
      </c>
      <c r="FJ68" s="347">
        <v>0</v>
      </c>
      <c r="FK68" s="347">
        <v>0</v>
      </c>
      <c r="FL68" s="347">
        <v>0</v>
      </c>
      <c r="FM68" s="347">
        <v>0</v>
      </c>
      <c r="FN68" s="347">
        <v>0</v>
      </c>
      <c r="FO68" s="347">
        <v>0</v>
      </c>
      <c r="FP68" s="347">
        <v>0</v>
      </c>
      <c r="FQ68" s="347">
        <v>0</v>
      </c>
      <c r="FR68" s="347">
        <v>0</v>
      </c>
      <c r="FS68" s="347">
        <v>0</v>
      </c>
      <c r="FT68" s="347">
        <v>0</v>
      </c>
      <c r="FU68" s="220">
        <v>3000000</v>
      </c>
      <c r="FY68" s="1"/>
      <c r="FZ68" s="4"/>
      <c r="GA68" s="1"/>
      <c r="GB68" s="1" t="s">
        <v>29732</v>
      </c>
      <c r="GC68" s="41" t="s">
        <v>29780</v>
      </c>
      <c r="GD68" s="431">
        <f t="shared" si="3"/>
        <v>3000000</v>
      </c>
    </row>
    <row r="69" spans="1:186">
      <c r="A69" s="1">
        <v>68</v>
      </c>
      <c r="B69" s="1" t="s">
        <v>29862</v>
      </c>
      <c r="C69" s="41" t="s">
        <v>30226</v>
      </c>
      <c r="D69" s="1" t="s">
        <v>170</v>
      </c>
      <c r="E69" s="4" t="s">
        <v>946</v>
      </c>
      <c r="F69" s="1" t="s">
        <v>5</v>
      </c>
      <c r="G69" s="41" t="s">
        <v>945</v>
      </c>
      <c r="H69" s="1" t="s">
        <v>38</v>
      </c>
      <c r="I69" s="1" t="s">
        <v>6</v>
      </c>
      <c r="J69" t="s">
        <v>947</v>
      </c>
      <c r="K69" s="1" t="s">
        <v>484</v>
      </c>
      <c r="L69" t="s">
        <v>30253</v>
      </c>
      <c r="M69" s="1" t="s">
        <v>175</v>
      </c>
      <c r="N69" s="1" t="s">
        <v>204</v>
      </c>
      <c r="O69" s="1">
        <v>5</v>
      </c>
      <c r="P69" s="41" t="s">
        <v>30254</v>
      </c>
      <c r="Q69" s="41" t="s">
        <v>30255</v>
      </c>
      <c r="R69" s="4" t="s">
        <v>30256</v>
      </c>
      <c r="S69" s="41" t="s">
        <v>30226</v>
      </c>
      <c r="T69" s="1">
        <v>2022</v>
      </c>
      <c r="U69" s="1">
        <v>524119</v>
      </c>
      <c r="V69" t="s">
        <v>245</v>
      </c>
      <c r="W69" s="4" t="s">
        <v>177</v>
      </c>
      <c r="Z69" s="41" t="s">
        <v>36</v>
      </c>
      <c r="AE69" s="41" t="s">
        <v>36</v>
      </c>
      <c r="AJ69" s="41" t="s">
        <v>36</v>
      </c>
      <c r="AO69" s="41" t="s">
        <v>36</v>
      </c>
      <c r="AY69" s="41" t="s">
        <v>36</v>
      </c>
      <c r="BD69" s="41" t="s">
        <v>36</v>
      </c>
      <c r="BI69" s="41" t="s">
        <v>36</v>
      </c>
      <c r="BN69" s="41" t="s">
        <v>36</v>
      </c>
      <c r="BS69" s="41" t="s">
        <v>36</v>
      </c>
      <c r="BX69" s="41" t="s">
        <v>36</v>
      </c>
      <c r="CC69" s="41" t="s">
        <v>36</v>
      </c>
      <c r="CH69" s="41" t="s">
        <v>36</v>
      </c>
      <c r="CM69" s="41" t="s">
        <v>36</v>
      </c>
      <c r="CR69" s="41" t="s">
        <v>36</v>
      </c>
      <c r="CV69" s="1" t="s">
        <v>29653</v>
      </c>
      <c r="CX69" s="219">
        <v>0</v>
      </c>
      <c r="CY69" s="1" t="s">
        <v>753</v>
      </c>
      <c r="CZ69" s="352">
        <v>1</v>
      </c>
      <c r="DA69" s="221">
        <v>1609800</v>
      </c>
      <c r="DB69" s="1" t="s">
        <v>204</v>
      </c>
      <c r="DC69" s="350">
        <v>1</v>
      </c>
      <c r="DD69" s="219">
        <v>1650200</v>
      </c>
      <c r="DE69" s="1" t="s">
        <v>29654</v>
      </c>
      <c r="DF69" s="350">
        <v>2</v>
      </c>
      <c r="DG69" s="221">
        <v>150000</v>
      </c>
      <c r="DH69" s="1" t="s">
        <v>29655</v>
      </c>
      <c r="DI69" s="350">
        <v>2</v>
      </c>
      <c r="DJ69" s="220">
        <v>150000</v>
      </c>
      <c r="DK69" s="1" t="s">
        <v>161</v>
      </c>
      <c r="DL69" s="350">
        <v>2</v>
      </c>
      <c r="DM69" s="220">
        <v>400000</v>
      </c>
      <c r="DP69" s="220">
        <v>0</v>
      </c>
      <c r="DS69" s="220">
        <v>0</v>
      </c>
      <c r="FV69" s="220">
        <v>4660000</v>
      </c>
      <c r="FY69" s="1"/>
      <c r="FZ69" s="4"/>
      <c r="GA69" s="1"/>
      <c r="GB69" s="1" t="s">
        <v>29732</v>
      </c>
      <c r="GC69" s="41" t="s">
        <v>30317</v>
      </c>
      <c r="GD69" s="431">
        <f t="shared" si="3"/>
        <v>4660000</v>
      </c>
    </row>
    <row r="70" spans="1:186">
      <c r="A70" s="1">
        <v>69</v>
      </c>
      <c r="B70" s="1" t="s">
        <v>29863</v>
      </c>
      <c r="C70" s="41" t="s">
        <v>30259</v>
      </c>
      <c r="D70" s="1" t="s">
        <v>239</v>
      </c>
      <c r="E70" s="4" t="s">
        <v>737</v>
      </c>
      <c r="F70" s="1" t="s">
        <v>13</v>
      </c>
      <c r="G70" s="41" t="s">
        <v>50</v>
      </c>
      <c r="H70" s="1" t="s">
        <v>38</v>
      </c>
      <c r="I70" s="1" t="s">
        <v>14</v>
      </c>
      <c r="J70" t="s">
        <v>4768</v>
      </c>
      <c r="K70" s="1" t="s">
        <v>4</v>
      </c>
      <c r="L70" t="s">
        <v>30260</v>
      </c>
      <c r="M70" s="1" t="s">
        <v>175</v>
      </c>
      <c r="N70" s="1" t="s">
        <v>358</v>
      </c>
      <c r="O70" s="1">
        <v>31</v>
      </c>
      <c r="P70" s="41" t="s">
        <v>30261</v>
      </c>
      <c r="Q70" s="41" t="s">
        <v>30262</v>
      </c>
      <c r="R70" s="4" t="s">
        <v>30198</v>
      </c>
      <c r="S70" s="41" t="s">
        <v>30259</v>
      </c>
      <c r="T70" s="1">
        <v>2022</v>
      </c>
      <c r="U70" s="1">
        <v>524119</v>
      </c>
      <c r="V70" t="s">
        <v>245</v>
      </c>
      <c r="W70" s="4" t="s">
        <v>177</v>
      </c>
      <c r="X70" s="1" t="s">
        <v>9722</v>
      </c>
      <c r="Y70" s="1" t="s">
        <v>13</v>
      </c>
      <c r="Z70" s="41" t="s">
        <v>9721</v>
      </c>
      <c r="AA70" s="350">
        <v>1</v>
      </c>
      <c r="AB70" s="4" t="s">
        <v>30257</v>
      </c>
      <c r="AC70" s="1" t="s">
        <v>4994</v>
      </c>
      <c r="AD70" s="1" t="s">
        <v>13</v>
      </c>
      <c r="AE70" s="41" t="s">
        <v>4993</v>
      </c>
      <c r="AF70" s="350">
        <v>1</v>
      </c>
      <c r="AG70" s="1" t="s">
        <v>30015</v>
      </c>
      <c r="AH70" s="1" t="s">
        <v>26769</v>
      </c>
      <c r="AI70" s="1" t="s">
        <v>23</v>
      </c>
      <c r="AJ70" s="41" t="s">
        <v>26768</v>
      </c>
      <c r="AK70" s="350">
        <v>1</v>
      </c>
      <c r="AL70" s="1" t="s">
        <v>30258</v>
      </c>
      <c r="AO70" s="41" t="s">
        <v>36</v>
      </c>
      <c r="AY70" s="41" t="s">
        <v>36</v>
      </c>
      <c r="BD70" s="41" t="s">
        <v>36</v>
      </c>
      <c r="BI70" s="41" t="s">
        <v>36</v>
      </c>
      <c r="BN70" s="41" t="s">
        <v>36</v>
      </c>
      <c r="BS70" s="41" t="s">
        <v>36</v>
      </c>
      <c r="BX70" s="41" t="s">
        <v>36</v>
      </c>
      <c r="CC70" s="41" t="s">
        <v>36</v>
      </c>
      <c r="CH70" s="41" t="s">
        <v>36</v>
      </c>
      <c r="CM70" s="41" t="s">
        <v>36</v>
      </c>
      <c r="CR70" s="41" t="s">
        <v>36</v>
      </c>
      <c r="CU70" s="350">
        <v>3</v>
      </c>
      <c r="CX70" s="219">
        <v>0</v>
      </c>
      <c r="DA70" s="221">
        <v>1000000</v>
      </c>
      <c r="DL70" s="350">
        <v>1</v>
      </c>
      <c r="DM70" s="220">
        <v>0</v>
      </c>
      <c r="EB70" s="347">
        <v>1000000</v>
      </c>
      <c r="EC70" s="347">
        <v>1000000</v>
      </c>
      <c r="ED70" s="347">
        <v>1000000</v>
      </c>
      <c r="EE70" s="347">
        <v>0</v>
      </c>
      <c r="EF70" s="347">
        <v>0</v>
      </c>
      <c r="EG70" s="347">
        <v>0</v>
      </c>
      <c r="EH70" s="347">
        <v>0</v>
      </c>
      <c r="EI70" s="347">
        <v>0</v>
      </c>
      <c r="EJ70" s="347">
        <v>0</v>
      </c>
      <c r="EK70" s="347">
        <v>0</v>
      </c>
      <c r="EL70" s="347">
        <v>0</v>
      </c>
      <c r="EM70" s="347">
        <v>0</v>
      </c>
      <c r="EN70" s="347">
        <v>0</v>
      </c>
      <c r="EO70" s="347">
        <v>0</v>
      </c>
      <c r="EP70" s="347">
        <v>0</v>
      </c>
      <c r="EQ70" s="347">
        <v>0</v>
      </c>
      <c r="ER70" s="347">
        <v>0</v>
      </c>
      <c r="ES70" s="347">
        <v>0</v>
      </c>
      <c r="ET70" s="347">
        <v>0</v>
      </c>
      <c r="EU70" s="347">
        <v>0</v>
      </c>
      <c r="EV70" s="347">
        <v>0</v>
      </c>
      <c r="EW70" s="347">
        <v>0</v>
      </c>
      <c r="EX70" s="347">
        <v>0</v>
      </c>
      <c r="EY70" s="347">
        <v>0</v>
      </c>
      <c r="EZ70" s="347">
        <v>0</v>
      </c>
      <c r="FA70" s="347">
        <v>0</v>
      </c>
      <c r="FB70" s="347">
        <v>0</v>
      </c>
      <c r="FC70" s="347">
        <v>0</v>
      </c>
      <c r="FD70" s="347">
        <v>0</v>
      </c>
      <c r="FE70" s="347">
        <v>0</v>
      </c>
      <c r="FF70" s="347">
        <v>0</v>
      </c>
      <c r="FG70" s="347">
        <v>0</v>
      </c>
      <c r="FH70" s="347">
        <v>0</v>
      </c>
      <c r="FI70" s="347">
        <v>0</v>
      </c>
      <c r="FJ70" s="347">
        <v>0</v>
      </c>
      <c r="FK70" s="347">
        <v>0</v>
      </c>
      <c r="FL70" s="347">
        <v>0</v>
      </c>
      <c r="FM70" s="347">
        <v>0</v>
      </c>
      <c r="FN70" s="347">
        <v>0</v>
      </c>
      <c r="FO70" s="347">
        <v>0</v>
      </c>
      <c r="FP70" s="347">
        <v>0</v>
      </c>
      <c r="FQ70" s="347">
        <v>0</v>
      </c>
      <c r="FR70" s="347">
        <v>0</v>
      </c>
      <c r="FS70" s="347">
        <v>0</v>
      </c>
      <c r="FT70" s="347">
        <v>0</v>
      </c>
      <c r="FU70" s="220">
        <v>4000000</v>
      </c>
      <c r="FY70" s="1"/>
      <c r="FZ70" s="4"/>
      <c r="GA70" s="1"/>
      <c r="GB70" s="1" t="s">
        <v>29732</v>
      </c>
      <c r="GC70" s="41" t="s">
        <v>29741</v>
      </c>
      <c r="GD70" s="431">
        <f t="shared" si="3"/>
        <v>4000000</v>
      </c>
    </row>
    <row r="71" spans="1:186">
      <c r="A71" s="1">
        <v>70</v>
      </c>
      <c r="B71" s="1" t="s">
        <v>29865</v>
      </c>
      <c r="C71" s="41" t="s">
        <v>30255</v>
      </c>
      <c r="D71" s="1" t="s">
        <v>170</v>
      </c>
      <c r="E71" s="4" t="s">
        <v>503</v>
      </c>
      <c r="F71" s="1" t="s">
        <v>191</v>
      </c>
      <c r="G71" s="41" t="s">
        <v>504</v>
      </c>
      <c r="H71" s="1" t="s">
        <v>38</v>
      </c>
      <c r="I71" s="1" t="s">
        <v>653</v>
      </c>
      <c r="J71" t="s">
        <v>505</v>
      </c>
      <c r="K71" s="1" t="s">
        <v>438</v>
      </c>
      <c r="L71" t="s">
        <v>30263</v>
      </c>
      <c r="M71" s="1" t="s">
        <v>175</v>
      </c>
      <c r="N71" s="1" t="s">
        <v>297</v>
      </c>
      <c r="O71" s="1">
        <v>4</v>
      </c>
      <c r="P71" s="41" t="s">
        <v>30261</v>
      </c>
      <c r="Q71" s="41" t="s">
        <v>30264</v>
      </c>
      <c r="R71" s="4" t="s">
        <v>30265</v>
      </c>
      <c r="S71" s="41" t="s">
        <v>30226</v>
      </c>
      <c r="T71" s="1">
        <v>2022</v>
      </c>
      <c r="U71" s="1">
        <v>524119</v>
      </c>
      <c r="V71" t="s">
        <v>245</v>
      </c>
      <c r="W71" s="4" t="s">
        <v>177</v>
      </c>
      <c r="Z71" s="41" t="s">
        <v>36</v>
      </c>
      <c r="AE71" s="41" t="s">
        <v>36</v>
      </c>
      <c r="AJ71" s="41" t="s">
        <v>36</v>
      </c>
      <c r="AO71" s="41" t="s">
        <v>36</v>
      </c>
      <c r="AY71" s="41" t="s">
        <v>36</v>
      </c>
      <c r="BD71" s="41" t="s">
        <v>36</v>
      </c>
      <c r="BI71" s="41" t="s">
        <v>36</v>
      </c>
      <c r="BN71" s="41" t="s">
        <v>36</v>
      </c>
      <c r="BS71" s="41" t="s">
        <v>36</v>
      </c>
      <c r="BX71" s="41" t="s">
        <v>36</v>
      </c>
      <c r="CC71" s="41" t="s">
        <v>36</v>
      </c>
      <c r="CH71" s="41" t="s">
        <v>36</v>
      </c>
      <c r="CM71" s="41" t="s">
        <v>36</v>
      </c>
      <c r="CR71" s="41" t="s">
        <v>36</v>
      </c>
      <c r="CV71" s="1" t="s">
        <v>29653</v>
      </c>
      <c r="CX71" s="219">
        <v>0</v>
      </c>
      <c r="CY71" s="1" t="s">
        <v>753</v>
      </c>
      <c r="CZ71" s="352">
        <v>1</v>
      </c>
      <c r="DA71" s="221">
        <v>1696800</v>
      </c>
      <c r="DB71" s="1" t="s">
        <v>297</v>
      </c>
      <c r="DC71" s="350">
        <v>1</v>
      </c>
      <c r="DD71" s="219">
        <v>1565200</v>
      </c>
      <c r="DE71" s="1" t="s">
        <v>29654</v>
      </c>
      <c r="DF71" s="350">
        <v>2</v>
      </c>
      <c r="DG71" s="221">
        <v>150000</v>
      </c>
      <c r="DH71" s="1" t="s">
        <v>29655</v>
      </c>
      <c r="DI71" s="350">
        <v>2</v>
      </c>
      <c r="DJ71" s="220">
        <v>200000</v>
      </c>
      <c r="DK71" s="1" t="s">
        <v>161</v>
      </c>
      <c r="DL71" s="350">
        <v>2</v>
      </c>
      <c r="DM71" s="220">
        <v>500000</v>
      </c>
      <c r="DP71" s="220">
        <v>0</v>
      </c>
      <c r="DS71" s="220">
        <v>0</v>
      </c>
      <c r="FV71" s="220">
        <v>4962000</v>
      </c>
      <c r="FY71" s="1"/>
      <c r="FZ71" s="4"/>
      <c r="GA71" s="1"/>
      <c r="GB71" s="1" t="s">
        <v>29732</v>
      </c>
      <c r="GC71" s="41" t="s">
        <v>30317</v>
      </c>
      <c r="GD71" s="431">
        <f t="shared" si="3"/>
        <v>4962000</v>
      </c>
    </row>
    <row r="72" spans="1:186">
      <c r="A72" s="1">
        <v>71</v>
      </c>
      <c r="B72" s="1" t="s">
        <v>29866</v>
      </c>
      <c r="C72" s="41" t="s">
        <v>30247</v>
      </c>
      <c r="D72" s="1" t="s">
        <v>170</v>
      </c>
      <c r="E72" s="4" t="s">
        <v>25451</v>
      </c>
      <c r="F72" s="1" t="s">
        <v>21</v>
      </c>
      <c r="G72" s="41" t="s">
        <v>25450</v>
      </c>
      <c r="H72" s="1" t="s">
        <v>38</v>
      </c>
      <c r="I72" s="1" t="s">
        <v>22</v>
      </c>
      <c r="J72" t="s">
        <v>30269</v>
      </c>
      <c r="K72" s="1" t="s">
        <v>198</v>
      </c>
      <c r="L72" t="s">
        <v>30270</v>
      </c>
      <c r="M72" s="1" t="s">
        <v>175</v>
      </c>
      <c r="N72" s="1" t="s">
        <v>297</v>
      </c>
      <c r="O72" s="1">
        <v>5</v>
      </c>
      <c r="P72" s="41" t="s">
        <v>30247</v>
      </c>
      <c r="Q72" s="41" t="s">
        <v>30264</v>
      </c>
      <c r="R72" s="4" t="s">
        <v>30271</v>
      </c>
      <c r="S72" s="41" t="s">
        <v>30247</v>
      </c>
      <c r="T72" s="1">
        <v>2022</v>
      </c>
      <c r="U72" s="1">
        <v>524119</v>
      </c>
      <c r="V72" t="s">
        <v>245</v>
      </c>
      <c r="W72" s="4" t="s">
        <v>177</v>
      </c>
      <c r="Z72" s="41" t="s">
        <v>36</v>
      </c>
      <c r="AE72" s="41" t="s">
        <v>36</v>
      </c>
      <c r="AJ72" s="41" t="s">
        <v>36</v>
      </c>
      <c r="AO72" s="41" t="s">
        <v>36</v>
      </c>
      <c r="AY72" s="41" t="s">
        <v>36</v>
      </c>
      <c r="BD72" s="41" t="s">
        <v>36</v>
      </c>
      <c r="BI72" s="41" t="s">
        <v>36</v>
      </c>
      <c r="BN72" s="41" t="s">
        <v>36</v>
      </c>
      <c r="BS72" s="41" t="s">
        <v>36</v>
      </c>
      <c r="BX72" s="41" t="s">
        <v>36</v>
      </c>
      <c r="CC72" s="41" t="s">
        <v>36</v>
      </c>
      <c r="CH72" s="41" t="s">
        <v>36</v>
      </c>
      <c r="CM72" s="41" t="s">
        <v>36</v>
      </c>
      <c r="CR72" s="41" t="s">
        <v>36</v>
      </c>
      <c r="CV72" s="1" t="s">
        <v>29653</v>
      </c>
      <c r="CW72" s="350">
        <v>4</v>
      </c>
      <c r="CX72" s="219">
        <v>553500</v>
      </c>
      <c r="CY72" s="1" t="s">
        <v>753</v>
      </c>
      <c r="CZ72" s="352">
        <v>1</v>
      </c>
      <c r="DA72" s="221">
        <v>1845000</v>
      </c>
      <c r="DB72" s="1" t="s">
        <v>297</v>
      </c>
      <c r="DC72" s="350">
        <v>1</v>
      </c>
      <c r="DD72" s="219">
        <v>1417000</v>
      </c>
      <c r="DE72" s="1" t="s">
        <v>29654</v>
      </c>
      <c r="DF72" s="350">
        <v>2</v>
      </c>
      <c r="DG72" s="221">
        <v>150000</v>
      </c>
      <c r="DH72" s="1" t="s">
        <v>29655</v>
      </c>
      <c r="DI72" s="350">
        <v>2</v>
      </c>
      <c r="DJ72" s="220">
        <v>200000</v>
      </c>
      <c r="DK72" s="1" t="s">
        <v>161</v>
      </c>
      <c r="DL72" s="350">
        <v>4</v>
      </c>
      <c r="DM72" s="220">
        <v>500000</v>
      </c>
      <c r="DP72" s="220">
        <v>0</v>
      </c>
      <c r="DS72" s="220">
        <v>0</v>
      </c>
      <c r="FV72" s="220">
        <v>8176000</v>
      </c>
      <c r="FY72" s="1"/>
      <c r="FZ72" s="4"/>
      <c r="GA72" s="1"/>
      <c r="GB72" s="1" t="s">
        <v>29732</v>
      </c>
      <c r="GC72" s="41" t="s">
        <v>30317</v>
      </c>
      <c r="GD72" s="431">
        <f t="shared" si="3"/>
        <v>8176000</v>
      </c>
    </row>
    <row r="73" spans="1:186">
      <c r="A73" s="1">
        <v>72</v>
      </c>
      <c r="B73" s="1" t="s">
        <v>29870</v>
      </c>
      <c r="C73" s="41" t="s">
        <v>30066</v>
      </c>
      <c r="D73" s="1" t="s">
        <v>186</v>
      </c>
      <c r="E73" s="4" t="s">
        <v>30086</v>
      </c>
      <c r="F73" s="1" t="s">
        <v>7</v>
      </c>
      <c r="G73" s="41" t="s">
        <v>1658</v>
      </c>
      <c r="H73" s="1" t="s">
        <v>38</v>
      </c>
      <c r="I73" s="1" t="s">
        <v>8</v>
      </c>
      <c r="J73" t="s">
        <v>126</v>
      </c>
      <c r="K73" s="1" t="s">
        <v>4</v>
      </c>
      <c r="L73" t="s">
        <v>30272</v>
      </c>
      <c r="M73" s="1" t="s">
        <v>175</v>
      </c>
      <c r="N73" s="1" t="s">
        <v>200</v>
      </c>
      <c r="O73" s="1">
        <v>2</v>
      </c>
      <c r="P73" s="41" t="s">
        <v>30221</v>
      </c>
      <c r="Q73" s="41" t="s">
        <v>30188</v>
      </c>
      <c r="R73" s="4" t="s">
        <v>30273</v>
      </c>
      <c r="S73" s="41" t="s">
        <v>30066</v>
      </c>
      <c r="T73" s="1">
        <v>2022</v>
      </c>
      <c r="U73" s="1">
        <v>521119</v>
      </c>
      <c r="V73" t="s">
        <v>142</v>
      </c>
      <c r="W73" s="4" t="s">
        <v>142</v>
      </c>
      <c r="X73" s="1" t="s">
        <v>3672</v>
      </c>
      <c r="Y73" s="1" t="s">
        <v>11</v>
      </c>
      <c r="Z73" s="41" t="s">
        <v>3671</v>
      </c>
      <c r="AA73" s="350">
        <v>2</v>
      </c>
      <c r="AB73" s="4" t="s">
        <v>30085</v>
      </c>
      <c r="AC73" s="1" t="s">
        <v>395</v>
      </c>
      <c r="AD73" s="1" t="s">
        <v>13</v>
      </c>
      <c r="AE73" s="41" t="s">
        <v>56</v>
      </c>
      <c r="AF73" s="350">
        <v>2</v>
      </c>
      <c r="AG73" s="1" t="s">
        <v>396</v>
      </c>
      <c r="AH73" s="1" t="s">
        <v>5008</v>
      </c>
      <c r="AI73" s="1" t="s">
        <v>13</v>
      </c>
      <c r="AJ73" s="41" t="s">
        <v>5007</v>
      </c>
      <c r="AK73" s="350">
        <v>2</v>
      </c>
      <c r="AL73" s="1" t="s">
        <v>30134</v>
      </c>
      <c r="AM73" s="1" t="s">
        <v>463</v>
      </c>
      <c r="AN73" s="1" t="s">
        <v>206</v>
      </c>
      <c r="AO73" s="41" t="s">
        <v>464</v>
      </c>
      <c r="AP73" s="350">
        <v>2</v>
      </c>
      <c r="AQ73" s="1" t="s">
        <v>465</v>
      </c>
      <c r="AR73" s="1" t="s">
        <v>371</v>
      </c>
      <c r="AS73" s="1" t="s">
        <v>206</v>
      </c>
      <c r="AT73" s="41">
        <v>92080311</v>
      </c>
      <c r="AU73" s="350">
        <v>2</v>
      </c>
      <c r="AV73" s="1" t="s">
        <v>373</v>
      </c>
      <c r="AW73" s="1" t="s">
        <v>455</v>
      </c>
      <c r="AX73" s="1" t="s">
        <v>206</v>
      </c>
      <c r="AY73" s="41" t="s">
        <v>456</v>
      </c>
      <c r="AZ73" s="350">
        <v>2</v>
      </c>
      <c r="BA73" s="1" t="s">
        <v>402</v>
      </c>
      <c r="BB73" s="1" t="s">
        <v>406</v>
      </c>
      <c r="BC73" s="1" t="s">
        <v>23</v>
      </c>
      <c r="BD73" s="41" t="s">
        <v>407</v>
      </c>
      <c r="BE73" s="350">
        <v>2</v>
      </c>
      <c r="BF73" s="1" t="s">
        <v>402</v>
      </c>
      <c r="BG73" s="1" t="s">
        <v>30089</v>
      </c>
      <c r="BH73" s="1" t="s">
        <v>23</v>
      </c>
      <c r="BI73" s="41" t="s">
        <v>30087</v>
      </c>
      <c r="BJ73" s="350">
        <v>2</v>
      </c>
      <c r="BK73" s="1" t="s">
        <v>29987</v>
      </c>
      <c r="BL73" s="1" t="s">
        <v>30113</v>
      </c>
      <c r="BM73" s="1" t="s">
        <v>23</v>
      </c>
      <c r="BN73" s="41" t="s">
        <v>30110</v>
      </c>
      <c r="BO73" s="350">
        <v>2</v>
      </c>
      <c r="BP73" s="1" t="s">
        <v>29978</v>
      </c>
      <c r="BS73" s="41" t="s">
        <v>36</v>
      </c>
      <c r="BX73" s="41" t="s">
        <v>36</v>
      </c>
      <c r="CC73" s="41" t="s">
        <v>36</v>
      </c>
      <c r="CH73" s="41" t="s">
        <v>36</v>
      </c>
      <c r="CM73" s="41" t="s">
        <v>36</v>
      </c>
      <c r="CR73" s="41" t="s">
        <v>36</v>
      </c>
      <c r="CU73" s="350">
        <v>9</v>
      </c>
      <c r="CX73" s="219">
        <v>0</v>
      </c>
      <c r="DA73" s="221">
        <v>0</v>
      </c>
      <c r="DL73" s="350">
        <v>2</v>
      </c>
      <c r="DM73" s="220">
        <v>360000</v>
      </c>
      <c r="EB73" s="347">
        <v>0</v>
      </c>
      <c r="EC73" s="347">
        <v>0</v>
      </c>
      <c r="ED73" s="347">
        <v>0</v>
      </c>
      <c r="EE73" s="347">
        <v>0</v>
      </c>
      <c r="EF73" s="347">
        <v>0</v>
      </c>
      <c r="EG73" s="347">
        <v>0</v>
      </c>
      <c r="EH73" s="347">
        <v>0</v>
      </c>
      <c r="EI73" s="347">
        <v>0</v>
      </c>
      <c r="EJ73" s="347">
        <v>0</v>
      </c>
      <c r="EK73" s="347">
        <v>0</v>
      </c>
      <c r="EL73" s="347">
        <v>0</v>
      </c>
      <c r="EM73" s="347">
        <v>0</v>
      </c>
      <c r="EN73" s="347">
        <v>0</v>
      </c>
      <c r="EO73" s="347">
        <v>0</v>
      </c>
      <c r="EP73" s="347">
        <v>0</v>
      </c>
      <c r="EQ73" s="347">
        <v>360000</v>
      </c>
      <c r="ER73" s="347">
        <v>360000</v>
      </c>
      <c r="ES73" s="347">
        <v>360000</v>
      </c>
      <c r="ET73" s="347">
        <v>360000</v>
      </c>
      <c r="EU73" s="347">
        <v>360000</v>
      </c>
      <c r="EV73" s="347">
        <v>360000</v>
      </c>
      <c r="EW73" s="347">
        <v>360000</v>
      </c>
      <c r="EX73" s="347">
        <v>360000</v>
      </c>
      <c r="EY73" s="347">
        <v>360000</v>
      </c>
      <c r="EZ73" s="347">
        <v>0</v>
      </c>
      <c r="FA73" s="347">
        <v>0</v>
      </c>
      <c r="FB73" s="347">
        <v>0</v>
      </c>
      <c r="FC73" s="347">
        <v>0</v>
      </c>
      <c r="FD73" s="347">
        <v>0</v>
      </c>
      <c r="FE73" s="347">
        <v>0</v>
      </c>
      <c r="FF73" s="347">
        <v>0</v>
      </c>
      <c r="FG73" s="347">
        <v>0</v>
      </c>
      <c r="FH73" s="347">
        <v>0</v>
      </c>
      <c r="FI73" s="347">
        <v>0</v>
      </c>
      <c r="FJ73" s="347">
        <v>0</v>
      </c>
      <c r="FK73" s="347">
        <v>0</v>
      </c>
      <c r="FL73" s="347">
        <v>0</v>
      </c>
      <c r="FM73" s="347">
        <v>0</v>
      </c>
      <c r="FN73" s="347">
        <v>0</v>
      </c>
      <c r="FO73" s="347">
        <v>0</v>
      </c>
      <c r="FP73" s="347">
        <v>0</v>
      </c>
      <c r="FQ73" s="347">
        <v>0</v>
      </c>
      <c r="FR73" s="347">
        <v>0</v>
      </c>
      <c r="FS73" s="347">
        <v>0</v>
      </c>
      <c r="FT73" s="347">
        <v>0</v>
      </c>
      <c r="FU73" s="220">
        <v>3600000</v>
      </c>
      <c r="FY73" s="1"/>
      <c r="FZ73" s="4"/>
      <c r="GA73" s="1"/>
      <c r="GB73" s="1" t="s">
        <v>29732</v>
      </c>
      <c r="GC73" s="41" t="s">
        <v>30316</v>
      </c>
      <c r="GD73" s="431">
        <f t="shared" si="3"/>
        <v>3600000</v>
      </c>
    </row>
    <row r="74" spans="1:186">
      <c r="A74" s="1">
        <v>73</v>
      </c>
      <c r="B74" s="1" t="s">
        <v>29871</v>
      </c>
      <c r="C74" s="41" t="s">
        <v>30276</v>
      </c>
      <c r="D74" s="1" t="s">
        <v>239</v>
      </c>
      <c r="E74" s="4" t="s">
        <v>10652</v>
      </c>
      <c r="F74" s="1" t="s">
        <v>13</v>
      </c>
      <c r="G74" s="41" t="s">
        <v>10651</v>
      </c>
      <c r="H74" s="1" t="s">
        <v>38</v>
      </c>
      <c r="I74" s="1" t="s">
        <v>14</v>
      </c>
      <c r="J74" t="s">
        <v>30275</v>
      </c>
      <c r="K74" s="1" t="s">
        <v>681</v>
      </c>
      <c r="L74" t="s">
        <v>30277</v>
      </c>
      <c r="M74" s="1" t="s">
        <v>175</v>
      </c>
      <c r="N74" s="1" t="s">
        <v>358</v>
      </c>
      <c r="O74" s="1">
        <v>31</v>
      </c>
      <c r="P74" s="41" t="s">
        <v>30278</v>
      </c>
      <c r="Q74" s="41" t="s">
        <v>30279</v>
      </c>
      <c r="R74" s="4" t="s">
        <v>30198</v>
      </c>
      <c r="S74" s="41" t="s">
        <v>30261</v>
      </c>
      <c r="T74" s="1">
        <v>2022</v>
      </c>
      <c r="U74" s="1">
        <v>524119</v>
      </c>
      <c r="V74" t="s">
        <v>245</v>
      </c>
      <c r="W74" s="4" t="s">
        <v>177</v>
      </c>
      <c r="X74" s="1" t="s">
        <v>19717</v>
      </c>
      <c r="Y74" s="1" t="s">
        <v>19</v>
      </c>
      <c r="Z74" s="41" t="s">
        <v>19716</v>
      </c>
      <c r="AA74" s="350">
        <v>1</v>
      </c>
      <c r="AB74" s="4" t="s">
        <v>19718</v>
      </c>
      <c r="AC74" s="1" t="s">
        <v>25393</v>
      </c>
      <c r="AD74" s="1" t="s">
        <v>21</v>
      </c>
      <c r="AE74" s="41" t="s">
        <v>25392</v>
      </c>
      <c r="AF74" s="350">
        <v>1</v>
      </c>
      <c r="AG74" s="1" t="s">
        <v>30274</v>
      </c>
      <c r="AJ74" s="41" t="s">
        <v>36</v>
      </c>
      <c r="AO74" s="41" t="s">
        <v>36</v>
      </c>
      <c r="AY74" s="41" t="s">
        <v>36</v>
      </c>
      <c r="BD74" s="41" t="s">
        <v>36</v>
      </c>
      <c r="BI74" s="41" t="s">
        <v>36</v>
      </c>
      <c r="BN74" s="41" t="s">
        <v>36</v>
      </c>
      <c r="BS74" s="41" t="s">
        <v>36</v>
      </c>
      <c r="BX74" s="41" t="s">
        <v>36</v>
      </c>
      <c r="CC74" s="41" t="s">
        <v>36</v>
      </c>
      <c r="CH74" s="41" t="s">
        <v>36</v>
      </c>
      <c r="CM74" s="41" t="s">
        <v>36</v>
      </c>
      <c r="CR74" s="41" t="s">
        <v>36</v>
      </c>
      <c r="CU74" s="350">
        <v>2</v>
      </c>
      <c r="CX74" s="219">
        <v>0</v>
      </c>
      <c r="DA74" s="221">
        <v>1000000</v>
      </c>
      <c r="DL74" s="350">
        <v>1</v>
      </c>
      <c r="DM74" s="220">
        <v>0</v>
      </c>
      <c r="EB74" s="347">
        <v>1000000</v>
      </c>
      <c r="EC74" s="347">
        <v>1000000</v>
      </c>
      <c r="ED74" s="347">
        <v>0</v>
      </c>
      <c r="EE74" s="347">
        <v>0</v>
      </c>
      <c r="EF74" s="347">
        <v>0</v>
      </c>
      <c r="EG74" s="347">
        <v>0</v>
      </c>
      <c r="EH74" s="347">
        <v>0</v>
      </c>
      <c r="EI74" s="347">
        <v>0</v>
      </c>
      <c r="EJ74" s="347">
        <v>0</v>
      </c>
      <c r="EK74" s="347">
        <v>0</v>
      </c>
      <c r="EL74" s="347">
        <v>0</v>
      </c>
      <c r="EM74" s="347">
        <v>0</v>
      </c>
      <c r="EN74" s="347">
        <v>0</v>
      </c>
      <c r="EO74" s="347">
        <v>0</v>
      </c>
      <c r="EP74" s="347">
        <v>0</v>
      </c>
      <c r="EQ74" s="347">
        <v>0</v>
      </c>
      <c r="ER74" s="347">
        <v>0</v>
      </c>
      <c r="ES74" s="347">
        <v>0</v>
      </c>
      <c r="ET74" s="347">
        <v>0</v>
      </c>
      <c r="EU74" s="347">
        <v>0</v>
      </c>
      <c r="EV74" s="347">
        <v>0</v>
      </c>
      <c r="EW74" s="347">
        <v>0</v>
      </c>
      <c r="EX74" s="347">
        <v>0</v>
      </c>
      <c r="EY74" s="347">
        <v>0</v>
      </c>
      <c r="EZ74" s="347">
        <v>0</v>
      </c>
      <c r="FA74" s="347">
        <v>0</v>
      </c>
      <c r="FB74" s="347">
        <v>0</v>
      </c>
      <c r="FC74" s="347">
        <v>0</v>
      </c>
      <c r="FD74" s="347">
        <v>0</v>
      </c>
      <c r="FE74" s="347">
        <v>0</v>
      </c>
      <c r="FF74" s="347">
        <v>0</v>
      </c>
      <c r="FG74" s="347">
        <v>0</v>
      </c>
      <c r="FH74" s="347">
        <v>0</v>
      </c>
      <c r="FI74" s="347">
        <v>0</v>
      </c>
      <c r="FJ74" s="347">
        <v>0</v>
      </c>
      <c r="FK74" s="347">
        <v>0</v>
      </c>
      <c r="FL74" s="347">
        <v>0</v>
      </c>
      <c r="FM74" s="347">
        <v>0</v>
      </c>
      <c r="FN74" s="347">
        <v>0</v>
      </c>
      <c r="FO74" s="347">
        <v>0</v>
      </c>
      <c r="FP74" s="347">
        <v>0</v>
      </c>
      <c r="FQ74" s="347">
        <v>0</v>
      </c>
      <c r="FR74" s="347">
        <v>0</v>
      </c>
      <c r="FS74" s="347">
        <v>0</v>
      </c>
      <c r="FT74" s="347">
        <v>0</v>
      </c>
      <c r="FU74" s="220">
        <v>3000000</v>
      </c>
      <c r="FY74" s="1"/>
      <c r="FZ74" s="4"/>
      <c r="GA74" s="1"/>
      <c r="GB74" s="1" t="s">
        <v>29732</v>
      </c>
      <c r="GC74" s="41" t="s">
        <v>29780</v>
      </c>
      <c r="GD74" s="431">
        <f t="shared" si="3"/>
        <v>3000000</v>
      </c>
    </row>
    <row r="75" spans="1:186">
      <c r="A75" s="1">
        <v>74</v>
      </c>
      <c r="B75" s="1" t="s">
        <v>29872</v>
      </c>
      <c r="C75" s="41" t="s">
        <v>30286</v>
      </c>
      <c r="D75" s="1" t="s">
        <v>170</v>
      </c>
      <c r="E75" s="4" t="s">
        <v>1543</v>
      </c>
      <c r="F75" s="1" t="s">
        <v>5</v>
      </c>
      <c r="G75" s="41" t="s">
        <v>1542</v>
      </c>
      <c r="H75" s="1" t="s">
        <v>38</v>
      </c>
      <c r="I75" s="1" t="s">
        <v>6</v>
      </c>
      <c r="J75" t="s">
        <v>967</v>
      </c>
      <c r="K75" s="1" t="s">
        <v>326</v>
      </c>
      <c r="L75" t="s">
        <v>30289</v>
      </c>
      <c r="M75" s="1" t="s">
        <v>175</v>
      </c>
      <c r="N75" s="1" t="s">
        <v>204</v>
      </c>
      <c r="O75" s="1">
        <v>4</v>
      </c>
      <c r="P75" s="41" t="s">
        <v>30286</v>
      </c>
      <c r="Q75" s="41" t="s">
        <v>30287</v>
      </c>
      <c r="R75" s="4" t="s">
        <v>30290</v>
      </c>
      <c r="S75" s="41" t="s">
        <v>30286</v>
      </c>
      <c r="T75" s="1">
        <v>2022</v>
      </c>
      <c r="U75" s="1">
        <v>524119</v>
      </c>
      <c r="V75" t="s">
        <v>245</v>
      </c>
      <c r="W75" s="4" t="s">
        <v>177</v>
      </c>
      <c r="Z75" s="41" t="s">
        <v>36</v>
      </c>
      <c r="AE75" s="41" t="s">
        <v>36</v>
      </c>
      <c r="AJ75" s="41" t="s">
        <v>36</v>
      </c>
      <c r="AO75" s="41" t="s">
        <v>36</v>
      </c>
      <c r="AY75" s="41" t="s">
        <v>36</v>
      </c>
      <c r="BD75" s="41" t="s">
        <v>36</v>
      </c>
      <c r="BI75" s="41" t="s">
        <v>36</v>
      </c>
      <c r="BN75" s="41" t="s">
        <v>36</v>
      </c>
      <c r="BS75" s="41" t="s">
        <v>36</v>
      </c>
      <c r="BX75" s="41" t="s">
        <v>36</v>
      </c>
      <c r="CC75" s="41" t="s">
        <v>36</v>
      </c>
      <c r="CH75" s="41" t="s">
        <v>36</v>
      </c>
      <c r="CM75" s="41" t="s">
        <v>36</v>
      </c>
      <c r="CR75" s="41" t="s">
        <v>36</v>
      </c>
      <c r="CV75" s="1" t="s">
        <v>29653</v>
      </c>
      <c r="CX75" s="219">
        <v>0</v>
      </c>
      <c r="CY75" s="1" t="s">
        <v>753</v>
      </c>
      <c r="CZ75" s="352">
        <v>1</v>
      </c>
      <c r="DA75" s="221">
        <v>1614700</v>
      </c>
      <c r="DB75" s="1" t="s">
        <v>204</v>
      </c>
      <c r="DC75" s="350">
        <v>1</v>
      </c>
      <c r="DD75" s="219">
        <v>1252300</v>
      </c>
      <c r="DE75" s="1" t="s">
        <v>29654</v>
      </c>
      <c r="DF75" s="350">
        <v>2</v>
      </c>
      <c r="DG75" s="221">
        <v>150000</v>
      </c>
      <c r="DH75" s="1" t="s">
        <v>29655</v>
      </c>
      <c r="DI75" s="350">
        <v>2</v>
      </c>
      <c r="DJ75" s="220">
        <v>150000</v>
      </c>
      <c r="DK75" s="1" t="s">
        <v>161</v>
      </c>
      <c r="DL75" s="350">
        <v>2</v>
      </c>
      <c r="DM75" s="220">
        <v>400000</v>
      </c>
      <c r="DP75" s="220">
        <v>0</v>
      </c>
      <c r="DS75" s="220">
        <v>0</v>
      </c>
      <c r="FV75" s="220">
        <v>4267000</v>
      </c>
      <c r="FY75" s="1"/>
      <c r="FZ75" s="4"/>
      <c r="GA75" s="1"/>
      <c r="GB75" s="1" t="s">
        <v>29732</v>
      </c>
      <c r="GC75" s="41" t="s">
        <v>29780</v>
      </c>
      <c r="GD75" s="431">
        <f t="shared" ref="GD75:GD88" si="4">SUM(FU75:FW75)</f>
        <v>4267000</v>
      </c>
    </row>
    <row r="76" spans="1:186">
      <c r="A76" s="1">
        <v>75</v>
      </c>
      <c r="B76" s="1" t="s">
        <v>29873</v>
      </c>
      <c r="C76" s="41" t="s">
        <v>30278</v>
      </c>
      <c r="D76" s="1" t="s">
        <v>186</v>
      </c>
      <c r="E76" s="4" t="s">
        <v>30086</v>
      </c>
      <c r="F76" s="1" t="s">
        <v>7</v>
      </c>
      <c r="G76" s="41" t="s">
        <v>1658</v>
      </c>
      <c r="H76" s="1" t="s">
        <v>38</v>
      </c>
      <c r="I76" s="1" t="s">
        <v>8</v>
      </c>
      <c r="J76" t="s">
        <v>126</v>
      </c>
      <c r="K76" s="1" t="s">
        <v>4</v>
      </c>
      <c r="L76" t="s">
        <v>30291</v>
      </c>
      <c r="M76" s="1" t="s">
        <v>175</v>
      </c>
      <c r="N76" s="1" t="s">
        <v>654</v>
      </c>
      <c r="O76" s="1">
        <v>1</v>
      </c>
      <c r="P76" s="41" t="s">
        <v>30264</v>
      </c>
      <c r="Q76" s="41" t="s">
        <v>30264</v>
      </c>
      <c r="R76" s="4" t="s">
        <v>30292</v>
      </c>
      <c r="S76" s="41" t="s">
        <v>30278</v>
      </c>
      <c r="T76" s="1">
        <v>2022</v>
      </c>
      <c r="U76" s="1">
        <v>521119</v>
      </c>
      <c r="V76" t="s">
        <v>142</v>
      </c>
      <c r="W76" s="4" t="s">
        <v>142</v>
      </c>
      <c r="X76" s="1" t="s">
        <v>393</v>
      </c>
      <c r="Y76" s="1" t="s">
        <v>9</v>
      </c>
      <c r="Z76" s="41" t="s">
        <v>53</v>
      </c>
      <c r="AA76" s="350">
        <v>1</v>
      </c>
      <c r="AB76" s="4" t="s">
        <v>394</v>
      </c>
      <c r="AC76" s="1" t="s">
        <v>3672</v>
      </c>
      <c r="AD76" s="1" t="s">
        <v>11</v>
      </c>
      <c r="AE76" s="41" t="s">
        <v>3671</v>
      </c>
      <c r="AF76" s="350">
        <v>1</v>
      </c>
      <c r="AG76" s="1" t="s">
        <v>30085</v>
      </c>
      <c r="AH76" s="1" t="s">
        <v>395</v>
      </c>
      <c r="AI76" s="1" t="s">
        <v>13</v>
      </c>
      <c r="AJ76" s="41" t="s">
        <v>56</v>
      </c>
      <c r="AK76" s="350">
        <v>1</v>
      </c>
      <c r="AL76" s="1" t="s">
        <v>396</v>
      </c>
      <c r="AM76" s="1" t="s">
        <v>463</v>
      </c>
      <c r="AN76" s="1" t="s">
        <v>206</v>
      </c>
      <c r="AO76" s="41" t="s">
        <v>464</v>
      </c>
      <c r="AP76" s="350">
        <v>1</v>
      </c>
      <c r="AQ76" s="1" t="s">
        <v>465</v>
      </c>
      <c r="AR76" s="1" t="s">
        <v>371</v>
      </c>
      <c r="AS76" s="1" t="s">
        <v>206</v>
      </c>
      <c r="AT76" s="41">
        <v>92080311</v>
      </c>
      <c r="AU76" s="350">
        <v>1</v>
      </c>
      <c r="AV76" s="1" t="s">
        <v>373</v>
      </c>
      <c r="AW76" s="1" t="s">
        <v>455</v>
      </c>
      <c r="AX76" s="1" t="s">
        <v>206</v>
      </c>
      <c r="AY76" s="41" t="s">
        <v>456</v>
      </c>
      <c r="AZ76" s="350">
        <v>1</v>
      </c>
      <c r="BA76" s="1" t="s">
        <v>402</v>
      </c>
      <c r="BB76" s="1" t="s">
        <v>405</v>
      </c>
      <c r="BC76" s="1" t="s">
        <v>21</v>
      </c>
      <c r="BD76" s="41" t="s">
        <v>77</v>
      </c>
      <c r="BE76" s="350">
        <v>1</v>
      </c>
      <c r="BF76" s="1" t="s">
        <v>29978</v>
      </c>
      <c r="BG76" s="1" t="s">
        <v>495</v>
      </c>
      <c r="BH76" s="1" t="s">
        <v>23</v>
      </c>
      <c r="BI76" s="41" t="s">
        <v>496</v>
      </c>
      <c r="BJ76" s="350">
        <v>1</v>
      </c>
      <c r="BK76" s="1" t="s">
        <v>30028</v>
      </c>
      <c r="BL76" s="1" t="s">
        <v>30089</v>
      </c>
      <c r="BM76" s="1" t="s">
        <v>23</v>
      </c>
      <c r="BN76" s="41" t="s">
        <v>30087</v>
      </c>
      <c r="BO76" s="350">
        <v>1</v>
      </c>
      <c r="BP76" s="1" t="s">
        <v>29987</v>
      </c>
      <c r="BS76" s="41" t="s">
        <v>36</v>
      </c>
      <c r="BX76" s="41" t="s">
        <v>36</v>
      </c>
      <c r="CC76" s="41" t="s">
        <v>36</v>
      </c>
      <c r="CH76" s="41" t="s">
        <v>36</v>
      </c>
      <c r="CM76" s="41" t="s">
        <v>36</v>
      </c>
      <c r="CR76" s="41" t="s">
        <v>36</v>
      </c>
      <c r="CU76" s="350">
        <v>9</v>
      </c>
      <c r="CX76" s="219">
        <v>0</v>
      </c>
      <c r="DA76" s="221">
        <v>0</v>
      </c>
      <c r="DL76" s="350">
        <v>1</v>
      </c>
      <c r="DM76" s="220">
        <v>360000</v>
      </c>
      <c r="EB76" s="347">
        <v>0</v>
      </c>
      <c r="EC76" s="347">
        <v>0</v>
      </c>
      <c r="ED76" s="347">
        <v>0</v>
      </c>
      <c r="EE76" s="347">
        <v>0</v>
      </c>
      <c r="EF76" s="347">
        <v>0</v>
      </c>
      <c r="EG76" s="347">
        <v>0</v>
      </c>
      <c r="EH76" s="347">
        <v>0</v>
      </c>
      <c r="EI76" s="347">
        <v>0</v>
      </c>
      <c r="EJ76" s="347">
        <v>0</v>
      </c>
      <c r="EK76" s="347">
        <v>0</v>
      </c>
      <c r="EL76" s="347">
        <v>0</v>
      </c>
      <c r="EM76" s="347">
        <v>0</v>
      </c>
      <c r="EN76" s="347">
        <v>0</v>
      </c>
      <c r="EO76" s="347">
        <v>0</v>
      </c>
      <c r="EP76" s="347">
        <v>0</v>
      </c>
      <c r="EQ76" s="347">
        <v>360000</v>
      </c>
      <c r="ER76" s="347">
        <v>360000</v>
      </c>
      <c r="ES76" s="347">
        <v>360000</v>
      </c>
      <c r="ET76" s="347">
        <v>360000</v>
      </c>
      <c r="EU76" s="347">
        <v>360000</v>
      </c>
      <c r="EV76" s="347">
        <v>360000</v>
      </c>
      <c r="EW76" s="347">
        <v>360000</v>
      </c>
      <c r="EX76" s="347">
        <v>360000</v>
      </c>
      <c r="EY76" s="347">
        <v>360000</v>
      </c>
      <c r="EZ76" s="347">
        <v>0</v>
      </c>
      <c r="FA76" s="347">
        <v>0</v>
      </c>
      <c r="FB76" s="347">
        <v>0</v>
      </c>
      <c r="FC76" s="347">
        <v>0</v>
      </c>
      <c r="FD76" s="347">
        <v>0</v>
      </c>
      <c r="FE76" s="347">
        <v>0</v>
      </c>
      <c r="FF76" s="347">
        <v>0</v>
      </c>
      <c r="FG76" s="347">
        <v>0</v>
      </c>
      <c r="FH76" s="347">
        <v>0</v>
      </c>
      <c r="FI76" s="347">
        <v>0</v>
      </c>
      <c r="FJ76" s="347">
        <v>0</v>
      </c>
      <c r="FK76" s="347">
        <v>0</v>
      </c>
      <c r="FL76" s="347">
        <v>0</v>
      </c>
      <c r="FM76" s="347">
        <v>0</v>
      </c>
      <c r="FN76" s="347">
        <v>0</v>
      </c>
      <c r="FO76" s="347">
        <v>0</v>
      </c>
      <c r="FP76" s="347">
        <v>0</v>
      </c>
      <c r="FQ76" s="347">
        <v>0</v>
      </c>
      <c r="FR76" s="347">
        <v>0</v>
      </c>
      <c r="FS76" s="347">
        <v>0</v>
      </c>
      <c r="FT76" s="347">
        <v>0</v>
      </c>
      <c r="FU76" s="220">
        <v>3600000</v>
      </c>
      <c r="FY76" s="1"/>
      <c r="FZ76" s="4"/>
      <c r="GA76" s="1"/>
      <c r="GB76" s="1" t="s">
        <v>29732</v>
      </c>
      <c r="GC76" s="41" t="s">
        <v>30316</v>
      </c>
      <c r="GD76" s="431">
        <f t="shared" si="4"/>
        <v>3600000</v>
      </c>
    </row>
    <row r="77" spans="1:186">
      <c r="A77" s="1">
        <v>76</v>
      </c>
      <c r="B77" s="1" t="s">
        <v>29874</v>
      </c>
      <c r="C77" s="41" t="s">
        <v>30353</v>
      </c>
      <c r="D77" s="1" t="s">
        <v>239</v>
      </c>
      <c r="E77" s="4" t="s">
        <v>4770</v>
      </c>
      <c r="F77" s="1" t="s">
        <v>13</v>
      </c>
      <c r="G77" s="41" t="s">
        <v>4769</v>
      </c>
      <c r="H77" s="1" t="s">
        <v>38</v>
      </c>
      <c r="I77" s="1" t="s">
        <v>14</v>
      </c>
      <c r="J77" t="s">
        <v>30337</v>
      </c>
      <c r="K77" s="1" t="s">
        <v>174</v>
      </c>
      <c r="L77" t="s">
        <v>30354</v>
      </c>
      <c r="M77" s="1" t="s">
        <v>175</v>
      </c>
      <c r="N77" s="1" t="s">
        <v>30215</v>
      </c>
      <c r="O77" s="1">
        <v>30</v>
      </c>
      <c r="P77" s="41" t="s">
        <v>30355</v>
      </c>
      <c r="Q77" s="41" t="s">
        <v>30356</v>
      </c>
      <c r="R77" s="4" t="s">
        <v>30299</v>
      </c>
      <c r="S77" s="41" t="s">
        <v>30353</v>
      </c>
      <c r="T77" s="1">
        <v>2022</v>
      </c>
      <c r="U77" s="1">
        <v>521119</v>
      </c>
      <c r="V77" t="s">
        <v>142</v>
      </c>
      <c r="W77" s="4" t="s">
        <v>142</v>
      </c>
      <c r="X77" s="1" t="s">
        <v>9737</v>
      </c>
      <c r="Y77" s="1" t="s">
        <v>13</v>
      </c>
      <c r="Z77" s="41" t="s">
        <v>9736</v>
      </c>
      <c r="AA77" s="350">
        <v>1</v>
      </c>
      <c r="AB77" s="4" t="s">
        <v>30338</v>
      </c>
      <c r="AC77" s="1" t="s">
        <v>28162</v>
      </c>
      <c r="AD77" s="1" t="s">
        <v>23</v>
      </c>
      <c r="AE77" s="41" t="s">
        <v>28161</v>
      </c>
      <c r="AF77" s="350">
        <v>1</v>
      </c>
      <c r="AG77" s="1" t="s">
        <v>30339</v>
      </c>
      <c r="AH77" s="1" t="s">
        <v>30341</v>
      </c>
      <c r="AI77" s="1" t="s">
        <v>23</v>
      </c>
      <c r="AJ77" s="41" t="s">
        <v>30340</v>
      </c>
      <c r="AK77" s="350">
        <v>1</v>
      </c>
      <c r="AL77" s="1" t="s">
        <v>30342</v>
      </c>
      <c r="AM77" s="1" t="s">
        <v>30344</v>
      </c>
      <c r="AN77" s="1" t="s">
        <v>23</v>
      </c>
      <c r="AO77" s="41" t="s">
        <v>30343</v>
      </c>
      <c r="AP77" s="350">
        <v>1</v>
      </c>
      <c r="AQ77" s="1" t="s">
        <v>30345</v>
      </c>
      <c r="AR77" s="1" t="s">
        <v>30347</v>
      </c>
      <c r="AS77" s="1" t="s">
        <v>23</v>
      </c>
      <c r="AT77" s="41" t="s">
        <v>30357</v>
      </c>
      <c r="AU77" s="350">
        <v>1</v>
      </c>
      <c r="AV77" s="1" t="s">
        <v>30348</v>
      </c>
      <c r="AW77" s="1" t="s">
        <v>30350</v>
      </c>
      <c r="AX77" s="1" t="s">
        <v>23</v>
      </c>
      <c r="AY77" s="41" t="s">
        <v>30349</v>
      </c>
      <c r="AZ77" s="350">
        <v>1</v>
      </c>
      <c r="BA77" s="1" t="s">
        <v>30351</v>
      </c>
      <c r="BD77" s="41" t="s">
        <v>36</v>
      </c>
      <c r="BI77" s="41" t="s">
        <v>36</v>
      </c>
      <c r="BN77" s="41" t="s">
        <v>36</v>
      </c>
      <c r="BS77" s="41" t="s">
        <v>36</v>
      </c>
      <c r="BX77" s="41" t="s">
        <v>36</v>
      </c>
      <c r="CC77" s="41" t="s">
        <v>36</v>
      </c>
      <c r="CH77" s="41" t="s">
        <v>36</v>
      </c>
      <c r="CM77" s="41" t="s">
        <v>36</v>
      </c>
      <c r="CR77" s="41" t="s">
        <v>36</v>
      </c>
      <c r="CU77" s="350">
        <v>6</v>
      </c>
      <c r="CX77" s="219">
        <v>0</v>
      </c>
      <c r="DA77" s="221">
        <v>1000000</v>
      </c>
      <c r="DL77" s="350">
        <v>1</v>
      </c>
      <c r="DM77" s="220">
        <v>0</v>
      </c>
      <c r="EB77" s="347">
        <v>1000000</v>
      </c>
      <c r="EC77" s="347">
        <v>1000000</v>
      </c>
      <c r="ED77" s="347">
        <v>1000000</v>
      </c>
      <c r="EE77" s="347">
        <v>1000000</v>
      </c>
      <c r="EF77" s="347">
        <v>1000000</v>
      </c>
      <c r="EG77" s="347">
        <v>1000000</v>
      </c>
      <c r="EH77" s="347">
        <v>0</v>
      </c>
      <c r="EI77" s="347">
        <v>0</v>
      </c>
      <c r="EJ77" s="347">
        <v>0</v>
      </c>
      <c r="EK77" s="347">
        <v>0</v>
      </c>
      <c r="EL77" s="347">
        <v>0</v>
      </c>
      <c r="EM77" s="347">
        <v>0</v>
      </c>
      <c r="EN77" s="347">
        <v>0</v>
      </c>
      <c r="EO77" s="347">
        <v>0</v>
      </c>
      <c r="EP77" s="347">
        <v>0</v>
      </c>
      <c r="EQ77" s="347">
        <v>0</v>
      </c>
      <c r="ER77" s="347">
        <v>0</v>
      </c>
      <c r="ES77" s="347">
        <v>0</v>
      </c>
      <c r="ET77" s="347">
        <v>0</v>
      </c>
      <c r="EU77" s="347">
        <v>0</v>
      </c>
      <c r="EV77" s="347">
        <v>0</v>
      </c>
      <c r="EW77" s="347">
        <v>0</v>
      </c>
      <c r="EX77" s="347">
        <v>0</v>
      </c>
      <c r="EY77" s="347">
        <v>0</v>
      </c>
      <c r="EZ77" s="347">
        <v>0</v>
      </c>
      <c r="FA77" s="347">
        <v>0</v>
      </c>
      <c r="FB77" s="347">
        <v>0</v>
      </c>
      <c r="FC77" s="347">
        <v>0</v>
      </c>
      <c r="FD77" s="347">
        <v>0</v>
      </c>
      <c r="FE77" s="347">
        <v>0</v>
      </c>
      <c r="FF77" s="347">
        <v>0</v>
      </c>
      <c r="FG77" s="347">
        <v>0</v>
      </c>
      <c r="FH77" s="347">
        <v>0</v>
      </c>
      <c r="FI77" s="347">
        <v>0</v>
      </c>
      <c r="FJ77" s="347">
        <v>0</v>
      </c>
      <c r="FK77" s="347">
        <v>0</v>
      </c>
      <c r="FL77" s="347">
        <v>0</v>
      </c>
      <c r="FM77" s="347">
        <v>0</v>
      </c>
      <c r="FN77" s="347">
        <v>0</v>
      </c>
      <c r="FO77" s="347">
        <v>0</v>
      </c>
      <c r="FP77" s="347">
        <v>0</v>
      </c>
      <c r="FQ77" s="347">
        <v>0</v>
      </c>
      <c r="FR77" s="347">
        <v>0</v>
      </c>
      <c r="FS77" s="347">
        <v>0</v>
      </c>
      <c r="FT77" s="347">
        <v>0</v>
      </c>
      <c r="FU77" s="220">
        <v>7000000</v>
      </c>
      <c r="FY77" s="1"/>
      <c r="FZ77" s="4"/>
      <c r="GA77" s="1"/>
      <c r="GB77" s="1" t="s">
        <v>29732</v>
      </c>
      <c r="GC77" s="41" t="s">
        <v>29780</v>
      </c>
      <c r="GD77" s="431">
        <f t="shared" si="4"/>
        <v>7000000</v>
      </c>
    </row>
    <row r="78" spans="1:186">
      <c r="CX78" s="219"/>
      <c r="DA78" s="221"/>
      <c r="FY78" s="1"/>
      <c r="FZ78" s="4"/>
      <c r="GA78" s="1"/>
      <c r="GB78" s="1"/>
      <c r="GC78" s="41"/>
    </row>
    <row r="79" spans="1:186">
      <c r="CX79" s="219"/>
      <c r="DA79" s="221"/>
      <c r="FY79" s="1"/>
      <c r="FZ79" s="4"/>
      <c r="GA79" s="1"/>
      <c r="GB79" s="1"/>
      <c r="GC79" s="41"/>
    </row>
    <row r="80" spans="1:186">
      <c r="CX80" s="219"/>
      <c r="DA80" s="221"/>
      <c r="FY80" s="1"/>
      <c r="FZ80" s="4"/>
      <c r="GA80" s="1"/>
      <c r="GB80" s="1"/>
      <c r="GC80" s="41"/>
    </row>
    <row r="81" spans="102:186">
      <c r="CX81" s="219">
        <v>0</v>
      </c>
      <c r="DA81" s="221">
        <v>0</v>
      </c>
      <c r="DD81" s="219">
        <v>0</v>
      </c>
      <c r="DG81" s="221">
        <v>0</v>
      </c>
      <c r="FY81" s="1"/>
      <c r="FZ81" s="4"/>
      <c r="GA81" s="1"/>
      <c r="GB81" s="1"/>
      <c r="GC81" s="41"/>
      <c r="GD81" s="431">
        <f t="shared" si="4"/>
        <v>0</v>
      </c>
    </row>
    <row r="82" spans="102:186">
      <c r="CX82" s="219">
        <v>0</v>
      </c>
      <c r="DA82" s="221">
        <v>0</v>
      </c>
      <c r="DD82" s="219">
        <v>0</v>
      </c>
      <c r="DG82" s="221">
        <v>0</v>
      </c>
      <c r="FY82" s="1"/>
      <c r="FZ82" s="4"/>
      <c r="GA82" s="1"/>
      <c r="GB82" s="1"/>
      <c r="GC82" s="41"/>
      <c r="GD82" s="431">
        <f t="shared" si="4"/>
        <v>0</v>
      </c>
    </row>
    <row r="83" spans="102:186">
      <c r="CX83" s="219">
        <v>0</v>
      </c>
      <c r="DA83" s="221">
        <v>0</v>
      </c>
      <c r="DD83" s="219">
        <v>0</v>
      </c>
      <c r="DG83" s="221">
        <v>0</v>
      </c>
      <c r="FY83" s="1"/>
      <c r="FZ83" s="4"/>
      <c r="GA83" s="1"/>
      <c r="GB83" s="1"/>
      <c r="GC83" s="41"/>
      <c r="GD83" s="431">
        <f t="shared" si="4"/>
        <v>0</v>
      </c>
    </row>
    <row r="84" spans="102:186">
      <c r="CX84" s="219">
        <v>0</v>
      </c>
      <c r="DA84" s="221">
        <v>0</v>
      </c>
      <c r="DD84" s="219">
        <v>0</v>
      </c>
      <c r="DG84" s="221">
        <v>0</v>
      </c>
      <c r="FY84" s="1"/>
      <c r="FZ84" s="4"/>
      <c r="GA84" s="1"/>
      <c r="GB84" s="1"/>
      <c r="GC84" s="41"/>
      <c r="GD84" s="431">
        <f t="shared" si="4"/>
        <v>0</v>
      </c>
    </row>
    <row r="85" spans="102:186">
      <c r="CX85" s="219">
        <v>0</v>
      </c>
      <c r="DA85" s="221">
        <v>0</v>
      </c>
      <c r="DD85" s="219">
        <v>0</v>
      </c>
      <c r="DG85" s="221">
        <v>0</v>
      </c>
      <c r="FY85" s="1"/>
      <c r="FZ85" s="4"/>
      <c r="GA85" s="1"/>
      <c r="GB85" s="1"/>
      <c r="GC85" s="41"/>
      <c r="GD85" s="431">
        <f t="shared" si="4"/>
        <v>0</v>
      </c>
    </row>
    <row r="86" spans="102:186">
      <c r="CX86" s="219">
        <v>0</v>
      </c>
      <c r="DA86" s="221">
        <v>0</v>
      </c>
      <c r="DD86" s="219">
        <v>0</v>
      </c>
      <c r="DG86" s="221">
        <v>0</v>
      </c>
      <c r="FY86" s="1"/>
      <c r="FZ86" s="4"/>
      <c r="GA86" s="1"/>
      <c r="GB86" s="1"/>
      <c r="GC86" s="41"/>
      <c r="GD86" s="431">
        <f t="shared" si="4"/>
        <v>0</v>
      </c>
    </row>
    <row r="87" spans="102:186">
      <c r="CX87" s="219">
        <v>0</v>
      </c>
      <c r="DA87" s="221">
        <v>0</v>
      </c>
      <c r="DD87" s="219">
        <v>0</v>
      </c>
      <c r="DG87" s="221">
        <v>0</v>
      </c>
      <c r="FY87" s="1"/>
      <c r="FZ87" s="4"/>
      <c r="GA87" s="1"/>
      <c r="GB87" s="1"/>
      <c r="GC87" s="41"/>
      <c r="GD87" s="431">
        <f t="shared" si="4"/>
        <v>0</v>
      </c>
    </row>
    <row r="88" spans="102:186">
      <c r="CX88" s="219">
        <v>0</v>
      </c>
      <c r="DA88" s="221">
        <v>0</v>
      </c>
      <c r="DD88" s="219">
        <v>0</v>
      </c>
      <c r="DG88" s="221">
        <v>0</v>
      </c>
      <c r="FY88" s="1"/>
      <c r="FZ88" s="4"/>
      <c r="GA88" s="1"/>
      <c r="GB88" s="1"/>
      <c r="GC88" s="41"/>
      <c r="GD88" s="431">
        <f t="shared" si="4"/>
        <v>0</v>
      </c>
    </row>
    <row r="89" spans="102:186">
      <c r="CX89" s="219">
        <v>0</v>
      </c>
      <c r="DA89" s="221">
        <v>0</v>
      </c>
      <c r="DD89" s="219">
        <v>0</v>
      </c>
      <c r="DG89" s="221">
        <v>0</v>
      </c>
      <c r="FY89" s="1"/>
      <c r="FZ89" s="4"/>
      <c r="GA89" s="1"/>
      <c r="GB89" s="1"/>
      <c r="GC89" s="41"/>
      <c r="GD89" s="431">
        <f t="shared" ref="GD89:GD152" si="5">SUM(FU89:FW89)</f>
        <v>0</v>
      </c>
    </row>
    <row r="90" spans="102:186">
      <c r="CX90" s="219">
        <v>0</v>
      </c>
      <c r="DA90" s="221">
        <v>0</v>
      </c>
      <c r="DD90" s="219">
        <v>0</v>
      </c>
      <c r="DG90" s="221">
        <v>0</v>
      </c>
      <c r="FY90" s="1"/>
      <c r="FZ90" s="4"/>
      <c r="GA90" s="1"/>
      <c r="GB90" s="1"/>
      <c r="GC90" s="41"/>
      <c r="GD90" s="431">
        <f t="shared" si="5"/>
        <v>0</v>
      </c>
    </row>
    <row r="91" spans="102:186">
      <c r="CX91" s="219">
        <v>0</v>
      </c>
      <c r="DA91" s="221">
        <v>0</v>
      </c>
      <c r="DD91" s="219">
        <v>0</v>
      </c>
      <c r="DG91" s="221">
        <v>0</v>
      </c>
      <c r="FY91" s="1"/>
      <c r="FZ91" s="4"/>
      <c r="GA91" s="1"/>
      <c r="GB91" s="1"/>
      <c r="GC91" s="41"/>
      <c r="GD91" s="431">
        <f t="shared" si="5"/>
        <v>0</v>
      </c>
    </row>
    <row r="92" spans="102:186">
      <c r="CX92" s="219">
        <v>0</v>
      </c>
      <c r="DA92" s="221">
        <v>0</v>
      </c>
      <c r="DD92" s="219">
        <v>0</v>
      </c>
      <c r="DG92" s="221">
        <v>0</v>
      </c>
      <c r="FY92" s="1"/>
      <c r="FZ92" s="4"/>
      <c r="GA92" s="1"/>
      <c r="GB92" s="1"/>
      <c r="GC92" s="41"/>
      <c r="GD92" s="431">
        <f t="shared" si="5"/>
        <v>0</v>
      </c>
    </row>
    <row r="93" spans="102:186">
      <c r="CX93" s="219">
        <v>0</v>
      </c>
      <c r="DA93" s="221">
        <v>0</v>
      </c>
      <c r="DD93" s="219">
        <v>0</v>
      </c>
      <c r="DG93" s="221">
        <v>0</v>
      </c>
      <c r="FY93" s="1"/>
      <c r="FZ93" s="4"/>
      <c r="GA93" s="1"/>
      <c r="GB93" s="1"/>
      <c r="GC93" s="41"/>
      <c r="GD93" s="431">
        <f t="shared" si="5"/>
        <v>0</v>
      </c>
    </row>
    <row r="94" spans="102:186">
      <c r="CX94" s="219">
        <v>0</v>
      </c>
      <c r="DA94" s="221">
        <v>0</v>
      </c>
      <c r="DD94" s="219">
        <v>0</v>
      </c>
      <c r="DG94" s="221">
        <v>0</v>
      </c>
      <c r="FY94" s="1"/>
      <c r="FZ94" s="4"/>
      <c r="GA94" s="1"/>
      <c r="GB94" s="1"/>
      <c r="GC94" s="41"/>
      <c r="GD94" s="431">
        <f t="shared" si="5"/>
        <v>0</v>
      </c>
    </row>
    <row r="95" spans="102:186">
      <c r="CX95" s="219">
        <v>0</v>
      </c>
      <c r="DA95" s="221">
        <v>0</v>
      </c>
      <c r="DD95" s="219">
        <v>0</v>
      </c>
      <c r="DG95" s="221">
        <v>0</v>
      </c>
      <c r="FY95" s="1"/>
      <c r="FZ95" s="4"/>
      <c r="GA95" s="1"/>
      <c r="GB95" s="1"/>
      <c r="GC95" s="41"/>
      <c r="GD95" s="431">
        <f t="shared" si="5"/>
        <v>0</v>
      </c>
    </row>
    <row r="96" spans="102:186">
      <c r="CX96" s="219">
        <v>0</v>
      </c>
      <c r="DA96" s="221">
        <v>0</v>
      </c>
      <c r="DD96" s="219">
        <v>0</v>
      </c>
      <c r="DG96" s="221">
        <v>0</v>
      </c>
      <c r="FY96" s="1"/>
      <c r="FZ96" s="4"/>
      <c r="GA96" s="1"/>
      <c r="GB96" s="1"/>
      <c r="GC96" s="41"/>
      <c r="GD96" s="431">
        <f t="shared" si="5"/>
        <v>0</v>
      </c>
    </row>
    <row r="97" spans="102:186">
      <c r="CX97" s="219">
        <v>0</v>
      </c>
      <c r="DA97" s="221">
        <v>0</v>
      </c>
      <c r="DD97" s="219">
        <v>0</v>
      </c>
      <c r="DG97" s="221">
        <v>0</v>
      </c>
      <c r="FY97" s="1"/>
      <c r="FZ97" s="4"/>
      <c r="GA97" s="1"/>
      <c r="GB97" s="1"/>
      <c r="GC97" s="41"/>
      <c r="GD97" s="431">
        <f t="shared" si="5"/>
        <v>0</v>
      </c>
    </row>
    <row r="98" spans="102:186">
      <c r="CX98" s="219">
        <v>0</v>
      </c>
      <c r="DA98" s="221">
        <v>0</v>
      </c>
      <c r="DD98" s="219">
        <v>0</v>
      </c>
      <c r="DG98" s="221">
        <v>0</v>
      </c>
      <c r="FY98" s="1"/>
      <c r="FZ98" s="4"/>
      <c r="GA98" s="1"/>
      <c r="GB98" s="1"/>
      <c r="GC98" s="41"/>
      <c r="GD98" s="431">
        <f t="shared" si="5"/>
        <v>0</v>
      </c>
    </row>
    <row r="99" spans="102:186">
      <c r="CX99" s="219">
        <v>0</v>
      </c>
      <c r="DA99" s="221">
        <v>0</v>
      </c>
      <c r="DD99" s="219">
        <v>0</v>
      </c>
      <c r="DG99" s="221">
        <v>0</v>
      </c>
      <c r="FY99" s="1"/>
      <c r="FZ99" s="4"/>
      <c r="GA99" s="1"/>
      <c r="GB99" s="1"/>
      <c r="GC99" s="41"/>
      <c r="GD99" s="431">
        <f t="shared" si="5"/>
        <v>0</v>
      </c>
    </row>
    <row r="100" spans="102:186">
      <c r="CX100" s="219">
        <v>0</v>
      </c>
      <c r="DA100" s="221">
        <v>0</v>
      </c>
      <c r="DD100" s="219">
        <v>0</v>
      </c>
      <c r="DG100" s="221">
        <v>0</v>
      </c>
      <c r="FY100" s="1"/>
      <c r="FZ100" s="4"/>
      <c r="GA100" s="1"/>
      <c r="GB100" s="1"/>
      <c r="GC100" s="41"/>
      <c r="GD100" s="431">
        <f t="shared" si="5"/>
        <v>0</v>
      </c>
    </row>
    <row r="101" spans="102:186">
      <c r="CX101" s="219">
        <v>0</v>
      </c>
      <c r="DA101" s="221">
        <v>0</v>
      </c>
      <c r="DD101" s="219">
        <v>0</v>
      </c>
      <c r="DG101" s="221">
        <v>0</v>
      </c>
      <c r="FY101" s="1"/>
      <c r="FZ101" s="4"/>
      <c r="GA101" s="1"/>
      <c r="GB101" s="1"/>
      <c r="GC101" s="41"/>
      <c r="GD101" s="431">
        <f t="shared" si="5"/>
        <v>0</v>
      </c>
    </row>
    <row r="102" spans="102:186">
      <c r="CX102" s="219">
        <v>0</v>
      </c>
      <c r="DA102" s="221">
        <v>0</v>
      </c>
      <c r="DD102" s="219">
        <v>0</v>
      </c>
      <c r="DG102" s="221">
        <v>0</v>
      </c>
      <c r="FY102" s="1"/>
      <c r="FZ102" s="4"/>
      <c r="GA102" s="1"/>
      <c r="GB102" s="1"/>
      <c r="GC102" s="41"/>
      <c r="GD102" s="431">
        <f t="shared" si="5"/>
        <v>0</v>
      </c>
    </row>
    <row r="103" spans="102:186">
      <c r="CX103" s="219">
        <v>0</v>
      </c>
      <c r="DA103" s="221">
        <v>0</v>
      </c>
      <c r="DD103" s="219">
        <v>0</v>
      </c>
      <c r="DG103" s="221">
        <v>0</v>
      </c>
      <c r="FY103" s="1"/>
      <c r="FZ103" s="4"/>
      <c r="GA103" s="1"/>
      <c r="GB103" s="1"/>
      <c r="GC103" s="41"/>
      <c r="GD103" s="431">
        <f t="shared" si="5"/>
        <v>0</v>
      </c>
    </row>
    <row r="104" spans="102:186">
      <c r="CX104" s="219">
        <v>0</v>
      </c>
      <c r="DA104" s="221">
        <v>0</v>
      </c>
      <c r="DD104" s="219">
        <v>0</v>
      </c>
      <c r="DG104" s="221">
        <v>0</v>
      </c>
      <c r="FY104" s="1"/>
      <c r="FZ104" s="4"/>
      <c r="GA104" s="1"/>
      <c r="GB104" s="1"/>
      <c r="GC104" s="41"/>
      <c r="GD104" s="431">
        <f t="shared" si="5"/>
        <v>0</v>
      </c>
    </row>
    <row r="105" spans="102:186">
      <c r="CX105" s="219">
        <v>0</v>
      </c>
      <c r="DA105" s="221">
        <v>0</v>
      </c>
      <c r="DD105" s="219">
        <v>0</v>
      </c>
      <c r="DG105" s="221">
        <v>0</v>
      </c>
      <c r="FY105" s="1"/>
      <c r="FZ105" s="4"/>
      <c r="GA105" s="1"/>
      <c r="GB105" s="1"/>
      <c r="GC105" s="41"/>
      <c r="GD105" s="431">
        <f t="shared" si="5"/>
        <v>0</v>
      </c>
    </row>
    <row r="106" spans="102:186">
      <c r="CX106" s="219">
        <v>0</v>
      </c>
      <c r="DA106" s="221">
        <v>0</v>
      </c>
      <c r="DD106" s="219">
        <v>0</v>
      </c>
      <c r="DG106" s="221">
        <v>0</v>
      </c>
      <c r="FY106" s="1"/>
      <c r="FZ106" s="4"/>
      <c r="GA106" s="1"/>
      <c r="GB106" s="1"/>
      <c r="GC106" s="41"/>
      <c r="GD106" s="431">
        <f t="shared" si="5"/>
        <v>0</v>
      </c>
    </row>
    <row r="107" spans="102:186">
      <c r="CX107" s="219">
        <v>0</v>
      </c>
      <c r="DA107" s="221">
        <v>0</v>
      </c>
      <c r="DD107" s="219">
        <v>0</v>
      </c>
      <c r="DG107" s="221">
        <v>0</v>
      </c>
      <c r="FY107" s="1"/>
      <c r="FZ107" s="4"/>
      <c r="GA107" s="1"/>
      <c r="GB107" s="1"/>
      <c r="GC107" s="41"/>
      <c r="GD107" s="431">
        <f t="shared" si="5"/>
        <v>0</v>
      </c>
    </row>
    <row r="108" spans="102:186">
      <c r="CX108" s="219">
        <v>0</v>
      </c>
      <c r="DA108" s="221">
        <v>0</v>
      </c>
      <c r="DD108" s="219">
        <v>0</v>
      </c>
      <c r="DG108" s="221">
        <v>0</v>
      </c>
      <c r="FY108" s="1"/>
      <c r="FZ108" s="4"/>
      <c r="GA108" s="1"/>
      <c r="GB108" s="1"/>
      <c r="GC108" s="41"/>
      <c r="GD108" s="431">
        <f t="shared" si="5"/>
        <v>0</v>
      </c>
    </row>
    <row r="109" spans="102:186">
      <c r="CX109" s="219">
        <v>0</v>
      </c>
      <c r="DA109" s="221">
        <v>0</v>
      </c>
      <c r="DD109" s="219">
        <v>0</v>
      </c>
      <c r="DG109" s="221">
        <v>0</v>
      </c>
      <c r="FY109" s="1"/>
      <c r="FZ109" s="4"/>
      <c r="GA109" s="1"/>
      <c r="GB109" s="1"/>
      <c r="GC109" s="41"/>
      <c r="GD109" s="431">
        <f t="shared" si="5"/>
        <v>0</v>
      </c>
    </row>
    <row r="110" spans="102:186">
      <c r="CX110" s="219">
        <v>0</v>
      </c>
      <c r="DA110" s="221">
        <v>0</v>
      </c>
      <c r="DD110" s="219">
        <v>0</v>
      </c>
      <c r="DG110" s="221">
        <v>0</v>
      </c>
      <c r="FY110" s="1"/>
      <c r="FZ110" s="4"/>
      <c r="GA110" s="1"/>
      <c r="GB110" s="1"/>
      <c r="GC110" s="41"/>
      <c r="GD110" s="431">
        <f t="shared" si="5"/>
        <v>0</v>
      </c>
    </row>
    <row r="111" spans="102:186">
      <c r="CX111" s="219">
        <v>0</v>
      </c>
      <c r="DA111" s="221">
        <v>0</v>
      </c>
      <c r="DD111" s="219">
        <v>0</v>
      </c>
      <c r="DG111" s="221">
        <v>0</v>
      </c>
      <c r="FY111" s="1"/>
      <c r="FZ111" s="4"/>
      <c r="GA111" s="1"/>
      <c r="GB111" s="1"/>
      <c r="GC111" s="41"/>
      <c r="GD111" s="431">
        <f t="shared" si="5"/>
        <v>0</v>
      </c>
    </row>
    <row r="112" spans="102:186">
      <c r="CX112" s="219">
        <v>0</v>
      </c>
      <c r="DA112" s="221">
        <v>0</v>
      </c>
      <c r="DD112" s="219">
        <v>0</v>
      </c>
      <c r="DG112" s="221">
        <v>0</v>
      </c>
      <c r="FY112" s="1"/>
      <c r="FZ112" s="4"/>
      <c r="GA112" s="1"/>
      <c r="GB112" s="1"/>
      <c r="GC112" s="41"/>
      <c r="GD112" s="431">
        <f t="shared" si="5"/>
        <v>0</v>
      </c>
    </row>
    <row r="113" spans="102:186">
      <c r="CX113" s="219">
        <v>0</v>
      </c>
      <c r="DA113" s="221">
        <v>0</v>
      </c>
      <c r="DD113" s="219">
        <v>0</v>
      </c>
      <c r="DG113" s="221">
        <v>0</v>
      </c>
      <c r="FY113" s="1"/>
      <c r="FZ113" s="4"/>
      <c r="GA113" s="1"/>
      <c r="GB113" s="1"/>
      <c r="GC113" s="41"/>
      <c r="GD113" s="431">
        <f t="shared" si="5"/>
        <v>0</v>
      </c>
    </row>
    <row r="114" spans="102:186">
      <c r="CX114" s="219">
        <v>0</v>
      </c>
      <c r="DA114" s="221">
        <v>0</v>
      </c>
      <c r="DD114" s="219">
        <v>0</v>
      </c>
      <c r="DG114" s="221">
        <v>0</v>
      </c>
      <c r="FY114" s="1"/>
      <c r="FZ114" s="4"/>
      <c r="GA114" s="1"/>
      <c r="GB114" s="1"/>
      <c r="GC114" s="41"/>
      <c r="GD114" s="431">
        <f t="shared" si="5"/>
        <v>0</v>
      </c>
    </row>
    <row r="115" spans="102:186">
      <c r="CX115" s="219">
        <v>0</v>
      </c>
      <c r="DA115" s="221">
        <v>0</v>
      </c>
      <c r="DD115" s="219">
        <v>0</v>
      </c>
      <c r="DG115" s="221">
        <v>0</v>
      </c>
      <c r="FY115" s="1"/>
      <c r="FZ115" s="4"/>
      <c r="GA115" s="1"/>
      <c r="GB115" s="1"/>
      <c r="GC115" s="41"/>
      <c r="GD115" s="431">
        <f t="shared" si="5"/>
        <v>0</v>
      </c>
    </row>
    <row r="116" spans="102:186">
      <c r="CX116" s="219">
        <v>0</v>
      </c>
      <c r="DA116" s="221">
        <v>0</v>
      </c>
      <c r="DD116" s="219">
        <v>0</v>
      </c>
      <c r="DG116" s="221">
        <v>0</v>
      </c>
      <c r="FY116" s="1"/>
      <c r="FZ116" s="4"/>
      <c r="GA116" s="1"/>
      <c r="GB116" s="1"/>
      <c r="GC116" s="41"/>
      <c r="GD116" s="431">
        <f t="shared" si="5"/>
        <v>0</v>
      </c>
    </row>
    <row r="117" spans="102:186">
      <c r="CX117" s="219">
        <v>0</v>
      </c>
      <c r="DA117" s="221">
        <v>0</v>
      </c>
      <c r="DD117" s="219">
        <v>0</v>
      </c>
      <c r="DG117" s="221">
        <v>0</v>
      </c>
      <c r="FY117" s="1"/>
      <c r="FZ117" s="4"/>
      <c r="GA117" s="1"/>
      <c r="GB117" s="1"/>
      <c r="GC117" s="41"/>
      <c r="GD117" s="431">
        <f t="shared" si="5"/>
        <v>0</v>
      </c>
    </row>
    <row r="118" spans="102:186">
      <c r="CX118" s="219">
        <v>0</v>
      </c>
      <c r="DA118" s="221">
        <v>0</v>
      </c>
      <c r="DD118" s="219">
        <v>0</v>
      </c>
      <c r="DG118" s="221">
        <v>0</v>
      </c>
      <c r="FY118" s="1"/>
      <c r="FZ118" s="4"/>
      <c r="GA118" s="1"/>
      <c r="GB118" s="1"/>
      <c r="GC118" s="41"/>
      <c r="GD118" s="431">
        <f t="shared" si="5"/>
        <v>0</v>
      </c>
    </row>
    <row r="119" spans="102:186">
      <c r="CX119" s="219">
        <v>0</v>
      </c>
      <c r="DA119" s="221">
        <v>0</v>
      </c>
      <c r="DD119" s="219">
        <v>0</v>
      </c>
      <c r="DG119" s="221">
        <v>0</v>
      </c>
      <c r="FY119" s="1"/>
      <c r="FZ119" s="4"/>
      <c r="GA119" s="1"/>
      <c r="GB119" s="1"/>
      <c r="GC119" s="41"/>
      <c r="GD119" s="431">
        <f t="shared" si="5"/>
        <v>0</v>
      </c>
    </row>
    <row r="120" spans="102:186">
      <c r="CX120" s="219">
        <v>0</v>
      </c>
      <c r="DA120" s="221">
        <v>0</v>
      </c>
      <c r="DD120" s="219">
        <v>0</v>
      </c>
      <c r="DG120" s="221">
        <v>0</v>
      </c>
      <c r="FY120" s="1"/>
      <c r="FZ120" s="4"/>
      <c r="GA120" s="1"/>
      <c r="GB120" s="1"/>
      <c r="GC120" s="41"/>
      <c r="GD120" s="431">
        <f t="shared" si="5"/>
        <v>0</v>
      </c>
    </row>
    <row r="121" spans="102:186">
      <c r="CX121" s="219">
        <v>0</v>
      </c>
      <c r="DA121" s="221">
        <v>0</v>
      </c>
      <c r="DD121" s="219">
        <v>0</v>
      </c>
      <c r="DG121" s="221">
        <v>0</v>
      </c>
      <c r="FY121" s="1"/>
      <c r="FZ121" s="4"/>
      <c r="GA121" s="1"/>
      <c r="GB121" s="1"/>
      <c r="GC121" s="41"/>
      <c r="GD121" s="431">
        <f t="shared" si="5"/>
        <v>0</v>
      </c>
    </row>
    <row r="122" spans="102:186">
      <c r="CX122" s="219">
        <v>0</v>
      </c>
      <c r="DA122" s="221">
        <v>0</v>
      </c>
      <c r="DD122" s="219">
        <v>0</v>
      </c>
      <c r="DG122" s="221">
        <v>0</v>
      </c>
      <c r="FY122" s="1"/>
      <c r="FZ122" s="4"/>
      <c r="GA122" s="1"/>
      <c r="GB122" s="1"/>
      <c r="GC122" s="41"/>
      <c r="GD122" s="431">
        <f t="shared" si="5"/>
        <v>0</v>
      </c>
    </row>
    <row r="123" spans="102:186">
      <c r="CX123" s="219">
        <v>0</v>
      </c>
      <c r="DA123" s="221">
        <v>0</v>
      </c>
      <c r="DD123" s="219">
        <v>0</v>
      </c>
      <c r="DG123" s="221">
        <v>0</v>
      </c>
      <c r="FY123" s="1"/>
      <c r="FZ123" s="4"/>
      <c r="GA123" s="1"/>
      <c r="GB123" s="1"/>
      <c r="GC123" s="41"/>
      <c r="GD123" s="431">
        <f t="shared" si="5"/>
        <v>0</v>
      </c>
    </row>
    <row r="124" spans="102:186">
      <c r="CX124" s="219">
        <v>0</v>
      </c>
      <c r="DA124" s="221">
        <v>0</v>
      </c>
      <c r="DD124" s="219">
        <v>0</v>
      </c>
      <c r="DG124" s="221">
        <v>0</v>
      </c>
      <c r="FY124" s="1"/>
      <c r="FZ124" s="4"/>
      <c r="GA124" s="1"/>
      <c r="GB124" s="1"/>
      <c r="GC124" s="41"/>
      <c r="GD124" s="431">
        <f t="shared" si="5"/>
        <v>0</v>
      </c>
    </row>
    <row r="125" spans="102:186">
      <c r="CX125" s="219">
        <v>0</v>
      </c>
      <c r="DA125" s="221">
        <v>0</v>
      </c>
      <c r="DD125" s="219">
        <v>0</v>
      </c>
      <c r="DG125" s="221">
        <v>0</v>
      </c>
      <c r="FY125" s="1"/>
      <c r="FZ125" s="4"/>
      <c r="GA125" s="1"/>
      <c r="GB125" s="1"/>
      <c r="GC125" s="41"/>
      <c r="GD125" s="431">
        <f t="shared" si="5"/>
        <v>0</v>
      </c>
    </row>
    <row r="126" spans="102:186">
      <c r="CX126" s="219">
        <v>0</v>
      </c>
      <c r="DA126" s="221">
        <v>0</v>
      </c>
      <c r="DD126" s="219">
        <v>0</v>
      </c>
      <c r="DG126" s="221">
        <v>0</v>
      </c>
      <c r="FY126" s="1"/>
      <c r="FZ126" s="4"/>
      <c r="GA126" s="1"/>
      <c r="GB126" s="1"/>
      <c r="GC126" s="41"/>
      <c r="GD126" s="431">
        <f t="shared" si="5"/>
        <v>0</v>
      </c>
    </row>
    <row r="127" spans="102:186">
      <c r="CX127" s="219">
        <v>0</v>
      </c>
      <c r="DA127" s="221">
        <v>0</v>
      </c>
      <c r="DD127" s="219">
        <v>0</v>
      </c>
      <c r="DG127" s="221">
        <v>0</v>
      </c>
      <c r="FY127" s="1"/>
      <c r="FZ127" s="4"/>
      <c r="GA127" s="1"/>
      <c r="GB127" s="1"/>
      <c r="GC127" s="41"/>
      <c r="GD127" s="431">
        <f t="shared" si="5"/>
        <v>0</v>
      </c>
    </row>
    <row r="128" spans="102:186">
      <c r="CX128" s="219">
        <v>0</v>
      </c>
      <c r="DA128" s="221">
        <v>0</v>
      </c>
      <c r="DD128" s="219">
        <v>0</v>
      </c>
      <c r="DG128" s="221">
        <v>0</v>
      </c>
      <c r="FY128" s="1"/>
      <c r="FZ128" s="4"/>
      <c r="GA128" s="1"/>
      <c r="GB128" s="1"/>
      <c r="GC128" s="41"/>
      <c r="GD128" s="431">
        <f t="shared" si="5"/>
        <v>0</v>
      </c>
    </row>
    <row r="129" spans="102:186">
      <c r="CX129" s="219">
        <v>0</v>
      </c>
      <c r="DA129" s="221">
        <v>0</v>
      </c>
      <c r="DD129" s="219">
        <v>0</v>
      </c>
      <c r="DG129" s="221">
        <v>0</v>
      </c>
      <c r="FY129" s="1"/>
      <c r="FZ129" s="4"/>
      <c r="GA129" s="1"/>
      <c r="GB129" s="1"/>
      <c r="GC129" s="41"/>
      <c r="GD129" s="431">
        <f t="shared" si="5"/>
        <v>0</v>
      </c>
    </row>
    <row r="130" spans="102:186">
      <c r="CX130" s="219">
        <v>0</v>
      </c>
      <c r="DA130" s="221">
        <v>0</v>
      </c>
      <c r="DD130" s="219">
        <v>0</v>
      </c>
      <c r="DG130" s="221">
        <v>0</v>
      </c>
      <c r="FY130" s="1"/>
      <c r="FZ130" s="4"/>
      <c r="GA130" s="1"/>
      <c r="GB130" s="1"/>
      <c r="GC130" s="41"/>
      <c r="GD130" s="431">
        <f t="shared" si="5"/>
        <v>0</v>
      </c>
    </row>
    <row r="131" spans="102:186">
      <c r="CX131" s="219">
        <v>0</v>
      </c>
      <c r="DA131" s="221">
        <v>0</v>
      </c>
      <c r="DD131" s="219">
        <v>0</v>
      </c>
      <c r="DG131" s="221">
        <v>0</v>
      </c>
      <c r="FY131" s="1"/>
      <c r="FZ131" s="4"/>
      <c r="GA131" s="1"/>
      <c r="GB131" s="1"/>
      <c r="GC131" s="41"/>
      <c r="GD131" s="431">
        <f t="shared" si="5"/>
        <v>0</v>
      </c>
    </row>
    <row r="132" spans="102:186">
      <c r="CX132" s="219">
        <v>0</v>
      </c>
      <c r="DA132" s="221">
        <v>0</v>
      </c>
      <c r="DD132" s="219">
        <v>0</v>
      </c>
      <c r="DG132" s="221">
        <v>0</v>
      </c>
      <c r="FY132" s="1"/>
      <c r="FZ132" s="4"/>
      <c r="GA132" s="1"/>
      <c r="GB132" s="1"/>
      <c r="GC132" s="41"/>
      <c r="GD132" s="431">
        <f t="shared" si="5"/>
        <v>0</v>
      </c>
    </row>
    <row r="133" spans="102:186">
      <c r="CX133" s="219">
        <v>0</v>
      </c>
      <c r="DA133" s="221">
        <v>0</v>
      </c>
      <c r="DD133" s="219">
        <v>0</v>
      </c>
      <c r="DG133" s="221">
        <v>0</v>
      </c>
      <c r="FY133" s="1"/>
      <c r="FZ133" s="4"/>
      <c r="GA133" s="1"/>
      <c r="GB133" s="1"/>
      <c r="GC133" s="41"/>
      <c r="GD133" s="431">
        <f t="shared" si="5"/>
        <v>0</v>
      </c>
    </row>
    <row r="134" spans="102:186">
      <c r="CX134" s="219">
        <v>0</v>
      </c>
      <c r="DA134" s="221">
        <v>0</v>
      </c>
      <c r="DD134" s="219">
        <v>0</v>
      </c>
      <c r="DG134" s="221">
        <v>0</v>
      </c>
      <c r="FY134" s="1"/>
      <c r="FZ134" s="4"/>
      <c r="GA134" s="1"/>
      <c r="GB134" s="1"/>
      <c r="GC134" s="41"/>
      <c r="GD134" s="431">
        <f t="shared" si="5"/>
        <v>0</v>
      </c>
    </row>
    <row r="135" spans="102:186">
      <c r="CX135" s="219">
        <v>0</v>
      </c>
      <c r="DA135" s="221">
        <v>0</v>
      </c>
      <c r="DD135" s="219">
        <v>0</v>
      </c>
      <c r="DG135" s="221">
        <v>0</v>
      </c>
      <c r="FY135" s="1"/>
      <c r="FZ135" s="4"/>
      <c r="GA135" s="1"/>
      <c r="GB135" s="1"/>
      <c r="GC135" s="41"/>
      <c r="GD135" s="431">
        <f t="shared" si="5"/>
        <v>0</v>
      </c>
    </row>
    <row r="136" spans="102:186">
      <c r="CX136" s="219">
        <v>0</v>
      </c>
      <c r="DA136" s="221">
        <v>0</v>
      </c>
      <c r="DD136" s="219">
        <v>0</v>
      </c>
      <c r="DG136" s="221">
        <v>0</v>
      </c>
      <c r="FY136" s="1"/>
      <c r="FZ136" s="4"/>
      <c r="GA136" s="1"/>
      <c r="GB136" s="1"/>
      <c r="GC136" s="41"/>
      <c r="GD136" s="431">
        <f t="shared" si="5"/>
        <v>0</v>
      </c>
    </row>
    <row r="137" spans="102:186">
      <c r="CX137" s="219">
        <v>0</v>
      </c>
      <c r="DA137" s="221">
        <v>0</v>
      </c>
      <c r="DD137" s="219">
        <v>0</v>
      </c>
      <c r="DG137" s="221">
        <v>0</v>
      </c>
      <c r="FY137" s="1"/>
      <c r="FZ137" s="4"/>
      <c r="GA137" s="1"/>
      <c r="GB137" s="1"/>
      <c r="GC137" s="41"/>
      <c r="GD137" s="431">
        <f t="shared" si="5"/>
        <v>0</v>
      </c>
    </row>
    <row r="138" spans="102:186">
      <c r="CX138" s="219">
        <v>0</v>
      </c>
      <c r="DA138" s="221">
        <v>0</v>
      </c>
      <c r="DD138" s="219">
        <v>0</v>
      </c>
      <c r="DG138" s="221">
        <v>0</v>
      </c>
      <c r="FY138" s="1"/>
      <c r="FZ138" s="4"/>
      <c r="GA138" s="1"/>
      <c r="GB138" s="1"/>
      <c r="GC138" s="41"/>
      <c r="GD138" s="431">
        <f t="shared" si="5"/>
        <v>0</v>
      </c>
    </row>
    <row r="139" spans="102:186">
      <c r="CX139" s="219">
        <v>0</v>
      </c>
      <c r="DA139" s="221">
        <v>0</v>
      </c>
      <c r="DD139" s="219">
        <v>0</v>
      </c>
      <c r="DG139" s="221">
        <v>0</v>
      </c>
      <c r="FY139" s="1"/>
      <c r="FZ139" s="4"/>
      <c r="GA139" s="1"/>
      <c r="GB139" s="1"/>
      <c r="GC139" s="41"/>
      <c r="GD139" s="431">
        <f t="shared" si="5"/>
        <v>0</v>
      </c>
    </row>
    <row r="140" spans="102:186">
      <c r="CX140" s="219">
        <v>0</v>
      </c>
      <c r="DA140" s="221">
        <v>0</v>
      </c>
      <c r="DD140" s="219">
        <v>0</v>
      </c>
      <c r="DG140" s="221">
        <v>0</v>
      </c>
      <c r="FY140" s="1"/>
      <c r="FZ140" s="4"/>
      <c r="GA140" s="1"/>
      <c r="GB140" s="1"/>
      <c r="GC140" s="41"/>
      <c r="GD140" s="431">
        <f t="shared" si="5"/>
        <v>0</v>
      </c>
    </row>
    <row r="141" spans="102:186">
      <c r="CX141" s="219">
        <v>0</v>
      </c>
      <c r="DA141" s="221">
        <v>0</v>
      </c>
      <c r="DD141" s="219">
        <v>0</v>
      </c>
      <c r="DG141" s="221">
        <v>0</v>
      </c>
      <c r="FY141" s="1"/>
      <c r="FZ141" s="4"/>
      <c r="GA141" s="1"/>
      <c r="GB141" s="1"/>
      <c r="GC141" s="41"/>
      <c r="GD141" s="431">
        <f t="shared" si="5"/>
        <v>0</v>
      </c>
    </row>
    <row r="142" spans="102:186">
      <c r="CX142" s="219">
        <v>0</v>
      </c>
      <c r="DA142" s="221">
        <v>0</v>
      </c>
      <c r="DD142" s="219">
        <v>0</v>
      </c>
      <c r="DG142" s="221">
        <v>0</v>
      </c>
      <c r="FY142" s="1"/>
      <c r="FZ142" s="4"/>
      <c r="GA142" s="1"/>
      <c r="GB142" s="1"/>
      <c r="GC142" s="41"/>
      <c r="GD142" s="431">
        <f t="shared" si="5"/>
        <v>0</v>
      </c>
    </row>
    <row r="143" spans="102:186">
      <c r="CX143" s="219">
        <v>0</v>
      </c>
      <c r="DA143" s="221">
        <v>0</v>
      </c>
      <c r="DD143" s="219">
        <v>0</v>
      </c>
      <c r="DG143" s="221">
        <v>0</v>
      </c>
      <c r="FY143" s="1"/>
      <c r="FZ143" s="4"/>
      <c r="GA143" s="1"/>
      <c r="GB143" s="1"/>
      <c r="GC143" s="41"/>
      <c r="GD143" s="431">
        <f t="shared" si="5"/>
        <v>0</v>
      </c>
    </row>
    <row r="144" spans="102:186">
      <c r="CX144" s="219">
        <v>0</v>
      </c>
      <c r="DA144" s="221">
        <v>0</v>
      </c>
      <c r="DD144" s="219">
        <v>0</v>
      </c>
      <c r="DG144" s="221">
        <v>0</v>
      </c>
      <c r="FY144" s="1"/>
      <c r="FZ144" s="4"/>
      <c r="GA144" s="1"/>
      <c r="GB144" s="1"/>
      <c r="GC144" s="41"/>
      <c r="GD144" s="431">
        <f t="shared" si="5"/>
        <v>0</v>
      </c>
    </row>
    <row r="145" spans="102:186">
      <c r="CX145" s="219">
        <v>0</v>
      </c>
      <c r="DA145" s="221">
        <v>0</v>
      </c>
      <c r="DD145" s="219">
        <v>0</v>
      </c>
      <c r="DG145" s="221">
        <v>0</v>
      </c>
      <c r="FY145" s="1"/>
      <c r="FZ145" s="4"/>
      <c r="GA145" s="1"/>
      <c r="GB145" s="1"/>
      <c r="GC145" s="41"/>
      <c r="GD145" s="431">
        <f t="shared" si="5"/>
        <v>0</v>
      </c>
    </row>
    <row r="146" spans="102:186">
      <c r="CX146" s="219">
        <v>0</v>
      </c>
      <c r="DA146" s="221">
        <v>0</v>
      </c>
      <c r="DD146" s="219">
        <v>0</v>
      </c>
      <c r="DG146" s="221">
        <v>0</v>
      </c>
      <c r="FY146" s="1"/>
      <c r="FZ146" s="4"/>
      <c r="GA146" s="1"/>
      <c r="GB146" s="1"/>
      <c r="GC146" s="41"/>
      <c r="GD146" s="431">
        <f t="shared" si="5"/>
        <v>0</v>
      </c>
    </row>
    <row r="147" spans="102:186">
      <c r="CX147" s="219">
        <v>0</v>
      </c>
      <c r="DA147" s="221">
        <v>0</v>
      </c>
      <c r="DD147" s="219">
        <v>0</v>
      </c>
      <c r="DG147" s="221">
        <v>0</v>
      </c>
      <c r="FY147" s="1"/>
      <c r="FZ147" s="4"/>
      <c r="GA147" s="1"/>
      <c r="GB147" s="1"/>
      <c r="GC147" s="41"/>
      <c r="GD147" s="431">
        <f t="shared" si="5"/>
        <v>0</v>
      </c>
    </row>
    <row r="148" spans="102:186">
      <c r="CX148" s="219">
        <v>0</v>
      </c>
      <c r="DA148" s="221">
        <v>0</v>
      </c>
      <c r="DD148" s="219">
        <v>0</v>
      </c>
      <c r="DG148" s="221">
        <v>0</v>
      </c>
      <c r="FY148" s="1"/>
      <c r="FZ148" s="4"/>
      <c r="GA148" s="1"/>
      <c r="GB148" s="1"/>
      <c r="GC148" s="41"/>
      <c r="GD148" s="431">
        <f t="shared" si="5"/>
        <v>0</v>
      </c>
    </row>
    <row r="149" spans="102:186">
      <c r="CX149" s="219">
        <v>0</v>
      </c>
      <c r="DA149" s="221">
        <v>0</v>
      </c>
      <c r="DD149" s="219">
        <v>0</v>
      </c>
      <c r="DG149" s="221">
        <v>0</v>
      </c>
      <c r="FY149" s="1"/>
      <c r="FZ149" s="4"/>
      <c r="GA149" s="1"/>
      <c r="GB149" s="1"/>
      <c r="GC149" s="41"/>
      <c r="GD149" s="431">
        <f t="shared" si="5"/>
        <v>0</v>
      </c>
    </row>
    <row r="150" spans="102:186">
      <c r="CX150" s="219">
        <v>0</v>
      </c>
      <c r="DA150" s="221">
        <v>0</v>
      </c>
      <c r="DD150" s="219">
        <v>0</v>
      </c>
      <c r="DG150" s="221">
        <v>0</v>
      </c>
      <c r="FY150" s="1"/>
      <c r="FZ150" s="4"/>
      <c r="GA150" s="1"/>
      <c r="GB150" s="1"/>
      <c r="GC150" s="41"/>
      <c r="GD150" s="431">
        <f t="shared" si="5"/>
        <v>0</v>
      </c>
    </row>
    <row r="151" spans="102:186">
      <c r="CX151" s="219">
        <v>0</v>
      </c>
      <c r="DA151" s="221">
        <v>0</v>
      </c>
      <c r="DD151" s="219">
        <v>0</v>
      </c>
      <c r="DG151" s="221">
        <v>0</v>
      </c>
      <c r="FY151" s="1"/>
      <c r="FZ151" s="4"/>
      <c r="GA151" s="1"/>
      <c r="GB151" s="1"/>
      <c r="GC151" s="41"/>
      <c r="GD151" s="431">
        <f t="shared" si="5"/>
        <v>0</v>
      </c>
    </row>
    <row r="152" spans="102:186">
      <c r="CX152" s="219">
        <v>0</v>
      </c>
      <c r="DA152" s="221">
        <v>0</v>
      </c>
      <c r="DD152" s="219">
        <v>0</v>
      </c>
      <c r="DG152" s="221">
        <v>0</v>
      </c>
      <c r="FY152" s="1"/>
      <c r="FZ152" s="4"/>
      <c r="GA152" s="1"/>
      <c r="GB152" s="1"/>
      <c r="GC152" s="41"/>
      <c r="GD152" s="431">
        <f t="shared" si="5"/>
        <v>0</v>
      </c>
    </row>
    <row r="153" spans="102:186">
      <c r="CX153" s="219">
        <v>0</v>
      </c>
      <c r="DA153" s="221">
        <v>0</v>
      </c>
      <c r="DD153" s="219">
        <v>0</v>
      </c>
      <c r="DG153" s="221">
        <v>0</v>
      </c>
      <c r="FY153" s="1"/>
      <c r="FZ153" s="4"/>
      <c r="GA153" s="1"/>
      <c r="GB153" s="1"/>
      <c r="GC153" s="41"/>
      <c r="GD153" s="431">
        <f t="shared" ref="GD153:GD216" si="6">SUM(FU153:FW153)</f>
        <v>0</v>
      </c>
    </row>
    <row r="154" spans="102:186">
      <c r="CX154" s="219">
        <v>0</v>
      </c>
      <c r="DA154" s="221">
        <v>0</v>
      </c>
      <c r="DD154" s="219">
        <v>0</v>
      </c>
      <c r="DG154" s="221">
        <v>0</v>
      </c>
      <c r="FY154" s="1"/>
      <c r="FZ154" s="4"/>
      <c r="GA154" s="1"/>
      <c r="GB154" s="1"/>
      <c r="GC154" s="41"/>
      <c r="GD154" s="431">
        <f t="shared" si="6"/>
        <v>0</v>
      </c>
    </row>
    <row r="155" spans="102:186">
      <c r="CX155" s="219">
        <v>0</v>
      </c>
      <c r="DA155" s="221">
        <v>0</v>
      </c>
      <c r="DD155" s="219">
        <v>0</v>
      </c>
      <c r="DG155" s="221">
        <v>0</v>
      </c>
      <c r="FY155" s="1"/>
      <c r="FZ155" s="4"/>
      <c r="GA155" s="1"/>
      <c r="GB155" s="1"/>
      <c r="GC155" s="41"/>
      <c r="GD155" s="431">
        <f t="shared" si="6"/>
        <v>0</v>
      </c>
    </row>
    <row r="156" spans="102:186">
      <c r="CX156" s="219">
        <v>0</v>
      </c>
      <c r="DA156" s="221">
        <v>0</v>
      </c>
      <c r="DD156" s="219">
        <v>0</v>
      </c>
      <c r="DG156" s="221">
        <v>0</v>
      </c>
      <c r="FY156" s="1"/>
      <c r="FZ156" s="4"/>
      <c r="GA156" s="1"/>
      <c r="GB156" s="1"/>
      <c r="GC156" s="41"/>
      <c r="GD156" s="431">
        <f t="shared" si="6"/>
        <v>0</v>
      </c>
    </row>
    <row r="157" spans="102:186">
      <c r="CX157" s="219">
        <v>0</v>
      </c>
      <c r="DA157" s="221">
        <v>0</v>
      </c>
      <c r="DD157" s="219">
        <v>0</v>
      </c>
      <c r="DG157" s="221">
        <v>0</v>
      </c>
      <c r="FY157" s="1"/>
      <c r="FZ157" s="4"/>
      <c r="GA157" s="1"/>
      <c r="GB157" s="1"/>
      <c r="GC157" s="41"/>
      <c r="GD157" s="431">
        <f t="shared" si="6"/>
        <v>0</v>
      </c>
    </row>
    <row r="158" spans="102:186">
      <c r="CX158" s="219">
        <v>0</v>
      </c>
      <c r="DA158" s="221">
        <v>0</v>
      </c>
      <c r="DD158" s="219">
        <v>0</v>
      </c>
      <c r="DG158" s="221">
        <v>0</v>
      </c>
      <c r="FY158" s="1"/>
      <c r="FZ158" s="4"/>
      <c r="GA158" s="1"/>
      <c r="GB158" s="1"/>
      <c r="GC158" s="41"/>
      <c r="GD158" s="431">
        <f t="shared" si="6"/>
        <v>0</v>
      </c>
    </row>
    <row r="159" spans="102:186">
      <c r="CX159" s="219">
        <v>0</v>
      </c>
      <c r="DA159" s="221">
        <v>0</v>
      </c>
      <c r="DD159" s="219">
        <v>0</v>
      </c>
      <c r="DG159" s="221">
        <v>0</v>
      </c>
      <c r="FY159" s="1"/>
      <c r="FZ159" s="4"/>
      <c r="GA159" s="1"/>
      <c r="GB159" s="1"/>
      <c r="GC159" s="41"/>
      <c r="GD159" s="431">
        <f t="shared" si="6"/>
        <v>0</v>
      </c>
    </row>
    <row r="160" spans="102:186">
      <c r="CX160" s="219">
        <v>0</v>
      </c>
      <c r="DA160" s="221">
        <v>0</v>
      </c>
      <c r="DD160" s="219">
        <v>0</v>
      </c>
      <c r="DG160" s="221">
        <v>0</v>
      </c>
      <c r="FY160" s="1"/>
      <c r="FZ160" s="4"/>
      <c r="GA160" s="1"/>
      <c r="GB160" s="1"/>
      <c r="GC160" s="41"/>
      <c r="GD160" s="431">
        <f t="shared" si="6"/>
        <v>0</v>
      </c>
    </row>
    <row r="161" spans="102:186">
      <c r="CX161" s="219">
        <v>0</v>
      </c>
      <c r="DA161" s="221">
        <v>0</v>
      </c>
      <c r="DD161" s="219">
        <v>0</v>
      </c>
      <c r="DG161" s="221">
        <v>0</v>
      </c>
      <c r="FY161" s="1"/>
      <c r="FZ161" s="4"/>
      <c r="GA161" s="1"/>
      <c r="GB161" s="1"/>
      <c r="GC161" s="41"/>
      <c r="GD161" s="431">
        <f t="shared" si="6"/>
        <v>0</v>
      </c>
    </row>
    <row r="162" spans="102:186">
      <c r="CX162" s="219">
        <v>0</v>
      </c>
      <c r="DA162" s="221">
        <v>0</v>
      </c>
      <c r="DD162" s="219">
        <v>0</v>
      </c>
      <c r="DG162" s="221">
        <v>0</v>
      </c>
      <c r="FY162" s="1"/>
      <c r="FZ162" s="4"/>
      <c r="GA162" s="1"/>
      <c r="GB162" s="1"/>
      <c r="GC162" s="41"/>
      <c r="GD162" s="431">
        <f t="shared" si="6"/>
        <v>0</v>
      </c>
    </row>
    <row r="163" spans="102:186">
      <c r="CX163" s="219">
        <v>0</v>
      </c>
      <c r="DA163" s="221">
        <v>0</v>
      </c>
      <c r="DD163" s="219">
        <v>0</v>
      </c>
      <c r="DG163" s="221">
        <v>0</v>
      </c>
      <c r="FY163" s="1"/>
      <c r="FZ163" s="4"/>
      <c r="GA163" s="1"/>
      <c r="GB163" s="1"/>
      <c r="GC163" s="41"/>
      <c r="GD163" s="431">
        <f t="shared" si="6"/>
        <v>0</v>
      </c>
    </row>
    <row r="164" spans="102:186">
      <c r="CX164" s="219">
        <v>0</v>
      </c>
      <c r="DA164" s="221">
        <v>0</v>
      </c>
      <c r="DD164" s="219">
        <v>0</v>
      </c>
      <c r="DG164" s="221">
        <v>0</v>
      </c>
      <c r="FY164" s="1"/>
      <c r="FZ164" s="4"/>
      <c r="GA164" s="1"/>
      <c r="GB164" s="1"/>
      <c r="GC164" s="41"/>
      <c r="GD164" s="431">
        <f t="shared" si="6"/>
        <v>0</v>
      </c>
    </row>
    <row r="165" spans="102:186">
      <c r="CX165" s="219">
        <v>0</v>
      </c>
      <c r="DA165" s="221">
        <v>0</v>
      </c>
      <c r="DD165" s="219">
        <v>0</v>
      </c>
      <c r="DG165" s="221">
        <v>0</v>
      </c>
      <c r="FY165" s="1"/>
      <c r="FZ165" s="4"/>
      <c r="GA165" s="1"/>
      <c r="GB165" s="1"/>
      <c r="GC165" s="41"/>
      <c r="GD165" s="431">
        <f t="shared" si="6"/>
        <v>0</v>
      </c>
    </row>
    <row r="166" spans="102:186">
      <c r="CX166" s="219">
        <v>0</v>
      </c>
      <c r="DA166" s="221">
        <v>0</v>
      </c>
      <c r="DD166" s="219">
        <v>0</v>
      </c>
      <c r="DG166" s="221">
        <v>0</v>
      </c>
      <c r="FY166" s="1"/>
      <c r="FZ166" s="4"/>
      <c r="GA166" s="1"/>
      <c r="GB166" s="1"/>
      <c r="GC166" s="41"/>
      <c r="GD166" s="431">
        <f t="shared" si="6"/>
        <v>0</v>
      </c>
    </row>
    <row r="167" spans="102:186">
      <c r="CX167" s="219">
        <v>0</v>
      </c>
      <c r="DA167" s="221">
        <v>0</v>
      </c>
      <c r="DD167" s="219">
        <v>0</v>
      </c>
      <c r="DG167" s="221">
        <v>0</v>
      </c>
      <c r="FY167" s="1"/>
      <c r="FZ167" s="4"/>
      <c r="GA167" s="1"/>
      <c r="GB167" s="1"/>
      <c r="GC167" s="41"/>
      <c r="GD167" s="431">
        <f t="shared" si="6"/>
        <v>0</v>
      </c>
    </row>
    <row r="168" spans="102:186">
      <c r="CX168" s="219">
        <v>0</v>
      </c>
      <c r="DA168" s="221">
        <v>0</v>
      </c>
      <c r="DD168" s="219">
        <v>0</v>
      </c>
      <c r="DG168" s="221">
        <v>0</v>
      </c>
      <c r="FY168" s="1"/>
      <c r="FZ168" s="4"/>
      <c r="GA168" s="1"/>
      <c r="GB168" s="1"/>
      <c r="GC168" s="41"/>
      <c r="GD168" s="431">
        <f t="shared" si="6"/>
        <v>0</v>
      </c>
    </row>
    <row r="169" spans="102:186">
      <c r="CX169" s="219">
        <v>0</v>
      </c>
      <c r="DA169" s="221">
        <v>0</v>
      </c>
      <c r="DD169" s="219">
        <v>0</v>
      </c>
      <c r="DG169" s="221">
        <v>0</v>
      </c>
      <c r="FY169" s="1"/>
      <c r="FZ169" s="4"/>
      <c r="GA169" s="1"/>
      <c r="GB169" s="1"/>
      <c r="GC169" s="41"/>
      <c r="GD169" s="431">
        <f t="shared" si="6"/>
        <v>0</v>
      </c>
    </row>
    <row r="170" spans="102:186">
      <c r="CX170" s="219">
        <v>0</v>
      </c>
      <c r="DA170" s="221">
        <v>0</v>
      </c>
      <c r="DD170" s="219">
        <v>0</v>
      </c>
      <c r="DG170" s="221">
        <v>0</v>
      </c>
      <c r="FY170" s="1"/>
      <c r="FZ170" s="4"/>
      <c r="GA170" s="1"/>
      <c r="GB170" s="1"/>
      <c r="GC170" s="41"/>
      <c r="GD170" s="431">
        <f t="shared" si="6"/>
        <v>0</v>
      </c>
    </row>
    <row r="171" spans="102:186">
      <c r="CX171" s="219">
        <v>0</v>
      </c>
      <c r="DA171" s="221">
        <v>0</v>
      </c>
      <c r="DD171" s="219">
        <v>0</v>
      </c>
      <c r="DG171" s="221">
        <v>0</v>
      </c>
      <c r="FY171" s="1"/>
      <c r="FZ171" s="4"/>
      <c r="GA171" s="1"/>
      <c r="GB171" s="1"/>
      <c r="GC171" s="41"/>
      <c r="GD171" s="431">
        <f t="shared" si="6"/>
        <v>0</v>
      </c>
    </row>
    <row r="172" spans="102:186">
      <c r="CX172" s="219">
        <v>0</v>
      </c>
      <c r="DA172" s="221">
        <v>0</v>
      </c>
      <c r="DD172" s="219">
        <v>0</v>
      </c>
      <c r="DG172" s="221">
        <v>0</v>
      </c>
      <c r="FY172" s="1"/>
      <c r="FZ172" s="4"/>
      <c r="GA172" s="1"/>
      <c r="GB172" s="1"/>
      <c r="GC172" s="41"/>
      <c r="GD172" s="431">
        <f t="shared" si="6"/>
        <v>0</v>
      </c>
    </row>
    <row r="173" spans="102:186">
      <c r="CX173" s="219">
        <v>0</v>
      </c>
      <c r="DA173" s="221">
        <v>0</v>
      </c>
      <c r="DD173" s="219">
        <v>0</v>
      </c>
      <c r="DG173" s="221">
        <v>0</v>
      </c>
      <c r="FY173" s="1"/>
      <c r="FZ173" s="4"/>
      <c r="GA173" s="1"/>
      <c r="GB173" s="1"/>
      <c r="GC173" s="41"/>
      <c r="GD173" s="431">
        <f t="shared" si="6"/>
        <v>0</v>
      </c>
    </row>
    <row r="174" spans="102:186">
      <c r="CX174" s="219">
        <v>0</v>
      </c>
      <c r="DA174" s="221">
        <v>0</v>
      </c>
      <c r="DD174" s="219">
        <v>0</v>
      </c>
      <c r="DG174" s="221">
        <v>0</v>
      </c>
      <c r="FY174" s="1"/>
      <c r="FZ174" s="4"/>
      <c r="GA174" s="1"/>
      <c r="GB174" s="1"/>
      <c r="GC174" s="41"/>
      <c r="GD174" s="431">
        <f t="shared" si="6"/>
        <v>0</v>
      </c>
    </row>
    <row r="175" spans="102:186">
      <c r="CX175" s="219">
        <v>0</v>
      </c>
      <c r="DA175" s="221">
        <v>0</v>
      </c>
      <c r="DD175" s="219">
        <v>0</v>
      </c>
      <c r="DG175" s="221">
        <v>0</v>
      </c>
      <c r="FY175" s="1"/>
      <c r="FZ175" s="4"/>
      <c r="GA175" s="1"/>
      <c r="GB175" s="1"/>
      <c r="GC175" s="41"/>
      <c r="GD175" s="431">
        <f t="shared" si="6"/>
        <v>0</v>
      </c>
    </row>
    <row r="176" spans="102:186">
      <c r="CX176" s="219">
        <v>0</v>
      </c>
      <c r="DA176" s="221">
        <v>0</v>
      </c>
      <c r="DD176" s="219">
        <v>0</v>
      </c>
      <c r="DG176" s="221">
        <v>0</v>
      </c>
      <c r="FY176" s="1"/>
      <c r="FZ176" s="4"/>
      <c r="GA176" s="1"/>
      <c r="GB176" s="1"/>
      <c r="GC176" s="41"/>
      <c r="GD176" s="431">
        <f t="shared" si="6"/>
        <v>0</v>
      </c>
    </row>
    <row r="177" spans="102:186">
      <c r="CX177" s="219">
        <v>0</v>
      </c>
      <c r="DA177" s="221">
        <v>0</v>
      </c>
      <c r="DD177" s="219">
        <v>0</v>
      </c>
      <c r="DG177" s="221">
        <v>0</v>
      </c>
      <c r="FY177" s="1"/>
      <c r="FZ177" s="4"/>
      <c r="GA177" s="1"/>
      <c r="GB177" s="1"/>
      <c r="GC177" s="41"/>
      <c r="GD177" s="431">
        <f t="shared" si="6"/>
        <v>0</v>
      </c>
    </row>
    <row r="178" spans="102:186">
      <c r="CX178" s="219">
        <v>0</v>
      </c>
      <c r="DA178" s="221">
        <v>0</v>
      </c>
      <c r="DD178" s="219">
        <v>0</v>
      </c>
      <c r="DG178" s="221">
        <v>0</v>
      </c>
      <c r="FY178" s="1"/>
      <c r="FZ178" s="4"/>
      <c r="GA178" s="1"/>
      <c r="GB178" s="1"/>
      <c r="GC178" s="41"/>
      <c r="GD178" s="431">
        <f t="shared" si="6"/>
        <v>0</v>
      </c>
    </row>
    <row r="179" spans="102:186">
      <c r="CX179" s="219">
        <v>0</v>
      </c>
      <c r="DA179" s="221">
        <v>0</v>
      </c>
      <c r="DD179" s="219">
        <v>0</v>
      </c>
      <c r="DG179" s="221">
        <v>0</v>
      </c>
      <c r="FY179" s="1"/>
      <c r="FZ179" s="4"/>
      <c r="GA179" s="1"/>
      <c r="GB179" s="1"/>
      <c r="GC179" s="41"/>
      <c r="GD179" s="431">
        <f t="shared" si="6"/>
        <v>0</v>
      </c>
    </row>
    <row r="180" spans="102:186">
      <c r="CX180" s="219">
        <v>0</v>
      </c>
      <c r="DA180" s="221">
        <v>0</v>
      </c>
      <c r="DD180" s="219">
        <v>0</v>
      </c>
      <c r="DG180" s="221">
        <v>0</v>
      </c>
      <c r="FY180" s="1"/>
      <c r="FZ180" s="4"/>
      <c r="GA180" s="1"/>
      <c r="GB180" s="1"/>
      <c r="GC180" s="41"/>
      <c r="GD180" s="431">
        <f t="shared" si="6"/>
        <v>0</v>
      </c>
    </row>
    <row r="181" spans="102:186">
      <c r="CX181" s="219">
        <v>0</v>
      </c>
      <c r="DA181" s="221">
        <v>0</v>
      </c>
      <c r="DD181" s="219">
        <v>0</v>
      </c>
      <c r="DG181" s="221">
        <v>0</v>
      </c>
      <c r="FY181" s="1"/>
      <c r="FZ181" s="4"/>
      <c r="GA181" s="1"/>
      <c r="GB181" s="1"/>
      <c r="GC181" s="41"/>
      <c r="GD181" s="431">
        <f t="shared" si="6"/>
        <v>0</v>
      </c>
    </row>
    <row r="182" spans="102:186">
      <c r="CX182" s="219">
        <v>0</v>
      </c>
      <c r="DA182" s="221">
        <v>0</v>
      </c>
      <c r="DD182" s="219">
        <v>0</v>
      </c>
      <c r="DG182" s="221">
        <v>0</v>
      </c>
      <c r="FY182" s="1"/>
      <c r="FZ182" s="4"/>
      <c r="GA182" s="1"/>
      <c r="GB182" s="1"/>
      <c r="GC182" s="41"/>
      <c r="GD182" s="431">
        <f t="shared" si="6"/>
        <v>0</v>
      </c>
    </row>
    <row r="183" spans="102:186">
      <c r="CX183" s="219">
        <v>0</v>
      </c>
      <c r="DA183" s="221">
        <v>0</v>
      </c>
      <c r="DD183" s="219">
        <v>0</v>
      </c>
      <c r="DG183" s="221">
        <v>0</v>
      </c>
      <c r="FY183" s="1"/>
      <c r="FZ183" s="4"/>
      <c r="GA183" s="1"/>
      <c r="GB183" s="1"/>
      <c r="GC183" s="41"/>
      <c r="GD183" s="431">
        <f t="shared" si="6"/>
        <v>0</v>
      </c>
    </row>
    <row r="184" spans="102:186">
      <c r="CX184" s="219">
        <v>0</v>
      </c>
      <c r="DA184" s="221">
        <v>0</v>
      </c>
      <c r="DD184" s="219">
        <v>0</v>
      </c>
      <c r="DG184" s="221">
        <v>0</v>
      </c>
      <c r="FY184" s="1"/>
      <c r="FZ184" s="4"/>
      <c r="GA184" s="1"/>
      <c r="GB184" s="1"/>
      <c r="GC184" s="41"/>
      <c r="GD184" s="431">
        <f t="shared" si="6"/>
        <v>0</v>
      </c>
    </row>
    <row r="185" spans="102:186">
      <c r="CX185" s="219">
        <v>0</v>
      </c>
      <c r="DA185" s="221">
        <v>0</v>
      </c>
      <c r="DD185" s="219">
        <v>0</v>
      </c>
      <c r="DG185" s="221">
        <v>0</v>
      </c>
      <c r="FY185" s="1"/>
      <c r="FZ185" s="4"/>
      <c r="GA185" s="1"/>
      <c r="GB185" s="1"/>
      <c r="GC185" s="41"/>
      <c r="GD185" s="431">
        <f t="shared" si="6"/>
        <v>0</v>
      </c>
    </row>
    <row r="186" spans="102:186">
      <c r="CX186" s="219">
        <v>0</v>
      </c>
      <c r="DA186" s="221">
        <v>0</v>
      </c>
      <c r="DD186" s="219">
        <v>0</v>
      </c>
      <c r="DG186" s="221">
        <v>0</v>
      </c>
      <c r="FY186" s="1"/>
      <c r="FZ186" s="4"/>
      <c r="GA186" s="1"/>
      <c r="GB186" s="1"/>
      <c r="GC186" s="41"/>
      <c r="GD186" s="431">
        <f t="shared" si="6"/>
        <v>0</v>
      </c>
    </row>
    <row r="187" spans="102:186">
      <c r="CX187" s="219">
        <v>0</v>
      </c>
      <c r="DA187" s="221">
        <v>0</v>
      </c>
      <c r="DD187" s="219">
        <v>0</v>
      </c>
      <c r="DG187" s="221">
        <v>0</v>
      </c>
      <c r="FY187" s="1"/>
      <c r="FZ187" s="4"/>
      <c r="GA187" s="1"/>
      <c r="GB187" s="1"/>
      <c r="GC187" s="41"/>
      <c r="GD187" s="431">
        <f t="shared" si="6"/>
        <v>0</v>
      </c>
    </row>
    <row r="188" spans="102:186">
      <c r="CX188" s="219">
        <v>0</v>
      </c>
      <c r="DA188" s="221">
        <v>0</v>
      </c>
      <c r="DD188" s="219">
        <v>0</v>
      </c>
      <c r="DG188" s="221">
        <v>0</v>
      </c>
      <c r="FY188" s="1"/>
      <c r="FZ188" s="4"/>
      <c r="GA188" s="1"/>
      <c r="GB188" s="1"/>
      <c r="GC188" s="41"/>
      <c r="GD188" s="431">
        <f t="shared" si="6"/>
        <v>0</v>
      </c>
    </row>
    <row r="189" spans="102:186">
      <c r="CX189" s="219">
        <v>0</v>
      </c>
      <c r="DA189" s="221">
        <v>0</v>
      </c>
      <c r="DD189" s="219">
        <v>0</v>
      </c>
      <c r="DG189" s="221">
        <v>0</v>
      </c>
      <c r="FY189" s="1"/>
      <c r="FZ189" s="4"/>
      <c r="GA189" s="1"/>
      <c r="GB189" s="1"/>
      <c r="GC189" s="41"/>
      <c r="GD189" s="431">
        <f t="shared" si="6"/>
        <v>0</v>
      </c>
    </row>
    <row r="190" spans="102:186">
      <c r="CX190" s="219">
        <v>0</v>
      </c>
      <c r="DA190" s="221">
        <v>0</v>
      </c>
      <c r="DD190" s="219">
        <v>0</v>
      </c>
      <c r="DG190" s="221">
        <v>0</v>
      </c>
      <c r="FY190" s="1"/>
      <c r="FZ190" s="4"/>
      <c r="GA190" s="1"/>
      <c r="GB190" s="1"/>
      <c r="GC190" s="41"/>
      <c r="GD190" s="431">
        <f t="shared" si="6"/>
        <v>0</v>
      </c>
    </row>
    <row r="191" spans="102:186">
      <c r="CX191" s="219">
        <v>0</v>
      </c>
      <c r="DA191" s="221">
        <v>0</v>
      </c>
      <c r="DD191" s="219">
        <v>0</v>
      </c>
      <c r="DG191" s="221">
        <v>0</v>
      </c>
      <c r="FY191" s="1"/>
      <c r="FZ191" s="4"/>
      <c r="GA191" s="1"/>
      <c r="GB191" s="1"/>
      <c r="GC191" s="41"/>
      <c r="GD191" s="431">
        <f t="shared" si="6"/>
        <v>0</v>
      </c>
    </row>
    <row r="192" spans="102:186">
      <c r="CX192" s="219">
        <v>0</v>
      </c>
      <c r="DA192" s="221">
        <v>0</v>
      </c>
      <c r="DD192" s="219">
        <v>0</v>
      </c>
      <c r="DG192" s="221">
        <v>0</v>
      </c>
      <c r="FY192" s="1"/>
      <c r="FZ192" s="4"/>
      <c r="GA192" s="1"/>
      <c r="GB192" s="1"/>
      <c r="GC192" s="41"/>
      <c r="GD192" s="431">
        <f t="shared" si="6"/>
        <v>0</v>
      </c>
    </row>
    <row r="193" spans="102:186">
      <c r="CX193" s="219">
        <v>0</v>
      </c>
      <c r="DA193" s="221">
        <v>0</v>
      </c>
      <c r="DD193" s="219">
        <v>0</v>
      </c>
      <c r="DG193" s="221">
        <v>0</v>
      </c>
      <c r="FY193" s="1"/>
      <c r="FZ193" s="4"/>
      <c r="GA193" s="1"/>
      <c r="GB193" s="1"/>
      <c r="GC193" s="41"/>
      <c r="GD193" s="431">
        <f t="shared" si="6"/>
        <v>0</v>
      </c>
    </row>
    <row r="194" spans="102:186">
      <c r="CX194" s="219">
        <v>0</v>
      </c>
      <c r="DA194" s="221">
        <v>0</v>
      </c>
      <c r="DD194" s="219">
        <v>0</v>
      </c>
      <c r="DG194" s="221">
        <v>0</v>
      </c>
      <c r="FY194" s="1"/>
      <c r="FZ194" s="4"/>
      <c r="GA194" s="1"/>
      <c r="GB194" s="1"/>
      <c r="GC194" s="41"/>
      <c r="GD194" s="431">
        <f t="shared" si="6"/>
        <v>0</v>
      </c>
    </row>
    <row r="195" spans="102:186">
      <c r="CX195" s="219">
        <v>0</v>
      </c>
      <c r="DA195" s="221">
        <v>0</v>
      </c>
      <c r="DD195" s="219">
        <v>0</v>
      </c>
      <c r="DG195" s="221">
        <v>0</v>
      </c>
      <c r="FY195" s="1"/>
      <c r="FZ195" s="4"/>
      <c r="GA195" s="1"/>
      <c r="GB195" s="1"/>
      <c r="GC195" s="41"/>
      <c r="GD195" s="431">
        <f t="shared" si="6"/>
        <v>0</v>
      </c>
    </row>
    <row r="196" spans="102:186">
      <c r="CX196" s="219">
        <v>0</v>
      </c>
      <c r="DA196" s="221">
        <v>0</v>
      </c>
      <c r="DD196" s="219">
        <v>0</v>
      </c>
      <c r="DG196" s="221">
        <v>0</v>
      </c>
      <c r="FY196" s="1"/>
      <c r="FZ196" s="4"/>
      <c r="GA196" s="1"/>
      <c r="GB196" s="1"/>
      <c r="GC196" s="41"/>
      <c r="GD196" s="431">
        <f t="shared" si="6"/>
        <v>0</v>
      </c>
    </row>
    <row r="197" spans="102:186">
      <c r="CX197" s="219">
        <v>0</v>
      </c>
      <c r="DA197" s="221">
        <v>0</v>
      </c>
      <c r="DD197" s="219">
        <v>0</v>
      </c>
      <c r="DG197" s="221">
        <v>0</v>
      </c>
      <c r="FY197" s="1"/>
      <c r="FZ197" s="4"/>
      <c r="GA197" s="1"/>
      <c r="GB197" s="1"/>
      <c r="GC197" s="41"/>
      <c r="GD197" s="431">
        <f t="shared" si="6"/>
        <v>0</v>
      </c>
    </row>
    <row r="198" spans="102:186">
      <c r="CX198" s="219">
        <v>0</v>
      </c>
      <c r="DA198" s="221">
        <v>0</v>
      </c>
      <c r="DD198" s="219">
        <v>0</v>
      </c>
      <c r="DG198" s="221">
        <v>0</v>
      </c>
      <c r="FY198" s="1"/>
      <c r="FZ198" s="4"/>
      <c r="GA198" s="1"/>
      <c r="GB198" s="1"/>
      <c r="GC198" s="41"/>
      <c r="GD198" s="431">
        <f t="shared" si="6"/>
        <v>0</v>
      </c>
    </row>
    <row r="199" spans="102:186">
      <c r="CX199" s="219">
        <v>0</v>
      </c>
      <c r="DA199" s="221">
        <v>0</v>
      </c>
      <c r="DD199" s="219">
        <v>0</v>
      </c>
      <c r="DG199" s="221">
        <v>0</v>
      </c>
      <c r="FY199" s="1"/>
      <c r="FZ199" s="4"/>
      <c r="GA199" s="1"/>
      <c r="GB199" s="1"/>
      <c r="GC199" s="41"/>
      <c r="GD199" s="431">
        <f t="shared" si="6"/>
        <v>0</v>
      </c>
    </row>
    <row r="200" spans="102:186">
      <c r="CX200" s="219">
        <v>0</v>
      </c>
      <c r="DA200" s="221">
        <v>0</v>
      </c>
      <c r="DD200" s="219">
        <v>0</v>
      </c>
      <c r="DG200" s="221">
        <v>0</v>
      </c>
      <c r="FY200" s="1"/>
      <c r="FZ200" s="4"/>
      <c r="GA200" s="1"/>
      <c r="GB200" s="1"/>
      <c r="GC200" s="41"/>
      <c r="GD200" s="431">
        <f t="shared" si="6"/>
        <v>0</v>
      </c>
    </row>
    <row r="201" spans="102:186">
      <c r="CX201" s="219">
        <v>0</v>
      </c>
      <c r="DA201" s="221">
        <v>0</v>
      </c>
      <c r="DD201" s="219">
        <v>0</v>
      </c>
      <c r="DG201" s="221">
        <v>0</v>
      </c>
      <c r="FY201" s="1"/>
      <c r="FZ201" s="4"/>
      <c r="GA201" s="1"/>
      <c r="GB201" s="1"/>
      <c r="GC201" s="41"/>
      <c r="GD201" s="431">
        <f t="shared" si="6"/>
        <v>0</v>
      </c>
    </row>
    <row r="202" spans="102:186">
      <c r="CX202" s="219">
        <v>0</v>
      </c>
      <c r="DA202" s="221">
        <v>0</v>
      </c>
      <c r="DD202" s="219">
        <v>0</v>
      </c>
      <c r="DG202" s="221">
        <v>0</v>
      </c>
      <c r="FY202" s="1"/>
      <c r="FZ202" s="4"/>
      <c r="GA202" s="1"/>
      <c r="GB202" s="1"/>
      <c r="GC202" s="41"/>
      <c r="GD202" s="431">
        <f t="shared" si="6"/>
        <v>0</v>
      </c>
    </row>
    <row r="203" spans="102:186">
      <c r="CX203" s="219">
        <v>0</v>
      </c>
      <c r="DA203" s="221">
        <v>0</v>
      </c>
      <c r="DD203" s="219">
        <v>0</v>
      </c>
      <c r="DG203" s="221">
        <v>0</v>
      </c>
      <c r="FY203" s="1"/>
      <c r="FZ203" s="4"/>
      <c r="GA203" s="1"/>
      <c r="GC203" s="41"/>
      <c r="GD203" s="431">
        <f t="shared" si="6"/>
        <v>0</v>
      </c>
    </row>
    <row r="204" spans="102:186">
      <c r="CX204" s="219">
        <v>0</v>
      </c>
      <c r="DA204" s="221">
        <v>0</v>
      </c>
      <c r="DD204" s="219">
        <v>0</v>
      </c>
      <c r="DG204" s="221">
        <v>0</v>
      </c>
      <c r="GC204" s="41"/>
      <c r="GD204" s="431">
        <f t="shared" si="6"/>
        <v>0</v>
      </c>
    </row>
    <row r="205" spans="102:186">
      <c r="CX205" s="219">
        <v>0</v>
      </c>
      <c r="DA205" s="221">
        <v>0</v>
      </c>
      <c r="DD205" s="219">
        <v>0</v>
      </c>
      <c r="DG205" s="221">
        <v>0</v>
      </c>
      <c r="GC205" s="41"/>
      <c r="GD205" s="431">
        <f t="shared" si="6"/>
        <v>0</v>
      </c>
    </row>
    <row r="206" spans="102:186">
      <c r="CX206" s="219">
        <v>0</v>
      </c>
      <c r="DA206" s="221">
        <v>0</v>
      </c>
      <c r="DD206" s="219">
        <v>0</v>
      </c>
      <c r="DG206" s="221">
        <v>0</v>
      </c>
      <c r="GC206" s="41"/>
      <c r="GD206" s="431">
        <f t="shared" si="6"/>
        <v>0</v>
      </c>
    </row>
    <row r="207" spans="102:186">
      <c r="CX207" s="219">
        <v>0</v>
      </c>
      <c r="DA207" s="221">
        <v>0</v>
      </c>
      <c r="DD207" s="219">
        <v>0</v>
      </c>
      <c r="DG207" s="221">
        <v>0</v>
      </c>
      <c r="GC207" s="41"/>
      <c r="GD207" s="431">
        <f t="shared" si="6"/>
        <v>0</v>
      </c>
    </row>
    <row r="208" spans="102:186">
      <c r="CX208" s="219">
        <v>0</v>
      </c>
      <c r="DA208" s="221">
        <v>0</v>
      </c>
      <c r="DD208" s="219">
        <v>0</v>
      </c>
      <c r="DG208" s="221">
        <v>0</v>
      </c>
      <c r="GC208" s="41"/>
      <c r="GD208" s="431">
        <f t="shared" si="6"/>
        <v>0</v>
      </c>
    </row>
    <row r="209" spans="102:186">
      <c r="CX209" s="219">
        <v>0</v>
      </c>
      <c r="DA209" s="221">
        <v>0</v>
      </c>
      <c r="DD209" s="219">
        <v>0</v>
      </c>
      <c r="DG209" s="221">
        <v>0</v>
      </c>
      <c r="GC209" s="41"/>
      <c r="GD209" s="431">
        <f t="shared" si="6"/>
        <v>0</v>
      </c>
    </row>
    <row r="210" spans="102:186">
      <c r="CX210" s="219">
        <v>0</v>
      </c>
      <c r="DA210" s="221">
        <v>0</v>
      </c>
      <c r="DD210" s="219">
        <v>0</v>
      </c>
      <c r="DG210" s="221">
        <v>0</v>
      </c>
      <c r="GC210" s="41"/>
      <c r="GD210" s="431">
        <f t="shared" si="6"/>
        <v>0</v>
      </c>
    </row>
    <row r="211" spans="102:186" ht="9.75" customHeight="1">
      <c r="CX211" s="219">
        <v>0</v>
      </c>
      <c r="DA211" s="221">
        <v>0</v>
      </c>
      <c r="DD211" s="219">
        <v>0</v>
      </c>
      <c r="DG211" s="221">
        <v>0</v>
      </c>
      <c r="GC211" s="41"/>
      <c r="GD211" s="431">
        <f t="shared" si="6"/>
        <v>0</v>
      </c>
    </row>
    <row r="212" spans="102:186">
      <c r="CX212" s="219">
        <v>0</v>
      </c>
      <c r="DA212" s="221">
        <v>0</v>
      </c>
      <c r="DD212" s="219">
        <v>0</v>
      </c>
      <c r="DG212" s="221">
        <v>0</v>
      </c>
      <c r="GC212" s="41"/>
      <c r="GD212" s="431">
        <f t="shared" si="6"/>
        <v>0</v>
      </c>
    </row>
    <row r="213" spans="102:186">
      <c r="CX213" s="219">
        <v>0</v>
      </c>
      <c r="DA213" s="221">
        <v>0</v>
      </c>
      <c r="DD213" s="219">
        <v>0</v>
      </c>
      <c r="DG213" s="221">
        <v>0</v>
      </c>
      <c r="GC213" s="41"/>
      <c r="GD213" s="431">
        <f t="shared" si="6"/>
        <v>0</v>
      </c>
    </row>
    <row r="214" spans="102:186">
      <c r="CX214" s="219">
        <v>0</v>
      </c>
      <c r="DA214" s="221">
        <v>0</v>
      </c>
      <c r="DD214" s="219">
        <v>0</v>
      </c>
      <c r="DG214" s="221">
        <v>0</v>
      </c>
      <c r="GC214" s="41"/>
      <c r="GD214" s="431">
        <f t="shared" si="6"/>
        <v>0</v>
      </c>
    </row>
    <row r="215" spans="102:186">
      <c r="CX215" s="219"/>
      <c r="DA215" s="221"/>
      <c r="GC215" s="41"/>
      <c r="GD215" s="431">
        <f t="shared" si="6"/>
        <v>0</v>
      </c>
    </row>
    <row r="216" spans="102:186">
      <c r="CX216" s="219"/>
      <c r="DA216" s="221"/>
      <c r="GC216" s="41"/>
      <c r="GD216" s="431">
        <f t="shared" si="6"/>
        <v>0</v>
      </c>
    </row>
    <row r="217" spans="102:186">
      <c r="CX217" s="219"/>
      <c r="DA217" s="221"/>
      <c r="GC217" s="41"/>
      <c r="GD217" s="431">
        <f t="shared" ref="GD217:GD280" si="7">SUM(FU217:FW217)</f>
        <v>0</v>
      </c>
    </row>
    <row r="218" spans="102:186">
      <c r="CX218" s="219"/>
      <c r="DA218" s="221"/>
      <c r="GC218" s="41"/>
      <c r="GD218" s="431">
        <f t="shared" si="7"/>
        <v>0</v>
      </c>
    </row>
    <row r="219" spans="102:186">
      <c r="CX219" s="219"/>
      <c r="DA219" s="221"/>
      <c r="GC219" s="41"/>
      <c r="GD219" s="431">
        <f t="shared" si="7"/>
        <v>0</v>
      </c>
    </row>
    <row r="220" spans="102:186">
      <c r="CX220" s="219"/>
      <c r="DA220" s="221"/>
      <c r="GC220" s="41"/>
      <c r="GD220" s="431">
        <f t="shared" si="7"/>
        <v>0</v>
      </c>
    </row>
    <row r="221" spans="102:186">
      <c r="CX221" s="219"/>
      <c r="DA221" s="221"/>
      <c r="GC221" s="41"/>
      <c r="GD221" s="431">
        <f t="shared" si="7"/>
        <v>0</v>
      </c>
    </row>
    <row r="222" spans="102:186">
      <c r="CX222" s="219"/>
      <c r="DA222" s="221"/>
      <c r="GC222" s="41"/>
      <c r="GD222" s="431">
        <f t="shared" si="7"/>
        <v>0</v>
      </c>
    </row>
    <row r="223" spans="102:186">
      <c r="CX223" s="219"/>
      <c r="DA223" s="221"/>
      <c r="GC223" s="41"/>
      <c r="GD223" s="431">
        <f t="shared" si="7"/>
        <v>0</v>
      </c>
    </row>
    <row r="224" spans="102:186">
      <c r="CX224" s="219"/>
      <c r="DA224" s="221"/>
      <c r="GC224" s="41"/>
      <c r="GD224" s="431">
        <f t="shared" si="7"/>
        <v>0</v>
      </c>
    </row>
    <row r="225" spans="102:186">
      <c r="CX225" s="219"/>
      <c r="DA225" s="221"/>
      <c r="GC225" s="41"/>
      <c r="GD225" s="431">
        <f t="shared" si="7"/>
        <v>0</v>
      </c>
    </row>
    <row r="226" spans="102:186">
      <c r="CX226" s="219"/>
      <c r="DA226" s="221"/>
      <c r="GC226" s="41"/>
      <c r="GD226" s="431">
        <f t="shared" si="7"/>
        <v>0</v>
      </c>
    </row>
    <row r="227" spans="102:186">
      <c r="CX227" s="219"/>
      <c r="DA227" s="221"/>
      <c r="GC227" s="41"/>
      <c r="GD227" s="431">
        <f t="shared" si="7"/>
        <v>0</v>
      </c>
    </row>
    <row r="228" spans="102:186">
      <c r="CX228" s="219"/>
      <c r="DA228" s="221"/>
      <c r="GC228" s="41"/>
      <c r="GD228" s="431">
        <f t="shared" si="7"/>
        <v>0</v>
      </c>
    </row>
    <row r="229" spans="102:186">
      <c r="CX229" s="219"/>
      <c r="DA229" s="221"/>
      <c r="GC229" s="41"/>
      <c r="GD229" s="431">
        <f t="shared" si="7"/>
        <v>0</v>
      </c>
    </row>
    <row r="230" spans="102:186">
      <c r="CX230" s="219"/>
      <c r="DA230" s="221"/>
      <c r="GC230" s="41"/>
      <c r="GD230" s="431">
        <f t="shared" si="7"/>
        <v>0</v>
      </c>
    </row>
    <row r="231" spans="102:186">
      <c r="CX231" s="219"/>
      <c r="DA231" s="221"/>
      <c r="GC231" s="41"/>
      <c r="GD231" s="431">
        <f t="shared" si="7"/>
        <v>0</v>
      </c>
    </row>
    <row r="232" spans="102:186">
      <c r="CX232" s="219"/>
      <c r="DA232" s="221"/>
      <c r="GC232" s="41"/>
      <c r="GD232" s="431">
        <f t="shared" si="7"/>
        <v>0</v>
      </c>
    </row>
    <row r="233" spans="102:186">
      <c r="CX233" s="219"/>
      <c r="DA233" s="221"/>
      <c r="GC233" s="41"/>
      <c r="GD233" s="431">
        <f t="shared" si="7"/>
        <v>0</v>
      </c>
    </row>
    <row r="234" spans="102:186">
      <c r="CX234" s="219"/>
      <c r="DA234" s="221"/>
      <c r="GC234" s="41"/>
      <c r="GD234" s="431">
        <f t="shared" si="7"/>
        <v>0</v>
      </c>
    </row>
    <row r="235" spans="102:186">
      <c r="CX235" s="219"/>
      <c r="DA235" s="221"/>
      <c r="GC235" s="41"/>
      <c r="GD235" s="431">
        <f t="shared" si="7"/>
        <v>0</v>
      </c>
    </row>
    <row r="236" spans="102:186">
      <c r="CX236" s="219"/>
      <c r="DA236" s="221"/>
      <c r="GC236" s="41"/>
      <c r="GD236" s="431">
        <f t="shared" si="7"/>
        <v>0</v>
      </c>
    </row>
    <row r="237" spans="102:186">
      <c r="CX237" s="219"/>
      <c r="DA237" s="221"/>
      <c r="GC237" s="41"/>
      <c r="GD237" s="431">
        <f t="shared" si="7"/>
        <v>0</v>
      </c>
    </row>
    <row r="238" spans="102:186">
      <c r="CX238" s="219"/>
      <c r="DA238" s="221"/>
      <c r="GC238" s="41"/>
      <c r="GD238" s="431">
        <f t="shared" si="7"/>
        <v>0</v>
      </c>
    </row>
    <row r="239" spans="102:186">
      <c r="CX239" s="219"/>
      <c r="DA239" s="221"/>
      <c r="GC239" s="41"/>
      <c r="GD239" s="431">
        <f t="shared" si="7"/>
        <v>0</v>
      </c>
    </row>
    <row r="240" spans="102:186">
      <c r="CX240" s="219"/>
      <c r="DA240" s="221"/>
      <c r="GC240" s="41"/>
      <c r="GD240" s="431">
        <f t="shared" si="7"/>
        <v>0</v>
      </c>
    </row>
    <row r="241" spans="102:186">
      <c r="CX241" s="219"/>
      <c r="DA241" s="221"/>
      <c r="GC241" s="41"/>
      <c r="GD241" s="431">
        <f t="shared" si="7"/>
        <v>0</v>
      </c>
    </row>
    <row r="242" spans="102:186">
      <c r="CX242" s="219"/>
      <c r="DA242" s="221"/>
      <c r="GC242" s="41"/>
      <c r="GD242" s="431">
        <f t="shared" si="7"/>
        <v>0</v>
      </c>
    </row>
    <row r="243" spans="102:186">
      <c r="CX243" s="219"/>
      <c r="DA243" s="221"/>
      <c r="GC243" s="41"/>
      <c r="GD243" s="431">
        <f t="shared" si="7"/>
        <v>0</v>
      </c>
    </row>
    <row r="244" spans="102:186">
      <c r="CX244" s="219"/>
      <c r="DA244" s="221"/>
      <c r="GC244" s="41"/>
      <c r="GD244" s="431">
        <f t="shared" si="7"/>
        <v>0</v>
      </c>
    </row>
    <row r="245" spans="102:186">
      <c r="CX245" s="219"/>
      <c r="DA245" s="221"/>
      <c r="GC245" s="41"/>
      <c r="GD245" s="431">
        <f t="shared" si="7"/>
        <v>0</v>
      </c>
    </row>
    <row r="246" spans="102:186">
      <c r="CX246" s="219"/>
      <c r="DA246" s="221"/>
      <c r="GC246" s="41"/>
      <c r="GD246" s="431">
        <f t="shared" si="7"/>
        <v>0</v>
      </c>
    </row>
    <row r="247" spans="102:186">
      <c r="CX247" s="219"/>
      <c r="DA247" s="221"/>
      <c r="GC247" s="41"/>
      <c r="GD247" s="431">
        <f t="shared" si="7"/>
        <v>0</v>
      </c>
    </row>
    <row r="248" spans="102:186">
      <c r="CX248" s="219"/>
      <c r="DA248" s="221"/>
      <c r="GC248" s="41"/>
      <c r="GD248" s="431">
        <f t="shared" si="7"/>
        <v>0</v>
      </c>
    </row>
    <row r="249" spans="102:186">
      <c r="CX249" s="219"/>
      <c r="DA249" s="221"/>
      <c r="GC249" s="41"/>
      <c r="GD249" s="431">
        <f t="shared" si="7"/>
        <v>0</v>
      </c>
    </row>
    <row r="250" spans="102:186">
      <c r="CX250" s="219"/>
      <c r="DA250" s="221"/>
      <c r="GC250" s="41"/>
      <c r="GD250" s="431">
        <f t="shared" si="7"/>
        <v>0</v>
      </c>
    </row>
    <row r="251" spans="102:186">
      <c r="CX251" s="219"/>
      <c r="DA251" s="221"/>
      <c r="GC251" s="41"/>
      <c r="GD251" s="431">
        <f t="shared" si="7"/>
        <v>0</v>
      </c>
    </row>
    <row r="252" spans="102:186">
      <c r="CX252" s="219"/>
      <c r="DA252" s="221"/>
      <c r="GC252" s="41"/>
      <c r="GD252" s="431">
        <f t="shared" si="7"/>
        <v>0</v>
      </c>
    </row>
    <row r="253" spans="102:186">
      <c r="CX253" s="219"/>
      <c r="DA253" s="221"/>
      <c r="GC253" s="41"/>
      <c r="GD253" s="431">
        <f t="shared" si="7"/>
        <v>0</v>
      </c>
    </row>
    <row r="254" spans="102:186">
      <c r="CX254" s="219"/>
      <c r="DA254" s="221"/>
      <c r="GC254" s="41"/>
      <c r="GD254" s="431">
        <f t="shared" si="7"/>
        <v>0</v>
      </c>
    </row>
    <row r="255" spans="102:186">
      <c r="CX255" s="219"/>
      <c r="DA255" s="221"/>
      <c r="GC255" s="41"/>
      <c r="GD255" s="431">
        <f t="shared" si="7"/>
        <v>0</v>
      </c>
    </row>
    <row r="256" spans="102:186">
      <c r="CX256" s="219"/>
      <c r="DA256" s="221"/>
      <c r="GC256" s="41"/>
      <c r="GD256" s="431">
        <f t="shared" si="7"/>
        <v>0</v>
      </c>
    </row>
    <row r="257" spans="102:186">
      <c r="CX257" s="219"/>
      <c r="DA257" s="221"/>
      <c r="GC257" s="41"/>
      <c r="GD257" s="431">
        <f t="shared" si="7"/>
        <v>0</v>
      </c>
    </row>
    <row r="258" spans="102:186">
      <c r="CX258" s="219"/>
      <c r="DA258" s="221"/>
      <c r="GC258" s="41"/>
      <c r="GD258" s="431">
        <f t="shared" si="7"/>
        <v>0</v>
      </c>
    </row>
    <row r="259" spans="102:186">
      <c r="CX259" s="219"/>
      <c r="DA259" s="221"/>
      <c r="GC259" s="41"/>
      <c r="GD259" s="431">
        <f t="shared" si="7"/>
        <v>0</v>
      </c>
    </row>
    <row r="260" spans="102:186">
      <c r="CX260" s="219"/>
      <c r="DA260" s="221"/>
      <c r="GC260" s="41"/>
      <c r="GD260" s="431">
        <f t="shared" si="7"/>
        <v>0</v>
      </c>
    </row>
    <row r="261" spans="102:186">
      <c r="CX261" s="219"/>
      <c r="DA261" s="221"/>
      <c r="GC261" s="41"/>
      <c r="GD261" s="431">
        <f t="shared" si="7"/>
        <v>0</v>
      </c>
    </row>
    <row r="262" spans="102:186">
      <c r="CX262" s="219"/>
      <c r="DA262" s="221"/>
      <c r="GC262" s="41"/>
      <c r="GD262" s="431">
        <f t="shared" si="7"/>
        <v>0</v>
      </c>
    </row>
    <row r="263" spans="102:186">
      <c r="CX263" s="219"/>
      <c r="DA263" s="221"/>
      <c r="GC263" s="41"/>
      <c r="GD263" s="431">
        <f t="shared" si="7"/>
        <v>0</v>
      </c>
    </row>
    <row r="264" spans="102:186">
      <c r="CX264" s="219"/>
      <c r="DA264" s="221"/>
      <c r="GC264" s="41"/>
      <c r="GD264" s="431">
        <f t="shared" si="7"/>
        <v>0</v>
      </c>
    </row>
    <row r="265" spans="102:186">
      <c r="CX265" s="219"/>
      <c r="DA265" s="221"/>
      <c r="GC265" s="41"/>
      <c r="GD265" s="431">
        <f t="shared" si="7"/>
        <v>0</v>
      </c>
    </row>
    <row r="266" spans="102:186">
      <c r="CX266" s="219"/>
      <c r="DA266" s="221"/>
      <c r="GC266" s="41"/>
      <c r="GD266" s="431">
        <f t="shared" si="7"/>
        <v>0</v>
      </c>
    </row>
    <row r="267" spans="102:186">
      <c r="CX267" s="219"/>
      <c r="DA267" s="221"/>
      <c r="GC267" s="41"/>
      <c r="GD267" s="431">
        <f t="shared" si="7"/>
        <v>0</v>
      </c>
    </row>
    <row r="268" spans="102:186">
      <c r="CX268" s="219"/>
      <c r="DA268" s="221"/>
      <c r="GC268" s="41"/>
      <c r="GD268" s="431">
        <f t="shared" si="7"/>
        <v>0</v>
      </c>
    </row>
    <row r="269" spans="102:186">
      <c r="CX269" s="219"/>
      <c r="DA269" s="221"/>
      <c r="GC269" s="41"/>
      <c r="GD269" s="431">
        <f t="shared" si="7"/>
        <v>0</v>
      </c>
    </row>
    <row r="270" spans="102:186">
      <c r="CX270" s="219"/>
      <c r="DA270" s="221"/>
      <c r="GC270" s="41"/>
      <c r="GD270" s="431">
        <f t="shared" si="7"/>
        <v>0</v>
      </c>
    </row>
    <row r="271" spans="102:186">
      <c r="CX271" s="219"/>
      <c r="DA271" s="221"/>
      <c r="GC271" s="41"/>
      <c r="GD271" s="431">
        <f t="shared" si="7"/>
        <v>0</v>
      </c>
    </row>
    <row r="272" spans="102:186">
      <c r="CX272" s="219"/>
      <c r="DA272" s="221"/>
      <c r="GC272" s="41"/>
      <c r="GD272" s="431">
        <f t="shared" si="7"/>
        <v>0</v>
      </c>
    </row>
    <row r="273" spans="102:186">
      <c r="CX273" s="219"/>
      <c r="DA273" s="221"/>
      <c r="GC273" s="41"/>
      <c r="GD273" s="431">
        <f t="shared" si="7"/>
        <v>0</v>
      </c>
    </row>
    <row r="274" spans="102:186">
      <c r="CX274" s="219"/>
      <c r="DA274" s="221"/>
      <c r="GC274" s="41"/>
      <c r="GD274" s="431">
        <f t="shared" si="7"/>
        <v>0</v>
      </c>
    </row>
    <row r="275" spans="102:186">
      <c r="CX275" s="219"/>
      <c r="DA275" s="221"/>
      <c r="GC275" s="41"/>
      <c r="GD275" s="431">
        <f t="shared" si="7"/>
        <v>0</v>
      </c>
    </row>
    <row r="276" spans="102:186">
      <c r="CX276" s="219"/>
      <c r="DA276" s="221"/>
      <c r="GC276" s="41"/>
      <c r="GD276" s="431">
        <f t="shared" si="7"/>
        <v>0</v>
      </c>
    </row>
    <row r="277" spans="102:186">
      <c r="CX277" s="219"/>
      <c r="DA277" s="221"/>
      <c r="GC277" s="41"/>
      <c r="GD277" s="431">
        <f t="shared" si="7"/>
        <v>0</v>
      </c>
    </row>
    <row r="278" spans="102:186">
      <c r="CX278" s="219"/>
      <c r="DA278" s="221"/>
      <c r="GC278" s="41"/>
      <c r="GD278" s="431">
        <f t="shared" si="7"/>
        <v>0</v>
      </c>
    </row>
    <row r="279" spans="102:186">
      <c r="CX279" s="219"/>
      <c r="DA279" s="221"/>
      <c r="GC279" s="41"/>
      <c r="GD279" s="431">
        <f t="shared" si="7"/>
        <v>0</v>
      </c>
    </row>
    <row r="280" spans="102:186">
      <c r="CX280" s="219"/>
      <c r="DA280" s="221"/>
      <c r="GC280" s="41"/>
      <c r="GD280" s="431">
        <f t="shared" si="7"/>
        <v>0</v>
      </c>
    </row>
    <row r="281" spans="102:186">
      <c r="CX281" s="219"/>
      <c r="DA281" s="221"/>
      <c r="GC281" s="41"/>
      <c r="GD281" s="431">
        <f t="shared" ref="GD281:GD344" si="8">SUM(FU281:FW281)</f>
        <v>0</v>
      </c>
    </row>
    <row r="282" spans="102:186">
      <c r="CX282" s="219"/>
      <c r="DA282" s="221"/>
      <c r="GC282" s="41"/>
      <c r="GD282" s="431">
        <f t="shared" si="8"/>
        <v>0</v>
      </c>
    </row>
    <row r="283" spans="102:186">
      <c r="CX283" s="219"/>
      <c r="DA283" s="221"/>
      <c r="GC283" s="41"/>
      <c r="GD283" s="431">
        <f t="shared" si="8"/>
        <v>0</v>
      </c>
    </row>
    <row r="284" spans="102:186">
      <c r="CX284" s="219"/>
      <c r="DA284" s="221"/>
      <c r="GC284" s="41"/>
      <c r="GD284" s="431">
        <f t="shared" si="8"/>
        <v>0</v>
      </c>
    </row>
    <row r="285" spans="102:186">
      <c r="CX285" s="219"/>
      <c r="DA285" s="221"/>
      <c r="GC285" s="41"/>
      <c r="GD285" s="431">
        <f t="shared" si="8"/>
        <v>0</v>
      </c>
    </row>
    <row r="286" spans="102:186">
      <c r="CX286" s="219"/>
      <c r="DA286" s="221"/>
      <c r="GC286" s="41"/>
      <c r="GD286" s="431">
        <f t="shared" si="8"/>
        <v>0</v>
      </c>
    </row>
    <row r="287" spans="102:186">
      <c r="CX287" s="219"/>
      <c r="DA287" s="221"/>
      <c r="GC287" s="41"/>
      <c r="GD287" s="431">
        <f t="shared" si="8"/>
        <v>0</v>
      </c>
    </row>
    <row r="288" spans="102:186">
      <c r="CX288" s="219"/>
      <c r="DA288" s="221"/>
      <c r="GC288" s="41"/>
      <c r="GD288" s="431">
        <f t="shared" si="8"/>
        <v>0</v>
      </c>
    </row>
    <row r="289" spans="102:186">
      <c r="CX289" s="219"/>
      <c r="DA289" s="221"/>
      <c r="GC289" s="41"/>
      <c r="GD289" s="431">
        <f t="shared" si="8"/>
        <v>0</v>
      </c>
    </row>
    <row r="290" spans="102:186">
      <c r="CX290" s="219"/>
      <c r="DA290" s="221"/>
      <c r="GC290" s="41"/>
      <c r="GD290" s="431">
        <f t="shared" si="8"/>
        <v>0</v>
      </c>
    </row>
    <row r="291" spans="102:186">
      <c r="CX291" s="219"/>
      <c r="DA291" s="221"/>
      <c r="GC291" s="41"/>
      <c r="GD291" s="431">
        <f t="shared" si="8"/>
        <v>0</v>
      </c>
    </row>
    <row r="292" spans="102:186">
      <c r="CX292" s="219"/>
      <c r="DA292" s="221"/>
      <c r="GC292" s="41"/>
      <c r="GD292" s="431">
        <f t="shared" si="8"/>
        <v>0</v>
      </c>
    </row>
    <row r="293" spans="102:186">
      <c r="CX293" s="219"/>
      <c r="DA293" s="221"/>
      <c r="GC293" s="41"/>
      <c r="GD293" s="431">
        <f t="shared" si="8"/>
        <v>0</v>
      </c>
    </row>
    <row r="294" spans="102:186">
      <c r="CX294" s="219"/>
      <c r="DA294" s="221"/>
      <c r="GC294" s="41"/>
      <c r="GD294" s="431">
        <f t="shared" si="8"/>
        <v>0</v>
      </c>
    </row>
    <row r="295" spans="102:186">
      <c r="CX295" s="219"/>
      <c r="DA295" s="221"/>
      <c r="GC295" s="41"/>
      <c r="GD295" s="431">
        <f t="shared" si="8"/>
        <v>0</v>
      </c>
    </row>
    <row r="296" spans="102:186">
      <c r="CX296" s="219"/>
      <c r="DA296" s="221"/>
      <c r="GC296" s="41"/>
      <c r="GD296" s="431">
        <f t="shared" si="8"/>
        <v>0</v>
      </c>
    </row>
    <row r="297" spans="102:186">
      <c r="CX297" s="219"/>
      <c r="DA297" s="221"/>
      <c r="GC297" s="41"/>
      <c r="GD297" s="431">
        <f t="shared" si="8"/>
        <v>0</v>
      </c>
    </row>
    <row r="298" spans="102:186">
      <c r="CX298" s="219"/>
      <c r="DA298" s="221"/>
      <c r="GC298" s="41"/>
      <c r="GD298" s="431">
        <f t="shared" si="8"/>
        <v>0</v>
      </c>
    </row>
    <row r="299" spans="102:186">
      <c r="CX299" s="219"/>
      <c r="DA299" s="221"/>
      <c r="GC299" s="41"/>
      <c r="GD299" s="431">
        <f t="shared" si="8"/>
        <v>0</v>
      </c>
    </row>
    <row r="300" spans="102:186">
      <c r="CX300" s="219"/>
      <c r="DA300" s="221"/>
      <c r="GC300" s="41"/>
      <c r="GD300" s="431">
        <f t="shared" si="8"/>
        <v>0</v>
      </c>
    </row>
    <row r="301" spans="102:186">
      <c r="CX301" s="219"/>
      <c r="DA301" s="221"/>
      <c r="GC301" s="41"/>
      <c r="GD301" s="431">
        <f t="shared" si="8"/>
        <v>0</v>
      </c>
    </row>
    <row r="302" spans="102:186">
      <c r="CX302" s="219"/>
      <c r="DA302" s="221"/>
      <c r="GC302" s="41"/>
      <c r="GD302" s="431">
        <f t="shared" si="8"/>
        <v>0</v>
      </c>
    </row>
    <row r="303" spans="102:186">
      <c r="CX303" s="219"/>
      <c r="DA303" s="221"/>
      <c r="GC303" s="41"/>
      <c r="GD303" s="431">
        <f t="shared" si="8"/>
        <v>0</v>
      </c>
    </row>
    <row r="304" spans="102:186">
      <c r="CX304" s="219"/>
      <c r="DA304" s="221"/>
      <c r="GC304" s="41"/>
      <c r="GD304" s="431">
        <f t="shared" si="8"/>
        <v>0</v>
      </c>
    </row>
    <row r="305" spans="102:186">
      <c r="CX305" s="219"/>
      <c r="DA305" s="221"/>
      <c r="GC305" s="41"/>
      <c r="GD305" s="431">
        <f t="shared" si="8"/>
        <v>0</v>
      </c>
    </row>
    <row r="306" spans="102:186">
      <c r="CX306" s="219"/>
      <c r="DA306" s="221"/>
      <c r="GC306" s="41"/>
      <c r="GD306" s="431">
        <f t="shared" si="8"/>
        <v>0</v>
      </c>
    </row>
    <row r="307" spans="102:186">
      <c r="CX307" s="219"/>
      <c r="DA307" s="221"/>
      <c r="GC307" s="41"/>
      <c r="GD307" s="431">
        <f t="shared" si="8"/>
        <v>0</v>
      </c>
    </row>
    <row r="308" spans="102:186">
      <c r="CX308" s="219"/>
      <c r="DA308" s="221"/>
      <c r="GC308" s="41"/>
      <c r="GD308" s="431">
        <f t="shared" si="8"/>
        <v>0</v>
      </c>
    </row>
    <row r="309" spans="102:186">
      <c r="CX309" s="219"/>
      <c r="DA309" s="221"/>
      <c r="GC309" s="41"/>
      <c r="GD309" s="431">
        <f t="shared" si="8"/>
        <v>0</v>
      </c>
    </row>
    <row r="310" spans="102:186">
      <c r="CX310" s="219"/>
      <c r="DA310" s="221"/>
      <c r="GC310" s="41"/>
      <c r="GD310" s="431">
        <f t="shared" si="8"/>
        <v>0</v>
      </c>
    </row>
    <row r="311" spans="102:186">
      <c r="CX311" s="219"/>
      <c r="DA311" s="221"/>
      <c r="GC311" s="41"/>
      <c r="GD311" s="431">
        <f t="shared" si="8"/>
        <v>0</v>
      </c>
    </row>
    <row r="312" spans="102:186">
      <c r="CX312" s="219"/>
      <c r="DA312" s="221"/>
      <c r="GC312" s="41"/>
      <c r="GD312" s="431">
        <f t="shared" si="8"/>
        <v>0</v>
      </c>
    </row>
    <row r="313" spans="102:186">
      <c r="CX313" s="219"/>
      <c r="DA313" s="221"/>
      <c r="GC313" s="41"/>
      <c r="GD313" s="431">
        <f t="shared" si="8"/>
        <v>0</v>
      </c>
    </row>
    <row r="314" spans="102:186">
      <c r="CX314" s="219"/>
      <c r="DA314" s="221"/>
      <c r="GC314" s="41"/>
      <c r="GD314" s="431">
        <f t="shared" si="8"/>
        <v>0</v>
      </c>
    </row>
    <row r="315" spans="102:186">
      <c r="CX315" s="219"/>
      <c r="DA315" s="221"/>
      <c r="GC315" s="41"/>
      <c r="GD315" s="431">
        <f t="shared" si="8"/>
        <v>0</v>
      </c>
    </row>
    <row r="316" spans="102:186">
      <c r="CX316" s="219"/>
      <c r="DA316" s="221"/>
      <c r="GC316" s="41"/>
      <c r="GD316" s="431">
        <f t="shared" si="8"/>
        <v>0</v>
      </c>
    </row>
    <row r="317" spans="102:186">
      <c r="CX317" s="219"/>
      <c r="DA317" s="221"/>
      <c r="GC317" s="41"/>
      <c r="GD317" s="431">
        <f t="shared" si="8"/>
        <v>0</v>
      </c>
    </row>
    <row r="318" spans="102:186">
      <c r="CX318" s="219"/>
      <c r="DA318" s="221"/>
      <c r="GC318" s="41"/>
      <c r="GD318" s="431">
        <f t="shared" si="8"/>
        <v>0</v>
      </c>
    </row>
    <row r="319" spans="102:186">
      <c r="CX319" s="219"/>
      <c r="DA319" s="221"/>
      <c r="GC319" s="41"/>
      <c r="GD319" s="431">
        <f t="shared" si="8"/>
        <v>0</v>
      </c>
    </row>
    <row r="320" spans="102:186">
      <c r="CX320" s="219"/>
      <c r="DA320" s="221"/>
      <c r="GC320" s="41"/>
      <c r="GD320" s="431">
        <f t="shared" si="8"/>
        <v>0</v>
      </c>
    </row>
    <row r="321" spans="102:186">
      <c r="CX321" s="219"/>
      <c r="DA321" s="221"/>
      <c r="GC321" s="41"/>
      <c r="GD321" s="431">
        <f t="shared" si="8"/>
        <v>0</v>
      </c>
    </row>
    <row r="322" spans="102:186">
      <c r="CX322" s="219"/>
      <c r="DA322" s="221"/>
      <c r="GC322" s="41"/>
      <c r="GD322" s="431">
        <f t="shared" si="8"/>
        <v>0</v>
      </c>
    </row>
    <row r="323" spans="102:186">
      <c r="CX323" s="219"/>
      <c r="DA323" s="221"/>
      <c r="GC323" s="41"/>
      <c r="GD323" s="431">
        <f t="shared" si="8"/>
        <v>0</v>
      </c>
    </row>
    <row r="324" spans="102:186">
      <c r="CX324" s="219"/>
      <c r="DA324" s="221"/>
      <c r="GC324" s="41"/>
      <c r="GD324" s="431">
        <f t="shared" si="8"/>
        <v>0</v>
      </c>
    </row>
    <row r="325" spans="102:186">
      <c r="CX325" s="219"/>
      <c r="DA325" s="221"/>
      <c r="GC325" s="41"/>
      <c r="GD325" s="431">
        <f t="shared" si="8"/>
        <v>0</v>
      </c>
    </row>
    <row r="326" spans="102:186">
      <c r="CX326" s="219"/>
      <c r="DA326" s="221"/>
      <c r="GC326" s="41"/>
      <c r="GD326" s="431">
        <f t="shared" si="8"/>
        <v>0</v>
      </c>
    </row>
    <row r="327" spans="102:186">
      <c r="CX327" s="219"/>
      <c r="DA327" s="221"/>
      <c r="GC327" s="41"/>
      <c r="GD327" s="431">
        <f t="shared" si="8"/>
        <v>0</v>
      </c>
    </row>
    <row r="328" spans="102:186">
      <c r="CX328" s="219"/>
      <c r="DA328" s="221"/>
      <c r="GC328" s="41"/>
      <c r="GD328" s="431">
        <f t="shared" si="8"/>
        <v>0</v>
      </c>
    </row>
    <row r="329" spans="102:186">
      <c r="CX329" s="219"/>
      <c r="DA329" s="221"/>
      <c r="GC329" s="41"/>
      <c r="GD329" s="431">
        <f t="shared" si="8"/>
        <v>0</v>
      </c>
    </row>
    <row r="330" spans="102:186">
      <c r="CX330" s="219"/>
      <c r="DA330" s="221"/>
      <c r="GC330" s="41"/>
      <c r="GD330" s="431">
        <f t="shared" si="8"/>
        <v>0</v>
      </c>
    </row>
    <row r="331" spans="102:186">
      <c r="CX331" s="219"/>
      <c r="DA331" s="221"/>
      <c r="GC331" s="41"/>
      <c r="GD331" s="431">
        <f t="shared" si="8"/>
        <v>0</v>
      </c>
    </row>
    <row r="332" spans="102:186">
      <c r="CX332" s="219"/>
      <c r="DA332" s="221"/>
      <c r="GC332" s="41"/>
      <c r="GD332" s="431">
        <f t="shared" si="8"/>
        <v>0</v>
      </c>
    </row>
    <row r="333" spans="102:186">
      <c r="CX333" s="219"/>
      <c r="DA333" s="221"/>
      <c r="GC333" s="41"/>
      <c r="GD333" s="431">
        <f t="shared" si="8"/>
        <v>0</v>
      </c>
    </row>
    <row r="334" spans="102:186">
      <c r="CX334" s="219"/>
      <c r="DA334" s="221"/>
      <c r="GC334" s="41"/>
      <c r="GD334" s="431">
        <f t="shared" si="8"/>
        <v>0</v>
      </c>
    </row>
    <row r="335" spans="102:186">
      <c r="CX335" s="219"/>
      <c r="DA335" s="221"/>
      <c r="GC335" s="41"/>
      <c r="GD335" s="431">
        <f t="shared" si="8"/>
        <v>0</v>
      </c>
    </row>
    <row r="336" spans="102:186">
      <c r="CX336" s="219"/>
      <c r="DA336" s="221"/>
      <c r="GC336" s="41"/>
      <c r="GD336" s="431">
        <f t="shared" si="8"/>
        <v>0</v>
      </c>
    </row>
    <row r="337" spans="102:186">
      <c r="CX337" s="219"/>
      <c r="DA337" s="221"/>
      <c r="GC337" s="41"/>
      <c r="GD337" s="431">
        <f t="shared" si="8"/>
        <v>0</v>
      </c>
    </row>
    <row r="338" spans="102:186">
      <c r="CX338" s="219"/>
      <c r="DA338" s="221"/>
      <c r="GC338" s="41"/>
      <c r="GD338" s="431">
        <f t="shared" si="8"/>
        <v>0</v>
      </c>
    </row>
    <row r="339" spans="102:186">
      <c r="CX339" s="219"/>
      <c r="DA339" s="221"/>
      <c r="GC339" s="41"/>
      <c r="GD339" s="431">
        <f t="shared" si="8"/>
        <v>0</v>
      </c>
    </row>
    <row r="340" spans="102:186">
      <c r="CX340" s="219"/>
      <c r="DA340" s="221"/>
      <c r="GC340" s="41"/>
      <c r="GD340" s="431">
        <f t="shared" si="8"/>
        <v>0</v>
      </c>
    </row>
    <row r="341" spans="102:186">
      <c r="CX341" s="219"/>
      <c r="DA341" s="221"/>
      <c r="GC341" s="41"/>
      <c r="GD341" s="431">
        <f t="shared" si="8"/>
        <v>0</v>
      </c>
    </row>
    <row r="342" spans="102:186">
      <c r="CX342" s="219"/>
      <c r="DA342" s="221"/>
      <c r="GC342" s="41"/>
      <c r="GD342" s="431">
        <f t="shared" si="8"/>
        <v>0</v>
      </c>
    </row>
    <row r="343" spans="102:186">
      <c r="CX343" s="219"/>
      <c r="DA343" s="221"/>
      <c r="GC343" s="41"/>
      <c r="GD343" s="431">
        <f t="shared" si="8"/>
        <v>0</v>
      </c>
    </row>
    <row r="344" spans="102:186">
      <c r="CX344" s="219"/>
      <c r="DA344" s="221"/>
      <c r="GC344" s="41"/>
      <c r="GD344" s="431">
        <f t="shared" si="8"/>
        <v>0</v>
      </c>
    </row>
    <row r="345" spans="102:186">
      <c r="CX345" s="219"/>
      <c r="DA345" s="221"/>
      <c r="GC345" s="41"/>
      <c r="GD345" s="431">
        <f t="shared" ref="GD345:GD408" si="9">SUM(FU345:FW345)</f>
        <v>0</v>
      </c>
    </row>
    <row r="346" spans="102:186">
      <c r="CX346" s="219"/>
      <c r="DA346" s="221"/>
      <c r="GC346" s="41"/>
      <c r="GD346" s="431">
        <f t="shared" si="9"/>
        <v>0</v>
      </c>
    </row>
    <row r="347" spans="102:186">
      <c r="CX347" s="219"/>
      <c r="DA347" s="221"/>
      <c r="GC347" s="41"/>
      <c r="GD347" s="431">
        <f t="shared" si="9"/>
        <v>0</v>
      </c>
    </row>
    <row r="348" spans="102:186">
      <c r="CX348" s="219"/>
      <c r="DA348" s="221"/>
      <c r="GC348" s="41"/>
      <c r="GD348" s="431">
        <f t="shared" si="9"/>
        <v>0</v>
      </c>
    </row>
    <row r="349" spans="102:186">
      <c r="CX349" s="219"/>
      <c r="DA349" s="221"/>
      <c r="GC349" s="41"/>
      <c r="GD349" s="431">
        <f t="shared" si="9"/>
        <v>0</v>
      </c>
    </row>
    <row r="350" spans="102:186">
      <c r="CX350" s="219"/>
      <c r="DA350" s="221"/>
      <c r="GC350" s="41"/>
      <c r="GD350" s="431">
        <f t="shared" si="9"/>
        <v>0</v>
      </c>
    </row>
    <row r="351" spans="102:186">
      <c r="CX351" s="219"/>
      <c r="DA351" s="221"/>
      <c r="GC351" s="41"/>
      <c r="GD351" s="431">
        <f t="shared" si="9"/>
        <v>0</v>
      </c>
    </row>
    <row r="352" spans="102:186">
      <c r="CX352" s="219"/>
      <c r="DA352" s="221"/>
      <c r="GC352" s="41"/>
      <c r="GD352" s="431">
        <f t="shared" si="9"/>
        <v>0</v>
      </c>
    </row>
    <row r="353" spans="102:186">
      <c r="CX353" s="219"/>
      <c r="DA353" s="221"/>
      <c r="GC353" s="41"/>
      <c r="GD353" s="431">
        <f t="shared" si="9"/>
        <v>0</v>
      </c>
    </row>
    <row r="354" spans="102:186">
      <c r="CX354" s="219"/>
      <c r="DA354" s="221"/>
      <c r="GC354" s="41"/>
      <c r="GD354" s="431">
        <f t="shared" si="9"/>
        <v>0</v>
      </c>
    </row>
    <row r="355" spans="102:186">
      <c r="CX355" s="219"/>
      <c r="DA355" s="221"/>
      <c r="GC355" s="41"/>
      <c r="GD355" s="431">
        <f t="shared" si="9"/>
        <v>0</v>
      </c>
    </row>
    <row r="356" spans="102:186">
      <c r="CX356" s="219"/>
      <c r="DA356" s="221"/>
      <c r="GC356" s="41"/>
      <c r="GD356" s="431">
        <f t="shared" si="9"/>
        <v>0</v>
      </c>
    </row>
    <row r="357" spans="102:186">
      <c r="CX357" s="219"/>
      <c r="DA357" s="221"/>
      <c r="GC357" s="41"/>
      <c r="GD357" s="431">
        <f t="shared" si="9"/>
        <v>0</v>
      </c>
    </row>
    <row r="358" spans="102:186">
      <c r="CX358" s="219"/>
      <c r="DA358" s="221"/>
      <c r="GC358" s="41"/>
      <c r="GD358" s="431">
        <f t="shared" si="9"/>
        <v>0</v>
      </c>
    </row>
    <row r="359" spans="102:186">
      <c r="CX359" s="219"/>
      <c r="DA359" s="221"/>
      <c r="GC359" s="41"/>
      <c r="GD359" s="431">
        <f t="shared" si="9"/>
        <v>0</v>
      </c>
    </row>
    <row r="360" spans="102:186">
      <c r="CX360" s="219"/>
      <c r="DA360" s="221"/>
      <c r="GC360" s="41"/>
      <c r="GD360" s="431">
        <f t="shared" si="9"/>
        <v>0</v>
      </c>
    </row>
    <row r="361" spans="102:186">
      <c r="CX361" s="219"/>
      <c r="DA361" s="221"/>
      <c r="GC361" s="41"/>
      <c r="GD361" s="431">
        <f t="shared" si="9"/>
        <v>0</v>
      </c>
    </row>
    <row r="362" spans="102:186">
      <c r="CX362" s="219"/>
      <c r="DA362" s="221"/>
      <c r="GC362" s="41"/>
      <c r="GD362" s="431">
        <f t="shared" si="9"/>
        <v>0</v>
      </c>
    </row>
    <row r="363" spans="102:186">
      <c r="CX363" s="219"/>
      <c r="DA363" s="221"/>
      <c r="GC363" s="41"/>
      <c r="GD363" s="431">
        <f t="shared" si="9"/>
        <v>0</v>
      </c>
    </row>
    <row r="364" spans="102:186">
      <c r="CX364" s="219"/>
      <c r="DA364" s="221"/>
      <c r="GC364" s="41"/>
      <c r="GD364" s="431">
        <f t="shared" si="9"/>
        <v>0</v>
      </c>
    </row>
    <row r="365" spans="102:186">
      <c r="CX365" s="219"/>
      <c r="DA365" s="221"/>
      <c r="GC365" s="41"/>
      <c r="GD365" s="431">
        <f t="shared" si="9"/>
        <v>0</v>
      </c>
    </row>
    <row r="366" spans="102:186">
      <c r="CX366" s="219"/>
      <c r="DA366" s="221"/>
      <c r="GC366" s="41"/>
      <c r="GD366" s="431">
        <f t="shared" si="9"/>
        <v>0</v>
      </c>
    </row>
    <row r="367" spans="102:186">
      <c r="CX367" s="219"/>
      <c r="DA367" s="221"/>
      <c r="GC367" s="41"/>
      <c r="GD367" s="431">
        <f t="shared" si="9"/>
        <v>0</v>
      </c>
    </row>
    <row r="368" spans="102:186">
      <c r="CX368" s="219"/>
      <c r="DA368" s="221"/>
      <c r="GC368" s="41"/>
      <c r="GD368" s="431">
        <f t="shared" si="9"/>
        <v>0</v>
      </c>
    </row>
    <row r="369" spans="102:186">
      <c r="CX369" s="219"/>
      <c r="DA369" s="221"/>
      <c r="GC369" s="41"/>
      <c r="GD369" s="431">
        <f t="shared" si="9"/>
        <v>0</v>
      </c>
    </row>
    <row r="370" spans="102:186">
      <c r="CX370" s="219"/>
      <c r="DA370" s="221"/>
      <c r="GC370" s="41"/>
      <c r="GD370" s="431">
        <f t="shared" si="9"/>
        <v>0</v>
      </c>
    </row>
    <row r="371" spans="102:186">
      <c r="CX371" s="219"/>
      <c r="DA371" s="221"/>
      <c r="GC371" s="41"/>
      <c r="GD371" s="431">
        <f t="shared" si="9"/>
        <v>0</v>
      </c>
    </row>
    <row r="372" spans="102:186">
      <c r="CX372" s="219"/>
      <c r="DA372" s="221"/>
      <c r="GC372" s="41"/>
      <c r="GD372" s="431">
        <f t="shared" si="9"/>
        <v>0</v>
      </c>
    </row>
    <row r="373" spans="102:186">
      <c r="CX373" s="219"/>
      <c r="DA373" s="221"/>
      <c r="GC373" s="41"/>
      <c r="GD373" s="431">
        <f t="shared" si="9"/>
        <v>0</v>
      </c>
    </row>
    <row r="374" spans="102:186">
      <c r="CX374" s="219"/>
      <c r="DA374" s="221"/>
      <c r="GC374" s="41"/>
      <c r="GD374" s="431">
        <f t="shared" si="9"/>
        <v>0</v>
      </c>
    </row>
    <row r="375" spans="102:186">
      <c r="CX375" s="219"/>
      <c r="DA375" s="221"/>
      <c r="GC375" s="41"/>
      <c r="GD375" s="431">
        <f t="shared" si="9"/>
        <v>0</v>
      </c>
    </row>
    <row r="376" spans="102:186">
      <c r="CX376" s="219"/>
      <c r="DA376" s="221"/>
      <c r="GC376" s="41"/>
      <c r="GD376" s="431">
        <f t="shared" si="9"/>
        <v>0</v>
      </c>
    </row>
    <row r="377" spans="102:186">
      <c r="CX377" s="219"/>
      <c r="DA377" s="221"/>
      <c r="GC377" s="41"/>
      <c r="GD377" s="431">
        <f t="shared" si="9"/>
        <v>0</v>
      </c>
    </row>
    <row r="378" spans="102:186">
      <c r="CX378" s="219"/>
      <c r="DA378" s="221"/>
      <c r="GC378" s="41"/>
      <c r="GD378" s="431">
        <f t="shared" si="9"/>
        <v>0</v>
      </c>
    </row>
    <row r="379" spans="102:186">
      <c r="CX379" s="219"/>
      <c r="DA379" s="221"/>
      <c r="GC379" s="41"/>
      <c r="GD379" s="431">
        <f t="shared" si="9"/>
        <v>0</v>
      </c>
    </row>
    <row r="380" spans="102:186">
      <c r="CX380" s="219"/>
      <c r="DA380" s="221"/>
      <c r="GC380" s="41"/>
      <c r="GD380" s="431">
        <f t="shared" si="9"/>
        <v>0</v>
      </c>
    </row>
    <row r="381" spans="102:186">
      <c r="CX381" s="219"/>
      <c r="DA381" s="221"/>
      <c r="GC381" s="41"/>
      <c r="GD381" s="431">
        <f t="shared" si="9"/>
        <v>0</v>
      </c>
    </row>
    <row r="382" spans="102:186">
      <c r="CX382" s="219"/>
      <c r="DA382" s="221"/>
      <c r="GC382" s="41"/>
      <c r="GD382" s="431">
        <f t="shared" si="9"/>
        <v>0</v>
      </c>
    </row>
    <row r="383" spans="102:186">
      <c r="CX383" s="219"/>
      <c r="DA383" s="221"/>
      <c r="GC383" s="41"/>
      <c r="GD383" s="431">
        <f t="shared" si="9"/>
        <v>0</v>
      </c>
    </row>
    <row r="384" spans="102:186">
      <c r="CX384" s="219"/>
      <c r="DA384" s="221"/>
      <c r="GC384" s="41"/>
      <c r="GD384" s="431">
        <f t="shared" si="9"/>
        <v>0</v>
      </c>
    </row>
    <row r="385" spans="102:186">
      <c r="CX385" s="219"/>
      <c r="DA385" s="221"/>
      <c r="GC385" s="41"/>
      <c r="GD385" s="431">
        <f t="shared" si="9"/>
        <v>0</v>
      </c>
    </row>
    <row r="386" spans="102:186">
      <c r="CX386" s="219"/>
      <c r="DA386" s="221"/>
      <c r="GC386" s="41"/>
      <c r="GD386" s="431">
        <f t="shared" si="9"/>
        <v>0</v>
      </c>
    </row>
    <row r="387" spans="102:186">
      <c r="CX387" s="219"/>
      <c r="DA387" s="221"/>
      <c r="GC387" s="41"/>
      <c r="GD387" s="431">
        <f t="shared" si="9"/>
        <v>0</v>
      </c>
    </row>
    <row r="388" spans="102:186">
      <c r="CX388" s="219"/>
      <c r="DA388" s="221"/>
      <c r="GC388" s="41"/>
      <c r="GD388" s="431">
        <f t="shared" si="9"/>
        <v>0</v>
      </c>
    </row>
    <row r="389" spans="102:186">
      <c r="CX389" s="219"/>
      <c r="DA389" s="221"/>
      <c r="GC389" s="41"/>
      <c r="GD389" s="431">
        <f t="shared" si="9"/>
        <v>0</v>
      </c>
    </row>
    <row r="390" spans="102:186">
      <c r="CX390" s="219"/>
      <c r="DA390" s="221"/>
      <c r="GC390" s="41"/>
      <c r="GD390" s="431">
        <f t="shared" si="9"/>
        <v>0</v>
      </c>
    </row>
    <row r="391" spans="102:186">
      <c r="CX391" s="219"/>
      <c r="DA391" s="221"/>
      <c r="GC391" s="41"/>
      <c r="GD391" s="431">
        <f t="shared" si="9"/>
        <v>0</v>
      </c>
    </row>
    <row r="392" spans="102:186">
      <c r="CX392" s="219"/>
      <c r="DA392" s="221"/>
      <c r="GC392" s="41"/>
      <c r="GD392" s="431">
        <f t="shared" si="9"/>
        <v>0</v>
      </c>
    </row>
    <row r="393" spans="102:186">
      <c r="CX393" s="219"/>
      <c r="DA393" s="221"/>
      <c r="GC393" s="41"/>
      <c r="GD393" s="431">
        <f t="shared" si="9"/>
        <v>0</v>
      </c>
    </row>
    <row r="394" spans="102:186">
      <c r="CX394" s="219"/>
      <c r="DA394" s="221"/>
      <c r="GC394" s="41"/>
      <c r="GD394" s="431">
        <f t="shared" si="9"/>
        <v>0</v>
      </c>
    </row>
    <row r="395" spans="102:186">
      <c r="CX395" s="219"/>
      <c r="DA395" s="221"/>
      <c r="GC395" s="41"/>
      <c r="GD395" s="431">
        <f t="shared" si="9"/>
        <v>0</v>
      </c>
    </row>
    <row r="396" spans="102:186">
      <c r="CX396" s="219"/>
      <c r="DA396" s="221"/>
      <c r="GC396" s="41"/>
      <c r="GD396" s="431">
        <f t="shared" si="9"/>
        <v>0</v>
      </c>
    </row>
    <row r="397" spans="102:186">
      <c r="CX397" s="219"/>
      <c r="DA397" s="221"/>
      <c r="GC397" s="41"/>
      <c r="GD397" s="431">
        <f t="shared" si="9"/>
        <v>0</v>
      </c>
    </row>
    <row r="398" spans="102:186">
      <c r="CX398" s="219"/>
      <c r="DA398" s="221"/>
      <c r="GC398" s="41"/>
      <c r="GD398" s="431">
        <f t="shared" si="9"/>
        <v>0</v>
      </c>
    </row>
    <row r="399" spans="102:186">
      <c r="CX399" s="219"/>
      <c r="DA399" s="221"/>
      <c r="GC399" s="41"/>
      <c r="GD399" s="431">
        <f t="shared" si="9"/>
        <v>0</v>
      </c>
    </row>
    <row r="400" spans="102:186">
      <c r="CX400" s="219"/>
      <c r="DA400" s="221"/>
      <c r="GC400" s="41"/>
      <c r="GD400" s="431">
        <f t="shared" si="9"/>
        <v>0</v>
      </c>
    </row>
    <row r="401" spans="102:186">
      <c r="CX401" s="219"/>
      <c r="DA401" s="221"/>
      <c r="GC401" s="41"/>
      <c r="GD401" s="431">
        <f t="shared" si="9"/>
        <v>0</v>
      </c>
    </row>
    <row r="402" spans="102:186">
      <c r="CX402" s="219"/>
      <c r="DA402" s="221"/>
      <c r="GC402" s="41"/>
      <c r="GD402" s="431">
        <f t="shared" si="9"/>
        <v>0</v>
      </c>
    </row>
    <row r="403" spans="102:186">
      <c r="CX403" s="219"/>
      <c r="DA403" s="221"/>
      <c r="GC403" s="41"/>
      <c r="GD403" s="431">
        <f t="shared" si="9"/>
        <v>0</v>
      </c>
    </row>
    <row r="404" spans="102:186">
      <c r="CX404" s="219"/>
      <c r="DA404" s="221"/>
      <c r="GC404" s="41"/>
      <c r="GD404" s="431">
        <f t="shared" si="9"/>
        <v>0</v>
      </c>
    </row>
    <row r="405" spans="102:186">
      <c r="CX405" s="219"/>
      <c r="DA405" s="221"/>
      <c r="GC405" s="41"/>
      <c r="GD405" s="431">
        <f t="shared" si="9"/>
        <v>0</v>
      </c>
    </row>
    <row r="406" spans="102:186">
      <c r="CX406" s="219"/>
      <c r="DA406" s="221"/>
      <c r="GC406" s="41"/>
      <c r="GD406" s="431">
        <f t="shared" si="9"/>
        <v>0</v>
      </c>
    </row>
    <row r="407" spans="102:186">
      <c r="CX407" s="219"/>
      <c r="DA407" s="221"/>
      <c r="GC407" s="41"/>
      <c r="GD407" s="431">
        <f t="shared" si="9"/>
        <v>0</v>
      </c>
    </row>
    <row r="408" spans="102:186">
      <c r="CX408" s="219"/>
      <c r="DA408" s="221"/>
      <c r="GC408" s="41"/>
      <c r="GD408" s="431">
        <f t="shared" si="9"/>
        <v>0</v>
      </c>
    </row>
    <row r="409" spans="102:186">
      <c r="CX409" s="219"/>
      <c r="DA409" s="221"/>
      <c r="GC409" s="41"/>
      <c r="GD409" s="431">
        <f t="shared" ref="GD409:GD472" si="10">SUM(FU409:FW409)</f>
        <v>0</v>
      </c>
    </row>
    <row r="410" spans="102:186">
      <c r="CX410" s="219"/>
      <c r="DA410" s="221"/>
      <c r="GC410" s="41"/>
      <c r="GD410" s="431">
        <f t="shared" si="10"/>
        <v>0</v>
      </c>
    </row>
    <row r="411" spans="102:186">
      <c r="CX411" s="219"/>
      <c r="DA411" s="221"/>
      <c r="GC411" s="41"/>
      <c r="GD411" s="431">
        <f t="shared" si="10"/>
        <v>0</v>
      </c>
    </row>
    <row r="412" spans="102:186">
      <c r="CX412" s="219"/>
      <c r="DA412" s="221"/>
      <c r="GC412" s="41"/>
      <c r="GD412" s="431">
        <f t="shared" si="10"/>
        <v>0</v>
      </c>
    </row>
    <row r="413" spans="102:186">
      <c r="CX413" s="219"/>
      <c r="DA413" s="221"/>
      <c r="GC413" s="41"/>
      <c r="GD413" s="431">
        <f t="shared" si="10"/>
        <v>0</v>
      </c>
    </row>
    <row r="414" spans="102:186">
      <c r="CX414" s="219"/>
      <c r="DA414" s="221"/>
      <c r="GC414" s="41"/>
      <c r="GD414" s="431">
        <f t="shared" si="10"/>
        <v>0</v>
      </c>
    </row>
    <row r="415" spans="102:186">
      <c r="CX415" s="219"/>
      <c r="DA415" s="221"/>
      <c r="GC415" s="41"/>
      <c r="GD415" s="431">
        <f t="shared" si="10"/>
        <v>0</v>
      </c>
    </row>
    <row r="416" spans="102:186">
      <c r="CX416" s="219"/>
      <c r="DA416" s="221"/>
      <c r="GC416" s="41"/>
      <c r="GD416" s="431">
        <f t="shared" si="10"/>
        <v>0</v>
      </c>
    </row>
    <row r="417" spans="102:186">
      <c r="CX417" s="219"/>
      <c r="DA417" s="221"/>
      <c r="GC417" s="41"/>
      <c r="GD417" s="431">
        <f t="shared" si="10"/>
        <v>0</v>
      </c>
    </row>
    <row r="418" spans="102:186">
      <c r="CX418" s="219"/>
      <c r="DA418" s="221"/>
      <c r="GC418" s="41"/>
      <c r="GD418" s="431">
        <f t="shared" si="10"/>
        <v>0</v>
      </c>
    </row>
    <row r="419" spans="102:186">
      <c r="CX419" s="219"/>
      <c r="DA419" s="221"/>
      <c r="GC419" s="41"/>
      <c r="GD419" s="431">
        <f t="shared" si="10"/>
        <v>0</v>
      </c>
    </row>
    <row r="420" spans="102:186">
      <c r="CX420" s="219"/>
      <c r="DA420" s="221"/>
      <c r="GC420" s="41"/>
      <c r="GD420" s="431">
        <f t="shared" si="10"/>
        <v>0</v>
      </c>
    </row>
    <row r="421" spans="102:186">
      <c r="CX421" s="219"/>
      <c r="DA421" s="221"/>
      <c r="GC421" s="41"/>
      <c r="GD421" s="431">
        <f t="shared" si="10"/>
        <v>0</v>
      </c>
    </row>
    <row r="422" spans="102:186">
      <c r="CX422" s="219"/>
      <c r="DA422" s="221"/>
      <c r="GC422" s="41"/>
      <c r="GD422" s="431">
        <f t="shared" si="10"/>
        <v>0</v>
      </c>
    </row>
    <row r="423" spans="102:186">
      <c r="CX423" s="219"/>
      <c r="DA423" s="221"/>
      <c r="GC423" s="41"/>
      <c r="GD423" s="431">
        <f t="shared" si="10"/>
        <v>0</v>
      </c>
    </row>
    <row r="424" spans="102:186">
      <c r="CX424" s="219"/>
      <c r="DA424" s="221"/>
      <c r="GC424" s="41"/>
      <c r="GD424" s="431">
        <f t="shared" si="10"/>
        <v>0</v>
      </c>
    </row>
    <row r="425" spans="102:186">
      <c r="CX425" s="219"/>
      <c r="DA425" s="221"/>
      <c r="GC425" s="41"/>
      <c r="GD425" s="431">
        <f t="shared" si="10"/>
        <v>0</v>
      </c>
    </row>
    <row r="426" spans="102:186">
      <c r="CX426" s="219"/>
      <c r="DA426" s="221"/>
      <c r="GC426" s="41"/>
      <c r="GD426" s="431">
        <f t="shared" si="10"/>
        <v>0</v>
      </c>
    </row>
    <row r="427" spans="102:186">
      <c r="CX427" s="219"/>
      <c r="DA427" s="221"/>
      <c r="GC427" s="41"/>
      <c r="GD427" s="431">
        <f t="shared" si="10"/>
        <v>0</v>
      </c>
    </row>
    <row r="428" spans="102:186">
      <c r="CX428" s="219"/>
      <c r="DA428" s="221"/>
      <c r="GC428" s="41"/>
      <c r="GD428" s="431">
        <f t="shared" si="10"/>
        <v>0</v>
      </c>
    </row>
    <row r="429" spans="102:186">
      <c r="CX429" s="219"/>
      <c r="DA429" s="221"/>
      <c r="GC429" s="41"/>
      <c r="GD429" s="431">
        <f t="shared" si="10"/>
        <v>0</v>
      </c>
    </row>
    <row r="430" spans="102:186">
      <c r="CX430" s="219"/>
      <c r="DA430" s="221"/>
      <c r="GC430" s="41"/>
      <c r="GD430" s="431">
        <f t="shared" si="10"/>
        <v>0</v>
      </c>
    </row>
    <row r="431" spans="102:186">
      <c r="CX431" s="219"/>
      <c r="DA431" s="221"/>
      <c r="GC431" s="41"/>
      <c r="GD431" s="431">
        <f t="shared" si="10"/>
        <v>0</v>
      </c>
    </row>
    <row r="432" spans="102:186">
      <c r="CX432" s="219"/>
      <c r="DA432" s="221"/>
      <c r="GC432" s="41"/>
      <c r="GD432" s="431">
        <f t="shared" si="10"/>
        <v>0</v>
      </c>
    </row>
    <row r="433" spans="102:186">
      <c r="CX433" s="219"/>
      <c r="DA433" s="221"/>
      <c r="GC433" s="41"/>
      <c r="GD433" s="431">
        <f t="shared" si="10"/>
        <v>0</v>
      </c>
    </row>
    <row r="434" spans="102:186">
      <c r="CX434" s="219"/>
      <c r="DA434" s="221"/>
      <c r="GC434" s="41"/>
      <c r="GD434" s="431">
        <f t="shared" si="10"/>
        <v>0</v>
      </c>
    </row>
    <row r="435" spans="102:186">
      <c r="CX435" s="219"/>
      <c r="DA435" s="221"/>
      <c r="GC435" s="41"/>
      <c r="GD435" s="431">
        <f t="shared" si="10"/>
        <v>0</v>
      </c>
    </row>
    <row r="436" spans="102:186">
      <c r="CX436" s="219"/>
      <c r="DA436" s="221"/>
      <c r="GC436" s="41"/>
      <c r="GD436" s="431">
        <f t="shared" si="10"/>
        <v>0</v>
      </c>
    </row>
    <row r="437" spans="102:186">
      <c r="CX437" s="219"/>
      <c r="DA437" s="221"/>
      <c r="GC437" s="41"/>
      <c r="GD437" s="431">
        <f t="shared" si="10"/>
        <v>0</v>
      </c>
    </row>
    <row r="438" spans="102:186">
      <c r="CX438" s="219"/>
      <c r="DA438" s="221"/>
      <c r="GC438" s="41"/>
      <c r="GD438" s="431">
        <f t="shared" si="10"/>
        <v>0</v>
      </c>
    </row>
    <row r="439" spans="102:186">
      <c r="CX439" s="219"/>
      <c r="DA439" s="221"/>
      <c r="GC439" s="41"/>
      <c r="GD439" s="431">
        <f t="shared" si="10"/>
        <v>0</v>
      </c>
    </row>
    <row r="440" spans="102:186">
      <c r="CX440" s="219"/>
      <c r="DA440" s="221"/>
      <c r="GC440" s="41"/>
      <c r="GD440" s="431">
        <f t="shared" si="10"/>
        <v>0</v>
      </c>
    </row>
    <row r="441" spans="102:186">
      <c r="CX441" s="219"/>
      <c r="DA441" s="221"/>
      <c r="GC441" s="41"/>
      <c r="GD441" s="431">
        <f t="shared" si="10"/>
        <v>0</v>
      </c>
    </row>
    <row r="442" spans="102:186">
      <c r="CX442" s="219"/>
      <c r="DA442" s="221"/>
      <c r="GC442" s="41"/>
      <c r="GD442" s="431">
        <f t="shared" si="10"/>
        <v>0</v>
      </c>
    </row>
    <row r="443" spans="102:186">
      <c r="CX443" s="219"/>
      <c r="DA443" s="221"/>
      <c r="GC443" s="41"/>
      <c r="GD443" s="431">
        <f t="shared" si="10"/>
        <v>0</v>
      </c>
    </row>
    <row r="444" spans="102:186">
      <c r="CX444" s="219"/>
      <c r="DA444" s="221"/>
      <c r="GC444" s="41"/>
      <c r="GD444" s="431">
        <f t="shared" si="10"/>
        <v>0</v>
      </c>
    </row>
    <row r="445" spans="102:186">
      <c r="CX445" s="219"/>
      <c r="DA445" s="221"/>
      <c r="GC445" s="41"/>
      <c r="GD445" s="431">
        <f t="shared" si="10"/>
        <v>0</v>
      </c>
    </row>
    <row r="446" spans="102:186">
      <c r="CX446" s="219"/>
      <c r="DA446" s="221"/>
      <c r="GC446" s="41"/>
      <c r="GD446" s="431">
        <f t="shared" si="10"/>
        <v>0</v>
      </c>
    </row>
    <row r="447" spans="102:186">
      <c r="CX447" s="219"/>
      <c r="DA447" s="221"/>
      <c r="GC447" s="41"/>
      <c r="GD447" s="431">
        <f t="shared" si="10"/>
        <v>0</v>
      </c>
    </row>
    <row r="448" spans="102:186">
      <c r="CX448" s="219"/>
      <c r="DA448" s="221"/>
      <c r="GC448" s="41"/>
      <c r="GD448" s="431">
        <f t="shared" si="10"/>
        <v>0</v>
      </c>
    </row>
    <row r="449" spans="102:186">
      <c r="CX449" s="219"/>
      <c r="DA449" s="221"/>
      <c r="GC449" s="41"/>
      <c r="GD449" s="431">
        <f t="shared" si="10"/>
        <v>0</v>
      </c>
    </row>
    <row r="450" spans="102:186">
      <c r="CX450" s="219"/>
      <c r="DA450" s="221"/>
      <c r="GC450" s="41"/>
      <c r="GD450" s="431">
        <f t="shared" si="10"/>
        <v>0</v>
      </c>
    </row>
    <row r="451" spans="102:186">
      <c r="CX451" s="219"/>
      <c r="DA451" s="221"/>
      <c r="GC451" s="41"/>
      <c r="GD451" s="431">
        <f t="shared" si="10"/>
        <v>0</v>
      </c>
    </row>
    <row r="452" spans="102:186">
      <c r="CX452" s="219"/>
      <c r="DA452" s="221"/>
      <c r="GC452" s="41"/>
      <c r="GD452" s="431">
        <f t="shared" si="10"/>
        <v>0</v>
      </c>
    </row>
    <row r="453" spans="102:186">
      <c r="CX453" s="219"/>
      <c r="DA453" s="221"/>
      <c r="GC453" s="41"/>
      <c r="GD453" s="431">
        <f t="shared" si="10"/>
        <v>0</v>
      </c>
    </row>
    <row r="454" spans="102:186">
      <c r="CX454" s="219"/>
      <c r="DA454" s="221"/>
      <c r="GC454" s="41"/>
      <c r="GD454" s="431">
        <f t="shared" si="10"/>
        <v>0</v>
      </c>
    </row>
    <row r="455" spans="102:186">
      <c r="CX455" s="219"/>
      <c r="DA455" s="221"/>
      <c r="GC455" s="41"/>
      <c r="GD455" s="431">
        <f t="shared" si="10"/>
        <v>0</v>
      </c>
    </row>
    <row r="456" spans="102:186">
      <c r="CX456" s="219"/>
      <c r="DA456" s="221"/>
      <c r="GC456" s="41"/>
      <c r="GD456" s="431">
        <f t="shared" si="10"/>
        <v>0</v>
      </c>
    </row>
    <row r="457" spans="102:186">
      <c r="CX457" s="219"/>
      <c r="DA457" s="221"/>
      <c r="GC457" s="41"/>
      <c r="GD457" s="431">
        <f t="shared" si="10"/>
        <v>0</v>
      </c>
    </row>
    <row r="458" spans="102:186">
      <c r="CX458" s="219"/>
      <c r="DA458" s="221"/>
      <c r="GC458" s="41"/>
      <c r="GD458" s="431">
        <f t="shared" si="10"/>
        <v>0</v>
      </c>
    </row>
    <row r="459" spans="102:186">
      <c r="CX459" s="219"/>
      <c r="DA459" s="221"/>
      <c r="GC459" s="41"/>
      <c r="GD459" s="431">
        <f t="shared" si="10"/>
        <v>0</v>
      </c>
    </row>
    <row r="460" spans="102:186">
      <c r="CX460" s="219"/>
      <c r="DA460" s="221"/>
      <c r="GC460" s="41"/>
      <c r="GD460" s="431">
        <f t="shared" si="10"/>
        <v>0</v>
      </c>
    </row>
    <row r="461" spans="102:186">
      <c r="CX461" s="219"/>
      <c r="DA461" s="221"/>
      <c r="GC461" s="41"/>
      <c r="GD461" s="431">
        <f t="shared" si="10"/>
        <v>0</v>
      </c>
    </row>
    <row r="462" spans="102:186">
      <c r="CX462" s="219"/>
      <c r="DA462" s="221"/>
      <c r="GC462" s="41"/>
      <c r="GD462" s="431">
        <f t="shared" si="10"/>
        <v>0</v>
      </c>
    </row>
    <row r="463" spans="102:186">
      <c r="CX463" s="219"/>
      <c r="DA463" s="221"/>
      <c r="GC463" s="41"/>
      <c r="GD463" s="431">
        <f t="shared" si="10"/>
        <v>0</v>
      </c>
    </row>
    <row r="464" spans="102:186">
      <c r="CX464" s="219"/>
      <c r="DA464" s="221"/>
      <c r="GC464" s="41"/>
      <c r="GD464" s="431">
        <f t="shared" si="10"/>
        <v>0</v>
      </c>
    </row>
    <row r="465" spans="102:186">
      <c r="CX465" s="219"/>
      <c r="DA465" s="221"/>
      <c r="GC465" s="41"/>
      <c r="GD465" s="431">
        <f t="shared" si="10"/>
        <v>0</v>
      </c>
    </row>
    <row r="466" spans="102:186">
      <c r="CX466" s="219"/>
      <c r="DA466" s="221"/>
      <c r="GC466" s="41"/>
      <c r="GD466" s="431">
        <f t="shared" si="10"/>
        <v>0</v>
      </c>
    </row>
    <row r="467" spans="102:186">
      <c r="CX467" s="219"/>
      <c r="DA467" s="221"/>
      <c r="GC467" s="41"/>
      <c r="GD467" s="431">
        <f t="shared" si="10"/>
        <v>0</v>
      </c>
    </row>
    <row r="468" spans="102:186">
      <c r="CX468" s="219"/>
      <c r="DA468" s="221"/>
      <c r="GC468" s="41"/>
      <c r="GD468" s="431">
        <f t="shared" si="10"/>
        <v>0</v>
      </c>
    </row>
    <row r="469" spans="102:186">
      <c r="CX469" s="219"/>
      <c r="DA469" s="221"/>
      <c r="GC469" s="41"/>
      <c r="GD469" s="431">
        <f t="shared" si="10"/>
        <v>0</v>
      </c>
    </row>
    <row r="470" spans="102:186">
      <c r="CX470" s="219"/>
      <c r="DA470" s="221"/>
      <c r="GC470" s="41"/>
      <c r="GD470" s="431">
        <f t="shared" si="10"/>
        <v>0</v>
      </c>
    </row>
    <row r="471" spans="102:186">
      <c r="CX471" s="219"/>
      <c r="DA471" s="221"/>
      <c r="GC471" s="41"/>
      <c r="GD471" s="431">
        <f t="shared" si="10"/>
        <v>0</v>
      </c>
    </row>
    <row r="472" spans="102:186">
      <c r="CX472" s="219"/>
      <c r="DA472" s="221"/>
      <c r="GC472" s="41"/>
      <c r="GD472" s="431">
        <f t="shared" si="10"/>
        <v>0</v>
      </c>
    </row>
    <row r="473" spans="102:186">
      <c r="CX473" s="219"/>
      <c r="DA473" s="221"/>
      <c r="GC473" s="41"/>
      <c r="GD473" s="431">
        <f t="shared" ref="GD473:GD536" si="11">SUM(FU473:FW473)</f>
        <v>0</v>
      </c>
    </row>
    <row r="474" spans="102:186">
      <c r="CX474" s="219"/>
      <c r="DA474" s="221"/>
      <c r="GC474" s="41"/>
      <c r="GD474" s="431">
        <f t="shared" si="11"/>
        <v>0</v>
      </c>
    </row>
    <row r="475" spans="102:186">
      <c r="CX475" s="219"/>
      <c r="DA475" s="221"/>
      <c r="GC475" s="41"/>
      <c r="GD475" s="431">
        <f t="shared" si="11"/>
        <v>0</v>
      </c>
    </row>
    <row r="476" spans="102:186">
      <c r="CX476" s="219"/>
      <c r="DA476" s="221"/>
      <c r="GC476" s="41"/>
      <c r="GD476" s="431">
        <f t="shared" si="11"/>
        <v>0</v>
      </c>
    </row>
    <row r="477" spans="102:186">
      <c r="CX477" s="219"/>
      <c r="DA477" s="221"/>
      <c r="GC477" s="41"/>
      <c r="GD477" s="431">
        <f t="shared" si="11"/>
        <v>0</v>
      </c>
    </row>
    <row r="478" spans="102:186">
      <c r="CX478" s="219"/>
      <c r="DA478" s="221"/>
      <c r="GC478" s="41"/>
      <c r="GD478" s="431">
        <f t="shared" si="11"/>
        <v>0</v>
      </c>
    </row>
    <row r="479" spans="102:186">
      <c r="CX479" s="219"/>
      <c r="DA479" s="221"/>
      <c r="GC479" s="41"/>
      <c r="GD479" s="431">
        <f t="shared" si="11"/>
        <v>0</v>
      </c>
    </row>
    <row r="480" spans="102:186">
      <c r="CX480" s="219"/>
      <c r="DA480" s="221"/>
      <c r="GC480" s="41"/>
      <c r="GD480" s="431">
        <f t="shared" si="11"/>
        <v>0</v>
      </c>
    </row>
    <row r="481" spans="102:186">
      <c r="CX481" s="219"/>
      <c r="DA481" s="221"/>
      <c r="GC481" s="41"/>
      <c r="GD481" s="431">
        <f t="shared" si="11"/>
        <v>0</v>
      </c>
    </row>
    <row r="482" spans="102:186">
      <c r="CX482" s="219"/>
      <c r="DA482" s="221"/>
      <c r="GC482" s="41"/>
      <c r="GD482" s="431">
        <f t="shared" si="11"/>
        <v>0</v>
      </c>
    </row>
    <row r="483" spans="102:186">
      <c r="CX483" s="219"/>
      <c r="DA483" s="221"/>
      <c r="GC483" s="41"/>
      <c r="GD483" s="431">
        <f t="shared" si="11"/>
        <v>0</v>
      </c>
    </row>
    <row r="484" spans="102:186">
      <c r="CX484" s="219"/>
      <c r="DA484" s="221"/>
      <c r="GC484" s="41"/>
      <c r="GD484" s="431">
        <f t="shared" si="11"/>
        <v>0</v>
      </c>
    </row>
    <row r="485" spans="102:186">
      <c r="CX485" s="219"/>
      <c r="DA485" s="221"/>
      <c r="GC485" s="41"/>
      <c r="GD485" s="431">
        <f t="shared" si="11"/>
        <v>0</v>
      </c>
    </row>
    <row r="486" spans="102:186">
      <c r="CX486" s="219"/>
      <c r="DA486" s="221"/>
      <c r="GC486" s="41"/>
      <c r="GD486" s="431">
        <f t="shared" si="11"/>
        <v>0</v>
      </c>
    </row>
    <row r="487" spans="102:186">
      <c r="CX487" s="219"/>
      <c r="DA487" s="221"/>
      <c r="GC487" s="41"/>
      <c r="GD487" s="431">
        <f t="shared" si="11"/>
        <v>0</v>
      </c>
    </row>
    <row r="488" spans="102:186">
      <c r="CX488" s="219"/>
      <c r="DA488" s="221"/>
      <c r="GC488" s="41"/>
      <c r="GD488" s="431">
        <f t="shared" si="11"/>
        <v>0</v>
      </c>
    </row>
    <row r="489" spans="102:186">
      <c r="CX489" s="219"/>
      <c r="DA489" s="221"/>
      <c r="GC489" s="41"/>
      <c r="GD489" s="431">
        <f t="shared" si="11"/>
        <v>0</v>
      </c>
    </row>
    <row r="490" spans="102:186">
      <c r="CX490" s="219"/>
      <c r="DA490" s="221"/>
      <c r="GC490" s="41"/>
      <c r="GD490" s="431">
        <f t="shared" si="11"/>
        <v>0</v>
      </c>
    </row>
    <row r="491" spans="102:186">
      <c r="CX491" s="219"/>
      <c r="DA491" s="221"/>
      <c r="GC491" s="41"/>
      <c r="GD491" s="431">
        <f t="shared" si="11"/>
        <v>0</v>
      </c>
    </row>
    <row r="492" spans="102:186">
      <c r="CX492" s="219"/>
      <c r="DA492" s="221"/>
      <c r="GC492" s="41"/>
      <c r="GD492" s="431">
        <f t="shared" si="11"/>
        <v>0</v>
      </c>
    </row>
    <row r="493" spans="102:186">
      <c r="CX493" s="219"/>
      <c r="DA493" s="221"/>
      <c r="GC493" s="41"/>
      <c r="GD493" s="431">
        <f t="shared" si="11"/>
        <v>0</v>
      </c>
    </row>
    <row r="494" spans="102:186">
      <c r="CX494" s="219"/>
      <c r="DA494" s="221"/>
      <c r="GC494" s="41"/>
      <c r="GD494" s="431">
        <f t="shared" si="11"/>
        <v>0</v>
      </c>
    </row>
    <row r="495" spans="102:186">
      <c r="CX495" s="219"/>
      <c r="DA495" s="221"/>
      <c r="GC495" s="41"/>
      <c r="GD495" s="431">
        <f t="shared" si="11"/>
        <v>0</v>
      </c>
    </row>
    <row r="496" spans="102:186">
      <c r="CX496" s="219"/>
      <c r="DA496" s="221"/>
      <c r="GC496" s="41"/>
      <c r="GD496" s="431">
        <f t="shared" si="11"/>
        <v>0</v>
      </c>
    </row>
    <row r="497" spans="102:186">
      <c r="CX497" s="219"/>
      <c r="DA497" s="221"/>
      <c r="GC497" s="41"/>
      <c r="GD497" s="431">
        <f t="shared" si="11"/>
        <v>0</v>
      </c>
    </row>
    <row r="498" spans="102:186">
      <c r="CX498" s="219"/>
      <c r="DA498" s="221"/>
      <c r="GC498" s="41"/>
      <c r="GD498" s="431">
        <f t="shared" si="11"/>
        <v>0</v>
      </c>
    </row>
    <row r="499" spans="102:186">
      <c r="CX499" s="219"/>
      <c r="DA499" s="221"/>
      <c r="GC499" s="41"/>
      <c r="GD499" s="431">
        <f t="shared" si="11"/>
        <v>0</v>
      </c>
    </row>
    <row r="500" spans="102:186">
      <c r="CX500" s="219"/>
      <c r="DA500" s="221"/>
      <c r="GC500" s="41"/>
      <c r="GD500" s="431">
        <f t="shared" si="11"/>
        <v>0</v>
      </c>
    </row>
    <row r="501" spans="102:186">
      <c r="CX501" s="219"/>
      <c r="DA501" s="221"/>
      <c r="GC501" s="41"/>
      <c r="GD501" s="431">
        <f t="shared" si="11"/>
        <v>0</v>
      </c>
    </row>
    <row r="502" spans="102:186">
      <c r="CX502" s="219"/>
      <c r="DA502" s="221"/>
      <c r="GC502" s="41"/>
      <c r="GD502" s="431">
        <f t="shared" si="11"/>
        <v>0</v>
      </c>
    </row>
    <row r="503" spans="102:186">
      <c r="CX503" s="219"/>
      <c r="DA503" s="221"/>
      <c r="GC503" s="41"/>
      <c r="GD503" s="431">
        <f t="shared" si="11"/>
        <v>0</v>
      </c>
    </row>
    <row r="504" spans="102:186">
      <c r="CX504" s="219"/>
      <c r="DA504" s="221"/>
      <c r="GC504" s="41"/>
      <c r="GD504" s="431">
        <f t="shared" si="11"/>
        <v>0</v>
      </c>
    </row>
    <row r="505" spans="102:186">
      <c r="CX505" s="219"/>
      <c r="DA505" s="221"/>
      <c r="GC505" s="41"/>
      <c r="GD505" s="431">
        <f t="shared" si="11"/>
        <v>0</v>
      </c>
    </row>
    <row r="506" spans="102:186">
      <c r="CX506" s="219"/>
      <c r="DA506" s="221"/>
      <c r="GC506" s="41"/>
      <c r="GD506" s="431">
        <f t="shared" si="11"/>
        <v>0</v>
      </c>
    </row>
    <row r="507" spans="102:186">
      <c r="CX507" s="219"/>
      <c r="DA507" s="221"/>
      <c r="GC507" s="41"/>
      <c r="GD507" s="431">
        <f t="shared" si="11"/>
        <v>0</v>
      </c>
    </row>
    <row r="508" spans="102:186">
      <c r="CX508" s="219"/>
      <c r="DA508" s="221"/>
      <c r="GC508" s="41"/>
      <c r="GD508" s="431">
        <f t="shared" si="11"/>
        <v>0</v>
      </c>
    </row>
    <row r="509" spans="102:186">
      <c r="CX509" s="219"/>
      <c r="DA509" s="221"/>
      <c r="GC509" s="41"/>
      <c r="GD509" s="431">
        <f t="shared" si="11"/>
        <v>0</v>
      </c>
    </row>
    <row r="510" spans="102:186">
      <c r="CX510" s="219"/>
      <c r="DA510" s="221"/>
      <c r="GC510" s="41"/>
      <c r="GD510" s="431">
        <f t="shared" si="11"/>
        <v>0</v>
      </c>
    </row>
    <row r="511" spans="102:186">
      <c r="CX511" s="219"/>
      <c r="DA511" s="221"/>
      <c r="GC511" s="41"/>
      <c r="GD511" s="431">
        <f t="shared" si="11"/>
        <v>0</v>
      </c>
    </row>
    <row r="512" spans="102:186">
      <c r="CX512" s="219"/>
      <c r="DA512" s="221"/>
      <c r="GC512" s="41"/>
      <c r="GD512" s="431">
        <f t="shared" si="11"/>
        <v>0</v>
      </c>
    </row>
    <row r="513" spans="102:186">
      <c r="CX513" s="219"/>
      <c r="DA513" s="221"/>
      <c r="GC513" s="41"/>
      <c r="GD513" s="431">
        <f t="shared" si="11"/>
        <v>0</v>
      </c>
    </row>
    <row r="514" spans="102:186">
      <c r="CX514" s="219"/>
      <c r="DA514" s="221"/>
      <c r="GC514" s="41"/>
      <c r="GD514" s="431">
        <f t="shared" si="11"/>
        <v>0</v>
      </c>
    </row>
    <row r="515" spans="102:186">
      <c r="CX515" s="219"/>
      <c r="DA515" s="221"/>
      <c r="GC515" s="41"/>
      <c r="GD515" s="431">
        <f t="shared" si="11"/>
        <v>0</v>
      </c>
    </row>
    <row r="516" spans="102:186">
      <c r="CX516" s="219"/>
      <c r="DA516" s="221"/>
      <c r="GC516" s="41"/>
      <c r="GD516" s="431">
        <f t="shared" si="11"/>
        <v>0</v>
      </c>
    </row>
    <row r="517" spans="102:186">
      <c r="CX517" s="219"/>
      <c r="DA517" s="221"/>
      <c r="GC517" s="41"/>
      <c r="GD517" s="431">
        <f t="shared" si="11"/>
        <v>0</v>
      </c>
    </row>
    <row r="518" spans="102:186">
      <c r="CX518" s="219"/>
      <c r="DA518" s="221"/>
      <c r="GC518" s="41"/>
      <c r="GD518" s="431">
        <f t="shared" si="11"/>
        <v>0</v>
      </c>
    </row>
    <row r="519" spans="102:186">
      <c r="CX519" s="219"/>
      <c r="DA519" s="221"/>
      <c r="GC519" s="41"/>
      <c r="GD519" s="431">
        <f t="shared" si="11"/>
        <v>0</v>
      </c>
    </row>
    <row r="520" spans="102:186">
      <c r="CX520" s="219"/>
      <c r="DA520" s="221"/>
      <c r="GC520" s="41"/>
      <c r="GD520" s="431">
        <f t="shared" si="11"/>
        <v>0</v>
      </c>
    </row>
    <row r="521" spans="102:186">
      <c r="CX521" s="219"/>
      <c r="DA521" s="221"/>
      <c r="GC521" s="41"/>
      <c r="GD521" s="431">
        <f t="shared" si="11"/>
        <v>0</v>
      </c>
    </row>
    <row r="522" spans="102:186">
      <c r="CX522" s="219"/>
      <c r="DA522" s="221"/>
      <c r="GC522" s="41"/>
      <c r="GD522" s="431">
        <f t="shared" si="11"/>
        <v>0</v>
      </c>
    </row>
    <row r="523" spans="102:186">
      <c r="CX523" s="219"/>
      <c r="DA523" s="221"/>
      <c r="GC523" s="41"/>
      <c r="GD523" s="431">
        <f t="shared" si="11"/>
        <v>0</v>
      </c>
    </row>
    <row r="524" spans="102:186">
      <c r="CX524" s="219"/>
      <c r="DA524" s="221"/>
      <c r="GC524" s="41"/>
      <c r="GD524" s="431">
        <f t="shared" si="11"/>
        <v>0</v>
      </c>
    </row>
    <row r="525" spans="102:186">
      <c r="CX525" s="219"/>
      <c r="DA525" s="221"/>
      <c r="GC525" s="41"/>
      <c r="GD525" s="431">
        <f t="shared" si="11"/>
        <v>0</v>
      </c>
    </row>
    <row r="526" spans="102:186">
      <c r="CX526" s="219"/>
      <c r="DA526" s="221"/>
      <c r="GC526" s="41"/>
      <c r="GD526" s="431">
        <f t="shared" si="11"/>
        <v>0</v>
      </c>
    </row>
    <row r="527" spans="102:186">
      <c r="CX527" s="219"/>
      <c r="DA527" s="221"/>
      <c r="GC527" s="41"/>
      <c r="GD527" s="431">
        <f t="shared" si="11"/>
        <v>0</v>
      </c>
    </row>
    <row r="528" spans="102:186">
      <c r="CX528" s="219"/>
      <c r="DA528" s="221"/>
      <c r="GC528" s="41"/>
      <c r="GD528" s="431">
        <f t="shared" si="11"/>
        <v>0</v>
      </c>
    </row>
    <row r="529" spans="102:186">
      <c r="CX529" s="219"/>
      <c r="DA529" s="221"/>
      <c r="GC529" s="41"/>
      <c r="GD529" s="431">
        <f t="shared" si="11"/>
        <v>0</v>
      </c>
    </row>
    <row r="530" spans="102:186">
      <c r="CX530" s="219"/>
      <c r="DA530" s="221"/>
      <c r="GC530" s="41"/>
      <c r="GD530" s="431">
        <f t="shared" si="11"/>
        <v>0</v>
      </c>
    </row>
    <row r="531" spans="102:186">
      <c r="CX531" s="219"/>
      <c r="DA531" s="221"/>
      <c r="GC531" s="41"/>
      <c r="GD531" s="431">
        <f t="shared" si="11"/>
        <v>0</v>
      </c>
    </row>
    <row r="532" spans="102:186">
      <c r="CX532" s="219"/>
      <c r="DA532" s="221"/>
      <c r="GC532" s="41"/>
      <c r="GD532" s="431">
        <f t="shared" si="11"/>
        <v>0</v>
      </c>
    </row>
    <row r="533" spans="102:186">
      <c r="CX533" s="219"/>
      <c r="DA533" s="221"/>
      <c r="GC533" s="41"/>
      <c r="GD533" s="431">
        <f t="shared" si="11"/>
        <v>0</v>
      </c>
    </row>
    <row r="534" spans="102:186">
      <c r="CX534" s="219"/>
      <c r="DA534" s="221"/>
      <c r="GC534" s="41"/>
      <c r="GD534" s="431">
        <f t="shared" si="11"/>
        <v>0</v>
      </c>
    </row>
    <row r="535" spans="102:186">
      <c r="CX535" s="219"/>
      <c r="DA535" s="221"/>
      <c r="GC535" s="41"/>
      <c r="GD535" s="431">
        <f t="shared" si="11"/>
        <v>0</v>
      </c>
    </row>
    <row r="536" spans="102:186">
      <c r="CX536" s="219"/>
      <c r="DA536" s="221"/>
      <c r="GC536" s="41"/>
      <c r="GD536" s="431">
        <f t="shared" si="11"/>
        <v>0</v>
      </c>
    </row>
    <row r="537" spans="102:186">
      <c r="CX537" s="219"/>
      <c r="DA537" s="221"/>
      <c r="GC537" s="41"/>
      <c r="GD537" s="431">
        <f t="shared" ref="GD537:GD600" si="12">SUM(FU537:FW537)</f>
        <v>0</v>
      </c>
    </row>
    <row r="538" spans="102:186">
      <c r="CX538" s="219"/>
      <c r="DA538" s="221"/>
      <c r="GC538" s="41"/>
      <c r="GD538" s="431">
        <f t="shared" si="12"/>
        <v>0</v>
      </c>
    </row>
    <row r="539" spans="102:186">
      <c r="CX539" s="219"/>
      <c r="DA539" s="221"/>
      <c r="GC539" s="41"/>
      <c r="GD539" s="431">
        <f t="shared" si="12"/>
        <v>0</v>
      </c>
    </row>
    <row r="540" spans="102:186">
      <c r="CX540" s="219"/>
      <c r="DA540" s="221"/>
      <c r="GC540" s="41"/>
      <c r="GD540" s="431">
        <f t="shared" si="12"/>
        <v>0</v>
      </c>
    </row>
    <row r="541" spans="102:186">
      <c r="CX541" s="219"/>
      <c r="DA541" s="221"/>
      <c r="GC541" s="41"/>
      <c r="GD541" s="431">
        <f t="shared" si="12"/>
        <v>0</v>
      </c>
    </row>
    <row r="542" spans="102:186">
      <c r="CX542" s="219"/>
      <c r="DA542" s="221"/>
      <c r="GC542" s="41"/>
      <c r="GD542" s="431">
        <f t="shared" si="12"/>
        <v>0</v>
      </c>
    </row>
    <row r="543" spans="102:186">
      <c r="CX543" s="219"/>
      <c r="DA543" s="221"/>
      <c r="GC543" s="41"/>
      <c r="GD543" s="431">
        <f t="shared" si="12"/>
        <v>0</v>
      </c>
    </row>
    <row r="544" spans="102:186">
      <c r="CX544" s="219"/>
      <c r="DA544" s="221"/>
      <c r="GC544" s="41"/>
      <c r="GD544" s="431">
        <f t="shared" si="12"/>
        <v>0</v>
      </c>
    </row>
    <row r="545" spans="102:186">
      <c r="CX545" s="219"/>
      <c r="DA545" s="221"/>
      <c r="GC545" s="41"/>
      <c r="GD545" s="431">
        <f t="shared" si="12"/>
        <v>0</v>
      </c>
    </row>
    <row r="546" spans="102:186">
      <c r="CX546" s="219"/>
      <c r="DA546" s="221"/>
      <c r="GC546" s="41"/>
      <c r="GD546" s="431">
        <f t="shared" si="12"/>
        <v>0</v>
      </c>
    </row>
    <row r="547" spans="102:186">
      <c r="CX547" s="219"/>
      <c r="DA547" s="221"/>
      <c r="GC547" s="41"/>
      <c r="GD547" s="431">
        <f t="shared" si="12"/>
        <v>0</v>
      </c>
    </row>
    <row r="548" spans="102:186">
      <c r="CX548" s="219"/>
      <c r="DA548" s="221"/>
      <c r="GC548" s="41"/>
      <c r="GD548" s="431">
        <f t="shared" si="12"/>
        <v>0</v>
      </c>
    </row>
    <row r="549" spans="102:186">
      <c r="CX549" s="219"/>
      <c r="DA549" s="221"/>
      <c r="GC549" s="41"/>
      <c r="GD549" s="431">
        <f t="shared" si="12"/>
        <v>0</v>
      </c>
    </row>
    <row r="550" spans="102:186">
      <c r="CX550" s="219"/>
      <c r="DA550" s="221"/>
      <c r="GC550" s="41"/>
      <c r="GD550" s="431">
        <f t="shared" si="12"/>
        <v>0</v>
      </c>
    </row>
    <row r="551" spans="102:186">
      <c r="CX551" s="219"/>
      <c r="DA551" s="221"/>
      <c r="GC551" s="41"/>
      <c r="GD551" s="431">
        <f t="shared" si="12"/>
        <v>0</v>
      </c>
    </row>
    <row r="552" spans="102:186">
      <c r="CX552" s="219"/>
      <c r="DA552" s="221"/>
      <c r="GC552" s="41"/>
      <c r="GD552" s="431">
        <f t="shared" si="12"/>
        <v>0</v>
      </c>
    </row>
    <row r="553" spans="102:186">
      <c r="CX553" s="219"/>
      <c r="DA553" s="221"/>
      <c r="GC553" s="41"/>
      <c r="GD553" s="431">
        <f t="shared" si="12"/>
        <v>0</v>
      </c>
    </row>
    <row r="554" spans="102:186">
      <c r="CX554" s="219"/>
      <c r="DA554" s="221"/>
      <c r="GC554" s="41"/>
      <c r="GD554" s="431">
        <f t="shared" si="12"/>
        <v>0</v>
      </c>
    </row>
    <row r="555" spans="102:186">
      <c r="CX555" s="219"/>
      <c r="DA555" s="221"/>
      <c r="GC555" s="41"/>
      <c r="GD555" s="431">
        <f t="shared" si="12"/>
        <v>0</v>
      </c>
    </row>
    <row r="556" spans="102:186">
      <c r="CX556" s="219"/>
      <c r="DA556" s="221"/>
      <c r="GC556" s="41"/>
      <c r="GD556" s="431">
        <f t="shared" si="12"/>
        <v>0</v>
      </c>
    </row>
    <row r="557" spans="102:186">
      <c r="CX557" s="219"/>
      <c r="DA557" s="221"/>
      <c r="GC557" s="41"/>
      <c r="GD557" s="431">
        <f t="shared" si="12"/>
        <v>0</v>
      </c>
    </row>
    <row r="558" spans="102:186">
      <c r="CX558" s="219"/>
      <c r="DA558" s="221"/>
      <c r="GC558" s="41"/>
      <c r="GD558" s="431">
        <f t="shared" si="12"/>
        <v>0</v>
      </c>
    </row>
    <row r="559" spans="102:186">
      <c r="CX559" s="219"/>
      <c r="DA559" s="221"/>
      <c r="GC559" s="41"/>
      <c r="GD559" s="431">
        <f t="shared" si="12"/>
        <v>0</v>
      </c>
    </row>
    <row r="560" spans="102:186">
      <c r="CX560" s="219"/>
      <c r="DA560" s="221"/>
      <c r="GC560" s="41"/>
      <c r="GD560" s="431">
        <f t="shared" si="12"/>
        <v>0</v>
      </c>
    </row>
    <row r="561" spans="102:186">
      <c r="CX561" s="219"/>
      <c r="DA561" s="221"/>
      <c r="GC561" s="41"/>
      <c r="GD561" s="431">
        <f t="shared" si="12"/>
        <v>0</v>
      </c>
    </row>
    <row r="562" spans="102:186">
      <c r="CX562" s="219"/>
      <c r="DA562" s="221"/>
      <c r="GC562" s="41"/>
      <c r="GD562" s="431">
        <f t="shared" si="12"/>
        <v>0</v>
      </c>
    </row>
    <row r="563" spans="102:186">
      <c r="CX563" s="219"/>
      <c r="DA563" s="221"/>
      <c r="GC563" s="41"/>
      <c r="GD563" s="431">
        <f t="shared" si="12"/>
        <v>0</v>
      </c>
    </row>
    <row r="564" spans="102:186">
      <c r="CX564" s="219"/>
      <c r="DA564" s="221"/>
      <c r="GC564" s="41"/>
      <c r="GD564" s="431">
        <f t="shared" si="12"/>
        <v>0</v>
      </c>
    </row>
    <row r="565" spans="102:186">
      <c r="CX565" s="219"/>
      <c r="DA565" s="221"/>
      <c r="GC565" s="41"/>
      <c r="GD565" s="431">
        <f t="shared" si="12"/>
        <v>0</v>
      </c>
    </row>
    <row r="566" spans="102:186">
      <c r="CX566" s="219"/>
      <c r="DA566" s="221"/>
      <c r="GC566" s="41"/>
      <c r="GD566" s="431">
        <f t="shared" si="12"/>
        <v>0</v>
      </c>
    </row>
    <row r="567" spans="102:186">
      <c r="CX567" s="219"/>
      <c r="DA567" s="221"/>
      <c r="GC567" s="41"/>
      <c r="GD567" s="431">
        <f t="shared" si="12"/>
        <v>0</v>
      </c>
    </row>
    <row r="568" spans="102:186">
      <c r="CX568" s="219"/>
      <c r="DA568" s="221"/>
      <c r="GC568" s="41"/>
      <c r="GD568" s="431">
        <f t="shared" si="12"/>
        <v>0</v>
      </c>
    </row>
    <row r="569" spans="102:186">
      <c r="CX569" s="219"/>
      <c r="DA569" s="221"/>
      <c r="GC569" s="41"/>
      <c r="GD569" s="431">
        <f t="shared" si="12"/>
        <v>0</v>
      </c>
    </row>
    <row r="570" spans="102:186">
      <c r="CX570" s="219"/>
      <c r="DA570" s="221"/>
      <c r="GC570" s="41"/>
      <c r="GD570" s="431">
        <f t="shared" si="12"/>
        <v>0</v>
      </c>
    </row>
    <row r="571" spans="102:186">
      <c r="CX571" s="219"/>
      <c r="DA571" s="221"/>
      <c r="GC571" s="41"/>
      <c r="GD571" s="431">
        <f t="shared" si="12"/>
        <v>0</v>
      </c>
    </row>
    <row r="572" spans="102:186">
      <c r="CX572" s="219"/>
      <c r="DA572" s="221"/>
      <c r="GC572" s="41"/>
      <c r="GD572" s="431">
        <f t="shared" si="12"/>
        <v>0</v>
      </c>
    </row>
    <row r="573" spans="102:186">
      <c r="CX573" s="219"/>
      <c r="DA573" s="221"/>
      <c r="GC573" s="41"/>
      <c r="GD573" s="431">
        <f t="shared" si="12"/>
        <v>0</v>
      </c>
    </row>
    <row r="574" spans="102:186">
      <c r="CX574" s="219"/>
      <c r="DA574" s="221"/>
      <c r="GC574" s="41"/>
      <c r="GD574" s="431">
        <f t="shared" si="12"/>
        <v>0</v>
      </c>
    </row>
    <row r="575" spans="102:186">
      <c r="CX575" s="219"/>
      <c r="DA575" s="221"/>
      <c r="GC575" s="41"/>
      <c r="GD575" s="431">
        <f t="shared" si="12"/>
        <v>0</v>
      </c>
    </row>
    <row r="576" spans="102:186">
      <c r="CX576" s="219"/>
      <c r="DA576" s="221"/>
      <c r="GC576" s="41"/>
      <c r="GD576" s="431">
        <f t="shared" si="12"/>
        <v>0</v>
      </c>
    </row>
    <row r="577" spans="102:186">
      <c r="CX577" s="219"/>
      <c r="DA577" s="221"/>
      <c r="GC577" s="41"/>
      <c r="GD577" s="431">
        <f t="shared" si="12"/>
        <v>0</v>
      </c>
    </row>
    <row r="578" spans="102:186">
      <c r="CX578" s="219"/>
      <c r="DA578" s="221"/>
      <c r="GC578" s="41"/>
      <c r="GD578" s="431">
        <f t="shared" si="12"/>
        <v>0</v>
      </c>
    </row>
    <row r="579" spans="102:186">
      <c r="CX579" s="219"/>
      <c r="DA579" s="221"/>
      <c r="GC579" s="41"/>
      <c r="GD579" s="431">
        <f t="shared" si="12"/>
        <v>0</v>
      </c>
    </row>
    <row r="580" spans="102:186">
      <c r="CX580" s="219"/>
      <c r="DA580" s="221"/>
      <c r="GC580" s="41"/>
      <c r="GD580" s="431">
        <f t="shared" si="12"/>
        <v>0</v>
      </c>
    </row>
    <row r="581" spans="102:186">
      <c r="CX581" s="219"/>
      <c r="DA581" s="221"/>
      <c r="GC581" s="41"/>
      <c r="GD581" s="431">
        <f t="shared" si="12"/>
        <v>0</v>
      </c>
    </row>
    <row r="582" spans="102:186">
      <c r="CX582" s="219"/>
      <c r="DA582" s="221"/>
      <c r="GC582" s="41"/>
      <c r="GD582" s="431">
        <f t="shared" si="12"/>
        <v>0</v>
      </c>
    </row>
    <row r="583" spans="102:186">
      <c r="CX583" s="219"/>
      <c r="DA583" s="221"/>
      <c r="GC583" s="41"/>
      <c r="GD583" s="431">
        <f t="shared" si="12"/>
        <v>0</v>
      </c>
    </row>
    <row r="584" spans="102:186">
      <c r="CX584" s="219"/>
      <c r="DA584" s="221"/>
      <c r="GC584" s="41"/>
      <c r="GD584" s="431">
        <f t="shared" si="12"/>
        <v>0</v>
      </c>
    </row>
    <row r="585" spans="102:186">
      <c r="CX585" s="219"/>
      <c r="DA585" s="221"/>
      <c r="GC585" s="41"/>
      <c r="GD585" s="431">
        <f t="shared" si="12"/>
        <v>0</v>
      </c>
    </row>
    <row r="586" spans="102:186">
      <c r="CX586" s="219"/>
      <c r="DA586" s="221"/>
      <c r="GC586" s="41"/>
      <c r="GD586" s="431">
        <f t="shared" si="12"/>
        <v>0</v>
      </c>
    </row>
    <row r="587" spans="102:186">
      <c r="CX587" s="219"/>
      <c r="DA587" s="221"/>
      <c r="GC587" s="41"/>
      <c r="GD587" s="431">
        <f t="shared" si="12"/>
        <v>0</v>
      </c>
    </row>
    <row r="588" spans="102:186">
      <c r="CX588" s="219"/>
      <c r="DA588" s="221"/>
      <c r="GC588" s="41"/>
      <c r="GD588" s="431">
        <f t="shared" si="12"/>
        <v>0</v>
      </c>
    </row>
    <row r="589" spans="102:186">
      <c r="CX589" s="219"/>
      <c r="DA589" s="221"/>
      <c r="GC589" s="41"/>
      <c r="GD589" s="431">
        <f t="shared" si="12"/>
        <v>0</v>
      </c>
    </row>
    <row r="590" spans="102:186">
      <c r="CX590" s="219"/>
      <c r="DA590" s="221"/>
      <c r="GC590" s="41"/>
      <c r="GD590" s="431">
        <f t="shared" si="12"/>
        <v>0</v>
      </c>
    </row>
    <row r="591" spans="102:186">
      <c r="CX591" s="219"/>
      <c r="DA591" s="221"/>
      <c r="GC591" s="41"/>
      <c r="GD591" s="431">
        <f t="shared" si="12"/>
        <v>0</v>
      </c>
    </row>
    <row r="592" spans="102:186">
      <c r="CX592" s="219"/>
      <c r="DA592" s="221"/>
      <c r="GC592" s="41"/>
      <c r="GD592" s="431">
        <f t="shared" si="12"/>
        <v>0</v>
      </c>
    </row>
    <row r="593" spans="102:186">
      <c r="CX593" s="219"/>
      <c r="DA593" s="221"/>
      <c r="GC593" s="41"/>
      <c r="GD593" s="431">
        <f t="shared" si="12"/>
        <v>0</v>
      </c>
    </row>
    <row r="594" spans="102:186">
      <c r="CX594" s="219"/>
      <c r="DA594" s="221"/>
      <c r="GC594" s="41"/>
      <c r="GD594" s="431">
        <f t="shared" si="12"/>
        <v>0</v>
      </c>
    </row>
    <row r="595" spans="102:186">
      <c r="CX595" s="219"/>
      <c r="DA595" s="221"/>
      <c r="GC595" s="41"/>
      <c r="GD595" s="431">
        <f t="shared" si="12"/>
        <v>0</v>
      </c>
    </row>
    <row r="596" spans="102:186">
      <c r="CX596" s="219"/>
      <c r="DA596" s="221"/>
      <c r="GC596" s="41"/>
      <c r="GD596" s="431">
        <f t="shared" si="12"/>
        <v>0</v>
      </c>
    </row>
    <row r="597" spans="102:186">
      <c r="CX597" s="219"/>
      <c r="DA597" s="221"/>
      <c r="GC597" s="41"/>
      <c r="GD597" s="431">
        <f t="shared" si="12"/>
        <v>0</v>
      </c>
    </row>
    <row r="598" spans="102:186">
      <c r="CX598" s="219"/>
      <c r="DA598" s="221"/>
      <c r="GC598" s="41"/>
      <c r="GD598" s="431">
        <f t="shared" si="12"/>
        <v>0</v>
      </c>
    </row>
    <row r="599" spans="102:186">
      <c r="CX599" s="219"/>
      <c r="DA599" s="221"/>
      <c r="GC599" s="41"/>
      <c r="GD599" s="431">
        <f t="shared" si="12"/>
        <v>0</v>
      </c>
    </row>
    <row r="600" spans="102:186">
      <c r="CX600" s="219"/>
      <c r="DA600" s="221"/>
      <c r="GC600" s="41"/>
      <c r="GD600" s="431">
        <f t="shared" si="12"/>
        <v>0</v>
      </c>
    </row>
    <row r="601" spans="102:186">
      <c r="CX601" s="219"/>
      <c r="DA601" s="221"/>
      <c r="GC601" s="41"/>
      <c r="GD601" s="431">
        <f t="shared" ref="GD601:GD610" si="13">SUM(FU601:FW601)</f>
        <v>0</v>
      </c>
    </row>
    <row r="602" spans="102:186">
      <c r="CX602" s="219"/>
      <c r="DA602" s="221"/>
      <c r="GC602" s="41"/>
      <c r="GD602" s="431">
        <f t="shared" si="13"/>
        <v>0</v>
      </c>
    </row>
    <row r="603" spans="102:186">
      <c r="CX603" s="219"/>
      <c r="DA603" s="221"/>
      <c r="GC603" s="41"/>
      <c r="GD603" s="431">
        <f t="shared" si="13"/>
        <v>0</v>
      </c>
    </row>
    <row r="604" spans="102:186">
      <c r="CX604" s="219"/>
      <c r="DA604" s="221"/>
      <c r="GC604" s="41"/>
      <c r="GD604" s="431">
        <f t="shared" si="13"/>
        <v>0</v>
      </c>
    </row>
    <row r="605" spans="102:186">
      <c r="CX605" s="219"/>
      <c r="DA605" s="221"/>
      <c r="GC605" s="41"/>
      <c r="GD605" s="431">
        <f t="shared" si="13"/>
        <v>0</v>
      </c>
    </row>
    <row r="606" spans="102:186">
      <c r="CX606" s="219"/>
      <c r="DA606" s="221"/>
      <c r="GC606" s="41"/>
      <c r="GD606" s="431">
        <f t="shared" si="13"/>
        <v>0</v>
      </c>
    </row>
    <row r="607" spans="102:186">
      <c r="CX607" s="219"/>
      <c r="DA607" s="221"/>
      <c r="GC607" s="41"/>
      <c r="GD607" s="431">
        <f t="shared" si="13"/>
        <v>0</v>
      </c>
    </row>
    <row r="608" spans="102:186">
      <c r="CX608" s="219"/>
      <c r="DA608" s="221"/>
      <c r="GC608" s="41"/>
      <c r="GD608" s="431">
        <f t="shared" si="13"/>
        <v>0</v>
      </c>
    </row>
    <row r="609" spans="102:186">
      <c r="CX609" s="219"/>
      <c r="DA609" s="221"/>
      <c r="GC609" s="41"/>
      <c r="GD609" s="431">
        <f t="shared" si="13"/>
        <v>0</v>
      </c>
    </row>
    <row r="610" spans="102:186">
      <c r="CX610" s="219"/>
      <c r="DA610" s="221"/>
      <c r="GC610" s="41"/>
      <c r="GD610" s="431">
        <f t="shared" si="13"/>
        <v>0</v>
      </c>
    </row>
    <row r="611" spans="102:186">
      <c r="CX611" s="219"/>
      <c r="DA611" s="221"/>
      <c r="GC611" s="41"/>
    </row>
    <row r="612" spans="102:186">
      <c r="CX612" s="219"/>
      <c r="DA612" s="221"/>
      <c r="GC612" s="41"/>
    </row>
    <row r="613" spans="102:186">
      <c r="CX613" s="219"/>
      <c r="DA613" s="221"/>
      <c r="GC613" s="41"/>
    </row>
    <row r="614" spans="102:186">
      <c r="CX614" s="219"/>
      <c r="DA614" s="221"/>
      <c r="GC614" s="41"/>
    </row>
    <row r="615" spans="102:186">
      <c r="CX615" s="219"/>
      <c r="DA615" s="221"/>
      <c r="GC615" s="41"/>
    </row>
    <row r="616" spans="102:186">
      <c r="CX616" s="219"/>
      <c r="DA616" s="221"/>
      <c r="GC616" s="41"/>
    </row>
    <row r="617" spans="102:186">
      <c r="CX617" s="219"/>
      <c r="DA617" s="221"/>
      <c r="GC617" s="41"/>
    </row>
    <row r="618" spans="102:186">
      <c r="CX618" s="219"/>
      <c r="DA618" s="221"/>
      <c r="GC618" s="41"/>
    </row>
    <row r="619" spans="102:186">
      <c r="CX619" s="219"/>
      <c r="DA619" s="221"/>
      <c r="GC619" s="41"/>
    </row>
    <row r="620" spans="102:186">
      <c r="CX620" s="219"/>
      <c r="DA620" s="221"/>
      <c r="GC620" s="41"/>
    </row>
    <row r="621" spans="102:186">
      <c r="CX621" s="219"/>
      <c r="DA621" s="221"/>
      <c r="GC621" s="41"/>
    </row>
    <row r="622" spans="102:186">
      <c r="CX622" s="219"/>
      <c r="DA622" s="221"/>
      <c r="GC622" s="41"/>
    </row>
    <row r="623" spans="102:186">
      <c r="CX623" s="219"/>
      <c r="DA623" s="221"/>
      <c r="GC623" s="41"/>
    </row>
    <row r="624" spans="102:186">
      <c r="CX624" s="219"/>
      <c r="DA624" s="221"/>
      <c r="GC624" s="41"/>
    </row>
    <row r="625" spans="102:185">
      <c r="CX625" s="219"/>
      <c r="DA625" s="221"/>
      <c r="GC625" s="41"/>
    </row>
    <row r="626" spans="102:185">
      <c r="CX626" s="219"/>
      <c r="DA626" s="221"/>
      <c r="GC626" s="41"/>
    </row>
    <row r="627" spans="102:185">
      <c r="CX627" s="219"/>
      <c r="DA627" s="221"/>
      <c r="GC627" s="41"/>
    </row>
    <row r="628" spans="102:185">
      <c r="CX628" s="219"/>
      <c r="DA628" s="221"/>
      <c r="GC628" s="41"/>
    </row>
    <row r="629" spans="102:185">
      <c r="CX629" s="219"/>
      <c r="DA629" s="221"/>
      <c r="GC629" s="41"/>
    </row>
    <row r="630" spans="102:185">
      <c r="CX630" s="219"/>
      <c r="DA630" s="221"/>
      <c r="GC630" s="41"/>
    </row>
    <row r="631" spans="102:185">
      <c r="CX631" s="219"/>
      <c r="DA631" s="221"/>
      <c r="GC631" s="41"/>
    </row>
    <row r="632" spans="102:185">
      <c r="CX632" s="219"/>
      <c r="DA632" s="221"/>
      <c r="GC632" s="41"/>
    </row>
    <row r="633" spans="102:185">
      <c r="CX633" s="219"/>
      <c r="DA633" s="221"/>
      <c r="GC633" s="41"/>
    </row>
    <row r="634" spans="102:185">
      <c r="CX634" s="219"/>
      <c r="DA634" s="221"/>
      <c r="GC634" s="41"/>
    </row>
    <row r="635" spans="102:185">
      <c r="CX635" s="219"/>
      <c r="DA635" s="221"/>
      <c r="GC635" s="41"/>
    </row>
    <row r="636" spans="102:185">
      <c r="CX636" s="219"/>
      <c r="DA636" s="221"/>
      <c r="GC636" s="41"/>
    </row>
    <row r="637" spans="102:185">
      <c r="CX637" s="219"/>
      <c r="DA637" s="221"/>
      <c r="GC637" s="41"/>
    </row>
    <row r="638" spans="102:185">
      <c r="CX638" s="219"/>
      <c r="DA638" s="221"/>
      <c r="GC638" s="41"/>
    </row>
    <row r="639" spans="102:185">
      <c r="CX639" s="219"/>
      <c r="DA639" s="221"/>
      <c r="GC639" s="41"/>
    </row>
    <row r="640" spans="102:185">
      <c r="CX640" s="219"/>
      <c r="DA640" s="221"/>
      <c r="GC640" s="41"/>
    </row>
    <row r="641" spans="102:185">
      <c r="CX641" s="219"/>
      <c r="DA641" s="221"/>
      <c r="GC641" s="41"/>
    </row>
    <row r="642" spans="102:185">
      <c r="CX642" s="219"/>
      <c r="DA642" s="221"/>
      <c r="GC642" s="41"/>
    </row>
    <row r="643" spans="102:185">
      <c r="CX643" s="219"/>
      <c r="DA643" s="221"/>
      <c r="GC643" s="41"/>
    </row>
    <row r="644" spans="102:185">
      <c r="CX644" s="219"/>
      <c r="DA644" s="221"/>
      <c r="GC644" s="41"/>
    </row>
    <row r="645" spans="102:185">
      <c r="CX645" s="219"/>
      <c r="DA645" s="221"/>
      <c r="GC645" s="41"/>
    </row>
    <row r="646" spans="102:185">
      <c r="CX646" s="219"/>
      <c r="DA646" s="221"/>
      <c r="GC646" s="41"/>
    </row>
    <row r="647" spans="102:185">
      <c r="CX647" s="219"/>
      <c r="DA647" s="221"/>
      <c r="GC647" s="41"/>
    </row>
    <row r="648" spans="102:185">
      <c r="CX648" s="219"/>
      <c r="DA648" s="221"/>
      <c r="GC648" s="41"/>
    </row>
    <row r="649" spans="102:185">
      <c r="CX649" s="219"/>
      <c r="DA649" s="221"/>
      <c r="GC649" s="41"/>
    </row>
    <row r="650" spans="102:185">
      <c r="CX650" s="219"/>
      <c r="DA650" s="221"/>
      <c r="GC650" s="41"/>
    </row>
    <row r="651" spans="102:185">
      <c r="CX651" s="219"/>
      <c r="DA651" s="221"/>
      <c r="GC651" s="41"/>
    </row>
    <row r="652" spans="102:185">
      <c r="CX652" s="219"/>
      <c r="DA652" s="221"/>
      <c r="GC652" s="41"/>
    </row>
    <row r="653" spans="102:185">
      <c r="CX653" s="219"/>
      <c r="DA653" s="221"/>
      <c r="GC653" s="41"/>
    </row>
    <row r="654" spans="102:185">
      <c r="CX654" s="219"/>
      <c r="DA654" s="221"/>
      <c r="GC654" s="41"/>
    </row>
    <row r="655" spans="102:185">
      <c r="CX655" s="219"/>
      <c r="DA655" s="221"/>
      <c r="GC655" s="41"/>
    </row>
    <row r="656" spans="102:185">
      <c r="CX656" s="219"/>
      <c r="DA656" s="221"/>
      <c r="GC656" s="41"/>
    </row>
    <row r="657" spans="102:185">
      <c r="CX657" s="219"/>
      <c r="DA657" s="221"/>
      <c r="GC657" s="41"/>
    </row>
    <row r="658" spans="102:185">
      <c r="CX658" s="219"/>
      <c r="DA658" s="221"/>
      <c r="GC658" s="41"/>
    </row>
    <row r="659" spans="102:185">
      <c r="CX659" s="219"/>
      <c r="DA659" s="221"/>
      <c r="GC659" s="41"/>
    </row>
    <row r="660" spans="102:185">
      <c r="CX660" s="219"/>
      <c r="DA660" s="221"/>
      <c r="GC660" s="41"/>
    </row>
    <row r="661" spans="102:185">
      <c r="CX661" s="219"/>
      <c r="DA661" s="221"/>
      <c r="GC661" s="41"/>
    </row>
    <row r="662" spans="102:185">
      <c r="CX662" s="219"/>
      <c r="DA662" s="221"/>
      <c r="GC662" s="41"/>
    </row>
    <row r="663" spans="102:185">
      <c r="CX663" s="219"/>
      <c r="DA663" s="221"/>
      <c r="GC663" s="41"/>
    </row>
    <row r="664" spans="102:185">
      <c r="CX664" s="219"/>
      <c r="DA664" s="221"/>
      <c r="GC664" s="41"/>
    </row>
    <row r="665" spans="102:185">
      <c r="CX665" s="219"/>
      <c r="DA665" s="221"/>
      <c r="GC665" s="41"/>
    </row>
    <row r="666" spans="102:185">
      <c r="CX666" s="219"/>
      <c r="DA666" s="221"/>
      <c r="GC666" s="41"/>
    </row>
    <row r="667" spans="102:185">
      <c r="CX667" s="219"/>
      <c r="DA667" s="221"/>
      <c r="GC667" s="41"/>
    </row>
    <row r="668" spans="102:185">
      <c r="CX668" s="219"/>
      <c r="DA668" s="221"/>
      <c r="GC668" s="41"/>
    </row>
    <row r="669" spans="102:185">
      <c r="CX669" s="219"/>
      <c r="DA669" s="221"/>
      <c r="GC669" s="41"/>
    </row>
    <row r="670" spans="102:185">
      <c r="CX670" s="219"/>
      <c r="DA670" s="221"/>
      <c r="GC670" s="41"/>
    </row>
    <row r="671" spans="102:185">
      <c r="CX671" s="219"/>
      <c r="DA671" s="221"/>
      <c r="GC671" s="41"/>
    </row>
    <row r="672" spans="102:185">
      <c r="CX672" s="219"/>
      <c r="DA672" s="221"/>
      <c r="GC672" s="41"/>
    </row>
    <row r="673" spans="102:185">
      <c r="CX673" s="219"/>
      <c r="DA673" s="221"/>
      <c r="GC673" s="41"/>
    </row>
    <row r="674" spans="102:185">
      <c r="CX674" s="219"/>
      <c r="DA674" s="221"/>
      <c r="GC674" s="41"/>
    </row>
    <row r="675" spans="102:185">
      <c r="CX675" s="219"/>
      <c r="DA675" s="221"/>
      <c r="GC675" s="41"/>
    </row>
    <row r="676" spans="102:185">
      <c r="CX676" s="219"/>
      <c r="DA676" s="221"/>
      <c r="GC676" s="41"/>
    </row>
    <row r="677" spans="102:185">
      <c r="CX677" s="219"/>
      <c r="DA677" s="221"/>
      <c r="GC677" s="41"/>
    </row>
    <row r="678" spans="102:185">
      <c r="CX678" s="219"/>
      <c r="DA678" s="221"/>
      <c r="GC678" s="41"/>
    </row>
    <row r="679" spans="102:185">
      <c r="CX679" s="219"/>
      <c r="DA679" s="221"/>
      <c r="GC679" s="41"/>
    </row>
    <row r="680" spans="102:185">
      <c r="CX680" s="219"/>
      <c r="DA680" s="221"/>
      <c r="GC680" s="41"/>
    </row>
    <row r="681" spans="102:185">
      <c r="CX681" s="219"/>
      <c r="DA681" s="221"/>
      <c r="GC681" s="41"/>
    </row>
    <row r="682" spans="102:185">
      <c r="CX682" s="219"/>
      <c r="DA682" s="221"/>
      <c r="GC682" s="41"/>
    </row>
    <row r="683" spans="102:185">
      <c r="CX683" s="219"/>
      <c r="DA683" s="221"/>
      <c r="GC683" s="41"/>
    </row>
    <row r="684" spans="102:185">
      <c r="CX684" s="219"/>
      <c r="DA684" s="221"/>
      <c r="GC684" s="41"/>
    </row>
    <row r="685" spans="102:185">
      <c r="CX685" s="219"/>
      <c r="DA685" s="221"/>
      <c r="GC685" s="41"/>
    </row>
    <row r="686" spans="102:185">
      <c r="CX686" s="219"/>
      <c r="DA686" s="221"/>
      <c r="GC686" s="41"/>
    </row>
    <row r="687" spans="102:185">
      <c r="CX687" s="219"/>
      <c r="DA687" s="221"/>
      <c r="GC687" s="41"/>
    </row>
    <row r="688" spans="102:185">
      <c r="CX688" s="219"/>
      <c r="DA688" s="221"/>
      <c r="GC688" s="41"/>
    </row>
    <row r="689" spans="102:185">
      <c r="CX689" s="219"/>
      <c r="DA689" s="221"/>
      <c r="GC689" s="41"/>
    </row>
    <row r="690" spans="102:185">
      <c r="CX690" s="219"/>
      <c r="DA690" s="221"/>
      <c r="GC690" s="41"/>
    </row>
    <row r="691" spans="102:185">
      <c r="CX691" s="219"/>
      <c r="DA691" s="221"/>
      <c r="GC691" s="41"/>
    </row>
    <row r="692" spans="102:185">
      <c r="CX692" s="219"/>
      <c r="DA692" s="221"/>
      <c r="GC692" s="41"/>
    </row>
    <row r="693" spans="102:185">
      <c r="CX693" s="219"/>
      <c r="DA693" s="221"/>
      <c r="GC693" s="41"/>
    </row>
    <row r="694" spans="102:185">
      <c r="CX694" s="219"/>
      <c r="DA694" s="221"/>
      <c r="GC694" s="41"/>
    </row>
    <row r="695" spans="102:185">
      <c r="CX695" s="219"/>
      <c r="DA695" s="221"/>
      <c r="GC695" s="41"/>
    </row>
    <row r="696" spans="102:185">
      <c r="CX696" s="219"/>
      <c r="DA696" s="221"/>
      <c r="GC696" s="41"/>
    </row>
    <row r="697" spans="102:185">
      <c r="CX697" s="219"/>
      <c r="DA697" s="221"/>
      <c r="GC697" s="41"/>
    </row>
    <row r="698" spans="102:185">
      <c r="CX698" s="219"/>
      <c r="DA698" s="221"/>
      <c r="GC698" s="41"/>
    </row>
    <row r="699" spans="102:185">
      <c r="CX699" s="219"/>
      <c r="DA699" s="221"/>
      <c r="GC699" s="41"/>
    </row>
  </sheetData>
  <autoFilter ref="A1:CT214">
    <filterColumn colId="23" showButton="0"/>
    <filterColumn colId="24" showButton="0"/>
    <filterColumn colId="25" showButton="0"/>
    <filterColumn colId="26" showButton="0"/>
    <filterColumn colId="28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3" showButton="0"/>
    <filterColumn colId="54" showButton="0"/>
    <filterColumn colId="55" showButton="0"/>
    <filterColumn colId="56" showButton="0"/>
    <filterColumn colId="58" showButton="0"/>
    <filterColumn colId="59" showButton="0"/>
    <filterColumn colId="60" showButton="0"/>
    <filterColumn colId="61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1" showButton="0"/>
    <filterColumn colId="93" showButton="0"/>
    <filterColumn colId="94" showButton="0"/>
    <filterColumn colId="95" showButton="0"/>
    <filterColumn colId="96" showButton="0"/>
  </autoFilter>
  <phoneticPr fontId="4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3858F5-C8B0-4529-9A7F-FE51837C24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8</vt:i4>
      </vt:variant>
    </vt:vector>
  </HeadingPairs>
  <TitlesOfParts>
    <vt:vector size="24" baseType="lpstr">
      <vt:lpstr>Home</vt:lpstr>
      <vt:lpstr>Cover</vt:lpstr>
      <vt:lpstr>Sheet2</vt:lpstr>
      <vt:lpstr>Help</vt:lpstr>
      <vt:lpstr>Personel</vt:lpstr>
      <vt:lpstr>Pejabat</vt:lpstr>
      <vt:lpstr>Pagu</vt:lpstr>
      <vt:lpstr>Data</vt:lpstr>
      <vt:lpstr>Nominatif</vt:lpstr>
      <vt:lpstr>Kwitansi</vt:lpstr>
      <vt:lpstr>KW_LN</vt:lpstr>
      <vt:lpstr>Pengikut</vt:lpstr>
      <vt:lpstr>SPD</vt:lpstr>
      <vt:lpstr>SPD2</vt:lpstr>
      <vt:lpstr>SPDLN</vt:lpstr>
      <vt:lpstr>DB_SPD</vt:lpstr>
      <vt:lpstr>DATA_PAGU</vt:lpstr>
      <vt:lpstr>Home!Print_Area</vt:lpstr>
      <vt:lpstr>KW_LN!Print_Area</vt:lpstr>
      <vt:lpstr>Kwitansi!Print_Area</vt:lpstr>
      <vt:lpstr>Nominatif!Print_Area</vt:lpstr>
      <vt:lpstr>Pengikut!Print_Area</vt:lpstr>
      <vt:lpstr>SPD!Print_Area</vt:lpstr>
      <vt:lpstr>'SPD2'!Print_Area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Dewa Indraputra</dc:creator>
  <cp:lastModifiedBy>Sanaya</cp:lastModifiedBy>
  <cp:lastPrinted>2022-07-13T02:39:28Z</cp:lastPrinted>
  <dcterms:created xsi:type="dcterms:W3CDTF">2022-02-23T12:39:21Z</dcterms:created>
  <dcterms:modified xsi:type="dcterms:W3CDTF">2022-09-20T15:49:00Z</dcterms:modified>
</cp:coreProperties>
</file>