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Online_Courses\Mastering Data Analysis in Excel\WEEK 6\"/>
    </mc:Choice>
  </mc:AlternateContent>
  <xr:revisionPtr revIDLastSave="0" documentId="13_ncr:1_{09076A6E-781D-4A7C-80A2-D4B0AB687A02}" xr6:coauthVersionLast="44" xr6:coauthVersionMax="44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Information Gain Calculator (2)" sheetId="2" r:id="rId1"/>
    <sheet name="my_model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3" l="1"/>
  <c r="E11" i="3"/>
  <c r="M44" i="3"/>
  <c r="F41" i="3"/>
  <c r="G11" i="3"/>
  <c r="F42" i="3"/>
  <c r="N44" i="3"/>
  <c r="P44" i="3"/>
  <c r="I9" i="3"/>
  <c r="F43" i="3"/>
  <c r="I11" i="3"/>
  <c r="F44" i="3"/>
  <c r="Q44" i="3"/>
  <c r="L45" i="3"/>
  <c r="M39" i="3"/>
  <c r="F36" i="3"/>
  <c r="F37" i="3"/>
  <c r="N39" i="3"/>
  <c r="P39" i="3"/>
  <c r="F38" i="3"/>
  <c r="F39" i="3"/>
  <c r="Q39" i="3"/>
  <c r="L40" i="3"/>
  <c r="L28" i="3"/>
  <c r="L29" i="3"/>
  <c r="M34" i="3"/>
  <c r="N28" i="3"/>
  <c r="N29" i="3"/>
  <c r="O34" i="3"/>
  <c r="P28" i="3"/>
  <c r="P29" i="3"/>
  <c r="Q34" i="3"/>
  <c r="R28" i="3"/>
  <c r="R29" i="3"/>
  <c r="S34" i="3"/>
  <c r="L35" i="3"/>
  <c r="C33" i="3"/>
  <c r="P26" i="3"/>
  <c r="O26" i="3"/>
  <c r="N26" i="3"/>
  <c r="M26" i="3"/>
  <c r="L26" i="3"/>
  <c r="S23" i="3"/>
  <c r="M21" i="3"/>
  <c r="N21" i="3"/>
  <c r="L21" i="3"/>
  <c r="R23" i="3"/>
  <c r="M17" i="3"/>
  <c r="N17" i="3"/>
  <c r="L17" i="3"/>
  <c r="Q23" i="3"/>
  <c r="P23" i="3"/>
  <c r="R20" i="3"/>
  <c r="Q20" i="3"/>
  <c r="P20" i="3"/>
  <c r="R17" i="3"/>
  <c r="Q17" i="3"/>
  <c r="P17" i="3"/>
  <c r="O11" i="3"/>
  <c r="O9" i="3"/>
  <c r="O7" i="3"/>
  <c r="M44" i="2"/>
  <c r="F41" i="2"/>
  <c r="G11" i="2"/>
  <c r="F42" i="2"/>
  <c r="N44" i="2"/>
  <c r="I7" i="2"/>
  <c r="P44" i="2"/>
  <c r="I9" i="2"/>
  <c r="F43" i="2"/>
  <c r="E11" i="2"/>
  <c r="I11" i="2"/>
  <c r="F44" i="2"/>
  <c r="Q44" i="2"/>
  <c r="L45" i="2"/>
  <c r="M39" i="2"/>
  <c r="F36" i="2"/>
  <c r="F37" i="2"/>
  <c r="N39" i="2"/>
  <c r="P39" i="2"/>
  <c r="F38" i="2"/>
  <c r="F39" i="2"/>
  <c r="Q39" i="2"/>
  <c r="L40" i="2"/>
  <c r="L28" i="2"/>
  <c r="L29" i="2"/>
  <c r="M34" i="2"/>
  <c r="N28" i="2"/>
  <c r="N29" i="2"/>
  <c r="O34" i="2"/>
  <c r="P28" i="2"/>
  <c r="P29" i="2"/>
  <c r="Q34" i="2"/>
  <c r="R28" i="2"/>
  <c r="R29" i="2"/>
  <c r="S34" i="2"/>
  <c r="L35" i="2"/>
  <c r="C33" i="2"/>
  <c r="P26" i="2"/>
  <c r="O26" i="2"/>
  <c r="N26" i="2"/>
  <c r="M26" i="2"/>
  <c r="L26" i="2"/>
  <c r="S23" i="2"/>
  <c r="M21" i="2"/>
  <c r="N21" i="2"/>
  <c r="L21" i="2"/>
  <c r="R23" i="2"/>
  <c r="M17" i="2"/>
  <c r="N17" i="2"/>
  <c r="L17" i="2"/>
  <c r="Q23" i="2"/>
  <c r="P23" i="2"/>
  <c r="R20" i="2"/>
  <c r="Q20" i="2"/>
  <c r="P20" i="2"/>
  <c r="R17" i="2"/>
  <c r="Q17" i="2"/>
  <c r="P17" i="2"/>
  <c r="O11" i="2"/>
  <c r="O9" i="2"/>
  <c r="O7" i="2"/>
</calcChain>
</file>

<file path=xl/sharedStrings.xml><?xml version="1.0" encoding="utf-8"?>
<sst xmlns="http://schemas.openxmlformats.org/spreadsheetml/2006/main" count="300" uniqueCount="130">
  <si>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</si>
  <si>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</si>
  <si>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</si>
  <si>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</si>
  <si>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</si>
  <si>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</si>
  <si>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</si>
  <si>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</si>
  <si>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</si>
  <si>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</si>
  <si>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</si>
  <si>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</si>
  <si>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</si>
  <si>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</si>
  <si>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</si>
  <si>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</si>
  <si>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</si>
  <si>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</si>
  <si>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</si>
  <si>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</si>
  <si>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</si>
  <si>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</si>
  <si>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</si>
  <si>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</si>
  <si>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</si>
  <si>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</si>
  <si>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</si>
  <si>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</si>
  <si>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</si>
  <si>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</si>
  <si>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</si>
  <si>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</si>
  <si>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</si>
  <si>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</si>
  <si>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</si>
  <si>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</si>
  <si>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</si>
  <si>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</si>
  <si>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</si>
  <si>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</si>
  <si>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</si>
  <si>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</si>
  <si>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</si>
  <si>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</si>
  <si>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</si>
  <si>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</si>
  <si>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</si>
  <si>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</si>
  <si>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</si>
  <si>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</si>
  <si>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</si>
  <si>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</si>
  <si>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</si>
  <si>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</si>
  <si>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</si>
  <si>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</si>
  <si>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</si>
  <si>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</si>
  <si>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</si>
  <si>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</si>
  <si>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</si>
  <si>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</si>
  <si>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</si>
  <si>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</si>
  <si>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</si>
  <si>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</si>
  <si>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</si>
  <si>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</si>
  <si>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</si>
  <si>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</si>
  <si>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</si>
  <si>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</si>
  <si>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</si>
  <si>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</si>
  <si>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</si>
  <si>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</si>
  <si>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</si>
  <si>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</si>
  <si>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</si>
  <si>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</si>
  <si>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</si>
  <si>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</si>
  <si>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</si>
  <si>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</si>
  <si>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</si>
  <si>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</si>
  <si>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</si>
  <si>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</si>
  <si>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</si>
  <si>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</si>
  <si>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</si>
  <si>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</si>
  <si>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</si>
  <si>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</si>
  <si>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</si>
  <si>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</si>
  <si>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</si>
  <si>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</si>
  <si>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</si>
  <si>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</si>
  <si>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</si>
  <si>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</si>
  <si>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</si>
  <si>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</si>
  <si>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</si>
  <si>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</si>
  <si>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</si>
  <si>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</si>
  <si>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</si>
  <si>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</si>
  <si>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</si>
  <si>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</si>
  <si>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</si>
  <si>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</si>
  <si>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</si>
  <si>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</si>
  <si>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</si>
  <si>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Calibri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</si>
  <si>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upon learning one outcome in </t>
    </r>
    <r>
      <rPr>
        <b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</si>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</sst>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64" fontId="2" fillId="0" borderId="0" xfId="0" applyNumberFormat="1" applyFont="1" applyBorder="1"/>
    <xf numFmtId="10" fontId="11" fillId="0" borderId="6" xfId="0" applyNumberFormat="1" applyFont="1" applyBorder="1"/>
    <xf numFmtId="164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FF35E-DEAD-41B7-82CA-D657A7D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27316" y="2012950"/>
          <a:ext cx="9541934" cy="6935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B30E33-A999-44E7-BF6D-5854C1814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27316" y="2012950"/>
          <a:ext cx="9541934" cy="6935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692A-50C8-4193-8D35-E1C37973631A}">
  <dimension ref="B1:AE50"/>
  <sheetViews>
    <sheetView topLeftCell="C4" zoomScale="75" zoomScaleNormal="75" zoomScalePageLayoutView="75" workbookViewId="0">
      <selection activeCell="G9" sqref="G9"/>
    </sheetView>
  </sheetViews>
  <sheetFormatPr defaultColWidth="11" defaultRowHeight="15.75" x14ac:dyDescent="0.2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75" customWidth="1"/>
    <col min="14" max="14" width="16.625" customWidth="1"/>
    <col min="15" max="15" width="18.375" customWidth="1"/>
    <col min="16" max="16" width="16" customWidth="1"/>
    <col min="18" max="18" width="33.875" customWidth="1"/>
    <col min="20" max="20" width="6.875" customWidth="1"/>
  </cols>
  <sheetData>
    <row r="1" spans="2:20" ht="21" x14ac:dyDescent="0.35">
      <c r="B1" s="1" t="s">
        <v>119</v>
      </c>
      <c r="M1" s="1" t="s">
        <v>120</v>
      </c>
    </row>
    <row r="2" spans="2:20" ht="21" x14ac:dyDescent="0.35">
      <c r="D2" s="1"/>
      <c r="E2" s="1"/>
      <c r="F2" s="1"/>
      <c r="G2" s="1"/>
      <c r="H2" s="1"/>
      <c r="I2" s="1"/>
      <c r="J2" s="1"/>
      <c r="K2" s="1"/>
    </row>
    <row r="3" spans="2:20" ht="29.1" customHeight="1" x14ac:dyDescent="0.25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1" x14ac:dyDescent="0.3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1" x14ac:dyDescent="0.35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1" x14ac:dyDescent="0.3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1" x14ac:dyDescent="0.35">
      <c r="B7" s="5"/>
      <c r="C7" s="10"/>
      <c r="D7" s="11"/>
      <c r="E7" s="11"/>
      <c r="F7" s="11"/>
      <c r="G7" s="48">
        <v>0.3</v>
      </c>
      <c r="H7" s="11" t="s">
        <v>4</v>
      </c>
      <c r="I7" s="49">
        <f>1-G7</f>
        <v>0.7</v>
      </c>
      <c r="J7" s="12" t="s">
        <v>5</v>
      </c>
      <c r="K7" s="9"/>
      <c r="M7" s="5"/>
      <c r="N7" s="10" t="s">
        <v>112</v>
      </c>
      <c r="O7" s="53">
        <f>P17</f>
        <v>3.2268399663386349E-2</v>
      </c>
      <c r="P7" s="11" t="s">
        <v>115</v>
      </c>
      <c r="Q7" s="11"/>
      <c r="R7" s="12"/>
      <c r="S7" s="9"/>
    </row>
    <row r="8" spans="2:20" ht="21" x14ac:dyDescent="0.3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1" x14ac:dyDescent="0.35">
      <c r="B9" s="5"/>
      <c r="C9" s="10" t="s">
        <v>6</v>
      </c>
      <c r="D9" s="11" t="s">
        <v>7</v>
      </c>
      <c r="E9" s="48">
        <v>0.2</v>
      </c>
      <c r="F9" s="11" t="s">
        <v>8</v>
      </c>
      <c r="G9" s="48">
        <v>0.1</v>
      </c>
      <c r="H9" s="11" t="s">
        <v>9</v>
      </c>
      <c r="I9" s="49">
        <f>E9-G9</f>
        <v>0.1</v>
      </c>
      <c r="J9" s="12" t="s">
        <v>10</v>
      </c>
      <c r="K9" s="9"/>
      <c r="M9" s="5"/>
      <c r="N9" s="10" t="s">
        <v>19</v>
      </c>
      <c r="O9" s="53">
        <f>L17</f>
        <v>0.72192809488736231</v>
      </c>
      <c r="P9" s="11" t="s">
        <v>115</v>
      </c>
      <c r="Q9" s="11"/>
      <c r="R9" s="12"/>
      <c r="S9" s="9"/>
    </row>
    <row r="10" spans="2:20" ht="21" x14ac:dyDescent="0.35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1" x14ac:dyDescent="0.35">
      <c r="B11" s="5"/>
      <c r="C11" s="10"/>
      <c r="D11" s="11" t="s">
        <v>11</v>
      </c>
      <c r="E11" s="49">
        <f>1-E9</f>
        <v>0.8</v>
      </c>
      <c r="F11" s="11" t="s">
        <v>12</v>
      </c>
      <c r="G11" s="49">
        <f>G7-G9</f>
        <v>0.19999999999999998</v>
      </c>
      <c r="H11" s="11" t="s">
        <v>13</v>
      </c>
      <c r="I11" s="49">
        <f>E11-G11</f>
        <v>0.60000000000000009</v>
      </c>
      <c r="J11" s="12" t="s">
        <v>14</v>
      </c>
      <c r="K11" s="9"/>
      <c r="M11" s="5"/>
      <c r="N11" s="10"/>
      <c r="O11" s="52">
        <f>P17/L17</f>
        <v>4.4697525822735812E-2</v>
      </c>
      <c r="P11" s="11"/>
      <c r="Q11" s="11"/>
      <c r="R11" s="12"/>
      <c r="S11" s="9"/>
    </row>
    <row r="12" spans="2:20" ht="21" x14ac:dyDescent="0.3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6.1" customHeight="1" x14ac:dyDescent="0.25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 x14ac:dyDescent="0.35">
      <c r="M14" s="1"/>
      <c r="N14" s="1"/>
    </row>
    <row r="15" spans="2:20" ht="21" x14ac:dyDescent="0.3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1" x14ac:dyDescent="0.3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 x14ac:dyDescent="0.35">
      <c r="C17" s="1" t="s">
        <v>24</v>
      </c>
      <c r="D17" s="1" t="s">
        <v>12</v>
      </c>
      <c r="E17" s="1" t="s">
        <v>111</v>
      </c>
      <c r="K17" s="5"/>
      <c r="L17" s="23">
        <f>M17+N17</f>
        <v>0.72192809488736231</v>
      </c>
      <c r="M17" s="24">
        <f>-E9*LOG(E9,2)</f>
        <v>0.46438561897747244</v>
      </c>
      <c r="N17" s="25">
        <f>-E11*LOG(E11,2)</f>
        <v>0.25754247590988982</v>
      </c>
      <c r="O17" s="22"/>
      <c r="P17" s="23">
        <f>Q17-R17</f>
        <v>3.2268399663386349E-2</v>
      </c>
      <c r="Q17" s="26">
        <f>L17</f>
        <v>0.72192809488736231</v>
      </c>
      <c r="R17" s="25">
        <f>L45</f>
        <v>0.68965969522397597</v>
      </c>
      <c r="S17" s="22"/>
      <c r="T17" s="9"/>
    </row>
    <row r="18" spans="3:20" ht="21" x14ac:dyDescent="0.3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 x14ac:dyDescent="0.3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 x14ac:dyDescent="0.3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3.2268399663386571E-2</v>
      </c>
      <c r="Q20" s="26">
        <f>L21</f>
        <v>0.8812908992306927</v>
      </c>
      <c r="R20" s="25">
        <f>L40</f>
        <v>0.84902249956730613</v>
      </c>
      <c r="S20" s="22"/>
      <c r="T20" s="9"/>
    </row>
    <row r="21" spans="3:20" ht="21" x14ac:dyDescent="0.35">
      <c r="C21" s="1" t="s">
        <v>36</v>
      </c>
      <c r="D21" s="1" t="s">
        <v>10</v>
      </c>
      <c r="E21" s="1" t="s">
        <v>37</v>
      </c>
      <c r="K21" s="5"/>
      <c r="L21" s="23">
        <f>M21+N21</f>
        <v>0.8812908992306927</v>
      </c>
      <c r="M21" s="26">
        <f>-G7*LOG(G7,2)</f>
        <v>0.52108967824986185</v>
      </c>
      <c r="N21" s="25">
        <f>-I7*LOG(I7,2)</f>
        <v>0.36020122098083079</v>
      </c>
      <c r="O21" s="22"/>
      <c r="P21" s="22"/>
      <c r="Q21" s="22"/>
      <c r="R21" s="22"/>
      <c r="S21" s="22"/>
      <c r="T21" s="9"/>
    </row>
    <row r="22" spans="3:20" ht="21" x14ac:dyDescent="0.3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 x14ac:dyDescent="0.3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3.2268399663386349E-2</v>
      </c>
      <c r="Q23" s="26">
        <f>L17</f>
        <v>0.72192809488736231</v>
      </c>
      <c r="R23" s="30">
        <f>L21</f>
        <v>0.8812908992306927</v>
      </c>
      <c r="S23" s="31">
        <f>L26</f>
        <v>1.5709505944546687</v>
      </c>
      <c r="T23" s="9"/>
    </row>
    <row r="24" spans="3:20" x14ac:dyDescent="0.25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 x14ac:dyDescent="0.3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 x14ac:dyDescent="0.3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1.5709505944546687</v>
      </c>
      <c r="M26" s="26">
        <f>-G9*LOG(G9,2)</f>
        <v>0.33219280948873625</v>
      </c>
      <c r="N26" s="24">
        <f>-I9*LOG(I9,2)</f>
        <v>0.33219280948873625</v>
      </c>
      <c r="O26" s="24">
        <f>-G11*LOG(G11,2)</f>
        <v>0.46438561897747249</v>
      </c>
      <c r="P26" s="25">
        <f>-I11*LOG(I11,2)</f>
        <v>0.44217935649972362</v>
      </c>
      <c r="Q26" s="22"/>
      <c r="R26" s="22"/>
      <c r="S26" s="22"/>
      <c r="T26" s="9"/>
    </row>
    <row r="27" spans="3:20" ht="21" x14ac:dyDescent="0.3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 x14ac:dyDescent="0.3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</v>
      </c>
      <c r="M28" s="36" t="s">
        <v>9</v>
      </c>
      <c r="N28" s="37">
        <f>$I$9</f>
        <v>0.1</v>
      </c>
      <c r="O28" s="38" t="s">
        <v>10</v>
      </c>
      <c r="P28" s="37">
        <f>$G$11</f>
        <v>0.19999999999999998</v>
      </c>
      <c r="Q28" s="38" t="s">
        <v>13</v>
      </c>
      <c r="R28" s="37">
        <f>$I$11</f>
        <v>0.60000000000000009</v>
      </c>
      <c r="S28" s="36" t="s">
        <v>14</v>
      </c>
      <c r="T28" s="9"/>
    </row>
    <row r="29" spans="3:20" ht="21" x14ac:dyDescent="0.3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0.06</v>
      </c>
      <c r="M29" s="36" t="s">
        <v>62</v>
      </c>
      <c r="N29" s="37">
        <f>$E$9*$I$7</f>
        <v>0.13999999999999999</v>
      </c>
      <c r="O29" s="38" t="s">
        <v>63</v>
      </c>
      <c r="P29" s="37">
        <f>$E$11*$G$7</f>
        <v>0.24</v>
      </c>
      <c r="Q29" s="38" t="s">
        <v>64</v>
      </c>
      <c r="R29" s="37">
        <f>$E$11*$I$7</f>
        <v>0.55999999999999994</v>
      </c>
      <c r="S29" s="36" t="s">
        <v>65</v>
      </c>
      <c r="T29" s="9"/>
    </row>
    <row r="30" spans="3:20" x14ac:dyDescent="0.25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 x14ac:dyDescent="0.3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 x14ac:dyDescent="0.3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 x14ac:dyDescent="0.35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 x14ac:dyDescent="0.3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7.3696559416620622E-2</v>
      </c>
      <c r="N34" s="42" t="s">
        <v>70</v>
      </c>
      <c r="O34" s="14">
        <f>N28*LOG(N28/N29, 2)</f>
        <v>-4.8542682717024152E-2</v>
      </c>
      <c r="P34" s="42" t="s">
        <v>71</v>
      </c>
      <c r="Q34" s="14">
        <f>P28*LOG(P28/P29, 2)</f>
        <v>-5.2606881166758789E-2</v>
      </c>
      <c r="R34" s="42" t="s">
        <v>72</v>
      </c>
      <c r="S34" s="15">
        <f>R28*LOG(R28/R29, 2)</f>
        <v>5.9721404130548814E-2</v>
      </c>
      <c r="T34" s="9"/>
    </row>
    <row r="35" spans="3:31" ht="21" x14ac:dyDescent="0.35">
      <c r="C35" s="1" t="s">
        <v>73</v>
      </c>
      <c r="G35" s="1" t="s">
        <v>16</v>
      </c>
      <c r="K35" s="5"/>
      <c r="L35" s="43">
        <f>M34+O34+Q34+S34</f>
        <v>3.2268399663386495E-2</v>
      </c>
      <c r="M35" s="22"/>
      <c r="N35" s="22"/>
      <c r="O35" s="22"/>
      <c r="P35" s="22"/>
      <c r="Q35" s="22"/>
      <c r="R35" s="22"/>
      <c r="S35" s="22"/>
      <c r="T35" s="9"/>
    </row>
    <row r="36" spans="3:31" ht="21" x14ac:dyDescent="0.35">
      <c r="C36" s="1" t="s">
        <v>74</v>
      </c>
      <c r="E36" s="35" t="s">
        <v>75</v>
      </c>
      <c r="F36" s="38">
        <f>G9/E9</f>
        <v>0.5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 x14ac:dyDescent="0.5">
      <c r="C37" s="1" t="s">
        <v>77</v>
      </c>
      <c r="E37" s="35" t="s">
        <v>78</v>
      </c>
      <c r="F37" s="38">
        <f>I9/E9</f>
        <v>0.5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 x14ac:dyDescent="0.35">
      <c r="C38" s="1" t="s">
        <v>80</v>
      </c>
      <c r="E38" s="35" t="s">
        <v>81</v>
      </c>
      <c r="F38" s="38">
        <f>G11/E11</f>
        <v>0.24999999999999997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 x14ac:dyDescent="0.35">
      <c r="C39" s="1" t="s">
        <v>89</v>
      </c>
      <c r="E39" s="35" t="s">
        <v>90</v>
      </c>
      <c r="F39" s="38">
        <f>I11/E11</f>
        <v>0.75000000000000011</v>
      </c>
      <c r="G39" s="1" t="s">
        <v>91</v>
      </c>
      <c r="K39" s="5"/>
      <c r="L39" s="26"/>
      <c r="M39" s="24">
        <f>E9</f>
        <v>0.2</v>
      </c>
      <c r="N39" s="45">
        <f>-F36*LOG(F36, 2) - F37*LOG(F37, 2)</f>
        <v>1</v>
      </c>
      <c r="O39" s="24"/>
      <c r="P39" s="24">
        <f>E11</f>
        <v>0.8</v>
      </c>
      <c r="Q39" s="24">
        <f>-F38*LOG(F38,2) - F39*LOG(F39,2)</f>
        <v>0.81127812445913272</v>
      </c>
      <c r="R39" s="46"/>
      <c r="S39" s="22"/>
      <c r="T39" s="9"/>
    </row>
    <row r="40" spans="3:31" ht="21" x14ac:dyDescent="0.35">
      <c r="K40" s="5"/>
      <c r="L40" s="43">
        <f>(M39*N39)+ (P39*Q39)</f>
        <v>0.84902249956730613</v>
      </c>
      <c r="M40" s="29"/>
      <c r="N40" s="29"/>
      <c r="O40" s="29"/>
      <c r="P40" s="29"/>
      <c r="Q40" s="22"/>
      <c r="R40" s="22"/>
      <c r="S40" s="22"/>
      <c r="T40" s="9"/>
    </row>
    <row r="41" spans="3:31" ht="21" x14ac:dyDescent="0.35">
      <c r="C41" s="1" t="s">
        <v>92</v>
      </c>
      <c r="E41" s="35" t="s">
        <v>93</v>
      </c>
      <c r="F41" s="38">
        <f>G9/G7</f>
        <v>0.33333333333333337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 x14ac:dyDescent="0.35">
      <c r="C42" s="1" t="s">
        <v>95</v>
      </c>
      <c r="E42" s="35" t="s">
        <v>96</v>
      </c>
      <c r="F42" s="38">
        <f>G11/G7</f>
        <v>0.66666666666666663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1" x14ac:dyDescent="0.35">
      <c r="C43" s="1" t="s">
        <v>98</v>
      </c>
      <c r="E43" s="35" t="s">
        <v>99</v>
      </c>
      <c r="F43" s="38">
        <f>I9/I7</f>
        <v>0.14285714285714288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 x14ac:dyDescent="0.35">
      <c r="C44" s="1" t="s">
        <v>107</v>
      </c>
      <c r="E44" s="35" t="s">
        <v>108</v>
      </c>
      <c r="F44" s="38">
        <f>$I$11/$I$7</f>
        <v>0.85714285714285732</v>
      </c>
      <c r="G44" s="1" t="s">
        <v>109</v>
      </c>
      <c r="K44" s="5"/>
      <c r="L44" s="26"/>
      <c r="M44" s="24">
        <f>G7</f>
        <v>0.3</v>
      </c>
      <c r="N44" s="24">
        <f>-F41*LOG(F41,2) - F42*LOG(F42,2)</f>
        <v>0.91829583405448956</v>
      </c>
      <c r="O44" s="24"/>
      <c r="P44" s="24">
        <f>I7</f>
        <v>0.7</v>
      </c>
      <c r="Q44" s="24">
        <f>-F43*LOG(F43,2) - F44*LOG(F44,2)</f>
        <v>0.59167277858232725</v>
      </c>
      <c r="R44" s="25"/>
      <c r="S44" s="22"/>
      <c r="T44" s="9"/>
    </row>
    <row r="45" spans="3:31" ht="21" x14ac:dyDescent="0.35">
      <c r="K45" s="5"/>
      <c r="L45" s="43">
        <f>(M44*N44) + (P44*Q44)</f>
        <v>0.68965969522397597</v>
      </c>
      <c r="M45" s="29"/>
      <c r="N45" s="29"/>
      <c r="O45" s="29"/>
      <c r="P45" s="29"/>
      <c r="Q45" s="22"/>
      <c r="R45" s="22"/>
      <c r="S45" s="22"/>
      <c r="T45" s="9"/>
    </row>
    <row r="46" spans="3:31" ht="21" x14ac:dyDescent="0.35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 x14ac:dyDescent="0.35">
      <c r="C47" s="1" t="s">
        <v>126</v>
      </c>
    </row>
    <row r="48" spans="3:31" ht="21" x14ac:dyDescent="0.35">
      <c r="C48" s="1" t="s">
        <v>127</v>
      </c>
    </row>
    <row r="49" spans="3:3" ht="21" x14ac:dyDescent="0.35">
      <c r="C49" s="1" t="s">
        <v>128</v>
      </c>
    </row>
    <row r="50" spans="3:3" ht="21" x14ac:dyDescent="0.35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C1D3-46CD-49AB-8F19-F0B01D451D11}">
  <dimension ref="B1:AE50"/>
  <sheetViews>
    <sheetView tabSelected="1" topLeftCell="G4" zoomScale="75" zoomScaleNormal="75" zoomScalePageLayoutView="75" workbookViewId="0">
      <selection activeCell="L35" sqref="L35"/>
    </sheetView>
  </sheetViews>
  <sheetFormatPr defaultColWidth="11" defaultRowHeight="15.75" x14ac:dyDescent="0.2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75" customWidth="1"/>
    <col min="14" max="14" width="16.625" customWidth="1"/>
    <col min="15" max="15" width="18.375" customWidth="1"/>
    <col min="16" max="16" width="16" customWidth="1"/>
    <col min="17" max="17" width="17.125" bestFit="1" customWidth="1"/>
    <col min="18" max="18" width="33.875" customWidth="1"/>
    <col min="19" max="19" width="15.75" bestFit="1" customWidth="1"/>
    <col min="20" max="20" width="6.875" customWidth="1"/>
  </cols>
  <sheetData>
    <row r="1" spans="2:20" ht="21" x14ac:dyDescent="0.35">
      <c r="B1" s="1" t="s">
        <v>119</v>
      </c>
      <c r="M1" s="1" t="s">
        <v>120</v>
      </c>
    </row>
    <row r="2" spans="2:20" ht="21" x14ac:dyDescent="0.35">
      <c r="D2" s="1"/>
      <c r="E2" s="1"/>
      <c r="F2" s="1"/>
      <c r="G2" s="1"/>
      <c r="H2" s="1"/>
      <c r="I2" s="1"/>
      <c r="J2" s="1"/>
      <c r="K2" s="1"/>
    </row>
    <row r="3" spans="2:20" ht="29.1" customHeight="1" x14ac:dyDescent="0.25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1" x14ac:dyDescent="0.3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1" x14ac:dyDescent="0.35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1" x14ac:dyDescent="0.3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1" x14ac:dyDescent="0.35">
      <c r="B7" s="5"/>
      <c r="C7" s="10"/>
      <c r="D7" s="11"/>
      <c r="E7" s="11"/>
      <c r="F7" s="11"/>
      <c r="G7" s="48">
        <v>67</v>
      </c>
      <c r="H7" s="11" t="s">
        <v>4</v>
      </c>
      <c r="I7" s="49">
        <f>200-G7</f>
        <v>133</v>
      </c>
      <c r="J7" s="12" t="s">
        <v>5</v>
      </c>
      <c r="K7" s="9"/>
      <c r="M7" s="5"/>
      <c r="N7" s="10" t="s">
        <v>112</v>
      </c>
      <c r="O7" s="53">
        <f>P17</f>
        <v>-1501.0160083935484</v>
      </c>
      <c r="P7" s="11" t="s">
        <v>115</v>
      </c>
      <c r="Q7" s="11"/>
      <c r="R7" s="12"/>
      <c r="S7" s="9"/>
    </row>
    <row r="8" spans="2:20" ht="21" x14ac:dyDescent="0.3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1" x14ac:dyDescent="0.35">
      <c r="B9" s="5"/>
      <c r="C9" s="10" t="s">
        <v>6</v>
      </c>
      <c r="D9" s="11" t="s">
        <v>7</v>
      </c>
      <c r="E9" s="48">
        <v>50</v>
      </c>
      <c r="F9" s="11" t="s">
        <v>8</v>
      </c>
      <c r="G9" s="48">
        <v>35</v>
      </c>
      <c r="H9" s="11" t="s">
        <v>9</v>
      </c>
      <c r="I9" s="49">
        <f>E9-G9</f>
        <v>15</v>
      </c>
      <c r="J9" s="12" t="s">
        <v>10</v>
      </c>
      <c r="K9" s="9"/>
      <c r="M9" s="5"/>
      <c r="N9" s="10" t="s">
        <v>19</v>
      </c>
      <c r="O9" s="53">
        <f>L17</f>
        <v>-1366.5156130631183</v>
      </c>
      <c r="P9" s="11" t="s">
        <v>115</v>
      </c>
      <c r="Q9" s="11"/>
      <c r="R9" s="12"/>
      <c r="S9" s="9"/>
    </row>
    <row r="10" spans="2:20" ht="21" x14ac:dyDescent="0.35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1" x14ac:dyDescent="0.35">
      <c r="B11" s="5"/>
      <c r="C11" s="10"/>
      <c r="D11" s="11" t="s">
        <v>11</v>
      </c>
      <c r="E11" s="49">
        <f>200-E9</f>
        <v>150</v>
      </c>
      <c r="F11" s="11" t="s">
        <v>12</v>
      </c>
      <c r="G11" s="49">
        <f>G7-G9</f>
        <v>32</v>
      </c>
      <c r="H11" s="11" t="s">
        <v>13</v>
      </c>
      <c r="I11" s="49">
        <f>E11-G11</f>
        <v>118</v>
      </c>
      <c r="J11" s="12" t="s">
        <v>14</v>
      </c>
      <c r="K11" s="9"/>
      <c r="M11" s="5"/>
      <c r="N11" s="10"/>
      <c r="O11" s="52">
        <f>P17/L17</f>
        <v>1.0984258021237974</v>
      </c>
      <c r="P11" s="11"/>
      <c r="Q11" s="11"/>
      <c r="R11" s="12"/>
      <c r="S11" s="9"/>
    </row>
    <row r="12" spans="2:20" ht="21" x14ac:dyDescent="0.3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6.1" customHeight="1" x14ac:dyDescent="0.25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 x14ac:dyDescent="0.35">
      <c r="M14" s="1"/>
      <c r="N14" s="1"/>
    </row>
    <row r="15" spans="2:20" ht="21" x14ac:dyDescent="0.3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1" x14ac:dyDescent="0.3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 x14ac:dyDescent="0.35">
      <c r="C17" s="1" t="s">
        <v>24</v>
      </c>
      <c r="D17" s="1" t="s">
        <v>12</v>
      </c>
      <c r="E17" s="1" t="s">
        <v>111</v>
      </c>
      <c r="K17" s="5"/>
      <c r="L17" s="23">
        <f>M17+N17</f>
        <v>-1366.5156130631183</v>
      </c>
      <c r="M17" s="24">
        <f>-E9*LOG(E9,2)</f>
        <v>-282.1928094887362</v>
      </c>
      <c r="N17" s="25">
        <f>-E11*LOG(E11,2)</f>
        <v>-1084.3228035743821</v>
      </c>
      <c r="O17" s="22"/>
      <c r="P17" s="23">
        <f>Q17-R17</f>
        <v>-1501.0160083935484</v>
      </c>
      <c r="Q17" s="26">
        <f>L17</f>
        <v>-1366.5156130631183</v>
      </c>
      <c r="R17" s="25">
        <f>L45</f>
        <v>134.50039533043011</v>
      </c>
      <c r="S17" s="22"/>
      <c r="T17" s="9"/>
    </row>
    <row r="18" spans="3:20" ht="21" x14ac:dyDescent="0.3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 x14ac:dyDescent="0.3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 x14ac:dyDescent="0.3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-1501.0160083935484</v>
      </c>
      <c r="Q20" s="26">
        <f>L21</f>
        <v>-1344.7805396823289</v>
      </c>
      <c r="R20" s="25">
        <f>L40</f>
        <v>156.23546871121951</v>
      </c>
      <c r="S20" s="22"/>
      <c r="T20" s="9"/>
    </row>
    <row r="21" spans="3:20" ht="21" x14ac:dyDescent="0.35">
      <c r="C21" s="1" t="s">
        <v>36</v>
      </c>
      <c r="D21" s="1" t="s">
        <v>10</v>
      </c>
      <c r="E21" s="1" t="s">
        <v>37</v>
      </c>
      <c r="K21" s="5"/>
      <c r="L21" s="23">
        <f>M21+N21</f>
        <v>-1344.7805396823289</v>
      </c>
      <c r="M21" s="26">
        <f>-G7*LOG(G7,2)</f>
        <v>-406.42797576067073</v>
      </c>
      <c r="N21" s="25">
        <f>-I7*LOG(I7,2)</f>
        <v>-938.3525639216582</v>
      </c>
      <c r="O21" s="22"/>
      <c r="P21" s="22"/>
      <c r="Q21" s="22"/>
      <c r="R21" s="22"/>
      <c r="S21" s="22"/>
      <c r="T21" s="9"/>
    </row>
    <row r="22" spans="3:20" ht="21" x14ac:dyDescent="0.3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 x14ac:dyDescent="0.3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-1501.0160083935484</v>
      </c>
      <c r="Q23" s="26">
        <f>L17</f>
        <v>-1366.5156130631183</v>
      </c>
      <c r="R23" s="30">
        <f>L21</f>
        <v>-1344.7805396823289</v>
      </c>
      <c r="S23" s="31">
        <f>L26</f>
        <v>-1210.2801443518988</v>
      </c>
      <c r="T23" s="9"/>
    </row>
    <row r="24" spans="3:20" x14ac:dyDescent="0.25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 x14ac:dyDescent="0.3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 x14ac:dyDescent="0.3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-1210.2801443518988</v>
      </c>
      <c r="M26" s="26">
        <f>-G9*LOG(G9,2)</f>
        <v>-179.52490559307381</v>
      </c>
      <c r="N26" s="24">
        <f>-I9*LOG(I9,2)</f>
        <v>-58.603358934127783</v>
      </c>
      <c r="O26" s="24">
        <f>-G11*LOG(G11,2)</f>
        <v>-160</v>
      </c>
      <c r="P26" s="25">
        <f>-I11*LOG(I11,2)</f>
        <v>-812.15187982469729</v>
      </c>
      <c r="Q26" s="22"/>
      <c r="R26" s="22"/>
      <c r="S26" s="22"/>
      <c r="T26" s="9"/>
    </row>
    <row r="27" spans="3:20" ht="21" x14ac:dyDescent="0.3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 x14ac:dyDescent="0.3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35</v>
      </c>
      <c r="M28" s="36" t="s">
        <v>9</v>
      </c>
      <c r="N28" s="37">
        <f>$I$9</f>
        <v>15</v>
      </c>
      <c r="O28" s="38" t="s">
        <v>10</v>
      </c>
      <c r="P28" s="37">
        <f>$G$11</f>
        <v>32</v>
      </c>
      <c r="Q28" s="38" t="s">
        <v>13</v>
      </c>
      <c r="R28" s="37">
        <f>$I$11</f>
        <v>118</v>
      </c>
      <c r="S28" s="36" t="s">
        <v>14</v>
      </c>
      <c r="T28" s="9"/>
    </row>
    <row r="29" spans="3:20" ht="21" x14ac:dyDescent="0.3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3350</v>
      </c>
      <c r="M29" s="36" t="s">
        <v>62</v>
      </c>
      <c r="N29" s="37">
        <f>$E$9*$I$7</f>
        <v>6650</v>
      </c>
      <c r="O29" s="38" t="s">
        <v>63</v>
      </c>
      <c r="P29" s="37">
        <f>$E$11*$G$7</f>
        <v>10050</v>
      </c>
      <c r="Q29" s="38" t="s">
        <v>64</v>
      </c>
      <c r="R29" s="37">
        <f>$E$11*$I$7</f>
        <v>19950</v>
      </c>
      <c r="S29" s="36" t="s">
        <v>65</v>
      </c>
      <c r="T29" s="9"/>
    </row>
    <row r="30" spans="3:20" x14ac:dyDescent="0.25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 x14ac:dyDescent="0.3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 x14ac:dyDescent="0.3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 x14ac:dyDescent="0.35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 x14ac:dyDescent="0.3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-230.32318271506355</v>
      </c>
      <c r="N34" s="42" t="s">
        <v>70</v>
      </c>
      <c r="O34" s="14">
        <f>N28*LOG(N28/N29, 2)</f>
        <v>-131.88372044501094</v>
      </c>
      <c r="P34" s="42" t="s">
        <v>71</v>
      </c>
      <c r="Q34" s="14">
        <f>P28*LOG(P28/P29, 2)</f>
        <v>-265.43705219051691</v>
      </c>
      <c r="R34" s="42" t="s">
        <v>72</v>
      </c>
      <c r="S34" s="15">
        <f>R28*LOG(R28/R29, 2)</f>
        <v>-873.37205304295708</v>
      </c>
      <c r="T34" s="9"/>
    </row>
    <row r="35" spans="3:31" ht="21" x14ac:dyDescent="0.35">
      <c r="C35" s="1" t="s">
        <v>73</v>
      </c>
      <c r="G35" s="1" t="s">
        <v>16</v>
      </c>
      <c r="K35" s="5"/>
      <c r="L35" s="43">
        <f>M34+O34+Q34+S34</f>
        <v>-1501.0160083935484</v>
      </c>
      <c r="M35" s="22"/>
      <c r="N35" s="22"/>
      <c r="O35" s="22"/>
      <c r="P35" s="22"/>
      <c r="Q35" s="22"/>
      <c r="R35" s="22"/>
      <c r="S35" s="22"/>
      <c r="T35" s="9"/>
    </row>
    <row r="36" spans="3:31" ht="21" x14ac:dyDescent="0.35">
      <c r="C36" s="1" t="s">
        <v>74</v>
      </c>
      <c r="E36" s="35" t="s">
        <v>75</v>
      </c>
      <c r="F36" s="38">
        <f>G9/E9</f>
        <v>0.7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 x14ac:dyDescent="0.5">
      <c r="C37" s="1" t="s">
        <v>77</v>
      </c>
      <c r="E37" s="35" t="s">
        <v>78</v>
      </c>
      <c r="F37" s="38">
        <f>I9/E9</f>
        <v>0.3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 x14ac:dyDescent="0.35">
      <c r="C38" s="1" t="s">
        <v>80</v>
      </c>
      <c r="E38" s="35" t="s">
        <v>81</v>
      </c>
      <c r="F38" s="38">
        <f>G11/E11</f>
        <v>0.21333333333333335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 x14ac:dyDescent="0.35">
      <c r="C39" s="1" t="s">
        <v>89</v>
      </c>
      <c r="E39" s="35" t="s">
        <v>90</v>
      </c>
      <c r="F39" s="38">
        <f>I11/E11</f>
        <v>0.78666666666666663</v>
      </c>
      <c r="G39" s="1" t="s">
        <v>91</v>
      </c>
      <c r="K39" s="5"/>
      <c r="L39" s="26"/>
      <c r="M39" s="24">
        <f>E9</f>
        <v>50</v>
      </c>
      <c r="N39" s="45">
        <f>-F36*LOG(F36, 2) - F37*LOG(F37, 2)</f>
        <v>0.8812908992306927</v>
      </c>
      <c r="O39" s="24"/>
      <c r="P39" s="24">
        <f>E11</f>
        <v>150</v>
      </c>
      <c r="Q39" s="24">
        <f>-F38*LOG(F38,2) - F39*LOG(F39,2)</f>
        <v>0.74780615833123254</v>
      </c>
      <c r="R39" s="46"/>
      <c r="S39" s="22"/>
      <c r="T39" s="9"/>
    </row>
    <row r="40" spans="3:31" ht="21" x14ac:dyDescent="0.35">
      <c r="K40" s="5"/>
      <c r="L40" s="43">
        <f>(M39*N39)+ (P39*Q39)</f>
        <v>156.23546871121951</v>
      </c>
      <c r="M40" s="29"/>
      <c r="N40" s="29"/>
      <c r="O40" s="29"/>
      <c r="P40" s="29"/>
      <c r="Q40" s="22"/>
      <c r="R40" s="22"/>
      <c r="S40" s="22"/>
      <c r="T40" s="9"/>
    </row>
    <row r="41" spans="3:31" ht="21" x14ac:dyDescent="0.35">
      <c r="C41" s="1" t="s">
        <v>92</v>
      </c>
      <c r="E41" s="35" t="s">
        <v>93</v>
      </c>
      <c r="F41" s="38">
        <f>G9/G7</f>
        <v>0.52238805970149249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 x14ac:dyDescent="0.35">
      <c r="C42" s="1" t="s">
        <v>95</v>
      </c>
      <c r="E42" s="35" t="s">
        <v>96</v>
      </c>
      <c r="F42" s="38">
        <f>G11/G7</f>
        <v>0.47761194029850745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1" x14ac:dyDescent="0.35">
      <c r="C43" s="1" t="s">
        <v>98</v>
      </c>
      <c r="E43" s="35" t="s">
        <v>99</v>
      </c>
      <c r="F43" s="38">
        <f>I9/I7</f>
        <v>0.11278195488721804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 x14ac:dyDescent="0.35">
      <c r="C44" s="1" t="s">
        <v>107</v>
      </c>
      <c r="E44" s="35" t="s">
        <v>108</v>
      </c>
      <c r="F44" s="38">
        <f>$I$11/$I$7</f>
        <v>0.88721804511278191</v>
      </c>
      <c r="G44" s="1" t="s">
        <v>109</v>
      </c>
      <c r="K44" s="5"/>
      <c r="L44" s="26"/>
      <c r="M44" s="24">
        <f>G7</f>
        <v>67</v>
      </c>
      <c r="N44" s="24">
        <f>-F41*LOG(F41,2) - F42*LOG(F42,2)</f>
        <v>0.99855328608353622</v>
      </c>
      <c r="O44" s="24"/>
      <c r="P44" s="24">
        <f>I7</f>
        <v>133</v>
      </c>
      <c r="Q44" s="24">
        <f>-F43*LOG(F43,2) - F44*LOG(F44,2)</f>
        <v>0.50825056513408406</v>
      </c>
      <c r="R44" s="25"/>
      <c r="S44" s="22"/>
      <c r="T44" s="9"/>
    </row>
    <row r="45" spans="3:31" ht="21" x14ac:dyDescent="0.35">
      <c r="K45" s="5"/>
      <c r="L45" s="43">
        <f>(M44*N44) + (P44*Q44)</f>
        <v>134.50039533043011</v>
      </c>
      <c r="M45" s="29"/>
      <c r="N45" s="29"/>
      <c r="O45" s="29"/>
      <c r="P45" s="29"/>
      <c r="Q45" s="22"/>
      <c r="R45" s="22"/>
      <c r="S45" s="22"/>
      <c r="T45" s="9"/>
    </row>
    <row r="46" spans="3:31" ht="21" x14ac:dyDescent="0.35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 x14ac:dyDescent="0.35">
      <c r="C47" s="1" t="s">
        <v>126</v>
      </c>
    </row>
    <row r="48" spans="3:31" ht="21" x14ac:dyDescent="0.35">
      <c r="C48" s="1" t="s">
        <v>127</v>
      </c>
    </row>
    <row r="49" spans="3:3" ht="21" x14ac:dyDescent="0.35">
      <c r="C49" s="1" t="s">
        <v>128</v>
      </c>
    </row>
    <row r="50" spans="3:3" ht="21" x14ac:dyDescent="0.35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 Gain Calculator (2)</vt:lpstr>
      <vt:lpstr>my_model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HP</cp:lastModifiedBy>
  <dcterms:created xsi:type="dcterms:W3CDTF">2015-09-11T21:35:29Z</dcterms:created>
  <dcterms:modified xsi:type="dcterms:W3CDTF">2020-03-06T11:33:58Z</dcterms:modified>
</cp:coreProperties>
</file>