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ffon\OneDrive\Trabalhos UFRGS\Teoria Microeconômica 1\"/>
    </mc:Choice>
  </mc:AlternateContent>
  <bookViews>
    <workbookView xWindow="-120" yWindow="-120" windowWidth="29040" windowHeight="15720"/>
  </bookViews>
  <sheets>
    <sheet name="Capa" sheetId="4" r:id="rId1"/>
    <sheet name="Dados" sheetId="1" r:id="rId2"/>
    <sheet name="Análise Exploratória" sheetId="3" r:id="rId3"/>
    <sheet name="Gráficos" sheetId="2" r:id="rId4"/>
  </sheets>
  <definedNames>
    <definedName name="_xlnm._FilterDatabase" localSheetId="1" hidden="1">Dados!$A$2:$I$84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S5" i="3"/>
  <c r="S4" i="3"/>
  <c r="S3" i="3"/>
  <c r="H5" i="3"/>
  <c r="F5" i="3"/>
  <c r="F4" i="3"/>
  <c r="H4" i="3"/>
  <c r="F3" i="3"/>
  <c r="F2" i="3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3" i="1"/>
  <c r="H3" i="1" s="1"/>
</calcChain>
</file>

<file path=xl/comments1.xml><?xml version="1.0" encoding="utf-8"?>
<comments xmlns="http://schemas.openxmlformats.org/spreadsheetml/2006/main">
  <authors>
    <author>Affonso Pereira</author>
  </authors>
  <commentList>
    <comment ref="G2" authorId="0" shapeId="0">
      <text>
        <r>
          <rPr>
            <b/>
            <sz val="9"/>
            <color indexed="81"/>
            <rFont val="Segoe UI"/>
            <family val="2"/>
          </rPr>
          <t>Affonso Pereira:</t>
        </r>
        <r>
          <rPr>
            <sz val="9"/>
            <color indexed="81"/>
            <rFont val="Segoe UI"/>
            <family val="2"/>
          </rPr>
          <t xml:space="preserve">
Diferença entre maxima e minima do dia</t>
        </r>
      </text>
    </comment>
    <comment ref="H2" authorId="0" shapeId="0">
      <text>
        <r>
          <rPr>
            <b/>
            <sz val="9"/>
            <color indexed="81"/>
            <rFont val="Segoe UI"/>
            <family val="2"/>
          </rPr>
          <t>Affonso Pereira:</t>
        </r>
        <r>
          <rPr>
            <sz val="9"/>
            <color indexed="81"/>
            <rFont val="Segoe UI"/>
            <family val="2"/>
          </rPr>
          <t xml:space="preserve">
Com base no preço de abertura</t>
        </r>
      </text>
    </comment>
  </commentList>
</comments>
</file>

<file path=xl/sharedStrings.xml><?xml version="1.0" encoding="utf-8"?>
<sst xmlns="http://schemas.openxmlformats.org/spreadsheetml/2006/main" count="50" uniqueCount="43">
  <si>
    <t>Data</t>
  </si>
  <si>
    <t>Volume Financeiro</t>
  </si>
  <si>
    <t>Fonte: https://br.investing.com/equities/gamestop-corp-historical-data</t>
  </si>
  <si>
    <t>Amplitude da cotação (US$)</t>
  </si>
  <si>
    <t>Amplitude sobre Abertura (%)</t>
  </si>
  <si>
    <t>Preço de Fechamento</t>
  </si>
  <si>
    <t>Preço na Abertura</t>
  </si>
  <si>
    <t>Sumário da planilha</t>
  </si>
  <si>
    <t>Coleta de Dados</t>
  </si>
  <si>
    <t>Gráficos</t>
  </si>
  <si>
    <t>Análise Exploratória (Estatística Descritiva)</t>
  </si>
  <si>
    <t>Primeira Análise de Mercado</t>
  </si>
  <si>
    <t>Análise do Mercado Acionário da Companhia GameStop Corp. (NYSE: $GME) de 1º de dezembro de 2020 até 30 de março de 2021</t>
  </si>
  <si>
    <t>$GME Preço por ação</t>
  </si>
  <si>
    <t>Média do preço de fechamento</t>
  </si>
  <si>
    <t>Mediana do preço de fechamento</t>
  </si>
  <si>
    <t>Preço Máximo Intraday</t>
  </si>
  <si>
    <t>Preço Mínimo Intraday</t>
  </si>
  <si>
    <t>Maior preço máximo no período</t>
  </si>
  <si>
    <t>Data:</t>
  </si>
  <si>
    <t>Maior amplitude Intraday (US$)</t>
  </si>
  <si>
    <t>Média</t>
  </si>
  <si>
    <t>Mediana</t>
  </si>
  <si>
    <t>01/12/2020 - 12/01/2021</t>
  </si>
  <si>
    <t>13/01/2021 - 12/02/2021</t>
  </si>
  <si>
    <t>16/01/2021 - 30/03/2021</t>
  </si>
  <si>
    <t>Volume Financeiro em (US$)</t>
  </si>
  <si>
    <t>Coluna1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</si>
  <si>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</si>
  <si>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</si>
  <si>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</si>
  <si>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</si>
  <si>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</si>
  <si>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</si>
  <si>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</si>
  <si>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</si>
  <si>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</si>
  <si>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</si>
  <si>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</si>
  <si>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Bloco</t>
  </si>
  <si>
    <t>Mais</t>
  </si>
  <si>
    <t>Freqüência</t>
  </si>
  <si>
    <t>% cumulativo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</si>
</sst>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10"/>
      <color rgb="FF333333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1"/>
      <color theme="1"/>
      <name val="Bahnschrift"/>
      <family val="2"/>
    </font>
    <font>
      <b/>
      <sz val="20"/>
      <color theme="0"/>
      <name val="Bahnschrift"/>
      <family val="2"/>
    </font>
    <font>
      <b/>
      <sz val="28"/>
      <color theme="0"/>
      <name val="Bahnschrift"/>
      <family val="2"/>
    </font>
    <font>
      <b/>
      <sz val="48"/>
      <color theme="0"/>
      <name val="Bahnschrift"/>
      <family val="2"/>
    </font>
    <font>
      <u/>
      <sz val="11"/>
      <color theme="10"/>
      <name val="Calibri"/>
      <family val="2"/>
      <scheme val="minor"/>
    </font>
    <font>
      <sz val="20"/>
      <color theme="1"/>
      <name val="Bahnschrift"/>
      <family val="2"/>
    </font>
    <font>
      <u/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3" fontId="2" fillId="2" borderId="0" xfId="0" applyNumberFormat="1" applyFont="1" applyFill="1" applyAlignment="1">
      <alignment horizontal="right" vertical="center" indent="1"/>
    </xf>
    <xf numFmtId="4" fontId="2" fillId="2" borderId="0" xfId="0" applyNumberFormat="1" applyFont="1" applyFill="1" applyAlignment="1">
      <alignment horizontal="right" vertical="center" indent="1"/>
    </xf>
    <xf numFmtId="14" fontId="3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6" fillId="0" borderId="0" xfId="1" applyNumberFormat="1" applyFont="1" applyBorder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2" fillId="3" borderId="0" xfId="0" applyFont="1" applyFill="1"/>
    <xf numFmtId="0" fontId="7" fillId="3" borderId="0" xfId="0" applyFont="1" applyFill="1" applyAlignment="1">
      <alignment horizontal="left"/>
    </xf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13" fillId="3" borderId="0" xfId="2" applyFont="1" applyFill="1" applyAlignment="1">
      <alignment horizontal="left"/>
    </xf>
    <xf numFmtId="0" fontId="8" fillId="3" borderId="0" xfId="0" applyFont="1" applyFill="1" applyAlignment="1">
      <alignment horizontal="left" vertical="top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'Análise Exploratória'!$I$9:$I$18</c:f>
              <c:strCache>
                <c:ptCount val="10"/>
                <c:pt idx="0">
                  <c:v>12,48</c:v>
                </c:pt>
                <c:pt idx="1">
                  <c:v>21,78</c:v>
                </c:pt>
                <c:pt idx="2">
                  <c:v>31,08</c:v>
                </c:pt>
                <c:pt idx="3">
                  <c:v>49,68</c:v>
                </c:pt>
                <c:pt idx="4">
                  <c:v>58,98</c:v>
                </c:pt>
                <c:pt idx="5">
                  <c:v>68,28</c:v>
                </c:pt>
                <c:pt idx="6">
                  <c:v>40,38</c:v>
                </c:pt>
                <c:pt idx="7">
                  <c:v>Mais</c:v>
                </c:pt>
                <c:pt idx="8">
                  <c:v>3,18</c:v>
                </c:pt>
                <c:pt idx="9">
                  <c:v>77,58</c:v>
                </c:pt>
              </c:strCache>
            </c:strRef>
          </c:cat>
          <c:val>
            <c:numRef>
              <c:f>'Análise Exploratória'!$J$9:$J$18</c:f>
              <c:numCache>
                <c:formatCode>General</c:formatCode>
                <c:ptCount val="10"/>
                <c:pt idx="0">
                  <c:v>40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96-4043-8342-698F51CB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78576480"/>
        <c:axId val="-1678581376"/>
      </c:barChart>
      <c:lineChart>
        <c:grouping val="standard"/>
        <c:varyColors val="0"/>
        <c:ser>
          <c:idx val="1"/>
          <c:order val="1"/>
          <c:tx>
            <c:v>% cumulativo</c:v>
          </c:tx>
          <c:cat>
            <c:strRef>
              <c:f>'Análise Exploratória'!$I$9:$I$18</c:f>
              <c:strCache>
                <c:ptCount val="10"/>
                <c:pt idx="0">
                  <c:v>12,48</c:v>
                </c:pt>
                <c:pt idx="1">
                  <c:v>21,78</c:v>
                </c:pt>
                <c:pt idx="2">
                  <c:v>31,08</c:v>
                </c:pt>
                <c:pt idx="3">
                  <c:v>49,68</c:v>
                </c:pt>
                <c:pt idx="4">
                  <c:v>58,98</c:v>
                </c:pt>
                <c:pt idx="5">
                  <c:v>68,28</c:v>
                </c:pt>
                <c:pt idx="6">
                  <c:v>40,38</c:v>
                </c:pt>
                <c:pt idx="7">
                  <c:v>Mais</c:v>
                </c:pt>
                <c:pt idx="8">
                  <c:v>3,18</c:v>
                </c:pt>
                <c:pt idx="9">
                  <c:v>77,58</c:v>
                </c:pt>
              </c:strCache>
            </c:strRef>
          </c:cat>
          <c:val>
            <c:numRef>
              <c:f>'Análise Exploratória'!$K$9:$K$18</c:f>
              <c:numCache>
                <c:formatCode>0.00%</c:formatCode>
                <c:ptCount val="10"/>
                <c:pt idx="0">
                  <c:v>0.48780487804878048</c:v>
                </c:pt>
                <c:pt idx="1">
                  <c:v>0.59756097560975607</c:v>
                </c:pt>
                <c:pt idx="2">
                  <c:v>0.70731707317073167</c:v>
                </c:pt>
                <c:pt idx="3">
                  <c:v>0.80487804878048785</c:v>
                </c:pt>
                <c:pt idx="4">
                  <c:v>0.87804878048780488</c:v>
                </c:pt>
                <c:pt idx="5">
                  <c:v>0.92682926829268297</c:v>
                </c:pt>
                <c:pt idx="6">
                  <c:v>0.96341463414634143</c:v>
                </c:pt>
                <c:pt idx="7">
                  <c:v>0.98780487804878048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96-4043-8342-698F51CB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1982720"/>
        <c:axId val="-1678575936"/>
      </c:lineChart>
      <c:catAx>
        <c:axId val="-16785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8581376"/>
        <c:crosses val="autoZero"/>
        <c:auto val="1"/>
        <c:lblAlgn val="ctr"/>
        <c:lblOffset val="100"/>
        <c:noMultiLvlLbl val="0"/>
      </c:catAx>
      <c:valAx>
        <c:axId val="-167858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8576480"/>
        <c:crosses val="autoZero"/>
        <c:crossBetween val="between"/>
      </c:valAx>
      <c:valAx>
        <c:axId val="-1678575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1481982720"/>
        <c:crosses val="max"/>
        <c:crossBetween val="between"/>
      </c:valAx>
      <c:catAx>
        <c:axId val="-14819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785759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Dados!$I$2</c:f>
              <c:strCache>
                <c:ptCount val="1"/>
                <c:pt idx="0">
                  <c:v>Volume Financeiro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cat>
            <c:numRef>
              <c:f>Dados!$B$3:$B$84</c:f>
              <c:numCache>
                <c:formatCode>m/d/yyyy</c:formatCode>
                <c:ptCount val="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</c:numCache>
            </c:numRef>
          </c:cat>
          <c:val>
            <c:numRef>
              <c:f>Dados!$I$3:$I$84</c:f>
              <c:numCache>
                <c:formatCode>#,##0</c:formatCode>
                <c:ptCount val="82"/>
                <c:pt idx="0">
                  <c:v>50615600</c:v>
                </c:pt>
                <c:pt idx="1">
                  <c:v>31533600</c:v>
                </c:pt>
                <c:pt idx="2">
                  <c:v>25180000</c:v>
                </c:pt>
                <c:pt idx="3">
                  <c:v>35890800</c:v>
                </c:pt>
                <c:pt idx="4">
                  <c:v>29545200</c:v>
                </c:pt>
                <c:pt idx="5">
                  <c:v>64480800</c:v>
                </c:pt>
                <c:pt idx="6">
                  <c:v>97431600</c:v>
                </c:pt>
                <c:pt idx="7">
                  <c:v>30235600</c:v>
                </c:pt>
                <c:pt idx="8">
                  <c:v>29987600</c:v>
                </c:pt>
                <c:pt idx="9">
                  <c:v>40028400</c:v>
                </c:pt>
                <c:pt idx="10">
                  <c:v>32759200</c:v>
                </c:pt>
                <c:pt idx="11">
                  <c:v>23460400</c:v>
                </c:pt>
                <c:pt idx="12">
                  <c:v>32779600</c:v>
                </c:pt>
                <c:pt idx="13">
                  <c:v>66475200</c:v>
                </c:pt>
                <c:pt idx="14">
                  <c:v>39504400</c:v>
                </c:pt>
                <c:pt idx="15">
                  <c:v>122610800</c:v>
                </c:pt>
                <c:pt idx="16">
                  <c:v>103321200</c:v>
                </c:pt>
                <c:pt idx="17">
                  <c:v>25048800</c:v>
                </c:pt>
                <c:pt idx="18">
                  <c:v>35863600</c:v>
                </c:pt>
                <c:pt idx="19">
                  <c:v>36965600</c:v>
                </c:pt>
                <c:pt idx="20">
                  <c:v>23737600</c:v>
                </c:pt>
                <c:pt idx="21">
                  <c:v>27690800</c:v>
                </c:pt>
                <c:pt idx="22">
                  <c:v>40090000</c:v>
                </c:pt>
                <c:pt idx="23">
                  <c:v>19846000</c:v>
                </c:pt>
                <c:pt idx="24">
                  <c:v>24224800</c:v>
                </c:pt>
                <c:pt idx="25">
                  <c:v>24517200</c:v>
                </c:pt>
                <c:pt idx="26">
                  <c:v>25928000</c:v>
                </c:pt>
                <c:pt idx="27">
                  <c:v>59632000</c:v>
                </c:pt>
                <c:pt idx="28">
                  <c:v>28242800</c:v>
                </c:pt>
                <c:pt idx="29">
                  <c:v>578006800</c:v>
                </c:pt>
                <c:pt idx="30">
                  <c:v>374869600</c:v>
                </c:pt>
                <c:pt idx="31">
                  <c:v>187465600</c:v>
                </c:pt>
                <c:pt idx="32">
                  <c:v>298887600</c:v>
                </c:pt>
                <c:pt idx="33">
                  <c:v>133887200</c:v>
                </c:pt>
                <c:pt idx="34">
                  <c:v>224867600</c:v>
                </c:pt>
                <c:pt idx="35">
                  <c:v>788631600</c:v>
                </c:pt>
                <c:pt idx="36">
                  <c:v>711496000</c:v>
                </c:pt>
                <c:pt idx="37">
                  <c:v>714352000</c:v>
                </c:pt>
                <c:pt idx="38">
                  <c:v>373586800</c:v>
                </c:pt>
                <c:pt idx="39">
                  <c:v>235263200</c:v>
                </c:pt>
                <c:pt idx="40">
                  <c:v>202264400</c:v>
                </c:pt>
                <c:pt idx="41">
                  <c:v>149528800</c:v>
                </c:pt>
                <c:pt idx="42">
                  <c:v>312732400</c:v>
                </c:pt>
                <c:pt idx="43">
                  <c:v>170794000</c:v>
                </c:pt>
                <c:pt idx="44">
                  <c:v>249709200</c:v>
                </c:pt>
                <c:pt idx="45">
                  <c:v>325380000</c:v>
                </c:pt>
                <c:pt idx="46">
                  <c:v>102749200</c:v>
                </c:pt>
                <c:pt idx="47">
                  <c:v>107372400</c:v>
                </c:pt>
                <c:pt idx="48">
                  <c:v>145820000</c:v>
                </c:pt>
                <c:pt idx="49">
                  <c:v>52226800</c:v>
                </c:pt>
                <c:pt idx="50">
                  <c:v>58293200</c:v>
                </c:pt>
                <c:pt idx="51">
                  <c:v>32700000</c:v>
                </c:pt>
                <c:pt idx="52">
                  <c:v>36747200</c:v>
                </c:pt>
                <c:pt idx="53">
                  <c:v>95962400</c:v>
                </c:pt>
                <c:pt idx="54">
                  <c:v>59312800</c:v>
                </c:pt>
                <c:pt idx="55">
                  <c:v>77904000</c:v>
                </c:pt>
                <c:pt idx="56">
                  <c:v>30260800</c:v>
                </c:pt>
                <c:pt idx="57">
                  <c:v>332446800</c:v>
                </c:pt>
                <c:pt idx="58">
                  <c:v>601235200</c:v>
                </c:pt>
                <c:pt idx="59">
                  <c:v>368776800</c:v>
                </c:pt>
                <c:pt idx="60">
                  <c:v>199176000</c:v>
                </c:pt>
                <c:pt idx="61">
                  <c:v>135132000</c:v>
                </c:pt>
                <c:pt idx="62">
                  <c:v>77095600</c:v>
                </c:pt>
                <c:pt idx="63">
                  <c:v>130427600</c:v>
                </c:pt>
                <c:pt idx="64">
                  <c:v>122934800</c:v>
                </c:pt>
                <c:pt idx="65">
                  <c:v>254262400</c:v>
                </c:pt>
                <c:pt idx="66">
                  <c:v>156397200</c:v>
                </c:pt>
                <c:pt idx="67">
                  <c:v>286282400</c:v>
                </c:pt>
                <c:pt idx="68">
                  <c:v>113250000</c:v>
                </c:pt>
                <c:pt idx="69">
                  <c:v>103383600</c:v>
                </c:pt>
                <c:pt idx="70">
                  <c:v>96401600</c:v>
                </c:pt>
                <c:pt idx="71">
                  <c:v>141691600</c:v>
                </c:pt>
                <c:pt idx="72">
                  <c:v>65926400</c:v>
                </c:pt>
                <c:pt idx="73">
                  <c:v>47059600</c:v>
                </c:pt>
                <c:pt idx="74">
                  <c:v>98709200</c:v>
                </c:pt>
                <c:pt idx="75">
                  <c:v>40246000</c:v>
                </c:pt>
                <c:pt idx="76">
                  <c:v>57716400</c:v>
                </c:pt>
                <c:pt idx="77">
                  <c:v>96711600</c:v>
                </c:pt>
                <c:pt idx="78">
                  <c:v>203849200</c:v>
                </c:pt>
                <c:pt idx="79">
                  <c:v>149722800</c:v>
                </c:pt>
                <c:pt idx="80">
                  <c:v>40168800</c:v>
                </c:pt>
                <c:pt idx="81">
                  <c:v>68379600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76-423E-AED9-32B9525D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481983808"/>
        <c:axId val="-1481979456"/>
      </c:barChart>
      <c:dateAx>
        <c:axId val="-1481983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1979456"/>
        <c:crosses val="autoZero"/>
        <c:auto val="1"/>
        <c:lblOffset val="100"/>
        <c:baseTimeUnit val="days"/>
      </c:dateAx>
      <c:valAx>
        <c:axId val="-1481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19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Dados!$B$3:$B$84</c:f>
              <c:numCache>
                <c:formatCode>m/d/yyyy</c:formatCode>
                <c:ptCount val="8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</c:numCache>
            </c:numRef>
          </c:cat>
          <c:val>
            <c:numRef>
              <c:f>Dados!$F$3:$F$84</c:f>
              <c:numCache>
                <c:formatCode>#,##0.00</c:formatCode>
                <c:ptCount val="82"/>
                <c:pt idx="0">
                  <c:v>3.95</c:v>
                </c:pt>
                <c:pt idx="1">
                  <c:v>4.1399999999999997</c:v>
                </c:pt>
                <c:pt idx="2">
                  <c:v>4.03</c:v>
                </c:pt>
                <c:pt idx="3">
                  <c:v>4.22</c:v>
                </c:pt>
                <c:pt idx="4">
                  <c:v>4.09</c:v>
                </c:pt>
                <c:pt idx="5">
                  <c:v>4.24</c:v>
                </c:pt>
                <c:pt idx="6">
                  <c:v>3.41</c:v>
                </c:pt>
                <c:pt idx="7">
                  <c:v>3.53</c:v>
                </c:pt>
                <c:pt idx="8">
                  <c:v>3.33</c:v>
                </c:pt>
                <c:pt idx="9">
                  <c:v>3.18</c:v>
                </c:pt>
                <c:pt idx="10">
                  <c:v>3.46</c:v>
                </c:pt>
                <c:pt idx="11">
                  <c:v>3.46</c:v>
                </c:pt>
                <c:pt idx="12">
                  <c:v>3.71</c:v>
                </c:pt>
                <c:pt idx="13">
                  <c:v>3.91</c:v>
                </c:pt>
                <c:pt idx="14">
                  <c:v>3.88</c:v>
                </c:pt>
                <c:pt idx="15">
                  <c:v>4.8600000000000003</c:v>
                </c:pt>
                <c:pt idx="16">
                  <c:v>5.14</c:v>
                </c:pt>
                <c:pt idx="17">
                  <c:v>5.04</c:v>
                </c:pt>
                <c:pt idx="18">
                  <c:v>5.25</c:v>
                </c:pt>
                <c:pt idx="19">
                  <c:v>4.84</c:v>
                </c:pt>
                <c:pt idx="20">
                  <c:v>4.82</c:v>
                </c:pt>
                <c:pt idx="21">
                  <c:v>4.71</c:v>
                </c:pt>
                <c:pt idx="22">
                  <c:v>4.3099999999999996</c:v>
                </c:pt>
                <c:pt idx="23">
                  <c:v>4.34</c:v>
                </c:pt>
                <c:pt idx="24">
                  <c:v>4.59</c:v>
                </c:pt>
                <c:pt idx="25">
                  <c:v>4.5199999999999996</c:v>
                </c:pt>
                <c:pt idx="26">
                  <c:v>4.42</c:v>
                </c:pt>
                <c:pt idx="27">
                  <c:v>4.99</c:v>
                </c:pt>
                <c:pt idx="28">
                  <c:v>4.99</c:v>
                </c:pt>
                <c:pt idx="29">
                  <c:v>7.85</c:v>
                </c:pt>
                <c:pt idx="30">
                  <c:v>9.98</c:v>
                </c:pt>
                <c:pt idx="31">
                  <c:v>8.8800000000000008</c:v>
                </c:pt>
                <c:pt idx="32">
                  <c:v>9.84</c:v>
                </c:pt>
                <c:pt idx="33">
                  <c:v>9.7799999999999994</c:v>
                </c:pt>
                <c:pt idx="34">
                  <c:v>10.76</c:v>
                </c:pt>
                <c:pt idx="35">
                  <c:v>16.25</c:v>
                </c:pt>
                <c:pt idx="36">
                  <c:v>19.2</c:v>
                </c:pt>
                <c:pt idx="37">
                  <c:v>36.99</c:v>
                </c:pt>
                <c:pt idx="38">
                  <c:v>86.88</c:v>
                </c:pt>
                <c:pt idx="39">
                  <c:v>48.4</c:v>
                </c:pt>
                <c:pt idx="40">
                  <c:v>81.25</c:v>
                </c:pt>
                <c:pt idx="41">
                  <c:v>56.25</c:v>
                </c:pt>
                <c:pt idx="42">
                  <c:v>22.5</c:v>
                </c:pt>
                <c:pt idx="43">
                  <c:v>23.1</c:v>
                </c:pt>
                <c:pt idx="44">
                  <c:v>13.38</c:v>
                </c:pt>
                <c:pt idx="45">
                  <c:v>15.94</c:v>
                </c:pt>
                <c:pt idx="46">
                  <c:v>15</c:v>
                </c:pt>
                <c:pt idx="47">
                  <c:v>12.58</c:v>
                </c:pt>
                <c:pt idx="48">
                  <c:v>12.8</c:v>
                </c:pt>
                <c:pt idx="49">
                  <c:v>12.77</c:v>
                </c:pt>
                <c:pt idx="50">
                  <c:v>13.1</c:v>
                </c:pt>
                <c:pt idx="51">
                  <c:v>12.38</c:v>
                </c:pt>
                <c:pt idx="52">
                  <c:v>11.48</c:v>
                </c:pt>
                <c:pt idx="53">
                  <c:v>10.17</c:v>
                </c:pt>
                <c:pt idx="54">
                  <c:v>10.15</c:v>
                </c:pt>
                <c:pt idx="55">
                  <c:v>11.5</c:v>
                </c:pt>
                <c:pt idx="56">
                  <c:v>11.24</c:v>
                </c:pt>
                <c:pt idx="57">
                  <c:v>22.93</c:v>
                </c:pt>
                <c:pt idx="58">
                  <c:v>27.18</c:v>
                </c:pt>
                <c:pt idx="59">
                  <c:v>25.43</c:v>
                </c:pt>
                <c:pt idx="60">
                  <c:v>30.1</c:v>
                </c:pt>
                <c:pt idx="61">
                  <c:v>29.55</c:v>
                </c:pt>
                <c:pt idx="62">
                  <c:v>31.05</c:v>
                </c:pt>
                <c:pt idx="63">
                  <c:v>33.090000000000003</c:v>
                </c:pt>
                <c:pt idx="64">
                  <c:v>34.44</c:v>
                </c:pt>
                <c:pt idx="65">
                  <c:v>48.63</c:v>
                </c:pt>
                <c:pt idx="66">
                  <c:v>61.72</c:v>
                </c:pt>
                <c:pt idx="67">
                  <c:v>66.25</c:v>
                </c:pt>
                <c:pt idx="68">
                  <c:v>65</c:v>
                </c:pt>
                <c:pt idx="69">
                  <c:v>66.13</c:v>
                </c:pt>
                <c:pt idx="70">
                  <c:v>55.03</c:v>
                </c:pt>
                <c:pt idx="71">
                  <c:v>52.04</c:v>
                </c:pt>
                <c:pt idx="72">
                  <c:v>52.45</c:v>
                </c:pt>
                <c:pt idx="73">
                  <c:v>50.44</c:v>
                </c:pt>
                <c:pt idx="74">
                  <c:v>50.07</c:v>
                </c:pt>
                <c:pt idx="75">
                  <c:v>48.62</c:v>
                </c:pt>
                <c:pt idx="76">
                  <c:v>45.44</c:v>
                </c:pt>
                <c:pt idx="77">
                  <c:v>30.08</c:v>
                </c:pt>
                <c:pt idx="78">
                  <c:v>45.94</c:v>
                </c:pt>
                <c:pt idx="79">
                  <c:v>45.25</c:v>
                </c:pt>
                <c:pt idx="80">
                  <c:v>45.33</c:v>
                </c:pt>
                <c:pt idx="81">
                  <c:v>48.62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4C-4AC7-9E53-E047F1CD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1988704"/>
        <c:axId val="-1481988160"/>
      </c:lineChart>
      <c:dateAx>
        <c:axId val="-14819887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1988160"/>
        <c:crosses val="autoZero"/>
        <c:auto val="1"/>
        <c:lblOffset val="100"/>
        <c:baseTimeUnit val="days"/>
      </c:dateAx>
      <c:valAx>
        <c:axId val="-14819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19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19</xdr:row>
      <xdr:rowOff>114299</xdr:rowOff>
    </xdr:from>
    <xdr:to>
      <xdr:col>10</xdr:col>
      <xdr:colOff>752475</xdr:colOff>
      <xdr:row>33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C4DADEE-7157-4C69-8674-300F6537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2</xdr:row>
      <xdr:rowOff>123825</xdr:rowOff>
    </xdr:from>
    <xdr:to>
      <xdr:col>24</xdr:col>
      <xdr:colOff>19050</xdr:colOff>
      <xdr:row>24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</xdr:row>
      <xdr:rowOff>47625</xdr:rowOff>
    </xdr:from>
    <xdr:to>
      <xdr:col>12</xdr:col>
      <xdr:colOff>247650</xdr:colOff>
      <xdr:row>24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"/>
  <sheetViews>
    <sheetView showGridLines="0" tabSelected="1" workbookViewId="0">
      <selection activeCell="O26" sqref="O26"/>
    </sheetView>
  </sheetViews>
  <sheetFormatPr defaultRowHeight="14.25" x14ac:dyDescent="0.2"/>
  <cols>
    <col min="1" max="16384" width="9.140625" style="9"/>
  </cols>
  <sheetData>
    <row r="2" spans="1:16" ht="58.5" x14ac:dyDescent="0.7">
      <c r="B2" s="11" t="s">
        <v>11</v>
      </c>
    </row>
    <row r="3" spans="1:16" ht="32.25" customHeight="1" x14ac:dyDescent="0.2">
      <c r="B3" s="26" t="s">
        <v>12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ht="32.25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6" spans="1:16" ht="34.5" x14ac:dyDescent="0.45">
      <c r="B6" s="10" t="s">
        <v>7</v>
      </c>
    </row>
    <row r="7" spans="1:16" ht="26.25" x14ac:dyDescent="0.4">
      <c r="A7" s="12"/>
      <c r="B7" s="25" t="s">
        <v>8</v>
      </c>
      <c r="C7" s="25"/>
      <c r="D7" s="25"/>
      <c r="E7" s="13"/>
      <c r="F7" s="13"/>
      <c r="G7" s="13"/>
      <c r="H7" s="13"/>
      <c r="I7" s="13"/>
    </row>
    <row r="8" spans="1:16" ht="26.25" x14ac:dyDescent="0.4">
      <c r="A8" s="12"/>
      <c r="B8" s="25" t="s">
        <v>10</v>
      </c>
      <c r="C8" s="25"/>
      <c r="D8" s="25"/>
      <c r="E8" s="25"/>
      <c r="F8" s="25"/>
      <c r="G8" s="25"/>
      <c r="H8" s="25"/>
      <c r="I8" s="25"/>
    </row>
    <row r="9" spans="1:16" ht="26.25" x14ac:dyDescent="0.4">
      <c r="A9" s="12"/>
      <c r="B9" s="25" t="s">
        <v>9</v>
      </c>
      <c r="C9" s="25"/>
      <c r="D9" s="13"/>
      <c r="E9" s="13"/>
      <c r="F9" s="13"/>
      <c r="G9" s="13"/>
      <c r="H9" s="13"/>
      <c r="I9" s="13"/>
    </row>
  </sheetData>
  <mergeCells count="4">
    <mergeCell ref="B7:D7"/>
    <mergeCell ref="B8:I8"/>
    <mergeCell ref="B9:C9"/>
    <mergeCell ref="B3:P4"/>
  </mergeCells>
  <hyperlinks>
    <hyperlink ref="B7" location="Dados!A1" display="Coleta de Dados"/>
    <hyperlink ref="B8" location="'Análise Exploratória'!A1" display="Análise Exploratória (Estatística Descritiva)"/>
    <hyperlink ref="B9" location="Gráficos!A1" display="Gráficos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4"/>
  <sheetViews>
    <sheetView showGridLines="0" workbookViewId="0">
      <pane ySplit="2" topLeftCell="A3" activePane="bottomLeft" state="frozen"/>
      <selection pane="bottomLeft" activeCell="D86" sqref="D86"/>
    </sheetView>
  </sheetViews>
  <sheetFormatPr defaultRowHeight="15" x14ac:dyDescent="0.25"/>
  <cols>
    <col min="2" max="2" width="14.7109375" style="1" customWidth="1"/>
    <col min="3" max="3" width="19" bestFit="1" customWidth="1"/>
    <col min="4" max="4" width="21.7109375" bestFit="1" customWidth="1"/>
    <col min="5" max="5" width="21.140625" bestFit="1" customWidth="1"/>
    <col min="6" max="6" width="25" bestFit="1" customWidth="1"/>
    <col min="7" max="7" width="25.85546875" bestFit="1" customWidth="1"/>
    <col min="8" max="8" width="28.140625" bestFit="1" customWidth="1"/>
    <col min="9" max="9" width="23" customWidth="1"/>
    <col min="10" max="10" width="14.140625" bestFit="1" customWidth="1"/>
    <col min="11" max="13" width="12.42578125" customWidth="1"/>
    <col min="14" max="14" width="18" bestFit="1" customWidth="1"/>
    <col min="15" max="15" width="20.140625" bestFit="1" customWidth="1"/>
  </cols>
  <sheetData>
    <row r="1" spans="1:14" x14ac:dyDescent="0.25">
      <c r="A1" t="s">
        <v>2</v>
      </c>
    </row>
    <row r="2" spans="1:14" x14ac:dyDescent="0.25">
      <c r="B2" s="6" t="s">
        <v>0</v>
      </c>
      <c r="C2" s="7" t="s">
        <v>6</v>
      </c>
      <c r="D2" s="7" t="s">
        <v>16</v>
      </c>
      <c r="E2" s="7" t="s">
        <v>17</v>
      </c>
      <c r="F2" s="7" t="s">
        <v>5</v>
      </c>
      <c r="G2" s="7" t="s">
        <v>3</v>
      </c>
      <c r="H2" s="7" t="s">
        <v>4</v>
      </c>
      <c r="I2" s="7" t="s">
        <v>1</v>
      </c>
      <c r="J2" s="5"/>
      <c r="K2" s="5"/>
      <c r="L2" s="5"/>
      <c r="M2" s="5"/>
    </row>
    <row r="3" spans="1:14" x14ac:dyDescent="0.25">
      <c r="B3" s="4">
        <v>44166</v>
      </c>
      <c r="C3" s="3">
        <v>4.28</v>
      </c>
      <c r="D3" s="3">
        <v>4.3499999999999996</v>
      </c>
      <c r="E3" s="3">
        <v>3.94</v>
      </c>
      <c r="F3" s="3">
        <v>3.95</v>
      </c>
      <c r="G3" s="3">
        <f t="shared" ref="G3:G34" si="0">D3-E3</f>
        <v>0.4099999999999997</v>
      </c>
      <c r="H3" s="8">
        <f t="shared" ref="H3:H34" si="1">G3/C3</f>
        <v>9.5794392523364413E-2</v>
      </c>
      <c r="I3" s="2">
        <v>50615600</v>
      </c>
      <c r="J3" s="2"/>
      <c r="K3" s="3"/>
      <c r="L3" s="3"/>
      <c r="M3" s="3"/>
      <c r="N3" s="2"/>
    </row>
    <row r="4" spans="1:14" x14ac:dyDescent="0.25">
      <c r="B4" s="4">
        <v>44167</v>
      </c>
      <c r="C4" s="3">
        <v>3.92</v>
      </c>
      <c r="D4" s="3">
        <v>4.17</v>
      </c>
      <c r="E4" s="3">
        <v>3.85</v>
      </c>
      <c r="F4" s="3">
        <v>4.1399999999999997</v>
      </c>
      <c r="G4" s="3">
        <f t="shared" si="0"/>
        <v>0.31999999999999984</v>
      </c>
      <c r="H4" s="8">
        <f t="shared" si="1"/>
        <v>8.1632653061224456E-2</v>
      </c>
      <c r="I4" s="2">
        <v>31533600</v>
      </c>
      <c r="J4" s="3"/>
      <c r="K4" s="3"/>
      <c r="L4" s="3"/>
      <c r="M4" s="3"/>
      <c r="N4" s="2"/>
    </row>
    <row r="5" spans="1:14" x14ac:dyDescent="0.25">
      <c r="B5" s="4">
        <v>44168</v>
      </c>
      <c r="C5" s="3">
        <v>4.12</v>
      </c>
      <c r="D5" s="3">
        <v>4.16</v>
      </c>
      <c r="E5" s="3">
        <v>3.97</v>
      </c>
      <c r="F5" s="3">
        <v>4.03</v>
      </c>
      <c r="G5" s="3">
        <f t="shared" si="0"/>
        <v>0.18999999999999995</v>
      </c>
      <c r="H5" s="8">
        <f t="shared" si="1"/>
        <v>4.6116504854368918E-2</v>
      </c>
      <c r="I5" s="2">
        <v>25180000</v>
      </c>
      <c r="J5" s="3"/>
      <c r="K5" s="3"/>
      <c r="L5" s="3"/>
      <c r="M5" s="3"/>
      <c r="N5" s="2"/>
    </row>
    <row r="6" spans="1:14" x14ac:dyDescent="0.25">
      <c r="B6" s="4">
        <v>44169</v>
      </c>
      <c r="C6" s="3">
        <v>4.07</v>
      </c>
      <c r="D6" s="3">
        <v>4.32</v>
      </c>
      <c r="E6" s="3">
        <v>4.07</v>
      </c>
      <c r="F6" s="3">
        <v>4.22</v>
      </c>
      <c r="G6" s="3">
        <f t="shared" si="0"/>
        <v>0.25</v>
      </c>
      <c r="H6" s="8">
        <f t="shared" si="1"/>
        <v>6.142506142506142E-2</v>
      </c>
      <c r="I6" s="2">
        <v>35890800</v>
      </c>
      <c r="J6" s="3"/>
      <c r="K6" s="3"/>
      <c r="L6" s="3"/>
      <c r="M6" s="3"/>
      <c r="N6" s="2"/>
    </row>
    <row r="7" spans="1:14" x14ac:dyDescent="0.25">
      <c r="B7" s="4">
        <v>44172</v>
      </c>
      <c r="C7" s="3">
        <v>4.25</v>
      </c>
      <c r="D7" s="3">
        <v>4.38</v>
      </c>
      <c r="E7" s="3">
        <v>4.05</v>
      </c>
      <c r="F7" s="3">
        <v>4.09</v>
      </c>
      <c r="G7" s="3">
        <f t="shared" si="0"/>
        <v>0.33000000000000007</v>
      </c>
      <c r="H7" s="8">
        <f t="shared" si="1"/>
        <v>7.764705882352943E-2</v>
      </c>
      <c r="I7" s="2">
        <v>29545200</v>
      </c>
      <c r="J7" s="3"/>
      <c r="K7" s="3"/>
      <c r="L7" s="3"/>
      <c r="M7" s="3"/>
      <c r="N7" s="2"/>
    </row>
    <row r="8" spans="1:14" x14ac:dyDescent="0.25">
      <c r="B8" s="4">
        <v>44173</v>
      </c>
      <c r="C8" s="3">
        <v>4.09</v>
      </c>
      <c r="D8" s="3">
        <v>4.3</v>
      </c>
      <c r="E8" s="3">
        <v>3.98</v>
      </c>
      <c r="F8" s="3">
        <v>4.24</v>
      </c>
      <c r="G8" s="3">
        <f t="shared" si="0"/>
        <v>0.31999999999999984</v>
      </c>
      <c r="H8" s="8">
        <f t="shared" si="1"/>
        <v>7.8239608801955948E-2</v>
      </c>
      <c r="I8" s="2">
        <v>64480800</v>
      </c>
      <c r="J8" s="3"/>
      <c r="K8" s="3"/>
      <c r="L8" s="3"/>
      <c r="M8" s="3"/>
      <c r="N8" s="2"/>
    </row>
    <row r="9" spans="1:14" x14ac:dyDescent="0.25">
      <c r="B9" s="4">
        <v>44174</v>
      </c>
      <c r="C9" s="3">
        <v>3.48</v>
      </c>
      <c r="D9" s="3">
        <v>3.68</v>
      </c>
      <c r="E9" s="3">
        <v>3.31</v>
      </c>
      <c r="F9" s="3">
        <v>3.41</v>
      </c>
      <c r="G9" s="3">
        <f t="shared" si="0"/>
        <v>0.37000000000000011</v>
      </c>
      <c r="H9" s="8">
        <f t="shared" si="1"/>
        <v>0.10632183908045981</v>
      </c>
      <c r="I9" s="2">
        <v>97431600</v>
      </c>
      <c r="J9" s="3"/>
      <c r="K9" s="3"/>
      <c r="L9" s="3"/>
      <c r="M9" s="3"/>
      <c r="N9" s="2"/>
    </row>
    <row r="10" spans="1:14" x14ac:dyDescent="0.25">
      <c r="B10" s="4">
        <v>44175</v>
      </c>
      <c r="C10" s="3">
        <v>3.28</v>
      </c>
      <c r="D10" s="3">
        <v>3.6</v>
      </c>
      <c r="E10" s="3">
        <v>3.26</v>
      </c>
      <c r="F10" s="3">
        <v>3.53</v>
      </c>
      <c r="G10" s="3">
        <f t="shared" si="0"/>
        <v>0.3400000000000003</v>
      </c>
      <c r="H10" s="8">
        <f t="shared" si="1"/>
        <v>0.10365853658536595</v>
      </c>
      <c r="I10" s="2">
        <v>30235600</v>
      </c>
      <c r="J10" s="3"/>
      <c r="K10" s="3"/>
      <c r="L10" s="3"/>
      <c r="M10" s="3"/>
      <c r="N10" s="2"/>
    </row>
    <row r="11" spans="1:14" x14ac:dyDescent="0.25">
      <c r="B11" s="4">
        <v>44176</v>
      </c>
      <c r="C11" s="3">
        <v>3.48</v>
      </c>
      <c r="D11" s="3">
        <v>3.5</v>
      </c>
      <c r="E11" s="3">
        <v>3.26</v>
      </c>
      <c r="F11" s="3">
        <v>3.33</v>
      </c>
      <c r="G11" s="3">
        <f t="shared" si="0"/>
        <v>0.24000000000000021</v>
      </c>
      <c r="H11" s="8">
        <f t="shared" si="1"/>
        <v>6.8965517241379379E-2</v>
      </c>
      <c r="I11" s="2">
        <v>29987600</v>
      </c>
      <c r="J11" s="3"/>
      <c r="K11" s="3"/>
      <c r="L11" s="3"/>
      <c r="M11" s="3"/>
      <c r="N11" s="2"/>
    </row>
    <row r="12" spans="1:14" x14ac:dyDescent="0.25">
      <c r="B12" s="4">
        <v>44179</v>
      </c>
      <c r="C12" s="3">
        <v>3.34</v>
      </c>
      <c r="D12" s="3">
        <v>3.36</v>
      </c>
      <c r="E12" s="3">
        <v>3.04</v>
      </c>
      <c r="F12" s="3">
        <v>3.18</v>
      </c>
      <c r="G12" s="3">
        <f t="shared" si="0"/>
        <v>0.31999999999999984</v>
      </c>
      <c r="H12" s="8">
        <f t="shared" si="1"/>
        <v>9.5808383233532884E-2</v>
      </c>
      <c r="I12" s="2">
        <v>40028400</v>
      </c>
      <c r="J12" s="3"/>
      <c r="K12" s="3"/>
      <c r="L12" s="3"/>
      <c r="M12" s="3"/>
      <c r="N12" s="2"/>
    </row>
    <row r="13" spans="1:14" x14ac:dyDescent="0.25">
      <c r="B13" s="4">
        <v>44180</v>
      </c>
      <c r="C13" s="3">
        <v>3.19</v>
      </c>
      <c r="D13" s="3">
        <v>3.51</v>
      </c>
      <c r="E13" s="3">
        <v>3.12</v>
      </c>
      <c r="F13" s="3">
        <v>3.46</v>
      </c>
      <c r="G13" s="3">
        <f t="shared" si="0"/>
        <v>0.38999999999999968</v>
      </c>
      <c r="H13" s="8">
        <f t="shared" si="1"/>
        <v>0.12225705329153595</v>
      </c>
      <c r="I13" s="2">
        <v>32759200</v>
      </c>
      <c r="J13" s="3"/>
      <c r="K13" s="3"/>
      <c r="L13" s="3"/>
      <c r="M13" s="3"/>
      <c r="N13" s="2"/>
    </row>
    <row r="14" spans="1:14" x14ac:dyDescent="0.25">
      <c r="B14" s="4">
        <v>44181</v>
      </c>
      <c r="C14" s="3">
        <v>3.49</v>
      </c>
      <c r="D14" s="3">
        <v>3.58</v>
      </c>
      <c r="E14" s="3">
        <v>3.39</v>
      </c>
      <c r="F14" s="3">
        <v>3.46</v>
      </c>
      <c r="G14" s="3">
        <f t="shared" si="0"/>
        <v>0.18999999999999995</v>
      </c>
      <c r="H14" s="8">
        <f t="shared" si="1"/>
        <v>5.4441260744985655E-2</v>
      </c>
      <c r="I14" s="2">
        <v>23460400</v>
      </c>
      <c r="J14" s="3"/>
      <c r="K14" s="3"/>
      <c r="L14" s="3"/>
      <c r="M14" s="3"/>
      <c r="N14" s="2"/>
    </row>
    <row r="15" spans="1:14" x14ac:dyDescent="0.25">
      <c r="B15" s="4">
        <v>44182</v>
      </c>
      <c r="C15" s="3">
        <v>3.49</v>
      </c>
      <c r="D15" s="3">
        <v>3.74</v>
      </c>
      <c r="E15" s="3">
        <v>3.4</v>
      </c>
      <c r="F15" s="3">
        <v>3.71</v>
      </c>
      <c r="G15" s="3">
        <f t="shared" si="0"/>
        <v>0.3400000000000003</v>
      </c>
      <c r="H15" s="8">
        <f t="shared" si="1"/>
        <v>9.7421203438395498E-2</v>
      </c>
      <c r="I15" s="2">
        <v>32779600</v>
      </c>
      <c r="J15" s="3"/>
      <c r="K15" s="3"/>
      <c r="L15" s="3"/>
      <c r="M15" s="3"/>
      <c r="N15" s="2"/>
    </row>
    <row r="16" spans="1:14" x14ac:dyDescent="0.25">
      <c r="B16" s="4">
        <v>44183</v>
      </c>
      <c r="C16" s="3">
        <v>3.94</v>
      </c>
      <c r="D16" s="3">
        <v>4.07</v>
      </c>
      <c r="E16" s="3">
        <v>3.8</v>
      </c>
      <c r="F16" s="3">
        <v>3.91</v>
      </c>
      <c r="G16" s="3">
        <f t="shared" si="0"/>
        <v>0.27000000000000046</v>
      </c>
      <c r="H16" s="8">
        <f t="shared" si="1"/>
        <v>6.852791878172601E-2</v>
      </c>
      <c r="I16" s="2">
        <v>66475200</v>
      </c>
      <c r="J16" s="3"/>
      <c r="K16" s="3"/>
      <c r="L16" s="3"/>
      <c r="M16" s="3"/>
      <c r="N16" s="2"/>
    </row>
    <row r="17" spans="2:14" x14ac:dyDescent="0.25">
      <c r="B17" s="4">
        <v>44186</v>
      </c>
      <c r="C17" s="3">
        <v>3.95</v>
      </c>
      <c r="D17" s="3">
        <v>4.09</v>
      </c>
      <c r="E17" s="3">
        <v>3.82</v>
      </c>
      <c r="F17" s="3">
        <v>3.88</v>
      </c>
      <c r="G17" s="3">
        <f t="shared" si="0"/>
        <v>0.27</v>
      </c>
      <c r="H17" s="8">
        <f t="shared" si="1"/>
        <v>6.8354430379746839E-2</v>
      </c>
      <c r="I17" s="2">
        <v>39504400</v>
      </c>
      <c r="J17" s="3"/>
      <c r="K17" s="3"/>
      <c r="L17" s="3"/>
      <c r="M17" s="3"/>
      <c r="N17" s="2"/>
    </row>
    <row r="18" spans="2:14" x14ac:dyDescent="0.25">
      <c r="B18" s="4">
        <v>44187</v>
      </c>
      <c r="C18" s="3">
        <v>4.05</v>
      </c>
      <c r="D18" s="3">
        <v>5.01</v>
      </c>
      <c r="E18" s="3">
        <v>4.04</v>
      </c>
      <c r="F18" s="3">
        <v>4.8600000000000003</v>
      </c>
      <c r="G18" s="3">
        <f t="shared" si="0"/>
        <v>0.96999999999999975</v>
      </c>
      <c r="H18" s="8">
        <f t="shared" si="1"/>
        <v>0.23950617283950612</v>
      </c>
      <c r="I18" s="2">
        <v>122610800</v>
      </c>
      <c r="J18" s="3"/>
      <c r="K18" s="3"/>
      <c r="L18" s="3"/>
      <c r="M18" s="3"/>
      <c r="N18" s="2"/>
    </row>
    <row r="19" spans="2:14" x14ac:dyDescent="0.25">
      <c r="B19" s="4">
        <v>44188</v>
      </c>
      <c r="C19" s="3">
        <v>5.04</v>
      </c>
      <c r="D19" s="3">
        <v>5.59</v>
      </c>
      <c r="E19" s="3">
        <v>4.78</v>
      </c>
      <c r="F19" s="3">
        <v>5.14</v>
      </c>
      <c r="G19" s="3">
        <f t="shared" si="0"/>
        <v>0.80999999999999961</v>
      </c>
      <c r="H19" s="8">
        <f t="shared" si="1"/>
        <v>0.16071428571428564</v>
      </c>
      <c r="I19" s="2">
        <v>103321200</v>
      </c>
      <c r="J19" s="3"/>
      <c r="K19" s="3"/>
      <c r="L19" s="3"/>
      <c r="M19" s="3"/>
      <c r="N19" s="2"/>
    </row>
    <row r="20" spans="2:14" x14ac:dyDescent="0.25">
      <c r="B20" s="4">
        <v>44189</v>
      </c>
      <c r="C20" s="3">
        <v>5.25</v>
      </c>
      <c r="D20" s="3">
        <v>5.37</v>
      </c>
      <c r="E20" s="3">
        <v>4.99</v>
      </c>
      <c r="F20" s="3">
        <v>5.04</v>
      </c>
      <c r="G20" s="3">
        <f t="shared" si="0"/>
        <v>0.37999999999999989</v>
      </c>
      <c r="H20" s="8">
        <f t="shared" si="1"/>
        <v>7.2380952380952365E-2</v>
      </c>
      <c r="I20" s="2">
        <v>25048800</v>
      </c>
      <c r="J20" s="3"/>
      <c r="K20" s="3"/>
      <c r="L20" s="3"/>
      <c r="M20" s="3"/>
      <c r="N20" s="2"/>
    </row>
    <row r="21" spans="2:14" x14ac:dyDescent="0.25">
      <c r="B21" s="4">
        <v>44193</v>
      </c>
      <c r="C21" s="3">
        <v>5.33</v>
      </c>
      <c r="D21" s="3">
        <v>5.49</v>
      </c>
      <c r="E21" s="3">
        <v>5.09</v>
      </c>
      <c r="F21" s="3">
        <v>5.25</v>
      </c>
      <c r="G21" s="3">
        <f t="shared" si="0"/>
        <v>0.40000000000000036</v>
      </c>
      <c r="H21" s="8">
        <f t="shared" si="1"/>
        <v>7.5046904315197061E-2</v>
      </c>
      <c r="I21" s="2">
        <v>35863600</v>
      </c>
      <c r="J21" s="3"/>
      <c r="K21" s="3"/>
      <c r="L21" s="3"/>
      <c r="M21" s="3"/>
      <c r="N21" s="2"/>
    </row>
    <row r="22" spans="2:14" x14ac:dyDescent="0.25">
      <c r="B22" s="4">
        <v>44194</v>
      </c>
      <c r="C22" s="3">
        <v>5.2</v>
      </c>
      <c r="D22" s="3">
        <v>5.27</v>
      </c>
      <c r="E22" s="3">
        <v>4.6399999999999997</v>
      </c>
      <c r="F22" s="3">
        <v>4.84</v>
      </c>
      <c r="G22" s="3">
        <f t="shared" si="0"/>
        <v>0.62999999999999989</v>
      </c>
      <c r="H22" s="8">
        <f t="shared" si="1"/>
        <v>0.12115384615384613</v>
      </c>
      <c r="I22" s="2">
        <v>36965600</v>
      </c>
      <c r="J22" s="3"/>
      <c r="K22" s="3"/>
      <c r="L22" s="3"/>
      <c r="M22" s="3"/>
      <c r="N22" s="2"/>
    </row>
    <row r="23" spans="2:14" x14ac:dyDescent="0.25">
      <c r="B23" s="4">
        <v>44195</v>
      </c>
      <c r="C23" s="3">
        <v>4.84</v>
      </c>
      <c r="D23" s="3">
        <v>5</v>
      </c>
      <c r="E23" s="3">
        <v>4.71</v>
      </c>
      <c r="F23" s="3">
        <v>4.82</v>
      </c>
      <c r="G23" s="3">
        <f t="shared" si="0"/>
        <v>0.29000000000000004</v>
      </c>
      <c r="H23" s="8">
        <f t="shared" si="1"/>
        <v>5.9917355371900835E-2</v>
      </c>
      <c r="I23" s="2">
        <v>23737600</v>
      </c>
      <c r="J23" s="3"/>
      <c r="K23" s="3"/>
      <c r="L23" s="3"/>
      <c r="M23" s="3"/>
      <c r="N23" s="2"/>
    </row>
    <row r="24" spans="2:14" x14ac:dyDescent="0.25">
      <c r="B24" s="4">
        <v>44196</v>
      </c>
      <c r="C24" s="3">
        <v>4.8099999999999996</v>
      </c>
      <c r="D24" s="3">
        <v>4.95</v>
      </c>
      <c r="E24" s="3">
        <v>4.7</v>
      </c>
      <c r="F24" s="3">
        <v>4.71</v>
      </c>
      <c r="G24" s="3">
        <f t="shared" si="0"/>
        <v>0.25</v>
      </c>
      <c r="H24" s="8">
        <f t="shared" si="1"/>
        <v>5.1975051975051978E-2</v>
      </c>
      <c r="I24" s="2">
        <v>27690800</v>
      </c>
      <c r="J24" s="3"/>
      <c r="K24" s="3"/>
      <c r="L24" s="3"/>
      <c r="M24" s="3"/>
      <c r="N24" s="2"/>
    </row>
    <row r="25" spans="2:14" x14ac:dyDescent="0.25">
      <c r="B25" s="4">
        <v>44200</v>
      </c>
      <c r="C25" s="3">
        <v>4.75</v>
      </c>
      <c r="D25" s="3">
        <v>4.78</v>
      </c>
      <c r="E25" s="3">
        <v>4.29</v>
      </c>
      <c r="F25" s="3">
        <v>4.3099999999999996</v>
      </c>
      <c r="G25" s="3">
        <f t="shared" si="0"/>
        <v>0.49000000000000021</v>
      </c>
      <c r="H25" s="8">
        <f t="shared" si="1"/>
        <v>0.10315789473684216</v>
      </c>
      <c r="I25" s="2">
        <v>40090000</v>
      </c>
      <c r="J25" s="3"/>
      <c r="K25" s="3"/>
      <c r="L25" s="3"/>
      <c r="M25" s="3"/>
      <c r="N25" s="2"/>
    </row>
    <row r="26" spans="2:14" x14ac:dyDescent="0.25">
      <c r="B26" s="4">
        <v>44201</v>
      </c>
      <c r="C26" s="3">
        <v>4.34</v>
      </c>
      <c r="D26" s="3">
        <v>4.5199999999999996</v>
      </c>
      <c r="E26" s="3">
        <v>4.3099999999999996</v>
      </c>
      <c r="F26" s="3">
        <v>4.34</v>
      </c>
      <c r="G26" s="3">
        <f t="shared" si="0"/>
        <v>0.20999999999999996</v>
      </c>
      <c r="H26" s="8">
        <f t="shared" si="1"/>
        <v>4.838709677419354E-2</v>
      </c>
      <c r="I26" s="2">
        <v>19846000</v>
      </c>
      <c r="J26" s="3"/>
      <c r="K26" s="3"/>
      <c r="L26" s="3"/>
      <c r="M26" s="3"/>
      <c r="N26" s="2"/>
    </row>
    <row r="27" spans="2:14" x14ac:dyDescent="0.25">
      <c r="B27" s="4">
        <v>44202</v>
      </c>
      <c r="C27" s="3">
        <v>4.34</v>
      </c>
      <c r="D27" s="3">
        <v>4.74</v>
      </c>
      <c r="E27" s="3">
        <v>4.33</v>
      </c>
      <c r="F27" s="3">
        <v>4.59</v>
      </c>
      <c r="G27" s="3">
        <f t="shared" si="0"/>
        <v>0.41000000000000014</v>
      </c>
      <c r="H27" s="8">
        <f t="shared" si="1"/>
        <v>9.4470046082949344E-2</v>
      </c>
      <c r="I27" s="2">
        <v>24224800</v>
      </c>
      <c r="J27" s="3"/>
      <c r="K27" s="3"/>
      <c r="L27" s="3"/>
      <c r="M27" s="3"/>
      <c r="N27" s="2"/>
    </row>
    <row r="28" spans="2:14" x14ac:dyDescent="0.25">
      <c r="B28" s="4">
        <v>44203</v>
      </c>
      <c r="C28" s="3">
        <v>4.62</v>
      </c>
      <c r="D28" s="3">
        <v>4.8600000000000003</v>
      </c>
      <c r="E28" s="3">
        <v>4.51</v>
      </c>
      <c r="F28" s="3">
        <v>4.5199999999999996</v>
      </c>
      <c r="G28" s="3">
        <f t="shared" si="0"/>
        <v>0.35000000000000053</v>
      </c>
      <c r="H28" s="8">
        <f t="shared" si="1"/>
        <v>7.5757575757575871E-2</v>
      </c>
      <c r="I28" s="2">
        <v>24517200</v>
      </c>
      <c r="J28" s="3"/>
      <c r="K28" s="3"/>
      <c r="L28" s="3"/>
      <c r="M28" s="3"/>
      <c r="N28" s="2"/>
    </row>
    <row r="29" spans="2:14" x14ac:dyDescent="0.25">
      <c r="B29" s="4">
        <v>44204</v>
      </c>
      <c r="C29" s="3">
        <v>4.55</v>
      </c>
      <c r="D29" s="3">
        <v>4.57</v>
      </c>
      <c r="E29" s="3">
        <v>4.2699999999999996</v>
      </c>
      <c r="F29" s="3">
        <v>4.42</v>
      </c>
      <c r="G29" s="3">
        <f t="shared" si="0"/>
        <v>0.30000000000000071</v>
      </c>
      <c r="H29" s="8">
        <f t="shared" si="1"/>
        <v>6.5934065934066088E-2</v>
      </c>
      <c r="I29" s="2">
        <v>25928000</v>
      </c>
      <c r="J29" s="3"/>
      <c r="K29" s="3"/>
      <c r="L29" s="3"/>
      <c r="M29" s="3"/>
      <c r="N29" s="2"/>
    </row>
    <row r="30" spans="2:14" x14ac:dyDescent="0.25">
      <c r="B30" s="4">
        <v>44207</v>
      </c>
      <c r="C30" s="3">
        <v>4.8499999999999996</v>
      </c>
      <c r="D30" s="3">
        <v>5.16</v>
      </c>
      <c r="E30" s="3">
        <v>4.75</v>
      </c>
      <c r="F30" s="3">
        <v>4.99</v>
      </c>
      <c r="G30" s="3">
        <f t="shared" si="0"/>
        <v>0.41000000000000014</v>
      </c>
      <c r="H30" s="8">
        <f t="shared" si="1"/>
        <v>8.4536082474226837E-2</v>
      </c>
      <c r="I30" s="2">
        <v>59632000</v>
      </c>
      <c r="J30" s="3"/>
      <c r="K30" s="3"/>
      <c r="L30" s="3"/>
      <c r="M30" s="3"/>
      <c r="N30" s="2"/>
    </row>
    <row r="31" spans="2:14" x14ac:dyDescent="0.25">
      <c r="B31" s="4">
        <v>44208</v>
      </c>
      <c r="C31" s="3">
        <v>4.99</v>
      </c>
      <c r="D31" s="3">
        <v>5.0999999999999996</v>
      </c>
      <c r="E31" s="3">
        <v>4.83</v>
      </c>
      <c r="F31" s="3">
        <v>4.99</v>
      </c>
      <c r="G31" s="3">
        <f t="shared" si="0"/>
        <v>0.26999999999999957</v>
      </c>
      <c r="H31" s="8">
        <f t="shared" si="1"/>
        <v>5.4108216432865647E-2</v>
      </c>
      <c r="I31" s="2">
        <v>28242800</v>
      </c>
      <c r="J31" s="3"/>
      <c r="K31" s="3"/>
      <c r="L31" s="3"/>
      <c r="M31" s="3"/>
      <c r="N31" s="2"/>
    </row>
    <row r="32" spans="2:14" x14ac:dyDescent="0.25">
      <c r="B32" s="4">
        <v>44209</v>
      </c>
      <c r="C32" s="3">
        <v>5.1100000000000003</v>
      </c>
      <c r="D32" s="3">
        <v>9.66</v>
      </c>
      <c r="E32" s="3">
        <v>5.01</v>
      </c>
      <c r="F32" s="3">
        <v>7.85</v>
      </c>
      <c r="G32" s="3">
        <f t="shared" si="0"/>
        <v>4.6500000000000004</v>
      </c>
      <c r="H32" s="8">
        <f t="shared" si="1"/>
        <v>0.90998043052837574</v>
      </c>
      <c r="I32" s="2">
        <v>578006800</v>
      </c>
      <c r="J32" s="3"/>
      <c r="K32" s="3"/>
      <c r="L32" s="3"/>
      <c r="M32" s="3"/>
      <c r="N32" s="2"/>
    </row>
    <row r="33" spans="2:14" x14ac:dyDescent="0.25">
      <c r="B33" s="4">
        <v>44210</v>
      </c>
      <c r="C33" s="3">
        <v>9.52</v>
      </c>
      <c r="D33" s="3">
        <v>10.77</v>
      </c>
      <c r="E33" s="3">
        <v>8.26</v>
      </c>
      <c r="F33" s="3">
        <v>9.98</v>
      </c>
      <c r="G33" s="3">
        <f t="shared" si="0"/>
        <v>2.5099999999999998</v>
      </c>
      <c r="H33" s="8">
        <f t="shared" si="1"/>
        <v>0.26365546218487396</v>
      </c>
      <c r="I33" s="2">
        <v>374869600</v>
      </c>
      <c r="J33" s="3"/>
      <c r="K33" s="3"/>
      <c r="L33" s="3"/>
      <c r="M33" s="3"/>
      <c r="N33" s="2"/>
    </row>
    <row r="34" spans="2:14" x14ac:dyDescent="0.25">
      <c r="B34" s="4">
        <v>44211</v>
      </c>
      <c r="C34" s="3">
        <v>9.6199999999999992</v>
      </c>
      <c r="D34" s="3">
        <v>10.19</v>
      </c>
      <c r="E34" s="3">
        <v>8.5</v>
      </c>
      <c r="F34" s="3">
        <v>8.8800000000000008</v>
      </c>
      <c r="G34" s="3">
        <f t="shared" si="0"/>
        <v>1.6899999999999995</v>
      </c>
      <c r="H34" s="8">
        <f t="shared" si="1"/>
        <v>0.17567567567567563</v>
      </c>
      <c r="I34" s="2">
        <v>187465600</v>
      </c>
      <c r="J34" s="3"/>
      <c r="K34" s="3"/>
      <c r="L34" s="3"/>
      <c r="M34" s="3"/>
      <c r="N34" s="2"/>
    </row>
    <row r="35" spans="2:14" x14ac:dyDescent="0.25">
      <c r="B35" s="4">
        <v>44215</v>
      </c>
      <c r="C35" s="3">
        <v>10.39</v>
      </c>
      <c r="D35" s="3">
        <v>11.38</v>
      </c>
      <c r="E35" s="3">
        <v>9.16</v>
      </c>
      <c r="F35" s="3">
        <v>9.84</v>
      </c>
      <c r="G35" s="3">
        <f t="shared" ref="G35:G66" si="2">D35-E35</f>
        <v>2.2200000000000006</v>
      </c>
      <c r="H35" s="8">
        <f t="shared" ref="H35:H66" si="3">G35/C35</f>
        <v>0.21366698748796925</v>
      </c>
      <c r="I35" s="2">
        <v>298887600</v>
      </c>
      <c r="J35" s="3"/>
      <c r="K35" s="3"/>
      <c r="L35" s="3"/>
      <c r="M35" s="3"/>
      <c r="N35" s="2"/>
    </row>
    <row r="36" spans="2:14" x14ac:dyDescent="0.25">
      <c r="B36" s="4">
        <v>44216</v>
      </c>
      <c r="C36" s="3">
        <v>9.34</v>
      </c>
      <c r="D36" s="3">
        <v>10.3</v>
      </c>
      <c r="E36" s="3">
        <v>9.02</v>
      </c>
      <c r="F36" s="3">
        <v>9.7799999999999994</v>
      </c>
      <c r="G36" s="3">
        <f t="shared" si="2"/>
        <v>1.2800000000000011</v>
      </c>
      <c r="H36" s="8">
        <f t="shared" si="3"/>
        <v>0.13704496788008577</v>
      </c>
      <c r="I36" s="2">
        <v>133887200</v>
      </c>
      <c r="J36" s="3"/>
      <c r="K36" s="3"/>
      <c r="L36" s="3"/>
      <c r="M36" s="3"/>
      <c r="N36" s="2"/>
    </row>
    <row r="37" spans="2:14" x14ac:dyDescent="0.25">
      <c r="B37" s="4">
        <v>44217</v>
      </c>
      <c r="C37" s="3">
        <v>9.81</v>
      </c>
      <c r="D37" s="3">
        <v>11.19</v>
      </c>
      <c r="E37" s="3">
        <v>9.25</v>
      </c>
      <c r="F37" s="3">
        <v>10.76</v>
      </c>
      <c r="G37" s="3">
        <f t="shared" si="2"/>
        <v>1.9399999999999995</v>
      </c>
      <c r="H37" s="8">
        <f t="shared" si="3"/>
        <v>0.19775739041794083</v>
      </c>
      <c r="I37" s="2">
        <v>224867600</v>
      </c>
      <c r="J37" s="3"/>
      <c r="K37" s="3"/>
      <c r="L37" s="3"/>
      <c r="M37" s="3"/>
      <c r="N37" s="2"/>
    </row>
    <row r="38" spans="2:14" x14ac:dyDescent="0.25">
      <c r="B38" s="4">
        <v>44218</v>
      </c>
      <c r="C38" s="3">
        <v>10.65</v>
      </c>
      <c r="D38" s="3">
        <v>19.190000000000001</v>
      </c>
      <c r="E38" s="3">
        <v>10.58</v>
      </c>
      <c r="F38" s="3">
        <v>16.25</v>
      </c>
      <c r="G38" s="3">
        <f t="shared" si="2"/>
        <v>8.6100000000000012</v>
      </c>
      <c r="H38" s="8">
        <f t="shared" si="3"/>
        <v>0.80845070422535215</v>
      </c>
      <c r="I38" s="2">
        <v>788631600</v>
      </c>
      <c r="J38" s="3"/>
      <c r="K38" s="3"/>
      <c r="L38" s="3"/>
      <c r="M38" s="3"/>
      <c r="N38" s="2"/>
    </row>
    <row r="39" spans="2:14" x14ac:dyDescent="0.25">
      <c r="B39" s="4">
        <v>44221</v>
      </c>
      <c r="C39" s="3">
        <v>24.18</v>
      </c>
      <c r="D39" s="3">
        <v>39.79</v>
      </c>
      <c r="E39" s="3">
        <v>15.28</v>
      </c>
      <c r="F39" s="3">
        <v>19.2</v>
      </c>
      <c r="G39" s="3">
        <f t="shared" si="2"/>
        <v>24.509999999999998</v>
      </c>
      <c r="H39" s="8">
        <f t="shared" si="3"/>
        <v>1.0136476426799006</v>
      </c>
      <c r="I39" s="2">
        <v>711496000</v>
      </c>
      <c r="J39" s="3"/>
      <c r="K39" s="3"/>
      <c r="L39" s="3"/>
      <c r="M39" s="3"/>
      <c r="N39" s="2"/>
    </row>
    <row r="40" spans="2:14" x14ac:dyDescent="0.25">
      <c r="B40" s="4">
        <v>44222</v>
      </c>
      <c r="C40" s="3">
        <v>22.14</v>
      </c>
      <c r="D40" s="3">
        <v>37.5</v>
      </c>
      <c r="E40" s="3">
        <v>20.05</v>
      </c>
      <c r="F40" s="3">
        <v>36.99</v>
      </c>
      <c r="G40" s="3">
        <f t="shared" si="2"/>
        <v>17.45</v>
      </c>
      <c r="H40" s="8">
        <f t="shared" si="3"/>
        <v>0.78816621499548323</v>
      </c>
      <c r="I40" s="2">
        <v>714352000</v>
      </c>
      <c r="J40" s="3"/>
      <c r="K40" s="3"/>
      <c r="L40" s="3"/>
      <c r="M40" s="3"/>
      <c r="N40" s="2"/>
    </row>
    <row r="41" spans="2:14" x14ac:dyDescent="0.25">
      <c r="B41" s="4">
        <v>44223</v>
      </c>
      <c r="C41" s="3">
        <v>88.71</v>
      </c>
      <c r="D41" s="3">
        <v>95</v>
      </c>
      <c r="E41" s="3">
        <v>62.25</v>
      </c>
      <c r="F41" s="3">
        <v>86.88</v>
      </c>
      <c r="G41" s="3">
        <f t="shared" si="2"/>
        <v>32.75</v>
      </c>
      <c r="H41" s="8">
        <f t="shared" si="3"/>
        <v>0.36918047570736107</v>
      </c>
      <c r="I41" s="2">
        <v>373586800</v>
      </c>
      <c r="J41" s="3"/>
      <c r="K41" s="3"/>
      <c r="L41" s="3"/>
      <c r="M41" s="3"/>
      <c r="N41" s="2"/>
    </row>
    <row r="42" spans="2:14" x14ac:dyDescent="0.25">
      <c r="B42" s="4">
        <v>44224</v>
      </c>
      <c r="C42" s="3">
        <v>66.25</v>
      </c>
      <c r="D42" s="3">
        <v>120.75</v>
      </c>
      <c r="E42" s="3">
        <v>28.06</v>
      </c>
      <c r="F42" s="3">
        <v>48.4</v>
      </c>
      <c r="G42" s="3">
        <f t="shared" si="2"/>
        <v>92.69</v>
      </c>
      <c r="H42" s="8">
        <f t="shared" si="3"/>
        <v>1.3990943396226414</v>
      </c>
      <c r="I42" s="2">
        <v>235263200</v>
      </c>
      <c r="J42" s="3"/>
      <c r="K42" s="3"/>
      <c r="L42" s="3"/>
      <c r="M42" s="3"/>
      <c r="N42" s="2"/>
    </row>
    <row r="43" spans="2:14" x14ac:dyDescent="0.25">
      <c r="B43" s="4">
        <v>44225</v>
      </c>
      <c r="C43" s="3">
        <v>94.93</v>
      </c>
      <c r="D43" s="3">
        <v>103.5</v>
      </c>
      <c r="E43" s="3">
        <v>62.5</v>
      </c>
      <c r="F43" s="3">
        <v>81.25</v>
      </c>
      <c r="G43" s="3">
        <f t="shared" si="2"/>
        <v>41</v>
      </c>
      <c r="H43" s="8">
        <f t="shared" si="3"/>
        <v>0.431897187401243</v>
      </c>
      <c r="I43" s="2">
        <v>202264400</v>
      </c>
      <c r="J43" s="3"/>
      <c r="K43" s="3"/>
      <c r="L43" s="3"/>
      <c r="M43" s="3"/>
      <c r="N43" s="2"/>
    </row>
    <row r="44" spans="2:14" x14ac:dyDescent="0.25">
      <c r="B44" s="4">
        <v>44228</v>
      </c>
      <c r="C44" s="3">
        <v>79.14</v>
      </c>
      <c r="D44" s="3">
        <v>80.5</v>
      </c>
      <c r="E44" s="3">
        <v>53</v>
      </c>
      <c r="F44" s="3">
        <v>56.25</v>
      </c>
      <c r="G44" s="3">
        <f t="shared" si="2"/>
        <v>27.5</v>
      </c>
      <c r="H44" s="8">
        <f t="shared" si="3"/>
        <v>0.347485468789487</v>
      </c>
      <c r="I44" s="2">
        <v>149528800</v>
      </c>
      <c r="J44" s="3"/>
      <c r="K44" s="3"/>
      <c r="L44" s="3"/>
      <c r="M44" s="3"/>
      <c r="N44" s="2"/>
    </row>
    <row r="45" spans="2:14" x14ac:dyDescent="0.25">
      <c r="B45" s="4">
        <v>44229</v>
      </c>
      <c r="C45" s="3">
        <v>35.19</v>
      </c>
      <c r="D45" s="3">
        <v>39.5</v>
      </c>
      <c r="E45" s="3">
        <v>18.559999999999999</v>
      </c>
      <c r="F45" s="3">
        <v>22.5</v>
      </c>
      <c r="G45" s="3">
        <f t="shared" si="2"/>
        <v>20.94</v>
      </c>
      <c r="H45" s="8">
        <f t="shared" si="3"/>
        <v>0.59505541346973578</v>
      </c>
      <c r="I45" s="2">
        <v>312732400</v>
      </c>
      <c r="J45" s="3"/>
      <c r="K45" s="3"/>
      <c r="L45" s="3"/>
      <c r="M45" s="3"/>
      <c r="N45" s="2"/>
    </row>
    <row r="46" spans="2:14" x14ac:dyDescent="0.25">
      <c r="B46" s="4">
        <v>44230</v>
      </c>
      <c r="C46" s="3">
        <v>28</v>
      </c>
      <c r="D46" s="3">
        <v>28.35</v>
      </c>
      <c r="E46" s="3">
        <v>21.31</v>
      </c>
      <c r="F46" s="3">
        <v>23.1</v>
      </c>
      <c r="G46" s="3">
        <f t="shared" si="2"/>
        <v>7.0400000000000027</v>
      </c>
      <c r="H46" s="8">
        <f t="shared" si="3"/>
        <v>0.2514285714285715</v>
      </c>
      <c r="I46" s="2">
        <v>170794000</v>
      </c>
      <c r="J46" s="3"/>
      <c r="K46" s="3"/>
      <c r="L46" s="3"/>
      <c r="M46" s="3"/>
      <c r="N46" s="2"/>
    </row>
    <row r="47" spans="2:14" x14ac:dyDescent="0.25">
      <c r="B47" s="4">
        <v>44231</v>
      </c>
      <c r="C47" s="3">
        <v>22.8</v>
      </c>
      <c r="D47" s="3">
        <v>22.88</v>
      </c>
      <c r="E47" s="3">
        <v>13.33</v>
      </c>
      <c r="F47" s="3">
        <v>13.38</v>
      </c>
      <c r="G47" s="3">
        <f t="shared" si="2"/>
        <v>9.5499999999999989</v>
      </c>
      <c r="H47" s="8">
        <f t="shared" si="3"/>
        <v>0.41885964912280693</v>
      </c>
      <c r="I47" s="2">
        <v>249709200</v>
      </c>
      <c r="J47" s="3"/>
      <c r="K47" s="3"/>
      <c r="L47" s="3"/>
      <c r="M47" s="3"/>
      <c r="N47" s="2"/>
    </row>
    <row r="48" spans="2:14" x14ac:dyDescent="0.25">
      <c r="B48" s="4">
        <v>44232</v>
      </c>
      <c r="C48" s="3">
        <v>13.51</v>
      </c>
      <c r="D48" s="3">
        <v>23.75</v>
      </c>
      <c r="E48" s="3">
        <v>12.77</v>
      </c>
      <c r="F48" s="3">
        <v>15.94</v>
      </c>
      <c r="G48" s="3">
        <f t="shared" si="2"/>
        <v>10.98</v>
      </c>
      <c r="H48" s="8">
        <f t="shared" si="3"/>
        <v>0.8127313101406366</v>
      </c>
      <c r="I48" s="2">
        <v>325380000</v>
      </c>
      <c r="J48" s="3"/>
      <c r="K48" s="3"/>
      <c r="L48" s="3"/>
      <c r="M48" s="3"/>
      <c r="N48" s="2"/>
    </row>
    <row r="49" spans="2:14" x14ac:dyDescent="0.25">
      <c r="B49" s="4">
        <v>44235</v>
      </c>
      <c r="C49" s="3">
        <v>18.100000000000001</v>
      </c>
      <c r="D49" s="3">
        <v>18.170000000000002</v>
      </c>
      <c r="E49" s="3">
        <v>14.51</v>
      </c>
      <c r="F49" s="3">
        <v>15</v>
      </c>
      <c r="G49" s="3">
        <f t="shared" si="2"/>
        <v>3.6600000000000019</v>
      </c>
      <c r="H49" s="8">
        <f t="shared" si="3"/>
        <v>0.20220994475138129</v>
      </c>
      <c r="I49" s="2">
        <v>102749200</v>
      </c>
      <c r="J49" s="3"/>
      <c r="K49" s="3"/>
      <c r="L49" s="3"/>
      <c r="M49" s="3"/>
      <c r="N49" s="2"/>
    </row>
    <row r="50" spans="2:14" x14ac:dyDescent="0.25">
      <c r="B50" s="4">
        <v>44236</v>
      </c>
      <c r="C50" s="3">
        <v>14.15</v>
      </c>
      <c r="D50" s="3">
        <v>14.25</v>
      </c>
      <c r="E50" s="3">
        <v>11.63</v>
      </c>
      <c r="F50" s="3">
        <v>12.58</v>
      </c>
      <c r="G50" s="3">
        <f t="shared" si="2"/>
        <v>2.6199999999999992</v>
      </c>
      <c r="H50" s="8">
        <f t="shared" si="3"/>
        <v>0.18515901060070666</v>
      </c>
      <c r="I50" s="2">
        <v>107372400</v>
      </c>
      <c r="J50" s="3"/>
      <c r="K50" s="3"/>
      <c r="L50" s="3"/>
      <c r="M50" s="3"/>
      <c r="N50" s="2"/>
    </row>
    <row r="51" spans="2:14" x14ac:dyDescent="0.25">
      <c r="B51" s="4">
        <v>44237</v>
      </c>
      <c r="C51" s="3">
        <v>12.69</v>
      </c>
      <c r="D51" s="3">
        <v>15.71</v>
      </c>
      <c r="E51" s="3">
        <v>11.64</v>
      </c>
      <c r="F51" s="3">
        <v>12.8</v>
      </c>
      <c r="G51" s="3">
        <f t="shared" si="2"/>
        <v>4.07</v>
      </c>
      <c r="H51" s="8">
        <f t="shared" si="3"/>
        <v>0.3207249802994484</v>
      </c>
      <c r="I51" s="2">
        <v>145820000</v>
      </c>
      <c r="J51" s="3"/>
      <c r="K51" s="3"/>
      <c r="L51" s="3"/>
      <c r="M51" s="3"/>
      <c r="N51" s="2"/>
    </row>
    <row r="52" spans="2:14" x14ac:dyDescent="0.25">
      <c r="B52" s="4">
        <v>44238</v>
      </c>
      <c r="C52" s="3">
        <v>12.5</v>
      </c>
      <c r="D52" s="3">
        <v>13.83</v>
      </c>
      <c r="E52" s="3">
        <v>12.06</v>
      </c>
      <c r="F52" s="3">
        <v>12.77</v>
      </c>
      <c r="G52" s="3">
        <f t="shared" si="2"/>
        <v>1.7699999999999996</v>
      </c>
      <c r="H52" s="8">
        <f t="shared" si="3"/>
        <v>0.14159999999999998</v>
      </c>
      <c r="I52" s="2">
        <v>52226800</v>
      </c>
      <c r="J52" s="3"/>
      <c r="K52" s="3"/>
      <c r="L52" s="3"/>
      <c r="M52" s="3"/>
      <c r="N52" s="2"/>
    </row>
    <row r="53" spans="2:14" x14ac:dyDescent="0.25">
      <c r="B53" s="4">
        <v>44239</v>
      </c>
      <c r="C53" s="3">
        <v>12.69</v>
      </c>
      <c r="D53" s="3">
        <v>13.81</v>
      </c>
      <c r="E53" s="3">
        <v>12.01</v>
      </c>
      <c r="F53" s="3">
        <v>13.1</v>
      </c>
      <c r="G53" s="3">
        <f t="shared" si="2"/>
        <v>1.8000000000000007</v>
      </c>
      <c r="H53" s="8">
        <f t="shared" si="3"/>
        <v>0.14184397163120574</v>
      </c>
      <c r="I53" s="2">
        <v>58293200</v>
      </c>
      <c r="J53" s="3"/>
      <c r="K53" s="3"/>
      <c r="L53" s="3"/>
      <c r="M53" s="3"/>
      <c r="N53" s="2"/>
    </row>
    <row r="54" spans="2:14" x14ac:dyDescent="0.25">
      <c r="B54" s="4">
        <v>44243</v>
      </c>
      <c r="C54" s="3">
        <v>13.16</v>
      </c>
      <c r="D54" s="3">
        <v>13.38</v>
      </c>
      <c r="E54" s="3">
        <v>12.26</v>
      </c>
      <c r="F54" s="3">
        <v>12.38</v>
      </c>
      <c r="G54" s="3">
        <f t="shared" si="2"/>
        <v>1.120000000000001</v>
      </c>
      <c r="H54" s="8">
        <f t="shared" si="3"/>
        <v>8.5106382978723485E-2</v>
      </c>
      <c r="I54" s="2">
        <v>32700000</v>
      </c>
      <c r="J54" s="3"/>
      <c r="K54" s="3"/>
      <c r="L54" s="3"/>
      <c r="M54" s="3"/>
      <c r="N54" s="2"/>
    </row>
    <row r="55" spans="2:14" x14ac:dyDescent="0.25">
      <c r="B55" s="4">
        <v>44244</v>
      </c>
      <c r="C55" s="3">
        <v>12.44</v>
      </c>
      <c r="D55" s="3">
        <v>12.8</v>
      </c>
      <c r="E55" s="3">
        <v>11.14</v>
      </c>
      <c r="F55" s="3">
        <v>11.48</v>
      </c>
      <c r="G55" s="3">
        <f t="shared" si="2"/>
        <v>1.6600000000000001</v>
      </c>
      <c r="H55" s="8">
        <f t="shared" si="3"/>
        <v>0.1334405144694534</v>
      </c>
      <c r="I55" s="2">
        <v>36747200</v>
      </c>
      <c r="J55" s="3"/>
      <c r="K55" s="3"/>
      <c r="L55" s="3"/>
      <c r="M55" s="3"/>
      <c r="N55" s="2"/>
    </row>
    <row r="56" spans="2:14" x14ac:dyDescent="0.25">
      <c r="B56" s="4">
        <v>44245</v>
      </c>
      <c r="C56" s="3">
        <v>12.12</v>
      </c>
      <c r="D56" s="3">
        <v>12.22</v>
      </c>
      <c r="E56" s="3">
        <v>10.16</v>
      </c>
      <c r="F56" s="3">
        <v>10.17</v>
      </c>
      <c r="G56" s="3">
        <f t="shared" si="2"/>
        <v>2.0600000000000005</v>
      </c>
      <c r="H56" s="8">
        <f t="shared" si="3"/>
        <v>0.16996699669967003</v>
      </c>
      <c r="I56" s="2">
        <v>95962400</v>
      </c>
      <c r="J56" s="3"/>
      <c r="K56" s="3"/>
      <c r="L56" s="3"/>
      <c r="M56" s="3"/>
      <c r="N56" s="2"/>
    </row>
    <row r="57" spans="2:14" x14ac:dyDescent="0.25">
      <c r="B57" s="4">
        <v>44246</v>
      </c>
      <c r="C57" s="3">
        <v>10.32</v>
      </c>
      <c r="D57" s="3">
        <v>10.97</v>
      </c>
      <c r="E57" s="3">
        <v>9.6300000000000008</v>
      </c>
      <c r="F57" s="3">
        <v>10.15</v>
      </c>
      <c r="G57" s="3">
        <f t="shared" si="2"/>
        <v>1.3399999999999999</v>
      </c>
      <c r="H57" s="8">
        <f t="shared" si="3"/>
        <v>0.12984496124031006</v>
      </c>
      <c r="I57" s="2">
        <v>59312800</v>
      </c>
      <c r="J57" s="3"/>
      <c r="K57" s="3"/>
      <c r="L57" s="3"/>
      <c r="M57" s="3"/>
      <c r="N57" s="2"/>
    </row>
    <row r="58" spans="2:14" x14ac:dyDescent="0.25">
      <c r="B58" s="4">
        <v>44249</v>
      </c>
      <c r="C58" s="3">
        <v>11.67</v>
      </c>
      <c r="D58" s="3">
        <v>12.13</v>
      </c>
      <c r="E58" s="3">
        <v>10.6</v>
      </c>
      <c r="F58" s="3">
        <v>11.5</v>
      </c>
      <c r="G58" s="3">
        <f t="shared" si="2"/>
        <v>1.5300000000000011</v>
      </c>
      <c r="H58" s="8">
        <f t="shared" si="3"/>
        <v>0.13110539845758365</v>
      </c>
      <c r="I58" s="2">
        <v>77904000</v>
      </c>
      <c r="J58" s="3"/>
      <c r="K58" s="3"/>
      <c r="L58" s="3"/>
      <c r="M58" s="3"/>
      <c r="N58" s="2"/>
    </row>
    <row r="59" spans="2:14" x14ac:dyDescent="0.25">
      <c r="B59" s="4">
        <v>44250</v>
      </c>
      <c r="C59" s="3">
        <v>11.24</v>
      </c>
      <c r="D59" s="3">
        <v>11.56</v>
      </c>
      <c r="E59" s="3">
        <v>10</v>
      </c>
      <c r="F59" s="3">
        <v>11.24</v>
      </c>
      <c r="G59" s="3">
        <f t="shared" si="2"/>
        <v>1.5600000000000005</v>
      </c>
      <c r="H59" s="8">
        <f t="shared" si="3"/>
        <v>0.13879003558718866</v>
      </c>
      <c r="I59" s="2">
        <v>30260800</v>
      </c>
      <c r="J59" s="3"/>
      <c r="K59" s="3"/>
      <c r="L59" s="3"/>
      <c r="M59" s="3"/>
      <c r="N59" s="2"/>
    </row>
    <row r="60" spans="2:14" x14ac:dyDescent="0.25">
      <c r="B60" s="4">
        <v>44251</v>
      </c>
      <c r="C60" s="3">
        <v>11.18</v>
      </c>
      <c r="D60" s="3">
        <v>22.93</v>
      </c>
      <c r="E60" s="3">
        <v>11.18</v>
      </c>
      <c r="F60" s="3">
        <v>22.93</v>
      </c>
      <c r="G60" s="3">
        <f t="shared" si="2"/>
        <v>11.75</v>
      </c>
      <c r="H60" s="8">
        <f t="shared" si="3"/>
        <v>1.0509838998211092</v>
      </c>
      <c r="I60" s="2">
        <v>332446800</v>
      </c>
      <c r="J60" s="3"/>
      <c r="K60" s="3"/>
      <c r="L60" s="3"/>
      <c r="M60" s="3"/>
      <c r="N60" s="2"/>
    </row>
    <row r="61" spans="2:14" x14ac:dyDescent="0.25">
      <c r="B61" s="4">
        <v>44252</v>
      </c>
      <c r="C61" s="3">
        <v>42.39</v>
      </c>
      <c r="D61" s="3">
        <v>46.17</v>
      </c>
      <c r="E61" s="3">
        <v>25.25</v>
      </c>
      <c r="F61" s="3">
        <v>27.18</v>
      </c>
      <c r="G61" s="3">
        <f t="shared" si="2"/>
        <v>20.92</v>
      </c>
      <c r="H61" s="8">
        <f t="shared" si="3"/>
        <v>0.49351262090115594</v>
      </c>
      <c r="I61" s="2">
        <v>601235200</v>
      </c>
      <c r="J61" s="3"/>
      <c r="K61" s="3"/>
      <c r="L61" s="3"/>
      <c r="M61" s="3"/>
      <c r="N61" s="2"/>
    </row>
    <row r="62" spans="2:14" x14ac:dyDescent="0.25">
      <c r="B62" s="4">
        <v>44253</v>
      </c>
      <c r="C62" s="3">
        <v>29.36</v>
      </c>
      <c r="D62" s="3">
        <v>35.72</v>
      </c>
      <c r="E62" s="3">
        <v>21.5</v>
      </c>
      <c r="F62" s="3">
        <v>25.43</v>
      </c>
      <c r="G62" s="3">
        <f t="shared" si="2"/>
        <v>14.219999999999999</v>
      </c>
      <c r="H62" s="8">
        <f t="shared" si="3"/>
        <v>0.48433242506811985</v>
      </c>
      <c r="I62" s="2">
        <v>368776800</v>
      </c>
      <c r="J62" s="3"/>
      <c r="K62" s="3"/>
      <c r="L62" s="3"/>
      <c r="M62" s="3"/>
      <c r="N62" s="2"/>
    </row>
    <row r="63" spans="2:14" x14ac:dyDescent="0.25">
      <c r="B63" s="4">
        <v>44256</v>
      </c>
      <c r="C63" s="3">
        <v>26.14</v>
      </c>
      <c r="D63" s="3">
        <v>33.5</v>
      </c>
      <c r="E63" s="3">
        <v>24.99</v>
      </c>
      <c r="F63" s="3">
        <v>30.1</v>
      </c>
      <c r="G63" s="3">
        <f t="shared" si="2"/>
        <v>8.5100000000000016</v>
      </c>
      <c r="H63" s="8">
        <f t="shared" si="3"/>
        <v>0.32555470543228776</v>
      </c>
      <c r="I63" s="2">
        <v>199176000</v>
      </c>
      <c r="J63" s="3"/>
      <c r="K63" s="3"/>
      <c r="L63" s="3"/>
      <c r="M63" s="3"/>
      <c r="N63" s="2"/>
    </row>
    <row r="64" spans="2:14" x14ac:dyDescent="0.25">
      <c r="B64" s="4">
        <v>44257</v>
      </c>
      <c r="C64" s="3">
        <v>29.23</v>
      </c>
      <c r="D64" s="3">
        <v>33.299999999999997</v>
      </c>
      <c r="E64" s="3">
        <v>28.05</v>
      </c>
      <c r="F64" s="3">
        <v>29.55</v>
      </c>
      <c r="G64" s="3">
        <f t="shared" si="2"/>
        <v>5.2499999999999964</v>
      </c>
      <c r="H64" s="8">
        <f t="shared" si="3"/>
        <v>0.17960998973657188</v>
      </c>
      <c r="I64" s="2">
        <v>135132000</v>
      </c>
      <c r="J64" s="3"/>
      <c r="K64" s="3"/>
      <c r="L64" s="3"/>
      <c r="M64" s="3"/>
      <c r="N64" s="2"/>
    </row>
    <row r="65" spans="2:14" x14ac:dyDescent="0.25">
      <c r="B65" s="4">
        <v>44258</v>
      </c>
      <c r="C65" s="3">
        <v>30.63</v>
      </c>
      <c r="D65" s="3">
        <v>31.94</v>
      </c>
      <c r="E65" s="3">
        <v>28.28</v>
      </c>
      <c r="F65" s="3">
        <v>31.05</v>
      </c>
      <c r="G65" s="3">
        <f t="shared" si="2"/>
        <v>3.66</v>
      </c>
      <c r="H65" s="8">
        <f t="shared" si="3"/>
        <v>0.11949069539666994</v>
      </c>
      <c r="I65" s="2">
        <v>77095600</v>
      </c>
      <c r="J65" s="3"/>
      <c r="K65" s="3"/>
      <c r="L65" s="3"/>
      <c r="M65" s="3"/>
      <c r="N65" s="2"/>
    </row>
    <row r="66" spans="2:14" x14ac:dyDescent="0.25">
      <c r="B66" s="4">
        <v>44259</v>
      </c>
      <c r="C66" s="3">
        <v>31.25</v>
      </c>
      <c r="D66" s="3">
        <v>36.97</v>
      </c>
      <c r="E66" s="3">
        <v>28.83</v>
      </c>
      <c r="F66" s="3">
        <v>33.090000000000003</v>
      </c>
      <c r="G66" s="3">
        <f t="shared" si="2"/>
        <v>8.14</v>
      </c>
      <c r="H66" s="8">
        <f t="shared" si="3"/>
        <v>0.26048000000000004</v>
      </c>
      <c r="I66" s="2">
        <v>130427600</v>
      </c>
      <c r="J66" s="3"/>
      <c r="K66" s="3"/>
      <c r="L66" s="3"/>
      <c r="M66" s="3"/>
      <c r="N66" s="2"/>
    </row>
    <row r="67" spans="2:14" x14ac:dyDescent="0.25">
      <c r="B67" s="4">
        <v>44260</v>
      </c>
      <c r="C67" s="3">
        <v>32.04</v>
      </c>
      <c r="D67" s="3">
        <v>37.880000000000003</v>
      </c>
      <c r="E67" s="3">
        <v>31.88</v>
      </c>
      <c r="F67" s="3">
        <v>34.44</v>
      </c>
      <c r="G67" s="3">
        <f t="shared" ref="G67:G84" si="4">D67-E67</f>
        <v>6.0000000000000036</v>
      </c>
      <c r="H67" s="8">
        <f t="shared" ref="H67:H84" si="5">G67/C67</f>
        <v>0.18726591760299638</v>
      </c>
      <c r="I67" s="2">
        <v>122934800</v>
      </c>
      <c r="J67" s="3"/>
      <c r="K67" s="3"/>
      <c r="L67" s="3"/>
      <c r="M67" s="3"/>
      <c r="N67" s="2"/>
    </row>
    <row r="68" spans="2:14" x14ac:dyDescent="0.25">
      <c r="B68" s="4">
        <v>44263</v>
      </c>
      <c r="C68" s="3">
        <v>38.72</v>
      </c>
      <c r="D68" s="3">
        <v>52.72</v>
      </c>
      <c r="E68" s="3">
        <v>36.53</v>
      </c>
      <c r="F68" s="3">
        <v>48.63</v>
      </c>
      <c r="G68" s="3">
        <f t="shared" si="4"/>
        <v>16.189999999999998</v>
      </c>
      <c r="H68" s="8">
        <f t="shared" si="5"/>
        <v>0.41813016528925617</v>
      </c>
      <c r="I68" s="2">
        <v>254262400</v>
      </c>
      <c r="J68" s="3"/>
      <c r="K68" s="3"/>
      <c r="L68" s="3"/>
      <c r="M68" s="3"/>
      <c r="N68" s="2"/>
    </row>
    <row r="69" spans="2:14" x14ac:dyDescent="0.25">
      <c r="B69" s="4">
        <v>44264</v>
      </c>
      <c r="C69" s="3">
        <v>54.43</v>
      </c>
      <c r="D69" s="3">
        <v>62.46</v>
      </c>
      <c r="E69" s="3">
        <v>52.13</v>
      </c>
      <c r="F69" s="3">
        <v>61.72</v>
      </c>
      <c r="G69" s="3">
        <f t="shared" si="4"/>
        <v>10.329999999999998</v>
      </c>
      <c r="H69" s="8">
        <f t="shared" si="5"/>
        <v>0.18978504501194191</v>
      </c>
      <c r="I69" s="2">
        <v>156397200</v>
      </c>
      <c r="J69" s="3"/>
      <c r="K69" s="3"/>
      <c r="L69" s="3"/>
      <c r="M69" s="3"/>
      <c r="N69" s="2"/>
    </row>
    <row r="70" spans="2:14" x14ac:dyDescent="0.25">
      <c r="B70" s="4">
        <v>44265</v>
      </c>
      <c r="C70" s="3">
        <v>67.36</v>
      </c>
      <c r="D70" s="3">
        <v>87.13</v>
      </c>
      <c r="E70" s="3">
        <v>43</v>
      </c>
      <c r="F70" s="3">
        <v>66.25</v>
      </c>
      <c r="G70" s="3">
        <f t="shared" si="4"/>
        <v>44.129999999999995</v>
      </c>
      <c r="H70" s="8">
        <f t="shared" si="5"/>
        <v>0.65513657957244653</v>
      </c>
      <c r="I70" s="2">
        <v>286282400</v>
      </c>
      <c r="J70" s="3"/>
      <c r="K70" s="3"/>
      <c r="L70" s="3"/>
      <c r="M70" s="3"/>
      <c r="N70" s="2"/>
    </row>
    <row r="71" spans="2:14" x14ac:dyDescent="0.25">
      <c r="B71" s="4">
        <v>44266</v>
      </c>
      <c r="C71" s="3">
        <v>60.41</v>
      </c>
      <c r="D71" s="3">
        <v>70.38</v>
      </c>
      <c r="E71" s="3">
        <v>58.15</v>
      </c>
      <c r="F71" s="3">
        <v>65</v>
      </c>
      <c r="G71" s="3">
        <f t="shared" si="4"/>
        <v>12.229999999999997</v>
      </c>
      <c r="H71" s="8">
        <f t="shared" si="5"/>
        <v>0.20244992550902163</v>
      </c>
      <c r="I71" s="2">
        <v>113250000</v>
      </c>
      <c r="J71" s="3"/>
      <c r="K71" s="3"/>
      <c r="L71" s="3"/>
      <c r="M71" s="3"/>
      <c r="N71" s="2"/>
    </row>
    <row r="72" spans="2:14" x14ac:dyDescent="0.25">
      <c r="B72" s="4">
        <v>44267</v>
      </c>
      <c r="C72" s="3">
        <v>68.75</v>
      </c>
      <c r="D72" s="3">
        <v>73.88</v>
      </c>
      <c r="E72" s="3">
        <v>65.569999999999993</v>
      </c>
      <c r="F72" s="3">
        <v>66.13</v>
      </c>
      <c r="G72" s="3">
        <f t="shared" si="4"/>
        <v>8.3100000000000023</v>
      </c>
      <c r="H72" s="8">
        <f t="shared" si="5"/>
        <v>0.12087272727272731</v>
      </c>
      <c r="I72" s="2">
        <v>103383600</v>
      </c>
      <c r="J72" s="3"/>
      <c r="K72" s="3"/>
      <c r="L72" s="3"/>
      <c r="M72" s="3"/>
      <c r="N72" s="2"/>
    </row>
    <row r="73" spans="2:14" x14ac:dyDescent="0.25">
      <c r="B73" s="4">
        <v>44270</v>
      </c>
      <c r="C73" s="3">
        <v>69.38</v>
      </c>
      <c r="D73" s="3">
        <v>70.75</v>
      </c>
      <c r="E73" s="3">
        <v>51.5</v>
      </c>
      <c r="F73" s="3">
        <v>55.03</v>
      </c>
      <c r="G73" s="3">
        <f t="shared" si="4"/>
        <v>19.25</v>
      </c>
      <c r="H73" s="8">
        <f t="shared" si="5"/>
        <v>0.27745748054194291</v>
      </c>
      <c r="I73" s="2">
        <v>96401600</v>
      </c>
      <c r="J73" s="3"/>
      <c r="K73" s="3"/>
      <c r="L73" s="3"/>
      <c r="M73" s="3"/>
      <c r="N73" s="2"/>
    </row>
    <row r="74" spans="2:14" x14ac:dyDescent="0.25">
      <c r="B74" s="4">
        <v>44271</v>
      </c>
      <c r="C74" s="3">
        <v>50.79</v>
      </c>
      <c r="D74" s="3">
        <v>55.17</v>
      </c>
      <c r="E74" s="3">
        <v>43.09</v>
      </c>
      <c r="F74" s="3">
        <v>52.04</v>
      </c>
      <c r="G74" s="3">
        <f t="shared" si="4"/>
        <v>12.079999999999998</v>
      </c>
      <c r="H74" s="8">
        <f t="shared" si="5"/>
        <v>0.23784209490057096</v>
      </c>
      <c r="I74" s="2">
        <v>141691600</v>
      </c>
      <c r="J74" s="3"/>
      <c r="K74" s="3"/>
      <c r="L74" s="3"/>
      <c r="M74" s="3"/>
      <c r="N74" s="2"/>
    </row>
    <row r="75" spans="2:14" x14ac:dyDescent="0.25">
      <c r="B75" s="4">
        <v>44272</v>
      </c>
      <c r="C75" s="3">
        <v>54.46</v>
      </c>
      <c r="D75" s="3">
        <v>57.87</v>
      </c>
      <c r="E75" s="3">
        <v>51</v>
      </c>
      <c r="F75" s="3">
        <v>52.45</v>
      </c>
      <c r="G75" s="3">
        <f t="shared" si="4"/>
        <v>6.8699999999999974</v>
      </c>
      <c r="H75" s="8">
        <f t="shared" si="5"/>
        <v>0.1261476312890194</v>
      </c>
      <c r="I75" s="2">
        <v>65926400</v>
      </c>
      <c r="J75" s="3"/>
      <c r="K75" s="3"/>
      <c r="L75" s="3"/>
      <c r="M75" s="3"/>
      <c r="N75" s="2"/>
    </row>
    <row r="76" spans="2:14" x14ac:dyDescent="0.25">
      <c r="B76" s="4">
        <v>44273</v>
      </c>
      <c r="C76" s="3">
        <v>53.5</v>
      </c>
      <c r="D76" s="3">
        <v>54.72</v>
      </c>
      <c r="E76" s="3">
        <v>48.91</v>
      </c>
      <c r="F76" s="3">
        <v>50.44</v>
      </c>
      <c r="G76" s="3">
        <f t="shared" si="4"/>
        <v>5.8100000000000023</v>
      </c>
      <c r="H76" s="8">
        <f t="shared" si="5"/>
        <v>0.10859813084112153</v>
      </c>
      <c r="I76" s="2">
        <v>47059600</v>
      </c>
      <c r="J76" s="3"/>
      <c r="K76" s="3"/>
      <c r="L76" s="3"/>
      <c r="M76" s="3"/>
      <c r="N76" s="2"/>
    </row>
    <row r="77" spans="2:14" x14ac:dyDescent="0.25">
      <c r="B77" s="4">
        <v>44274</v>
      </c>
      <c r="C77" s="3">
        <v>48.93</v>
      </c>
      <c r="D77" s="3">
        <v>56.75</v>
      </c>
      <c r="E77" s="3">
        <v>45.67</v>
      </c>
      <c r="F77" s="3">
        <v>50.07</v>
      </c>
      <c r="G77" s="3">
        <f t="shared" si="4"/>
        <v>11.079999999999998</v>
      </c>
      <c r="H77" s="8">
        <f t="shared" si="5"/>
        <v>0.22644594318414057</v>
      </c>
      <c r="I77" s="2">
        <v>98709200</v>
      </c>
      <c r="J77" s="3"/>
      <c r="K77" s="3"/>
      <c r="L77" s="3"/>
      <c r="M77" s="3"/>
      <c r="N77" s="2"/>
    </row>
    <row r="78" spans="2:14" x14ac:dyDescent="0.25">
      <c r="B78" s="4">
        <v>44277</v>
      </c>
      <c r="C78" s="3">
        <v>51.31</v>
      </c>
      <c r="D78" s="3">
        <v>52.59</v>
      </c>
      <c r="E78" s="3">
        <v>46.55</v>
      </c>
      <c r="F78" s="3">
        <v>48.62</v>
      </c>
      <c r="G78" s="3">
        <f t="shared" si="4"/>
        <v>6.0400000000000063</v>
      </c>
      <c r="H78" s="8">
        <f t="shared" si="5"/>
        <v>0.11771584486454893</v>
      </c>
      <c r="I78" s="2">
        <v>40246000</v>
      </c>
      <c r="J78" s="3"/>
      <c r="K78" s="3"/>
      <c r="L78" s="3"/>
      <c r="M78" s="3"/>
      <c r="N78" s="2"/>
    </row>
    <row r="79" spans="2:14" x14ac:dyDescent="0.25">
      <c r="B79" s="4">
        <v>44278</v>
      </c>
      <c r="C79" s="3">
        <v>49.38</v>
      </c>
      <c r="D79" s="3">
        <v>50.44</v>
      </c>
      <c r="E79" s="3">
        <v>44.39</v>
      </c>
      <c r="F79" s="3">
        <v>45.44</v>
      </c>
      <c r="G79" s="3">
        <f t="shared" si="4"/>
        <v>6.0499999999999972</v>
      </c>
      <c r="H79" s="8">
        <f t="shared" si="5"/>
        <v>0.12251923855812064</v>
      </c>
      <c r="I79" s="2">
        <v>57716400</v>
      </c>
      <c r="J79" s="3"/>
      <c r="K79" s="3"/>
      <c r="L79" s="3"/>
      <c r="M79" s="3"/>
      <c r="N79" s="2"/>
    </row>
    <row r="80" spans="2:14" x14ac:dyDescent="0.25">
      <c r="B80" s="4">
        <v>44279</v>
      </c>
      <c r="C80" s="3">
        <v>39.49</v>
      </c>
      <c r="D80" s="3">
        <v>41.74</v>
      </c>
      <c r="E80" s="3">
        <v>29.66</v>
      </c>
      <c r="F80" s="3">
        <v>30.08</v>
      </c>
      <c r="G80" s="3">
        <f t="shared" si="4"/>
        <v>12.080000000000002</v>
      </c>
      <c r="H80" s="8">
        <f t="shared" si="5"/>
        <v>0.30590022790579896</v>
      </c>
      <c r="I80" s="2">
        <v>96711600</v>
      </c>
      <c r="J80" s="3"/>
      <c r="K80" s="3"/>
      <c r="L80" s="3"/>
      <c r="M80" s="3"/>
      <c r="N80" s="2"/>
    </row>
    <row r="81" spans="2:91" x14ac:dyDescent="0.25">
      <c r="B81" s="4">
        <v>44280</v>
      </c>
      <c r="C81" s="3">
        <v>30.87</v>
      </c>
      <c r="D81" s="3">
        <v>46.88</v>
      </c>
      <c r="E81" s="3">
        <v>29.23</v>
      </c>
      <c r="F81" s="3">
        <v>45.94</v>
      </c>
      <c r="G81" s="3">
        <f t="shared" si="4"/>
        <v>17.650000000000002</v>
      </c>
      <c r="H81" s="8">
        <f t="shared" si="5"/>
        <v>0.57175251052802079</v>
      </c>
      <c r="I81" s="2">
        <v>203849200</v>
      </c>
      <c r="J81" s="3"/>
      <c r="K81" s="3"/>
      <c r="L81" s="3"/>
      <c r="M81" s="3"/>
      <c r="N81" s="2"/>
    </row>
    <row r="82" spans="2:91" x14ac:dyDescent="0.25">
      <c r="B82" s="4">
        <v>44281</v>
      </c>
      <c r="C82" s="3">
        <v>49.42</v>
      </c>
      <c r="D82" s="3">
        <v>54.73</v>
      </c>
      <c r="E82" s="3">
        <v>40.81</v>
      </c>
      <c r="F82" s="3">
        <v>45.25</v>
      </c>
      <c r="G82" s="3">
        <f t="shared" si="4"/>
        <v>13.919999999999995</v>
      </c>
      <c r="H82" s="8">
        <f t="shared" si="5"/>
        <v>0.28166734115742603</v>
      </c>
      <c r="I82" s="2">
        <v>149722800</v>
      </c>
      <c r="J82" s="3"/>
      <c r="K82" s="3"/>
      <c r="L82" s="3"/>
      <c r="M82" s="3"/>
      <c r="N82" s="2"/>
    </row>
    <row r="83" spans="2:91" x14ac:dyDescent="0.25">
      <c r="B83" s="4">
        <v>44284</v>
      </c>
      <c r="C83" s="3">
        <v>45.19</v>
      </c>
      <c r="D83" s="3">
        <v>48.48</v>
      </c>
      <c r="E83" s="3">
        <v>43.38</v>
      </c>
      <c r="F83" s="3">
        <v>45.33</v>
      </c>
      <c r="G83" s="3">
        <f t="shared" si="4"/>
        <v>5.0999999999999943</v>
      </c>
      <c r="H83" s="8">
        <f t="shared" si="5"/>
        <v>0.11285682673157767</v>
      </c>
      <c r="I83" s="2">
        <v>40168800</v>
      </c>
      <c r="J83" s="3"/>
      <c r="K83" s="3"/>
      <c r="L83" s="3"/>
      <c r="M83" s="3"/>
      <c r="N83" s="2"/>
    </row>
    <row r="84" spans="2:91" x14ac:dyDescent="0.25">
      <c r="B84" s="4">
        <v>44285</v>
      </c>
      <c r="C84" s="3">
        <v>46.88</v>
      </c>
      <c r="D84" s="3">
        <v>51.08</v>
      </c>
      <c r="E84" s="3">
        <v>45.5</v>
      </c>
      <c r="F84" s="3">
        <v>48.62</v>
      </c>
      <c r="G84" s="3">
        <f t="shared" si="4"/>
        <v>5.5799999999999983</v>
      </c>
      <c r="H84" s="8">
        <f t="shared" si="5"/>
        <v>0.11902730375426616</v>
      </c>
      <c r="I84" s="2">
        <v>68379600</v>
      </c>
      <c r="J84" s="3"/>
      <c r="K84" s="3"/>
      <c r="L84" s="3"/>
      <c r="M84" s="3"/>
      <c r="N84" s="2"/>
    </row>
    <row r="93" spans="2:91" x14ac:dyDescent="0.25"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</row>
    <row r="94" spans="2:91" x14ac:dyDescent="0.25">
      <c r="H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2"/>
  <sheetViews>
    <sheetView showGridLines="0" workbookViewId="0">
      <selection activeCell="D19" sqref="D19"/>
    </sheetView>
  </sheetViews>
  <sheetFormatPr defaultRowHeight="15" x14ac:dyDescent="0.25"/>
  <cols>
    <col min="7" max="7" width="11.7109375" customWidth="1"/>
    <col min="8" max="8" width="13.85546875" customWidth="1"/>
    <col min="9" max="9" width="11.7109375" customWidth="1"/>
    <col min="10" max="10" width="13.140625" customWidth="1"/>
    <col min="11" max="11" width="11.85546875" customWidth="1"/>
    <col min="14" max="15" width="14.7109375" customWidth="1"/>
    <col min="16" max="16" width="10.140625" customWidth="1"/>
    <col min="17" max="17" width="18.140625" customWidth="1"/>
    <col min="18" max="18" width="18.42578125" customWidth="1"/>
    <col min="19" max="19" width="14.42578125" customWidth="1"/>
    <col min="20" max="20" width="12.42578125" customWidth="1"/>
  </cols>
  <sheetData>
    <row r="2" spans="2:20" x14ac:dyDescent="0.25">
      <c r="B2" t="s">
        <v>14</v>
      </c>
      <c r="F2" s="14">
        <f>AVERAGE(Dados!F3:F84)</f>
        <v>22.49475609756097</v>
      </c>
      <c r="P2" t="s">
        <v>26</v>
      </c>
      <c r="S2" s="15" t="s">
        <v>21</v>
      </c>
      <c r="T2" s="15" t="s">
        <v>22</v>
      </c>
    </row>
    <row r="3" spans="2:20" x14ac:dyDescent="0.25">
      <c r="B3" t="s">
        <v>15</v>
      </c>
      <c r="F3" s="14">
        <f>MEDIAN(Dados!F3:F84)</f>
        <v>12.48</v>
      </c>
      <c r="P3" t="s">
        <v>23</v>
      </c>
      <c r="S3" s="16">
        <f>AVERAGE(Dados!I3:I31)</f>
        <v>42331972.413793102</v>
      </c>
      <c r="T3" s="16">
        <f>MEDIAN(Dados!I3:I31)</f>
        <v>32759200</v>
      </c>
    </row>
    <row r="4" spans="2:20" x14ac:dyDescent="0.25">
      <c r="B4" t="s">
        <v>18</v>
      </c>
      <c r="F4" s="14">
        <f>MAX(Dados!D3:D84)</f>
        <v>120.75</v>
      </c>
      <c r="G4" s="15" t="s">
        <v>19</v>
      </c>
      <c r="H4" s="1">
        <f>Dados!B42</f>
        <v>44224</v>
      </c>
      <c r="P4" t="s">
        <v>24</v>
      </c>
      <c r="S4" s="16">
        <f>AVERAGE(Dados!I32:I53)</f>
        <v>295372018.18181819</v>
      </c>
      <c r="T4" s="16">
        <f>MEDIAN(Dados!I32:I53)</f>
        <v>230065400</v>
      </c>
    </row>
    <row r="5" spans="2:20" x14ac:dyDescent="0.25">
      <c r="B5" t="s">
        <v>20</v>
      </c>
      <c r="F5" s="14">
        <f>MAX(Dados!G3:G84)</f>
        <v>92.69</v>
      </c>
      <c r="G5" s="15" t="s">
        <v>19</v>
      </c>
      <c r="H5" s="1">
        <f>Dados!B42</f>
        <v>44224</v>
      </c>
      <c r="P5" t="s">
        <v>25</v>
      </c>
      <c r="S5" s="16">
        <f>AVERAGE(Dados!I54:I84)</f>
        <v>139363561.29032257</v>
      </c>
      <c r="T5" s="16">
        <f>MEDIAN(Dados!I54:I84)</f>
        <v>98709200</v>
      </c>
    </row>
    <row r="7" spans="2:20" ht="15.75" thickBot="1" x14ac:dyDescent="0.3"/>
    <row r="8" spans="2:20" x14ac:dyDescent="0.25">
      <c r="B8" s="20" t="s">
        <v>27</v>
      </c>
      <c r="C8" s="20"/>
      <c r="D8" s="20"/>
      <c r="F8" s="19" t="s">
        <v>39</v>
      </c>
      <c r="G8" s="19" t="s">
        <v>41</v>
      </c>
      <c r="H8" s="19" t="s">
        <v>42</v>
      </c>
      <c r="I8" s="19" t="s">
        <v>39</v>
      </c>
      <c r="J8" s="19" t="s">
        <v>41</v>
      </c>
      <c r="K8" s="19" t="s">
        <v>42</v>
      </c>
    </row>
    <row r="9" spans="2:20" x14ac:dyDescent="0.25">
      <c r="B9" s="17"/>
      <c r="D9" s="17"/>
      <c r="F9" s="17">
        <v>3.18</v>
      </c>
      <c r="G9" s="17">
        <v>1</v>
      </c>
      <c r="H9" s="21">
        <v>1.2195121951219513E-2</v>
      </c>
      <c r="I9" s="22">
        <v>12.479999999999999</v>
      </c>
      <c r="J9" s="17">
        <v>40</v>
      </c>
      <c r="K9" s="21">
        <v>0.48780487804878048</v>
      </c>
    </row>
    <row r="10" spans="2:20" x14ac:dyDescent="0.25">
      <c r="B10" s="17" t="s">
        <v>21</v>
      </c>
      <c r="D10" s="17">
        <v>32.949230769230802</v>
      </c>
      <c r="F10" s="17">
        <v>12.479999999999999</v>
      </c>
      <c r="G10" s="17">
        <v>40</v>
      </c>
      <c r="H10" s="21">
        <v>0.5</v>
      </c>
      <c r="I10" s="22">
        <v>21.779999999999998</v>
      </c>
      <c r="J10" s="17">
        <v>9</v>
      </c>
      <c r="K10" s="21">
        <v>0.59756097560975607</v>
      </c>
    </row>
    <row r="11" spans="2:20" x14ac:dyDescent="0.25">
      <c r="B11" s="17" t="s">
        <v>28</v>
      </c>
      <c r="D11" s="17">
        <v>2.9024445130430432</v>
      </c>
      <c r="F11" s="17">
        <v>21.779999999999998</v>
      </c>
      <c r="G11" s="17">
        <v>9</v>
      </c>
      <c r="H11" s="21">
        <v>0.6097560975609756</v>
      </c>
      <c r="I11" s="22">
        <v>31.08</v>
      </c>
      <c r="J11" s="17">
        <v>9</v>
      </c>
      <c r="K11" s="21">
        <v>0.70731707317073167</v>
      </c>
    </row>
    <row r="12" spans="2:20" x14ac:dyDescent="0.25">
      <c r="B12" s="17" t="s">
        <v>22</v>
      </c>
      <c r="D12" s="17">
        <v>29.814999999999998</v>
      </c>
      <c r="F12" s="17">
        <v>31.08</v>
      </c>
      <c r="G12" s="17">
        <v>9</v>
      </c>
      <c r="H12" s="21">
        <v>0.71951219512195119</v>
      </c>
      <c r="I12" s="22">
        <v>49.679999999999993</v>
      </c>
      <c r="J12" s="17">
        <v>8</v>
      </c>
      <c r="K12" s="21">
        <v>0.80487804878048785</v>
      </c>
    </row>
    <row r="13" spans="2:20" x14ac:dyDescent="0.25">
      <c r="B13" s="17" t="s">
        <v>29</v>
      </c>
      <c r="D13" s="17">
        <v>48.62</v>
      </c>
      <c r="F13" s="17">
        <v>40.379999999999995</v>
      </c>
      <c r="G13" s="17">
        <v>3</v>
      </c>
      <c r="H13" s="21">
        <v>0.75609756097560976</v>
      </c>
      <c r="I13" s="22">
        <v>58.98</v>
      </c>
      <c r="J13" s="17">
        <v>6</v>
      </c>
      <c r="K13" s="21">
        <v>0.87804878048780488</v>
      </c>
    </row>
    <row r="14" spans="2:20" x14ac:dyDescent="0.25">
      <c r="B14" s="17" t="s">
        <v>30</v>
      </c>
      <c r="D14" s="17">
        <v>20.929825031931603</v>
      </c>
      <c r="F14" s="17">
        <v>49.679999999999993</v>
      </c>
      <c r="G14" s="17">
        <v>8</v>
      </c>
      <c r="H14" s="21">
        <v>0.85365853658536583</v>
      </c>
      <c r="I14" s="22">
        <v>68.28</v>
      </c>
      <c r="J14" s="17">
        <v>4</v>
      </c>
      <c r="K14" s="21">
        <v>0.92682926829268297</v>
      </c>
    </row>
    <row r="15" spans="2:20" x14ac:dyDescent="0.25">
      <c r="B15" s="17" t="s">
        <v>31</v>
      </c>
      <c r="D15" s="17">
        <v>438.05757586727077</v>
      </c>
      <c r="F15" s="17">
        <v>58.98</v>
      </c>
      <c r="G15" s="17">
        <v>6</v>
      </c>
      <c r="H15" s="21">
        <v>0.92682926829268297</v>
      </c>
      <c r="I15" s="22">
        <v>40.379999999999995</v>
      </c>
      <c r="J15" s="17">
        <v>3</v>
      </c>
      <c r="K15" s="21">
        <v>0.96341463414634143</v>
      </c>
    </row>
    <row r="16" spans="2:20" x14ac:dyDescent="0.25">
      <c r="B16" s="17" t="s">
        <v>32</v>
      </c>
      <c r="D16" s="17">
        <v>-0.50126152192547169</v>
      </c>
      <c r="F16" s="17">
        <v>68.28</v>
      </c>
      <c r="G16" s="17">
        <v>4</v>
      </c>
      <c r="H16" s="21">
        <v>0.97560975609756095</v>
      </c>
      <c r="I16" s="22" t="s">
        <v>40</v>
      </c>
      <c r="J16" s="17">
        <v>2</v>
      </c>
      <c r="K16" s="21">
        <v>0.98780487804878048</v>
      </c>
    </row>
    <row r="17" spans="2:11" x14ac:dyDescent="0.25">
      <c r="B17" s="17" t="s">
        <v>33</v>
      </c>
      <c r="D17" s="17">
        <v>0.63397709189068441</v>
      </c>
      <c r="F17" s="17">
        <v>77.58</v>
      </c>
      <c r="G17" s="17">
        <v>0</v>
      </c>
      <c r="H17" s="21">
        <v>0.97560975609756095</v>
      </c>
      <c r="I17" s="22">
        <v>3.18</v>
      </c>
      <c r="J17" s="17">
        <v>1</v>
      </c>
      <c r="K17" s="21">
        <v>1</v>
      </c>
    </row>
    <row r="18" spans="2:11" ht="15.75" thickBot="1" x14ac:dyDescent="0.3">
      <c r="B18" s="17" t="s">
        <v>34</v>
      </c>
      <c r="D18" s="17">
        <v>78</v>
      </c>
      <c r="F18" s="18" t="s">
        <v>40</v>
      </c>
      <c r="G18" s="18">
        <v>2</v>
      </c>
      <c r="H18" s="23">
        <v>1</v>
      </c>
      <c r="I18" s="24">
        <v>77.58</v>
      </c>
      <c r="J18" s="18">
        <v>0</v>
      </c>
      <c r="K18" s="23">
        <v>1</v>
      </c>
    </row>
    <row r="19" spans="2:11" x14ac:dyDescent="0.25">
      <c r="B19" s="17" t="s">
        <v>35</v>
      </c>
      <c r="D19" s="17">
        <v>8.8800000000000008</v>
      </c>
    </row>
    <row r="20" spans="2:11" x14ac:dyDescent="0.25">
      <c r="B20" s="17" t="s">
        <v>36</v>
      </c>
      <c r="D20" s="17">
        <v>86.88</v>
      </c>
    </row>
    <row r="21" spans="2:11" x14ac:dyDescent="0.25">
      <c r="B21" s="17" t="s">
        <v>37</v>
      </c>
      <c r="D21" s="17">
        <v>1713.3599999999994</v>
      </c>
    </row>
    <row r="22" spans="2:11" ht="15.75" thickBot="1" x14ac:dyDescent="0.3">
      <c r="B22" s="18" t="s">
        <v>38</v>
      </c>
      <c r="C22" s="18"/>
      <c r="D22" s="18">
        <v>52</v>
      </c>
    </row>
  </sheetData>
  <phoneticPr fontId="15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zoomScaleNormal="100" workbookViewId="0"/>
  </sheetViews>
  <sheetFormatPr defaultRowHeight="15" x14ac:dyDescent="0.25"/>
  <sheetData>
    <row r="2" spans="2:2" x14ac:dyDescent="0.25">
      <c r="B2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Dados</vt:lpstr>
      <vt:lpstr>Análise Exploratória</vt:lpstr>
      <vt:lpstr>Gráficos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Affonso Pereira</dc:creator>
  <cp:lastModifiedBy>Affonso Pereira</cp:lastModifiedBy>
  <dcterms:created xsi:type="dcterms:W3CDTF">2023-05-23T16:29:37Z</dcterms:created>
  <dcterms:modified xsi:type="dcterms:W3CDTF">2023-05-29T19:42:09Z</dcterms:modified>
</cp:coreProperties>
</file>