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rma Tarde\Desktop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" i="1" l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B7" i="1"/>
  <c r="AC7" i="1" s="1"/>
  <c r="AB8" i="1"/>
  <c r="AB9" i="1"/>
  <c r="AB10" i="1"/>
  <c r="AB11" i="1"/>
  <c r="AB12" i="1"/>
  <c r="AB13" i="1"/>
  <c r="AB6" i="1"/>
  <c r="AA7" i="1"/>
  <c r="AA8" i="1"/>
  <c r="AA9" i="1"/>
  <c r="AA10" i="1"/>
  <c r="AA11" i="1"/>
  <c r="AA12" i="1"/>
  <c r="AA13" i="1"/>
  <c r="AC13" i="1" s="1"/>
  <c r="AA6" i="1"/>
  <c r="AC6" i="1" s="1"/>
  <c r="P17" i="1"/>
  <c r="P19" i="1" s="1"/>
  <c r="Q17" i="1"/>
  <c r="Q19" i="1" s="1"/>
  <c r="R17" i="1"/>
  <c r="R19" i="1" s="1"/>
  <c r="S17" i="1"/>
  <c r="S19" i="1" s="1"/>
  <c r="O17" i="1"/>
  <c r="O19" i="1" s="1"/>
  <c r="N17" i="1"/>
  <c r="N19" i="1" s="1"/>
  <c r="J17" i="1"/>
  <c r="J18" i="1"/>
  <c r="J19" i="1"/>
  <c r="J20" i="1"/>
  <c r="J21" i="1"/>
  <c r="J16" i="1"/>
  <c r="I17" i="1"/>
  <c r="I18" i="1"/>
  <c r="I19" i="1"/>
  <c r="I20" i="1"/>
  <c r="I21" i="1"/>
  <c r="I16" i="1"/>
  <c r="H17" i="1"/>
  <c r="H18" i="1"/>
  <c r="H19" i="1"/>
  <c r="H20" i="1"/>
  <c r="H21" i="1"/>
  <c r="H16" i="1"/>
  <c r="G17" i="1"/>
  <c r="G18" i="1"/>
  <c r="G19" i="1"/>
  <c r="G20" i="1"/>
  <c r="G21" i="1"/>
  <c r="G16" i="1"/>
  <c r="G6" i="1"/>
  <c r="D23" i="1"/>
  <c r="E23" i="1"/>
  <c r="F23" i="1"/>
  <c r="D13" i="1"/>
  <c r="E13" i="1"/>
  <c r="F13" i="1"/>
  <c r="J7" i="1"/>
  <c r="J8" i="1"/>
  <c r="J9" i="1"/>
  <c r="J10" i="1"/>
  <c r="J11" i="1"/>
  <c r="I7" i="1"/>
  <c r="I8" i="1"/>
  <c r="I9" i="1"/>
  <c r="I10" i="1"/>
  <c r="I11" i="1"/>
  <c r="J6" i="1"/>
  <c r="I6" i="1"/>
  <c r="H7" i="1"/>
  <c r="H8" i="1"/>
  <c r="H9" i="1"/>
  <c r="H10" i="1"/>
  <c r="H11" i="1"/>
  <c r="H6" i="1"/>
  <c r="G7" i="1"/>
  <c r="G8" i="1"/>
  <c r="G9" i="1"/>
  <c r="G10" i="1"/>
  <c r="G11" i="1"/>
  <c r="AC12" i="1" l="1"/>
  <c r="AC11" i="1"/>
  <c r="AC10" i="1"/>
  <c r="AC8" i="1"/>
  <c r="AC9" i="1"/>
  <c r="D25" i="1"/>
  <c r="H13" i="1"/>
  <c r="G13" i="1"/>
  <c r="I13" i="1"/>
  <c r="J13" i="1"/>
  <c r="J23" i="1"/>
  <c r="I23" i="1"/>
  <c r="H23" i="1"/>
  <c r="G23" i="1"/>
</calcChain>
</file>

<file path=xl/sharedStrings.xml><?xml version="1.0" encoding="utf-8"?>
<sst xmlns="http://schemas.openxmlformats.org/spreadsheetml/2006/main" count="105" uniqueCount="74">
  <si>
    <t>Empresa Nacional S/A</t>
  </si>
  <si>
    <t>Código</t>
  </si>
  <si>
    <t>produto</t>
  </si>
  <si>
    <t xml:space="preserve">Jan </t>
  </si>
  <si>
    <t xml:space="preserve">Fev </t>
  </si>
  <si>
    <t xml:space="preserve">Mar </t>
  </si>
  <si>
    <t>Total 1º Trim.</t>
  </si>
  <si>
    <t xml:space="preserve">Máximo </t>
  </si>
  <si>
    <t xml:space="preserve">Mínimo </t>
  </si>
  <si>
    <t xml:space="preserve">Média </t>
  </si>
  <si>
    <t xml:space="preserve">Porca </t>
  </si>
  <si>
    <t xml:space="preserve">Parafuso </t>
  </si>
  <si>
    <t xml:space="preserve">Arruela </t>
  </si>
  <si>
    <t xml:space="preserve">Prego </t>
  </si>
  <si>
    <t xml:space="preserve">Alicate </t>
  </si>
  <si>
    <t xml:space="preserve">Martelo </t>
  </si>
  <si>
    <t>totais</t>
  </si>
  <si>
    <t xml:space="preserve"> </t>
  </si>
  <si>
    <t xml:space="preserve">Total do Semestre </t>
  </si>
  <si>
    <t xml:space="preserve">CONTAS A PAGAR </t>
  </si>
  <si>
    <t xml:space="preserve">     </t>
  </si>
  <si>
    <t xml:space="preserve"> JANEIRO </t>
  </si>
  <si>
    <t>FEVEREIRO</t>
  </si>
  <si>
    <t xml:space="preserve">MARÇO </t>
  </si>
  <si>
    <t xml:space="preserve">ABRIL </t>
  </si>
  <si>
    <t xml:space="preserve">MAIO </t>
  </si>
  <si>
    <t xml:space="preserve">JUNHO </t>
  </si>
  <si>
    <t xml:space="preserve">SALÁRIO </t>
  </si>
  <si>
    <t xml:space="preserve">CONTAS </t>
  </si>
  <si>
    <t xml:space="preserve">ÁGUA </t>
  </si>
  <si>
    <t xml:space="preserve">LUZ </t>
  </si>
  <si>
    <t xml:space="preserve">ESCOLA </t>
  </si>
  <si>
    <t xml:space="preserve">IPTU </t>
  </si>
  <si>
    <t xml:space="preserve">IPVA </t>
  </si>
  <si>
    <t xml:space="preserve">SHOPPING </t>
  </si>
  <si>
    <t xml:space="preserve">COMBUSTÍVEL </t>
  </si>
  <si>
    <t xml:space="preserve">ACADEMIA </t>
  </si>
  <si>
    <t xml:space="preserve">TOTAL DE CONTAS </t>
  </si>
  <si>
    <t xml:space="preserve">SALDO </t>
  </si>
  <si>
    <t xml:space="preserve">Araras Informática - Hardware e Software </t>
  </si>
  <si>
    <t xml:space="preserve">Nº </t>
  </si>
  <si>
    <t xml:space="preserve">NOME </t>
  </si>
  <si>
    <t xml:space="preserve">Salário Bruto </t>
  </si>
  <si>
    <t xml:space="preserve">INSS </t>
  </si>
  <si>
    <t>Gratificação</t>
  </si>
  <si>
    <t xml:space="preserve">INSS R$ </t>
  </si>
  <si>
    <t xml:space="preserve">Gratificação R$ </t>
  </si>
  <si>
    <t>Salário Líquido</t>
  </si>
  <si>
    <t xml:space="preserve">Eduardo </t>
  </si>
  <si>
    <t xml:space="preserve">Maria  </t>
  </si>
  <si>
    <t xml:space="preserve">Helena </t>
  </si>
  <si>
    <t xml:space="preserve">Gabriela </t>
  </si>
  <si>
    <t xml:space="preserve">Edson </t>
  </si>
  <si>
    <t xml:space="preserve">Elisangela </t>
  </si>
  <si>
    <t xml:space="preserve">Regina </t>
  </si>
  <si>
    <t xml:space="preserve">Paulo </t>
  </si>
  <si>
    <t>2)</t>
  </si>
  <si>
    <t>1)</t>
  </si>
  <si>
    <t>3)</t>
  </si>
  <si>
    <t xml:space="preserve"> Valor do Dólar </t>
  </si>
  <si>
    <t xml:space="preserve">Papelaria Papel Branco   </t>
  </si>
  <si>
    <t xml:space="preserve">Produtos </t>
  </si>
  <si>
    <t xml:space="preserve">Qtde </t>
  </si>
  <si>
    <t>Preço Unit.</t>
  </si>
  <si>
    <t xml:space="preserve">Total R$ </t>
  </si>
  <si>
    <t xml:space="preserve">Total US$ </t>
  </si>
  <si>
    <t xml:space="preserve"> Caneta Azul </t>
  </si>
  <si>
    <t xml:space="preserve"> Caneta Vermelha </t>
  </si>
  <si>
    <t xml:space="preserve"> Caderno </t>
  </si>
  <si>
    <t xml:space="preserve"> Régua </t>
  </si>
  <si>
    <t xml:space="preserve"> Lápis </t>
  </si>
  <si>
    <t xml:space="preserve"> Papel Sulfite </t>
  </si>
  <si>
    <t xml:space="preserve"> Tinta Nanquim </t>
  </si>
  <si>
    <t>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</si>
</sst>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6"/>
      <color theme="0"/>
      <name val="Arial Black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 Black"/>
      <family val="2"/>
    </font>
    <font>
      <b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1" xfId="0" applyFill="1" applyBorder="1"/>
    <xf numFmtId="0" fontId="4" fillId="4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4" fontId="4" fillId="2" borderId="1" xfId="0" applyNumberFormat="1" applyFont="1" applyFill="1" applyBorder="1" applyAlignment="1">
      <alignment vertical="center" wrapText="1"/>
    </xf>
    <xf numFmtId="4" fontId="4" fillId="2" borderId="1" xfId="0" applyNumberFormat="1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5" fillId="6" borderId="0" xfId="0" applyFont="1" applyFill="1" applyBorder="1" applyAlignment="1">
      <alignment horizontal="left" vertical="center"/>
    </xf>
    <xf numFmtId="4" fontId="0" fillId="2" borderId="4" xfId="0" applyNumberFormat="1" applyFont="1" applyFill="1" applyBorder="1" applyAlignment="1">
      <alignment horizontal="left"/>
    </xf>
    <xf numFmtId="4" fontId="0" fillId="2" borderId="3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4" fontId="8" fillId="2" borderId="1" xfId="0" applyNumberFormat="1" applyFont="1" applyFill="1" applyBorder="1" applyAlignment="1">
      <alignment horizontal="left" wrapText="1"/>
    </xf>
    <xf numFmtId="4" fontId="0" fillId="2" borderId="1" xfId="0" applyNumberFormat="1" applyFill="1" applyBorder="1" applyAlignment="1">
      <alignment horizontal="left"/>
    </xf>
    <xf numFmtId="0" fontId="11" fillId="4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/>
    <xf numFmtId="4" fontId="6" fillId="2" borderId="1" xfId="0" applyNumberFormat="1" applyFont="1" applyFill="1" applyBorder="1" applyAlignment="1">
      <alignment horizontal="left"/>
    </xf>
    <xf numFmtId="0" fontId="9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 wrapText="1"/>
    </xf>
    <xf numFmtId="4" fontId="4" fillId="2" borderId="8" xfId="0" applyNumberFormat="1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8" fontId="4" fillId="4" borderId="1" xfId="0" applyNumberFormat="1" applyFont="1" applyFill="1" applyBorder="1" applyAlignment="1">
      <alignment horizontal="left" vertical="center" wrapText="1" indent="1"/>
    </xf>
    <xf numFmtId="8" fontId="4" fillId="4" borderId="1" xfId="0" applyNumberFormat="1" applyFont="1" applyFill="1" applyBorder="1" applyAlignment="1">
      <alignment horizontal="justify" vertical="center" wrapText="1"/>
    </xf>
    <xf numFmtId="0" fontId="4" fillId="4" borderId="1" xfId="0" applyFont="1" applyFill="1" applyBorder="1" applyAlignment="1">
      <alignment horizontal="left" vertical="center" indent="13"/>
    </xf>
    <xf numFmtId="0" fontId="6" fillId="4" borderId="1" xfId="0" applyFont="1" applyFill="1" applyBorder="1"/>
    <xf numFmtId="0" fontId="4" fillId="4" borderId="1" xfId="0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vertical="center" wrapText="1"/>
    </xf>
    <xf numFmtId="8" fontId="4" fillId="4" borderId="1" xfId="0" applyNumberFormat="1" applyFont="1" applyFill="1" applyBorder="1" applyAlignment="1">
      <alignment horizontal="right" vertical="center" wrapText="1"/>
    </xf>
    <xf numFmtId="0" fontId="4" fillId="8" borderId="1" xfId="0" applyFont="1" applyFill="1" applyBorder="1" applyAlignment="1">
      <alignment horizontal="left" vertical="center" indent="2"/>
    </xf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 indent="1"/>
    </xf>
    <xf numFmtId="8" fontId="4" fillId="8" borderId="1" xfId="0" applyNumberFormat="1" applyFont="1" applyFill="1" applyBorder="1" applyAlignment="1">
      <alignment vertical="center" wrapText="1"/>
    </xf>
    <xf numFmtId="10" fontId="4" fillId="8" borderId="1" xfId="0" applyNumberFormat="1" applyFont="1" applyFill="1" applyBorder="1" applyAlignment="1">
      <alignment horizontal="right" vertical="center" wrapText="1"/>
    </xf>
    <xf numFmtId="0" fontId="6" fillId="8" borderId="1" xfId="0" applyFont="1" applyFill="1" applyBorder="1"/>
    <xf numFmtId="0" fontId="10" fillId="7" borderId="1" xfId="0" applyFont="1" applyFill="1" applyBorder="1" applyAlignment="1">
      <alignment vertical="center" wrapText="1"/>
    </xf>
    <xf numFmtId="8" fontId="10" fillId="7" borderId="1" xfId="0" applyNumberFormat="1" applyFont="1" applyFill="1" applyBorder="1" applyAlignment="1">
      <alignment horizontal="justify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justify" vertical="center" wrapText="1"/>
    </xf>
    <xf numFmtId="0" fontId="10" fillId="7" borderId="1" xfId="0" applyFont="1" applyFill="1" applyBorder="1" applyAlignment="1">
      <alignment horizontal="left" vertical="center" wrapText="1" indent="1"/>
    </xf>
    <xf numFmtId="0" fontId="10" fillId="7" borderId="1" xfId="0" applyFont="1" applyFill="1" applyBorder="1" applyAlignment="1">
      <alignment horizontal="right" vertical="center" wrapText="1"/>
    </xf>
    <xf numFmtId="8" fontId="10" fillId="7" borderId="1" xfId="0" applyNumberFormat="1" applyFont="1" applyFill="1" applyBorder="1" applyAlignment="1">
      <alignment vertical="center" wrapText="1"/>
    </xf>
    <xf numFmtId="168" fontId="10" fillId="7" borderId="1" xfId="1" applyNumberFormat="1" applyFont="1" applyFill="1" applyBorder="1" applyAlignment="1">
      <alignment vertical="center" wrapText="1"/>
    </xf>
    <xf numFmtId="0" fontId="13" fillId="0" borderId="0" xfId="0" applyFont="1"/>
    <xf numFmtId="0" fontId="2" fillId="0" borderId="0" xfId="0" applyFont="1"/>
    <xf numFmtId="0" fontId="3" fillId="6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indent="13"/>
    </xf>
    <xf numFmtId="0" fontId="3" fillId="6" borderId="1" xfId="0" applyFont="1" applyFill="1" applyBorder="1" applyAlignment="1">
      <alignment horizontal="justify"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justify" vertical="center" wrapText="1"/>
    </xf>
    <xf numFmtId="0" fontId="3" fillId="8" borderId="1" xfId="0" applyFont="1" applyFill="1" applyBorder="1" applyAlignment="1">
      <alignment horizontal="left" vertical="center" wrapText="1" indent="1"/>
    </xf>
    <xf numFmtId="0" fontId="14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 wrapText="1" indent="15"/>
    </xf>
    <xf numFmtId="0" fontId="14" fillId="3" borderId="2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zoomScale="55" zoomScaleNormal="55" workbookViewId="0">
      <selection activeCell="X18" sqref="X18"/>
    </sheetView>
  </sheetViews>
  <sheetFormatPr defaultRowHeight="15" x14ac:dyDescent="0.25"/>
  <cols>
    <col min="2" max="2" width="10.140625" customWidth="1"/>
    <col min="3" max="3" width="9.42578125" customWidth="1"/>
    <col min="4" max="5" width="9.140625" customWidth="1"/>
    <col min="6" max="6" width="11.42578125" bestFit="1" customWidth="1"/>
    <col min="7" max="7" width="14.5703125" bestFit="1" customWidth="1"/>
    <col min="8" max="8" width="11.28515625" customWidth="1"/>
    <col min="9" max="9" width="10.140625" customWidth="1"/>
    <col min="10" max="10" width="11.42578125" bestFit="1" customWidth="1"/>
    <col min="13" max="13" width="23.140625" bestFit="1" customWidth="1"/>
    <col min="14" max="14" width="19" customWidth="1"/>
    <col min="15" max="15" width="18.5703125" bestFit="1" customWidth="1"/>
    <col min="16" max="19" width="10" bestFit="1" customWidth="1"/>
    <col min="22" max="22" width="4.28515625" customWidth="1"/>
    <col min="23" max="23" width="10" bestFit="1" customWidth="1"/>
    <col min="24" max="24" width="12.5703125" bestFit="1" customWidth="1"/>
    <col min="25" max="25" width="7.28515625" customWidth="1"/>
    <col min="26" max="26" width="11.7109375" bestFit="1" customWidth="1"/>
    <col min="27" max="27" width="10" bestFit="1" customWidth="1"/>
    <col min="28" max="28" width="11.7109375" bestFit="1" customWidth="1"/>
    <col min="29" max="29" width="10.28515625" customWidth="1"/>
    <col min="31" max="31" width="18.28515625" customWidth="1"/>
    <col min="32" max="32" width="9.28515625" bestFit="1" customWidth="1"/>
    <col min="33" max="33" width="9.7109375" bestFit="1" customWidth="1"/>
    <col min="34" max="34" width="12.7109375" bestFit="1" customWidth="1"/>
    <col min="35" max="35" width="11.7109375" bestFit="1" customWidth="1"/>
  </cols>
  <sheetData>
    <row r="1" spans="1:35" ht="24.75" x14ac:dyDescent="0.5">
      <c r="A1" s="51"/>
      <c r="B1" s="52" t="s">
        <v>57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 t="s">
        <v>56</v>
      </c>
      <c r="N1" s="52"/>
      <c r="O1" s="52"/>
      <c r="P1" s="52"/>
      <c r="Q1" s="52"/>
      <c r="R1" s="52"/>
      <c r="S1" s="52"/>
      <c r="T1" s="52"/>
      <c r="U1" s="52"/>
      <c r="V1" s="52" t="s">
        <v>58</v>
      </c>
      <c r="W1" s="51"/>
      <c r="X1" s="51"/>
      <c r="Y1" s="51"/>
      <c r="Z1" s="51"/>
      <c r="AA1" s="51"/>
      <c r="AB1" s="51"/>
      <c r="AC1" s="51"/>
      <c r="AD1" s="51"/>
      <c r="AE1" s="52" t="s">
        <v>73</v>
      </c>
    </row>
    <row r="2" spans="1:35" ht="15.75" x14ac:dyDescent="0.25">
      <c r="B2" s="8" t="s">
        <v>0</v>
      </c>
      <c r="C2" s="8"/>
      <c r="D2" s="8"/>
      <c r="E2" s="8"/>
      <c r="F2" s="8"/>
      <c r="G2" s="8"/>
      <c r="H2" s="8"/>
      <c r="I2" s="8"/>
      <c r="J2" s="8"/>
      <c r="M2" s="35"/>
      <c r="N2" s="61" t="s">
        <v>19</v>
      </c>
      <c r="O2" s="61"/>
      <c r="P2" s="61"/>
      <c r="Q2" s="61"/>
      <c r="R2" s="61"/>
      <c r="S2" s="61"/>
      <c r="V2" s="60" t="s">
        <v>39</v>
      </c>
      <c r="W2" s="60"/>
      <c r="X2" s="60"/>
      <c r="Y2" s="60"/>
      <c r="Z2" s="60"/>
      <c r="AA2" s="60"/>
      <c r="AB2" s="60"/>
      <c r="AC2" s="60"/>
      <c r="AE2" s="43" t="s">
        <v>59</v>
      </c>
      <c r="AF2" s="44">
        <v>2.94</v>
      </c>
      <c r="AG2" s="43"/>
      <c r="AH2" s="43"/>
      <c r="AI2" s="43"/>
    </row>
    <row r="3" spans="1:35" ht="15" customHeight="1" x14ac:dyDescent="0.25">
      <c r="B3" s="8"/>
      <c r="C3" s="8"/>
      <c r="D3" s="8"/>
      <c r="E3" s="8"/>
      <c r="F3" s="8"/>
      <c r="G3" s="8"/>
      <c r="H3" s="8"/>
      <c r="I3" s="8"/>
      <c r="J3" s="8"/>
      <c r="M3" s="2"/>
      <c r="N3" s="29" t="s">
        <v>20</v>
      </c>
      <c r="O3" s="29"/>
      <c r="P3" s="29"/>
      <c r="Q3" s="29"/>
      <c r="R3" s="29"/>
      <c r="S3" s="29"/>
      <c r="V3" s="60"/>
      <c r="W3" s="60"/>
      <c r="X3" s="60"/>
      <c r="Y3" s="60"/>
      <c r="Z3" s="60"/>
      <c r="AA3" s="60"/>
      <c r="AB3" s="60"/>
      <c r="AC3" s="60"/>
      <c r="AE3" s="62" t="s">
        <v>60</v>
      </c>
      <c r="AF3" s="63"/>
      <c r="AG3" s="63"/>
      <c r="AH3" s="63"/>
      <c r="AI3" s="64"/>
    </row>
    <row r="4" spans="1:35" ht="28.5" x14ac:dyDescent="0.25">
      <c r="M4" s="2"/>
      <c r="N4" s="53" t="s">
        <v>21</v>
      </c>
      <c r="O4" s="55" t="s">
        <v>22</v>
      </c>
      <c r="P4" s="53" t="s">
        <v>23</v>
      </c>
      <c r="Q4" s="53" t="s">
        <v>24</v>
      </c>
      <c r="R4" s="53" t="s">
        <v>25</v>
      </c>
      <c r="S4" s="53" t="s">
        <v>26</v>
      </c>
      <c r="V4" s="37" t="s">
        <v>17</v>
      </c>
      <c r="W4" s="37" t="s">
        <v>17</v>
      </c>
      <c r="X4" s="37" t="s">
        <v>17</v>
      </c>
      <c r="Y4" s="37" t="s">
        <v>17</v>
      </c>
      <c r="Z4" s="42"/>
      <c r="AA4" s="42"/>
      <c r="AB4" s="42"/>
      <c r="AC4" s="42"/>
      <c r="AE4" s="45" t="s">
        <v>61</v>
      </c>
      <c r="AF4" s="45" t="s">
        <v>62</v>
      </c>
      <c r="AG4" s="46" t="s">
        <v>63</v>
      </c>
      <c r="AH4" s="45" t="s">
        <v>64</v>
      </c>
      <c r="AI4" s="47" t="s">
        <v>65</v>
      </c>
    </row>
    <row r="5" spans="1:35" ht="25.5" customHeight="1" x14ac:dyDescent="0.25">
      <c r="B5" s="17" t="s">
        <v>1</v>
      </c>
      <c r="C5" s="18" t="s">
        <v>2</v>
      </c>
      <c r="D5" s="14" t="s">
        <v>3</v>
      </c>
      <c r="E5" s="14" t="s">
        <v>4</v>
      </c>
      <c r="F5" s="14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M5" s="53" t="s">
        <v>27</v>
      </c>
      <c r="N5" s="30">
        <v>500</v>
      </c>
      <c r="O5" s="31">
        <v>750</v>
      </c>
      <c r="P5" s="31">
        <v>800</v>
      </c>
      <c r="Q5" s="31">
        <v>700</v>
      </c>
      <c r="R5" s="31">
        <v>654</v>
      </c>
      <c r="S5" s="31">
        <v>700</v>
      </c>
      <c r="V5" s="56" t="s">
        <v>40</v>
      </c>
      <c r="W5" s="57" t="s">
        <v>41</v>
      </c>
      <c r="X5" s="58" t="s">
        <v>42</v>
      </c>
      <c r="Y5" s="57" t="s">
        <v>43</v>
      </c>
      <c r="Z5" s="58" t="s">
        <v>44</v>
      </c>
      <c r="AA5" s="59" t="s">
        <v>45</v>
      </c>
      <c r="AB5" s="56" t="s">
        <v>46</v>
      </c>
      <c r="AC5" s="58" t="s">
        <v>47</v>
      </c>
      <c r="AE5" s="43" t="s">
        <v>66</v>
      </c>
      <c r="AF5" s="48">
        <v>500</v>
      </c>
      <c r="AG5" s="44">
        <v>0.15</v>
      </c>
      <c r="AH5" s="49">
        <f>SUM(AF5*AG5)</f>
        <v>75</v>
      </c>
      <c r="AI5" s="50">
        <f>SUM(AH5/AF2)</f>
        <v>25.510204081632654</v>
      </c>
    </row>
    <row r="6" spans="1:35" ht="15.75" x14ac:dyDescent="0.25">
      <c r="B6" s="16">
        <v>1</v>
      </c>
      <c r="C6" s="11" t="s">
        <v>10</v>
      </c>
      <c r="D6" s="12">
        <v>4500</v>
      </c>
      <c r="E6" s="12">
        <v>5040</v>
      </c>
      <c r="F6" s="12">
        <v>5696</v>
      </c>
      <c r="G6" s="9">
        <f>SUM(D6+E6+F6)</f>
        <v>15236</v>
      </c>
      <c r="H6" s="10">
        <f>MAX(D6:F6)</f>
        <v>5696</v>
      </c>
      <c r="I6" s="10">
        <f>MIN(D6:F6)</f>
        <v>4500</v>
      </c>
      <c r="J6" s="10">
        <f>AVERAGE(D6:F6)</f>
        <v>5078.666666666667</v>
      </c>
      <c r="M6" s="54" t="s">
        <v>17</v>
      </c>
      <c r="N6" s="32" t="s">
        <v>17</v>
      </c>
      <c r="O6" s="32" t="s">
        <v>17</v>
      </c>
      <c r="P6" s="33"/>
      <c r="Q6" s="33"/>
      <c r="R6" s="33"/>
      <c r="S6" s="33"/>
      <c r="V6" s="39">
        <v>1</v>
      </c>
      <c r="W6" s="38" t="s">
        <v>48</v>
      </c>
      <c r="X6" s="40">
        <v>853</v>
      </c>
      <c r="Y6" s="41">
        <v>0.1</v>
      </c>
      <c r="Z6" s="41">
        <v>0.09</v>
      </c>
      <c r="AA6" s="40">
        <f>SUM(Y6*X6)</f>
        <v>85.300000000000011</v>
      </c>
      <c r="AB6" s="40">
        <f>SUM(Z6*X6)</f>
        <v>76.77</v>
      </c>
      <c r="AC6" s="40">
        <f>SUM(X6-AA6+AB6)</f>
        <v>844.47</v>
      </c>
      <c r="AE6" s="46" t="s">
        <v>67</v>
      </c>
      <c r="AF6" s="48">
        <v>750</v>
      </c>
      <c r="AG6" s="44">
        <v>0.15</v>
      </c>
      <c r="AH6" s="49">
        <f t="shared" ref="AH6:AH11" si="0">SUM(AF6*AG6)</f>
        <v>112.5</v>
      </c>
      <c r="AI6" s="50">
        <f>SUM(AH6/AF2)</f>
        <v>38.265306122448983</v>
      </c>
    </row>
    <row r="7" spans="1:35" ht="15.75" customHeight="1" x14ac:dyDescent="0.25">
      <c r="B7" s="16">
        <v>2</v>
      </c>
      <c r="C7" s="11" t="s">
        <v>11</v>
      </c>
      <c r="D7" s="12">
        <v>6250</v>
      </c>
      <c r="E7" s="12">
        <v>7000</v>
      </c>
      <c r="F7" s="12">
        <v>7910</v>
      </c>
      <c r="G7" s="9">
        <f t="shared" ref="G7:G11" si="1">SUM(D7+E7+F7)</f>
        <v>21160</v>
      </c>
      <c r="H7" s="10">
        <f t="shared" ref="H7:H11" si="2">MAX(D7:F7)</f>
        <v>7910</v>
      </c>
      <c r="I7" s="10">
        <f t="shared" ref="I7:I11" si="3">MIN(D7:F7)</f>
        <v>6250</v>
      </c>
      <c r="J7" s="10">
        <f t="shared" ref="J7:J11" si="4">AVERAGE(D7:F7)</f>
        <v>7053.333333333333</v>
      </c>
      <c r="M7" s="53" t="s">
        <v>28</v>
      </c>
      <c r="N7" s="34" t="s">
        <v>17</v>
      </c>
      <c r="O7" s="2"/>
      <c r="P7" s="2"/>
      <c r="Q7" s="2"/>
      <c r="R7" s="34" t="s">
        <v>17</v>
      </c>
      <c r="S7" s="2"/>
      <c r="V7" s="39">
        <v>2</v>
      </c>
      <c r="W7" s="38" t="s">
        <v>49</v>
      </c>
      <c r="X7" s="40">
        <v>951</v>
      </c>
      <c r="Y7" s="41">
        <v>9.9900000000000003E-2</v>
      </c>
      <c r="Z7" s="41">
        <v>0.08</v>
      </c>
      <c r="AA7" s="40">
        <f t="shared" ref="AA7:AA13" si="5">SUM(Y7*X7)</f>
        <v>95.004900000000006</v>
      </c>
      <c r="AB7" s="40">
        <f t="shared" ref="AB7:AB13" si="6">SUM(Z7*X7)</f>
        <v>76.08</v>
      </c>
      <c r="AC7" s="40">
        <f>SUM(X7-AA7+AB7)</f>
        <v>932.07510000000002</v>
      </c>
      <c r="AE7" s="43" t="s">
        <v>68</v>
      </c>
      <c r="AF7" s="48">
        <v>250</v>
      </c>
      <c r="AG7" s="44">
        <v>10</v>
      </c>
      <c r="AH7" s="49">
        <f t="shared" si="0"/>
        <v>2500</v>
      </c>
      <c r="AI7" s="50">
        <f>SUM(AH7/AF2)</f>
        <v>850.34013605442181</v>
      </c>
    </row>
    <row r="8" spans="1:35" ht="15.75" x14ac:dyDescent="0.25">
      <c r="B8" s="16">
        <v>3</v>
      </c>
      <c r="C8" s="11" t="s">
        <v>12</v>
      </c>
      <c r="D8" s="12">
        <v>3300</v>
      </c>
      <c r="E8" s="12">
        <v>3696</v>
      </c>
      <c r="F8" s="12">
        <v>4176</v>
      </c>
      <c r="G8" s="9">
        <f t="shared" si="1"/>
        <v>11172</v>
      </c>
      <c r="H8" s="10">
        <f t="shared" si="2"/>
        <v>4176</v>
      </c>
      <c r="I8" s="10">
        <f t="shared" si="3"/>
        <v>3300</v>
      </c>
      <c r="J8" s="10">
        <f t="shared" si="4"/>
        <v>3724</v>
      </c>
      <c r="M8" s="53" t="s">
        <v>29</v>
      </c>
      <c r="N8" s="30">
        <v>10</v>
      </c>
      <c r="O8" s="31">
        <v>15</v>
      </c>
      <c r="P8" s="31">
        <v>15</v>
      </c>
      <c r="Q8" s="31">
        <v>12</v>
      </c>
      <c r="R8" s="31">
        <v>12</v>
      </c>
      <c r="S8" s="31">
        <v>11</v>
      </c>
      <c r="V8" s="39">
        <v>3</v>
      </c>
      <c r="W8" s="38" t="s">
        <v>50</v>
      </c>
      <c r="X8" s="40">
        <v>456</v>
      </c>
      <c r="Y8" s="41">
        <v>8.6400000000000005E-2</v>
      </c>
      <c r="Z8" s="41">
        <v>0.06</v>
      </c>
      <c r="AA8" s="40">
        <f t="shared" si="5"/>
        <v>39.398400000000002</v>
      </c>
      <c r="AB8" s="40">
        <f t="shared" si="6"/>
        <v>27.36</v>
      </c>
      <c r="AC8" s="40">
        <f t="shared" ref="AC8:AC13" si="7">SUM(X8-AA8+AB8)</f>
        <v>443.96160000000003</v>
      </c>
      <c r="AE8" s="43" t="s">
        <v>69</v>
      </c>
      <c r="AF8" s="48">
        <v>310</v>
      </c>
      <c r="AG8" s="44">
        <v>0.5</v>
      </c>
      <c r="AH8" s="49">
        <f t="shared" si="0"/>
        <v>155</v>
      </c>
      <c r="AI8" s="50">
        <f>SUM(AH8/AF2)</f>
        <v>52.721088435374149</v>
      </c>
    </row>
    <row r="9" spans="1:35" ht="15.75" x14ac:dyDescent="0.25">
      <c r="B9" s="16">
        <v>4</v>
      </c>
      <c r="C9" s="11" t="s">
        <v>13</v>
      </c>
      <c r="D9" s="12">
        <v>8000</v>
      </c>
      <c r="E9" s="12">
        <v>8690</v>
      </c>
      <c r="F9" s="12">
        <v>10125</v>
      </c>
      <c r="G9" s="9">
        <f t="shared" si="1"/>
        <v>26815</v>
      </c>
      <c r="H9" s="10">
        <f t="shared" si="2"/>
        <v>10125</v>
      </c>
      <c r="I9" s="10">
        <f t="shared" si="3"/>
        <v>8000</v>
      </c>
      <c r="J9" s="10">
        <f t="shared" si="4"/>
        <v>8938.3333333333339</v>
      </c>
      <c r="M9" s="53" t="s">
        <v>30</v>
      </c>
      <c r="N9" s="30">
        <v>50</v>
      </c>
      <c r="O9" s="31">
        <v>60</v>
      </c>
      <c r="P9" s="31">
        <v>54</v>
      </c>
      <c r="Q9" s="31">
        <v>55</v>
      </c>
      <c r="R9" s="31">
        <v>54</v>
      </c>
      <c r="S9" s="31">
        <v>56</v>
      </c>
      <c r="V9" s="39">
        <v>4</v>
      </c>
      <c r="W9" s="38" t="s">
        <v>51</v>
      </c>
      <c r="X9" s="40">
        <v>500</v>
      </c>
      <c r="Y9" s="41">
        <v>8.5000000000000006E-2</v>
      </c>
      <c r="Z9" s="41">
        <v>0.06</v>
      </c>
      <c r="AA9" s="40">
        <f t="shared" si="5"/>
        <v>42.5</v>
      </c>
      <c r="AB9" s="40">
        <f t="shared" si="6"/>
        <v>30</v>
      </c>
      <c r="AC9" s="40">
        <f t="shared" si="7"/>
        <v>487.5</v>
      </c>
      <c r="AE9" s="43" t="s">
        <v>70</v>
      </c>
      <c r="AF9" s="48">
        <v>500</v>
      </c>
      <c r="AG9" s="44">
        <v>0.1</v>
      </c>
      <c r="AH9" s="49">
        <f t="shared" si="0"/>
        <v>50</v>
      </c>
      <c r="AI9" s="50">
        <f>SUM(AH9/AF2)</f>
        <v>17.006802721088437</v>
      </c>
    </row>
    <row r="10" spans="1:35" ht="15.75" x14ac:dyDescent="0.25">
      <c r="B10" s="16">
        <v>5</v>
      </c>
      <c r="C10" s="11" t="s">
        <v>14</v>
      </c>
      <c r="D10" s="12">
        <v>4557</v>
      </c>
      <c r="E10" s="12">
        <v>5104</v>
      </c>
      <c r="F10" s="12">
        <v>5676</v>
      </c>
      <c r="G10" s="9">
        <f t="shared" si="1"/>
        <v>15337</v>
      </c>
      <c r="H10" s="10">
        <f t="shared" si="2"/>
        <v>5676</v>
      </c>
      <c r="I10" s="10">
        <f t="shared" si="3"/>
        <v>4557</v>
      </c>
      <c r="J10" s="10">
        <f t="shared" si="4"/>
        <v>5112.333333333333</v>
      </c>
      <c r="M10" s="53" t="s">
        <v>31</v>
      </c>
      <c r="N10" s="30">
        <v>300</v>
      </c>
      <c r="O10" s="31">
        <v>250</v>
      </c>
      <c r="P10" s="31">
        <v>300</v>
      </c>
      <c r="Q10" s="31">
        <v>300</v>
      </c>
      <c r="R10" s="31">
        <v>200</v>
      </c>
      <c r="S10" s="31">
        <v>200</v>
      </c>
      <c r="V10" s="39">
        <v>5</v>
      </c>
      <c r="W10" s="38" t="s">
        <v>52</v>
      </c>
      <c r="X10" s="40">
        <v>850</v>
      </c>
      <c r="Y10" s="41">
        <v>8.9899999999999994E-2</v>
      </c>
      <c r="Z10" s="41">
        <v>7.0000000000000007E-2</v>
      </c>
      <c r="AA10" s="40">
        <f t="shared" si="5"/>
        <v>76.414999999999992</v>
      </c>
      <c r="AB10" s="40">
        <f t="shared" si="6"/>
        <v>59.500000000000007</v>
      </c>
      <c r="AC10" s="40">
        <f t="shared" si="7"/>
        <v>833.08500000000004</v>
      </c>
      <c r="AE10" s="43" t="s">
        <v>71</v>
      </c>
      <c r="AF10" s="48">
        <v>1500</v>
      </c>
      <c r="AG10" s="44">
        <v>2.5</v>
      </c>
      <c r="AH10" s="49">
        <f t="shared" si="0"/>
        <v>3750</v>
      </c>
      <c r="AI10" s="50">
        <f>SUM(AH10/AF2)</f>
        <v>1275.5102040816328</v>
      </c>
    </row>
    <row r="11" spans="1:35" ht="15.75" x14ac:dyDescent="0.25">
      <c r="B11" s="16">
        <v>6</v>
      </c>
      <c r="C11" s="11" t="s">
        <v>15</v>
      </c>
      <c r="D11" s="12">
        <v>3260</v>
      </c>
      <c r="E11" s="12">
        <v>3640</v>
      </c>
      <c r="F11" s="12">
        <v>4113</v>
      </c>
      <c r="G11" s="9">
        <f t="shared" si="1"/>
        <v>11013</v>
      </c>
      <c r="H11" s="10">
        <f t="shared" si="2"/>
        <v>4113</v>
      </c>
      <c r="I11" s="10">
        <f t="shared" si="3"/>
        <v>3260</v>
      </c>
      <c r="J11" s="10">
        <f t="shared" si="4"/>
        <v>3671</v>
      </c>
      <c r="M11" s="53" t="s">
        <v>32</v>
      </c>
      <c r="N11" s="30">
        <v>40</v>
      </c>
      <c r="O11" s="31">
        <v>40</v>
      </c>
      <c r="P11" s="31">
        <v>40</v>
      </c>
      <c r="Q11" s="31">
        <v>40</v>
      </c>
      <c r="R11" s="31">
        <v>40</v>
      </c>
      <c r="S11" s="31">
        <v>40</v>
      </c>
      <c r="V11" s="39">
        <v>6</v>
      </c>
      <c r="W11" s="38" t="s">
        <v>53</v>
      </c>
      <c r="X11" s="40">
        <v>459</v>
      </c>
      <c r="Y11" s="41">
        <v>6.25E-2</v>
      </c>
      <c r="Z11" s="41">
        <v>0.05</v>
      </c>
      <c r="AA11" s="40">
        <f t="shared" si="5"/>
        <v>28.6875</v>
      </c>
      <c r="AB11" s="40">
        <f t="shared" si="6"/>
        <v>22.950000000000003</v>
      </c>
      <c r="AC11" s="40">
        <f t="shared" si="7"/>
        <v>453.26249999999999</v>
      </c>
      <c r="AE11" s="43" t="s">
        <v>72</v>
      </c>
      <c r="AF11" s="48">
        <v>190</v>
      </c>
      <c r="AG11" s="44">
        <v>6</v>
      </c>
      <c r="AH11" s="49">
        <f t="shared" si="0"/>
        <v>1140</v>
      </c>
      <c r="AI11" s="50">
        <f>SUM(AH11/AF2)</f>
        <v>387.75510204081633</v>
      </c>
    </row>
    <row r="12" spans="1:35" x14ac:dyDescent="0.25">
      <c r="M12" s="53" t="s">
        <v>33</v>
      </c>
      <c r="N12" s="30">
        <v>10</v>
      </c>
      <c r="O12" s="31">
        <v>15</v>
      </c>
      <c r="P12" s="31">
        <v>14</v>
      </c>
      <c r="Q12" s="31">
        <v>15</v>
      </c>
      <c r="R12" s="31">
        <v>20</v>
      </c>
      <c r="S12" s="31">
        <v>31</v>
      </c>
      <c r="V12" s="39">
        <v>7</v>
      </c>
      <c r="W12" s="38" t="s">
        <v>54</v>
      </c>
      <c r="X12" s="40">
        <v>478</v>
      </c>
      <c r="Y12" s="41">
        <v>7.1199999999999999E-2</v>
      </c>
      <c r="Z12" s="41">
        <v>0.05</v>
      </c>
      <c r="AA12" s="40">
        <f t="shared" si="5"/>
        <v>34.0336</v>
      </c>
      <c r="AB12" s="40">
        <f t="shared" si="6"/>
        <v>23.900000000000002</v>
      </c>
      <c r="AC12" s="40">
        <f t="shared" si="7"/>
        <v>467.8664</v>
      </c>
    </row>
    <row r="13" spans="1:35" x14ac:dyDescent="0.25">
      <c r="B13" s="1" t="s">
        <v>16</v>
      </c>
      <c r="C13" s="1"/>
      <c r="D13" s="13">
        <f>SUM(D6:D11)</f>
        <v>29867</v>
      </c>
      <c r="E13" s="13">
        <f t="shared" ref="E13:F13" si="8">SUM(E6:E11)</f>
        <v>33170</v>
      </c>
      <c r="F13" s="13">
        <f t="shared" si="8"/>
        <v>37696</v>
      </c>
      <c r="G13" s="13">
        <f t="shared" ref="G13:J13" si="9">SUM(G6+G7+G8+G9+G10+G11)</f>
        <v>100733</v>
      </c>
      <c r="H13" s="13">
        <f t="shared" si="9"/>
        <v>37696</v>
      </c>
      <c r="I13" s="13">
        <f t="shared" si="9"/>
        <v>29867</v>
      </c>
      <c r="J13" s="13">
        <f t="shared" si="9"/>
        <v>33577.666666666672</v>
      </c>
      <c r="M13" s="53" t="s">
        <v>34</v>
      </c>
      <c r="N13" s="30">
        <v>120</v>
      </c>
      <c r="O13" s="31">
        <v>150</v>
      </c>
      <c r="P13" s="31">
        <v>130</v>
      </c>
      <c r="Q13" s="31">
        <v>200</v>
      </c>
      <c r="R13" s="31">
        <v>150</v>
      </c>
      <c r="S13" s="31">
        <v>190</v>
      </c>
      <c r="V13" s="39">
        <v>8</v>
      </c>
      <c r="W13" s="38" t="s">
        <v>55</v>
      </c>
      <c r="X13" s="40">
        <v>658</v>
      </c>
      <c r="Y13" s="41">
        <v>5.9900000000000002E-2</v>
      </c>
      <c r="Z13" s="41">
        <v>0.04</v>
      </c>
      <c r="AA13" s="40">
        <f t="shared" si="5"/>
        <v>39.414200000000001</v>
      </c>
      <c r="AB13" s="40">
        <f t="shared" si="6"/>
        <v>26.32</v>
      </c>
      <c r="AC13" s="40">
        <f t="shared" si="7"/>
        <v>644.9058</v>
      </c>
    </row>
    <row r="14" spans="1:35" x14ac:dyDescent="0.25">
      <c r="M14" s="53" t="s">
        <v>35</v>
      </c>
      <c r="N14" s="30">
        <v>50</v>
      </c>
      <c r="O14" s="31">
        <v>60</v>
      </c>
      <c r="P14" s="31">
        <v>65</v>
      </c>
      <c r="Q14" s="31">
        <v>70</v>
      </c>
      <c r="R14" s="31">
        <v>65</v>
      </c>
      <c r="S14" s="31">
        <v>85</v>
      </c>
    </row>
    <row r="15" spans="1:35" x14ac:dyDescent="0.25">
      <c r="B15" s="17" t="s">
        <v>1</v>
      </c>
      <c r="C15" s="18" t="s">
        <v>2</v>
      </c>
      <c r="D15" s="14" t="s">
        <v>3</v>
      </c>
      <c r="E15" s="14" t="s">
        <v>4</v>
      </c>
      <c r="F15" s="14" t="s">
        <v>5</v>
      </c>
      <c r="G15" s="14" t="s">
        <v>6</v>
      </c>
      <c r="H15" s="14" t="s">
        <v>7</v>
      </c>
      <c r="I15" s="14" t="s">
        <v>8</v>
      </c>
      <c r="J15" s="14" t="s">
        <v>9</v>
      </c>
      <c r="M15" s="53" t="s">
        <v>36</v>
      </c>
      <c r="N15" s="30">
        <v>145</v>
      </c>
      <c r="O15" s="31">
        <v>145</v>
      </c>
      <c r="P15" s="31">
        <v>145</v>
      </c>
      <c r="Q15" s="31">
        <v>145</v>
      </c>
      <c r="R15" s="31">
        <v>100</v>
      </c>
      <c r="S15" s="31">
        <v>145</v>
      </c>
    </row>
    <row r="16" spans="1:35" x14ac:dyDescent="0.25">
      <c r="B16" s="3">
        <v>1</v>
      </c>
      <c r="C16" s="4" t="s">
        <v>10</v>
      </c>
      <c r="D16" s="5">
        <v>6265</v>
      </c>
      <c r="E16" s="6">
        <v>6954</v>
      </c>
      <c r="F16" s="6">
        <v>7858</v>
      </c>
      <c r="G16" s="5">
        <f>SUM(D16:F16)</f>
        <v>21077</v>
      </c>
      <c r="H16" s="5">
        <f>MAX(D16:F16)</f>
        <v>7858</v>
      </c>
      <c r="I16" s="19">
        <f>MIN(D16:F16)</f>
        <v>6265</v>
      </c>
      <c r="J16" s="5">
        <f>AVERAGE(D16:F16)</f>
        <v>7025.666666666667</v>
      </c>
      <c r="M16" s="54" t="s">
        <v>17</v>
      </c>
      <c r="N16" s="32" t="s">
        <v>17</v>
      </c>
      <c r="O16" s="32" t="s">
        <v>17</v>
      </c>
      <c r="P16" s="33"/>
      <c r="Q16" s="33"/>
      <c r="R16" s="33"/>
      <c r="S16" s="33"/>
    </row>
    <row r="17" spans="2:19" x14ac:dyDescent="0.25">
      <c r="B17" s="3">
        <v>2</v>
      </c>
      <c r="C17" s="7" t="s">
        <v>11</v>
      </c>
      <c r="D17" s="5">
        <v>8701</v>
      </c>
      <c r="E17" s="6">
        <v>9658</v>
      </c>
      <c r="F17" s="6">
        <v>10197</v>
      </c>
      <c r="G17" s="5">
        <f t="shared" ref="G17:G21" si="10">SUM(D17:F17)</f>
        <v>28556</v>
      </c>
      <c r="H17" s="5">
        <f t="shared" ref="H17:H21" si="11">MAX(D17:F17)</f>
        <v>10197</v>
      </c>
      <c r="I17" s="19">
        <f t="shared" ref="I17:I21" si="12">MIN(D17:F17)</f>
        <v>8701</v>
      </c>
      <c r="J17" s="5">
        <f t="shared" ref="J17:J21" si="13">AVERAGE(D17:F17)</f>
        <v>9518.6666666666661</v>
      </c>
      <c r="M17" s="53" t="s">
        <v>37</v>
      </c>
      <c r="N17" s="36">
        <f>SUM(N8:N15)</f>
        <v>725</v>
      </c>
      <c r="O17" s="36">
        <f>SUM(O8:O15)</f>
        <v>735</v>
      </c>
      <c r="P17" s="36">
        <f t="shared" ref="P17:S17" si="14">SUM(P8:P15)</f>
        <v>763</v>
      </c>
      <c r="Q17" s="36">
        <f t="shared" si="14"/>
        <v>837</v>
      </c>
      <c r="R17" s="36">
        <f t="shared" si="14"/>
        <v>641</v>
      </c>
      <c r="S17" s="36">
        <f t="shared" si="14"/>
        <v>758</v>
      </c>
    </row>
    <row r="18" spans="2:19" x14ac:dyDescent="0.25">
      <c r="B18" s="3">
        <v>3</v>
      </c>
      <c r="C18" s="4" t="s">
        <v>12</v>
      </c>
      <c r="D18" s="5">
        <v>4569</v>
      </c>
      <c r="E18" s="6">
        <v>5099</v>
      </c>
      <c r="F18" s="6">
        <v>5769</v>
      </c>
      <c r="G18" s="5">
        <f t="shared" si="10"/>
        <v>15437</v>
      </c>
      <c r="H18" s="5">
        <f t="shared" si="11"/>
        <v>5769</v>
      </c>
      <c r="I18" s="19">
        <f t="shared" si="12"/>
        <v>4569</v>
      </c>
      <c r="J18" s="5">
        <f t="shared" si="13"/>
        <v>5145.666666666667</v>
      </c>
      <c r="M18" s="54" t="s">
        <v>17</v>
      </c>
      <c r="N18" s="32" t="s">
        <v>17</v>
      </c>
      <c r="O18" s="32" t="s">
        <v>17</v>
      </c>
      <c r="P18" s="33"/>
      <c r="Q18" s="33"/>
      <c r="R18" s="33"/>
      <c r="S18" s="33"/>
    </row>
    <row r="19" spans="2:19" x14ac:dyDescent="0.25">
      <c r="B19" s="3">
        <v>4</v>
      </c>
      <c r="C19" s="4" t="s">
        <v>13</v>
      </c>
      <c r="D19" s="5">
        <v>12341</v>
      </c>
      <c r="E19" s="6">
        <v>12365</v>
      </c>
      <c r="F19" s="6">
        <v>13969</v>
      </c>
      <c r="G19" s="5">
        <f t="shared" si="10"/>
        <v>38675</v>
      </c>
      <c r="H19" s="5">
        <f t="shared" si="11"/>
        <v>13969</v>
      </c>
      <c r="I19" s="19">
        <f t="shared" si="12"/>
        <v>12341</v>
      </c>
      <c r="J19" s="5">
        <f t="shared" si="13"/>
        <v>12891.666666666666</v>
      </c>
      <c r="M19" s="53" t="s">
        <v>38</v>
      </c>
      <c r="N19" s="36">
        <f>SUM(N5-N17)</f>
        <v>-225</v>
      </c>
      <c r="O19" s="36">
        <f>SUM(O5-O17)</f>
        <v>15</v>
      </c>
      <c r="P19" s="36">
        <f t="shared" ref="P19:S19" si="15">SUM(P5-P17)</f>
        <v>37</v>
      </c>
      <c r="Q19" s="36">
        <f t="shared" si="15"/>
        <v>-137</v>
      </c>
      <c r="R19" s="36">
        <f t="shared" si="15"/>
        <v>13</v>
      </c>
      <c r="S19" s="36">
        <f t="shared" si="15"/>
        <v>-58</v>
      </c>
    </row>
    <row r="20" spans="2:19" x14ac:dyDescent="0.25">
      <c r="B20" s="3">
        <v>5</v>
      </c>
      <c r="C20" s="4" t="s">
        <v>14</v>
      </c>
      <c r="D20" s="5">
        <v>6344</v>
      </c>
      <c r="E20" s="6">
        <v>7042</v>
      </c>
      <c r="F20" s="6">
        <v>7957</v>
      </c>
      <c r="G20" s="5">
        <f t="shared" si="10"/>
        <v>21343</v>
      </c>
      <c r="H20" s="5">
        <f t="shared" si="11"/>
        <v>7957</v>
      </c>
      <c r="I20" s="19">
        <f t="shared" si="12"/>
        <v>6344</v>
      </c>
      <c r="J20" s="5">
        <f t="shared" si="13"/>
        <v>7114.333333333333</v>
      </c>
    </row>
    <row r="21" spans="2:19" x14ac:dyDescent="0.25">
      <c r="B21" s="3">
        <v>6</v>
      </c>
      <c r="C21" s="4" t="s">
        <v>15</v>
      </c>
      <c r="D21" s="5">
        <v>4525</v>
      </c>
      <c r="E21" s="6">
        <v>5022</v>
      </c>
      <c r="F21" s="6">
        <v>5671</v>
      </c>
      <c r="G21" s="5">
        <f t="shared" si="10"/>
        <v>15218</v>
      </c>
      <c r="H21" s="5">
        <f t="shared" si="11"/>
        <v>5671</v>
      </c>
      <c r="I21" s="19">
        <f t="shared" si="12"/>
        <v>4525</v>
      </c>
      <c r="J21" s="5">
        <f t="shared" si="13"/>
        <v>5072.666666666667</v>
      </c>
    </row>
    <row r="23" spans="2:19" x14ac:dyDescent="0.25">
      <c r="B23" s="20" t="s">
        <v>16</v>
      </c>
      <c r="C23" s="20"/>
      <c r="D23" s="21">
        <f>SUM(D16:D21)</f>
        <v>42745</v>
      </c>
      <c r="E23" s="21">
        <f t="shared" ref="E23:F23" si="16">SUM(E16:E21)</f>
        <v>46140</v>
      </c>
      <c r="F23" s="21">
        <f t="shared" si="16"/>
        <v>51421</v>
      </c>
      <c r="G23" s="21">
        <f t="shared" ref="G23:J23" si="17">SUM(G16+G17+G18+G19+G20+G21)</f>
        <v>140306</v>
      </c>
      <c r="H23" s="21">
        <f t="shared" si="17"/>
        <v>51421</v>
      </c>
      <c r="I23" s="21">
        <f t="shared" si="17"/>
        <v>42745</v>
      </c>
      <c r="J23" s="21">
        <f t="shared" si="17"/>
        <v>46768.666666666664</v>
      </c>
    </row>
    <row r="25" spans="2:19" ht="16.5" customHeight="1" x14ac:dyDescent="0.25">
      <c r="B25" s="24" t="s">
        <v>18</v>
      </c>
      <c r="C25" s="25"/>
      <c r="D25" s="26">
        <f>SUM(D13:F13)+(D23:F23)</f>
        <v>143478</v>
      </c>
      <c r="E25" s="27"/>
      <c r="F25" s="28"/>
      <c r="G25" s="22"/>
      <c r="H25" s="23" t="s">
        <v>17</v>
      </c>
      <c r="I25" s="22"/>
    </row>
  </sheetData>
  <mergeCells count="7">
    <mergeCell ref="AE3:AI3"/>
    <mergeCell ref="B2:J3"/>
    <mergeCell ref="B25:C25"/>
    <mergeCell ref="D25:F25"/>
    <mergeCell ref="N2:S2"/>
    <mergeCell ref="N3:S3"/>
    <mergeCell ref="V2:A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Tarde</dc:creator>
  <cp:lastModifiedBy>Turma Tarde</cp:lastModifiedBy>
  <dcterms:created xsi:type="dcterms:W3CDTF">2023-03-21T17:38:15Z</dcterms:created>
  <dcterms:modified xsi:type="dcterms:W3CDTF">2023-03-21T18:46:04Z</dcterms:modified>
</cp:coreProperties>
</file>