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erson-my.sharepoint.com/personal/santiago_sanchez_emerson_com/Documents/"/>
    </mc:Choice>
  </mc:AlternateContent>
  <xr:revisionPtr revIDLastSave="0" documentId="8_{C553E208-7689-4041-B98E-A0210DB3F915}" xr6:coauthVersionLast="47" xr6:coauthVersionMax="47" xr10:uidLastSave="{00000000-0000-0000-0000-000000000000}"/>
  <bookViews>
    <workbookView xWindow="-120" yWindow="-120" windowWidth="29040" windowHeight="17640" xr2:uid="{963CFE2C-DCFE-4309-94F0-78D38419B5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R6" i="1" s="1"/>
  <c r="AT2" i="1"/>
  <c r="AQ6" i="1"/>
  <c r="AQ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4" i="1"/>
  <c r="AL7" i="1"/>
  <c r="AL6" i="1"/>
  <c r="AL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AR5" i="1" l="1"/>
  <c r="AR12" i="1"/>
  <c r="AR19" i="1"/>
  <c r="AR11" i="1"/>
  <c r="AR18" i="1"/>
  <c r="AR10" i="1"/>
  <c r="AR17" i="1"/>
  <c r="AR9" i="1"/>
  <c r="AR8" i="1"/>
  <c r="AR16" i="1"/>
  <c r="AR15" i="1"/>
  <c r="AR7" i="1"/>
  <c r="AR14" i="1"/>
  <c r="AR13" i="1"/>
</calcChain>
</file>

<file path=xl/sharedStrings.xml><?xml version="1.0" encoding="utf-8"?>
<sst xmlns="http://schemas.openxmlformats.org/spreadsheetml/2006/main" count="35" uniqueCount="34">
  <si>
    <t>I/P Calculations</t>
  </si>
  <si>
    <t>Discrete voltages for current values</t>
  </si>
  <si>
    <t>Linear Transducer mA/mm Calculation</t>
  </si>
  <si>
    <t>Total Travel (3/4in = 19.05mm)</t>
  </si>
  <si>
    <t>Current(mA)</t>
  </si>
  <si>
    <t>Voltage(V)</t>
  </si>
  <si>
    <t>Ohm</t>
  </si>
  <si>
    <t>Power supply must be set at 18V 25mA</t>
  </si>
  <si>
    <t>Input Current (mA)</t>
  </si>
  <si>
    <t>Output Current (mA)</t>
  </si>
  <si>
    <t>Difference</t>
  </si>
  <si>
    <t>Calculated Travel (mm)</t>
  </si>
  <si>
    <t>Total Current Difference (mA)</t>
  </si>
  <si>
    <t>Output Voltage(V)</t>
  </si>
  <si>
    <t>Output Current(mA)</t>
  </si>
  <si>
    <t>mm/mA</t>
  </si>
  <si>
    <t>Find difference in current and multiply by mm/mA</t>
  </si>
  <si>
    <t>(Max is 18.5)</t>
  </si>
  <si>
    <t xml:space="preserve">Equation for resistance </t>
  </si>
  <si>
    <t>Equation for Voltage</t>
  </si>
  <si>
    <t>Link to Desmos graph</t>
  </si>
  <si>
    <t>Percentage Equations</t>
  </si>
  <si>
    <t>Parameter</t>
  </si>
  <si>
    <t>Low End</t>
  </si>
  <si>
    <t>High End</t>
  </si>
  <si>
    <t>Equation</t>
  </si>
  <si>
    <t>Travel</t>
  </si>
  <si>
    <t>0mA</t>
  </si>
  <si>
    <t>2.9mA</t>
  </si>
  <si>
    <t>x/2.9mA</t>
  </si>
  <si>
    <t>Setpoint</t>
  </si>
  <si>
    <t>0.66V</t>
  </si>
  <si>
    <t>3.3V</t>
  </si>
  <si>
    <t>(x - 0.66)/2.64V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</si>
</sst>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v.</a:t>
            </a:r>
            <a:r>
              <a:rPr lang="en-US" baseline="0"/>
              <a:t>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Sheet1!$B$3:$B$19</c:f>
              <c:numCache>
                <c:formatCode>0.00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2.2029999999999998</c:v>
                </c:pt>
                <c:pt idx="1">
                  <c:v>2.351</c:v>
                </c:pt>
                <c:pt idx="2">
                  <c:v>2.484</c:v>
                </c:pt>
                <c:pt idx="3">
                  <c:v>2.6110000000000002</c:v>
                </c:pt>
                <c:pt idx="4">
                  <c:v>2.7360000000000002</c:v>
                </c:pt>
                <c:pt idx="5">
                  <c:v>2.8580000000000001</c:v>
                </c:pt>
                <c:pt idx="6">
                  <c:v>2.9780000000000002</c:v>
                </c:pt>
                <c:pt idx="7">
                  <c:v>3.0960000000000001</c:v>
                </c:pt>
                <c:pt idx="8">
                  <c:v>3.2120000000000002</c:v>
                </c:pt>
                <c:pt idx="9">
                  <c:v>3.3279999999999998</c:v>
                </c:pt>
                <c:pt idx="10">
                  <c:v>3.4420000000000002</c:v>
                </c:pt>
                <c:pt idx="11">
                  <c:v>3.556</c:v>
                </c:pt>
                <c:pt idx="12">
                  <c:v>3.669</c:v>
                </c:pt>
                <c:pt idx="13">
                  <c:v>3.782</c:v>
                </c:pt>
                <c:pt idx="14">
                  <c:v>3.895</c:v>
                </c:pt>
                <c:pt idx="15">
                  <c:v>4.0060000000000002</c:v>
                </c:pt>
                <c:pt idx="16">
                  <c:v>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B-4B3D-8157-2951A97D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9168"/>
        <c:axId val="790507840"/>
      </c:scatterChart>
      <c:valAx>
        <c:axId val="880909168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7840"/>
        <c:crosses val="autoZero"/>
        <c:crossBetween val="midCat"/>
      </c:valAx>
      <c:valAx>
        <c:axId val="7905078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v.</a:t>
            </a:r>
            <a:r>
              <a:rPr lang="en-US" baseline="0"/>
              <a:t>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Sheet1!$B$3:$B$19</c:f>
              <c:numCache>
                <c:formatCode>0.00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Sheet1!$D$3:$D$19</c:f>
              <c:numCache>
                <c:formatCode>0.00</c:formatCode>
                <c:ptCount val="17"/>
                <c:pt idx="0">
                  <c:v>550.75</c:v>
                </c:pt>
                <c:pt idx="1">
                  <c:v>470.2</c:v>
                </c:pt>
                <c:pt idx="2">
                  <c:v>414</c:v>
                </c:pt>
                <c:pt idx="3">
                  <c:v>373.00000000000006</c:v>
                </c:pt>
                <c:pt idx="4">
                  <c:v>342</c:v>
                </c:pt>
                <c:pt idx="5">
                  <c:v>317.5555555555556</c:v>
                </c:pt>
                <c:pt idx="6">
                  <c:v>297.8</c:v>
                </c:pt>
                <c:pt idx="7">
                  <c:v>281.45454545454544</c:v>
                </c:pt>
                <c:pt idx="8">
                  <c:v>267.66666666666669</c:v>
                </c:pt>
                <c:pt idx="9">
                  <c:v>256</c:v>
                </c:pt>
                <c:pt idx="10">
                  <c:v>245.85714285714286</c:v>
                </c:pt>
                <c:pt idx="11">
                  <c:v>237.06666666666666</c:v>
                </c:pt>
                <c:pt idx="12">
                  <c:v>229.3125</c:v>
                </c:pt>
                <c:pt idx="13">
                  <c:v>222.47058823529412</c:v>
                </c:pt>
                <c:pt idx="14">
                  <c:v>216.38888888888889</c:v>
                </c:pt>
                <c:pt idx="15">
                  <c:v>210.84210526315792</c:v>
                </c:pt>
                <c:pt idx="16">
                  <c:v>206.00000000000003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42A8-AA9B-AEEA31B4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79888"/>
        <c:axId val="790504000"/>
      </c:scatterChart>
      <c:valAx>
        <c:axId val="932979888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4000"/>
        <c:crosses val="autoZero"/>
        <c:crossBetween val="midCat"/>
      </c:valAx>
      <c:valAx>
        <c:axId val="79050400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v. Voltage &amp;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Ohm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Sheet1!$B$3:$B$19</c:f>
              <c:numCache>
                <c:formatCode>0.00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Sheet1!$D$3:$D$19</c:f>
              <c:numCache>
                <c:formatCode>0.00</c:formatCode>
                <c:ptCount val="17"/>
                <c:pt idx="0">
                  <c:v>550.75</c:v>
                </c:pt>
                <c:pt idx="1">
                  <c:v>470.2</c:v>
                </c:pt>
                <c:pt idx="2">
                  <c:v>414</c:v>
                </c:pt>
                <c:pt idx="3">
                  <c:v>373.00000000000006</c:v>
                </c:pt>
                <c:pt idx="4">
                  <c:v>342</c:v>
                </c:pt>
                <c:pt idx="5">
                  <c:v>317.5555555555556</c:v>
                </c:pt>
                <c:pt idx="6">
                  <c:v>297.8</c:v>
                </c:pt>
                <c:pt idx="7">
                  <c:v>281.45454545454544</c:v>
                </c:pt>
                <c:pt idx="8">
                  <c:v>267.66666666666669</c:v>
                </c:pt>
                <c:pt idx="9">
                  <c:v>256</c:v>
                </c:pt>
                <c:pt idx="10">
                  <c:v>245.85714285714286</c:v>
                </c:pt>
                <c:pt idx="11">
                  <c:v>237.06666666666666</c:v>
                </c:pt>
                <c:pt idx="12">
                  <c:v>229.3125</c:v>
                </c:pt>
                <c:pt idx="13">
                  <c:v>222.47058823529412</c:v>
                </c:pt>
                <c:pt idx="14">
                  <c:v>216.38888888888889</c:v>
                </c:pt>
                <c:pt idx="15">
                  <c:v>210.84210526315792</c:v>
                </c:pt>
                <c:pt idx="16">
                  <c:v>206.00000000000003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E-45C7-87E6-C7075597A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95888"/>
        <c:axId val="89630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Current(mA)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5E-45C7-87E6-C7075597A7B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Voltage(V)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Sheet1!$C$3:$C$19</c:f>
              <c:numCache>
                <c:formatCode>General</c:formatCode>
                <c:ptCount val="17"/>
                <c:pt idx="0">
                  <c:v>2.2029999999999998</c:v>
                </c:pt>
                <c:pt idx="1">
                  <c:v>2.351</c:v>
                </c:pt>
                <c:pt idx="2">
                  <c:v>2.484</c:v>
                </c:pt>
                <c:pt idx="3">
                  <c:v>2.6110000000000002</c:v>
                </c:pt>
                <c:pt idx="4">
                  <c:v>2.7360000000000002</c:v>
                </c:pt>
                <c:pt idx="5">
                  <c:v>2.8580000000000001</c:v>
                </c:pt>
                <c:pt idx="6">
                  <c:v>2.9780000000000002</c:v>
                </c:pt>
                <c:pt idx="7">
                  <c:v>3.0960000000000001</c:v>
                </c:pt>
                <c:pt idx="8">
                  <c:v>3.2120000000000002</c:v>
                </c:pt>
                <c:pt idx="9">
                  <c:v>3.3279999999999998</c:v>
                </c:pt>
                <c:pt idx="10">
                  <c:v>3.4420000000000002</c:v>
                </c:pt>
                <c:pt idx="11">
                  <c:v>3.556</c:v>
                </c:pt>
                <c:pt idx="12">
                  <c:v>3.669</c:v>
                </c:pt>
                <c:pt idx="13">
                  <c:v>3.782</c:v>
                </c:pt>
                <c:pt idx="14">
                  <c:v>3.895</c:v>
                </c:pt>
                <c:pt idx="15">
                  <c:v>4.0060000000000002</c:v>
                </c:pt>
                <c:pt idx="16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E-45C7-87E6-C7075597A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084864"/>
        <c:axId val="896047744"/>
      </c:lineChart>
      <c:catAx>
        <c:axId val="8836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01040"/>
        <c:crosses val="autoZero"/>
        <c:auto val="1"/>
        <c:lblAlgn val="ctr"/>
        <c:lblOffset val="100"/>
        <c:noMultiLvlLbl val="0"/>
      </c:catAx>
      <c:valAx>
        <c:axId val="8963010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95888"/>
        <c:crosses val="autoZero"/>
        <c:crossBetween val="between"/>
      </c:valAx>
      <c:valAx>
        <c:axId val="896047744"/>
        <c:scaling>
          <c:orientation val="minMax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84864"/>
        <c:crosses val="max"/>
        <c:crossBetween val="between"/>
      </c:valAx>
      <c:catAx>
        <c:axId val="885084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04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219075</xdr:colOff>
      <xdr:row>0</xdr:row>
      <xdr:rowOff>142875</xdr:rowOff>
    </xdr:from>
    <xdr:to>
      <xdr:col>33</xdr:col>
      <xdr:colOff>276658</xdr:colOff>
      <xdr:row>5</xdr:row>
      <xdr:rowOff>82674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EA379-4441-45B7-0150-43C37A38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6025" y="142875"/>
          <a:ext cx="3105583" cy="892299"/>
        </a:xfrm>
        <a:prstGeom prst="rect">
          <a:avLst/>
        </a:prstGeom>
      </xdr:spPr>
    </xdr:pic>
    <xdr:clientData/>
  </xdr:twoCellAnchor>
  <xdr:twoCellAnchor editAs="oneCell">
    <xdr:from>
      <xdr:col>28</xdr:col>
      <xdr:colOff>180975</xdr:colOff>
      <xdr:row>6</xdr:row>
      <xdr:rowOff>76200</xdr:rowOff>
    </xdr:from>
    <xdr:to>
      <xdr:col>33</xdr:col>
      <xdr:colOff>371927</xdr:colOff>
      <xdr:row>24</xdr:row>
      <xdr:rowOff>19521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7C52F2-C0BC-A260-2C88-69824EB88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7925" y="1219200"/>
          <a:ext cx="3238952" cy="3372321"/>
        </a:xfrm>
        <a:prstGeom prst="rect">
          <a:avLst/>
        </a:prstGeom>
      </xdr:spPr>
    </xdr:pic>
    <xdr:clientData/>
  </xdr:twoCellAnchor>
  <xdr:twoCellAnchor>
    <xdr:from>
      <xdr:col>20</xdr:col>
      <xdr:colOff>3175</xdr:colOff>
      <xdr:row>1</xdr:row>
      <xdr:rowOff>3175</xdr:rowOff>
    </xdr:from>
    <xdr:to>
      <xdr:col>27</xdr:col>
      <xdr:colOff>307975</xdr:colOff>
      <xdr:row>15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1DE82-A23C-3FA9-F35B-0A7A9607C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450850</xdr:colOff>
      <xdr:row>17</xdr:row>
      <xdr:rowOff>114300</xdr:rowOff>
    </xdr:from>
    <xdr:to>
      <xdr:col>27</xdr:col>
      <xdr:colOff>361949</xdr:colOff>
      <xdr:row>30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06D0C0-4992-E16C-8F92-AA733B15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</xdr:row>
      <xdr:rowOff>0</xdr:rowOff>
    </xdr:from>
    <xdr:to>
      <xdr:col>17</xdr:col>
      <xdr:colOff>361951</xdr:colOff>
      <xdr:row>23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07597B-721F-75AA-4C9A-DE7670B4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9525</xdr:colOff>
      <xdr:row>24</xdr:row>
      <xdr:rowOff>180975</xdr:rowOff>
    </xdr:from>
    <xdr:to>
      <xdr:col>13</xdr:col>
      <xdr:colOff>429279</xdr:colOff>
      <xdr:row>34</xdr:row>
      <xdr:rowOff>171715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BAD5F4-E47E-F7F9-D9CA-9094B3CF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05275" y="4752975"/>
          <a:ext cx="4686954" cy="18957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12</xdr:col>
      <xdr:colOff>514847</xdr:colOff>
      <xdr:row>41</xdr:row>
      <xdr:rowOff>28659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FECE45-567D-F4C8-875F-AEF64DE96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05350" y="7239000"/>
          <a:ext cx="3562847" cy="600159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561975</xdr:colOff>
      <xdr:row>37</xdr:row>
      <xdr:rowOff>171450</xdr:rowOff>
    </xdr:from>
    <xdr:to>
      <xdr:col>17</xdr:col>
      <xdr:colOff>476663</xdr:colOff>
      <xdr:row>40</xdr:row>
      <xdr:rowOff>171530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C35751-D4F1-18F9-96D7-46EAFD65D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15325" y="7219950"/>
          <a:ext cx="2962688" cy="57158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21</xdr:row>
      <xdr:rowOff>0</xdr:rowOff>
    </xdr:from>
    <xdr:to>
      <xdr:col>44</xdr:col>
      <xdr:colOff>1429411</xdr:colOff>
      <xdr:row>30</xdr:row>
      <xdr:rowOff>19292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39985C-CD28-64AF-D00A-B186F6308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755725" y="4000500"/>
          <a:ext cx="4734586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smos.com/calculator/ovwq2kpiw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CDA6-A0F2-46C8-A4BC-1E0900E78E21}">
  <dimension ref="A1:AT49"/>
  <sheetViews>
    <sheetView tabSelected="1" topLeftCell="A31" workbookViewId="0">
      <selection activeCell="F56" sqref="F56"/>
    </sheetView>
  </sheetViews>
  <sheetFormatPr defaultRowHeight="15"/>
  <cols>
    <col min="1" max="1" width="12.140625" customWidth="1"/>
    <col min="2" max="2" width="13.140625" customWidth="1"/>
    <col min="3" max="3" width="11.7109375" customWidth="1"/>
    <col min="4" max="4" width="14.42578125" customWidth="1"/>
    <col min="22" max="22" width="9.140625" customWidth="1"/>
    <col min="35" max="35" width="11.42578125" customWidth="1"/>
    <col min="36" max="36" width="20" customWidth="1"/>
    <col min="37" max="37" width="18.7109375" customWidth="1"/>
    <col min="38" max="38" width="10.85546875" customWidth="1"/>
    <col min="41" max="41" width="18.140625" customWidth="1"/>
    <col min="42" max="42" width="19.5703125" customWidth="1"/>
    <col min="43" max="43" width="14.5703125" customWidth="1"/>
    <col min="44" max="44" width="22.5703125" customWidth="1"/>
    <col min="45" max="45" width="27.42578125" customWidth="1"/>
  </cols>
  <sheetData>
    <row r="1" spans="2:46">
      <c r="B1" s="10" t="s">
        <v>0</v>
      </c>
      <c r="C1" s="10"/>
      <c r="D1" s="10"/>
      <c r="AJ1" s="10" t="s">
        <v>1</v>
      </c>
      <c r="AK1" s="10"/>
      <c r="AO1" s="10" t="s">
        <v>2</v>
      </c>
      <c r="AP1" s="10"/>
      <c r="AQ1" s="10"/>
      <c r="AR1" s="10"/>
      <c r="AS1" t="s">
        <v>3</v>
      </c>
      <c r="AT1">
        <v>19.05</v>
      </c>
    </row>
    <row r="2" spans="2:46">
      <c r="B2" s="8" t="s">
        <v>4</v>
      </c>
      <c r="C2" s="8" t="s">
        <v>5</v>
      </c>
      <c r="D2" s="8" t="s">
        <v>6</v>
      </c>
      <c r="E2" s="4"/>
      <c r="AJ2" s="11" t="s">
        <v>7</v>
      </c>
      <c r="AK2" s="11"/>
      <c r="AO2" s="7" t="s">
        <v>8</v>
      </c>
      <c r="AP2" s="7" t="s">
        <v>9</v>
      </c>
      <c r="AQ2" s="5" t="s">
        <v>10</v>
      </c>
      <c r="AR2" s="5" t="s">
        <v>11</v>
      </c>
      <c r="AS2" t="s">
        <v>12</v>
      </c>
      <c r="AT2">
        <f>AP3-AP19</f>
        <v>3.8601999999999999</v>
      </c>
    </row>
    <row r="3" spans="2:46">
      <c r="B3" s="9">
        <v>4</v>
      </c>
      <c r="C3" s="5">
        <v>2.2029999999999998</v>
      </c>
      <c r="D3" s="9">
        <f>(C3/B3)*1000</f>
        <v>550.75</v>
      </c>
      <c r="AJ3" s="5" t="s">
        <v>13</v>
      </c>
      <c r="AK3" s="5" t="s">
        <v>14</v>
      </c>
      <c r="AO3" s="5">
        <v>4</v>
      </c>
      <c r="AP3" s="5">
        <v>8.4001999999999999</v>
      </c>
      <c r="AQ3" s="5">
        <v>0</v>
      </c>
      <c r="AR3" s="5">
        <v>0</v>
      </c>
      <c r="AS3" t="s">
        <v>15</v>
      </c>
      <c r="AT3">
        <f>AT1/AT2</f>
        <v>4.9349774623076526</v>
      </c>
    </row>
    <row r="4" spans="2:46">
      <c r="B4" s="9">
        <v>5</v>
      </c>
      <c r="C4" s="5">
        <v>2.351</v>
      </c>
      <c r="D4" s="9">
        <f t="shared" ref="D4:D19" si="0">(C4/B4)*1000</f>
        <v>470.2</v>
      </c>
      <c r="AJ4" s="6">
        <v>1.105</v>
      </c>
      <c r="AK4" s="6">
        <v>4</v>
      </c>
      <c r="AL4" t="s">
        <v>10</v>
      </c>
      <c r="AO4" s="5">
        <v>5</v>
      </c>
      <c r="AP4" s="5">
        <v>8.4</v>
      </c>
      <c r="AQ4" s="5">
        <f>AP3-AP4</f>
        <v>1.9999999999953388E-4</v>
      </c>
      <c r="AR4" s="5">
        <v>0</v>
      </c>
    </row>
    <row r="5" spans="2:46">
      <c r="B5" s="9">
        <v>6</v>
      </c>
      <c r="C5" s="5">
        <v>2.484</v>
      </c>
      <c r="D5" s="9">
        <f t="shared" si="0"/>
        <v>414</v>
      </c>
      <c r="AJ5" s="5">
        <v>1.2150000000000001</v>
      </c>
      <c r="AK5" s="5">
        <v>5</v>
      </c>
      <c r="AL5">
        <f>AJ5-AJ4</f>
        <v>0.1100000000000001</v>
      </c>
      <c r="AO5" s="5">
        <v>6</v>
      </c>
      <c r="AP5" s="5">
        <v>8.1829999999999998</v>
      </c>
      <c r="AQ5" s="5">
        <f>AP4-AP5</f>
        <v>0.21700000000000053</v>
      </c>
      <c r="AR5" s="5">
        <f>(AP3-AP5)*AT3</f>
        <v>1.0718771048132225</v>
      </c>
      <c r="AS5" t="s">
        <v>16</v>
      </c>
    </row>
    <row r="6" spans="2:46">
      <c r="B6" s="9">
        <v>7</v>
      </c>
      <c r="C6" s="5">
        <v>2.6110000000000002</v>
      </c>
      <c r="D6" s="9">
        <f t="shared" si="0"/>
        <v>373.00000000000006</v>
      </c>
      <c r="AJ6" s="5">
        <v>1.325</v>
      </c>
      <c r="AK6" s="5">
        <v>6</v>
      </c>
      <c r="AL6">
        <f>AJ6-AJ5</f>
        <v>0.10999999999999988</v>
      </c>
      <c r="AO6" s="5">
        <v>7</v>
      </c>
      <c r="AP6" s="5">
        <v>7.9095000000000004</v>
      </c>
      <c r="AQ6" s="5">
        <f>AP5-AP6</f>
        <v>0.27349999999999941</v>
      </c>
      <c r="AR6" s="5">
        <f>(AP3-AP6)*AT3</f>
        <v>2.4215934407543624</v>
      </c>
    </row>
    <row r="7" spans="2:46">
      <c r="B7" s="9">
        <v>8</v>
      </c>
      <c r="C7" s="5">
        <v>2.7360000000000002</v>
      </c>
      <c r="D7" s="9">
        <f t="shared" si="0"/>
        <v>342</v>
      </c>
      <c r="AJ7" s="5">
        <v>1.4350000000000001</v>
      </c>
      <c r="AK7" s="5">
        <v>7</v>
      </c>
      <c r="AL7">
        <f>AJ7-AJ6</f>
        <v>0.1100000000000001</v>
      </c>
      <c r="AO7" s="5">
        <v>8</v>
      </c>
      <c r="AP7" s="5">
        <v>7.6428000000000003</v>
      </c>
      <c r="AQ7" s="5">
        <f t="shared" ref="AQ7:AQ19" si="1">AP6-AP7</f>
        <v>0.26670000000000016</v>
      </c>
      <c r="AR7" s="5">
        <f>(AP3-AP7)*AT3</f>
        <v>3.737751929951814</v>
      </c>
    </row>
    <row r="8" spans="2:46">
      <c r="B8" s="9">
        <v>9</v>
      </c>
      <c r="C8" s="5">
        <v>2.8580000000000001</v>
      </c>
      <c r="D8" s="9">
        <f t="shared" si="0"/>
        <v>317.5555555555556</v>
      </c>
      <c r="AJ8" s="5">
        <v>1.5449999999999999</v>
      </c>
      <c r="AK8" s="5">
        <v>8</v>
      </c>
      <c r="AO8" s="5">
        <v>9</v>
      </c>
      <c r="AP8" s="5">
        <v>7.3780000000000001</v>
      </c>
      <c r="AQ8" s="5">
        <f t="shared" si="1"/>
        <v>0.26480000000000015</v>
      </c>
      <c r="AR8" s="5">
        <f>(AP3-AP8)*AT3</f>
        <v>5.0445339619708811</v>
      </c>
    </row>
    <row r="9" spans="2:46">
      <c r="B9" s="9">
        <v>10</v>
      </c>
      <c r="C9" s="5">
        <v>2.9780000000000002</v>
      </c>
      <c r="D9" s="9">
        <f t="shared" si="0"/>
        <v>297.8</v>
      </c>
      <c r="AJ9" s="5">
        <v>1.655</v>
      </c>
      <c r="AK9" s="5">
        <v>9</v>
      </c>
      <c r="AO9" s="5">
        <v>10</v>
      </c>
      <c r="AP9" s="5">
        <v>7.1139999999999999</v>
      </c>
      <c r="AQ9" s="5">
        <f t="shared" si="1"/>
        <v>0.26400000000000023</v>
      </c>
      <c r="AR9" s="5">
        <f>(AP3-AP9)*AT3</f>
        <v>6.3473680120201026</v>
      </c>
    </row>
    <row r="10" spans="2:46">
      <c r="B10" s="9">
        <v>11</v>
      </c>
      <c r="C10" s="5">
        <v>3.0960000000000001</v>
      </c>
      <c r="D10" s="9">
        <f t="shared" si="0"/>
        <v>281.45454545454544</v>
      </c>
      <c r="AJ10" s="5">
        <v>1.7649999999999999</v>
      </c>
      <c r="AK10" s="5">
        <v>10</v>
      </c>
      <c r="AO10" s="5">
        <v>11</v>
      </c>
      <c r="AP10" s="5">
        <v>6.8540000000000001</v>
      </c>
      <c r="AQ10" s="5">
        <f t="shared" si="1"/>
        <v>0.25999999999999979</v>
      </c>
      <c r="AR10" s="5">
        <f>(AP3-AP10)*AT3</f>
        <v>7.6304621522200913</v>
      </c>
    </row>
    <row r="11" spans="2:46">
      <c r="B11" s="9">
        <v>12</v>
      </c>
      <c r="C11" s="5">
        <v>3.2120000000000002</v>
      </c>
      <c r="D11" s="9">
        <f t="shared" si="0"/>
        <v>267.66666666666669</v>
      </c>
      <c r="AJ11" s="5">
        <v>1.875</v>
      </c>
      <c r="AK11" s="5">
        <v>11</v>
      </c>
      <c r="AO11" s="5">
        <v>12</v>
      </c>
      <c r="AP11" s="5">
        <v>6.5940000000000003</v>
      </c>
      <c r="AQ11" s="5">
        <f t="shared" si="1"/>
        <v>0.25999999999999979</v>
      </c>
      <c r="AR11" s="5">
        <f>(AP3-AP11)*AT3</f>
        <v>8.9135562924200809</v>
      </c>
    </row>
    <row r="12" spans="2:46">
      <c r="B12" s="9">
        <v>13</v>
      </c>
      <c r="C12" s="5">
        <v>3.3279999999999998</v>
      </c>
      <c r="D12" s="9">
        <f t="shared" si="0"/>
        <v>256</v>
      </c>
      <c r="AJ12" s="5">
        <v>1.9850000000000001</v>
      </c>
      <c r="AK12" s="5">
        <v>12</v>
      </c>
      <c r="AO12" s="5">
        <v>13</v>
      </c>
      <c r="AP12" s="5">
        <v>6.3380000000000001</v>
      </c>
      <c r="AQ12" s="5">
        <f t="shared" si="1"/>
        <v>0.25600000000000023</v>
      </c>
      <c r="AR12" s="5">
        <f>(AP3-AP12)*AT3</f>
        <v>10.176910522770839</v>
      </c>
    </row>
    <row r="13" spans="2:46">
      <c r="B13" s="9">
        <v>14</v>
      </c>
      <c r="C13" s="5">
        <v>3.4420000000000002</v>
      </c>
      <c r="D13" s="9">
        <f t="shared" si="0"/>
        <v>245.85714285714286</v>
      </c>
      <c r="AJ13" s="5">
        <v>2.0950000000000002</v>
      </c>
      <c r="AK13" s="5">
        <v>13</v>
      </c>
      <c r="AO13" s="5">
        <v>14</v>
      </c>
      <c r="AP13" s="5">
        <v>6.08</v>
      </c>
      <c r="AQ13" s="5">
        <f t="shared" si="1"/>
        <v>0.25800000000000001</v>
      </c>
      <c r="AR13" s="5">
        <f>(AP3-AP13)*AT3</f>
        <v>11.450134708046214</v>
      </c>
    </row>
    <row r="14" spans="2:46">
      <c r="B14" s="9">
        <v>15</v>
      </c>
      <c r="C14" s="5">
        <v>3.556</v>
      </c>
      <c r="D14" s="9">
        <f t="shared" si="0"/>
        <v>237.06666666666666</v>
      </c>
      <c r="AJ14" s="5">
        <v>2.2050000000000001</v>
      </c>
      <c r="AK14" s="5">
        <v>14</v>
      </c>
      <c r="AO14" s="5">
        <v>15</v>
      </c>
      <c r="AP14" s="5">
        <v>5.8250000000000002</v>
      </c>
      <c r="AQ14" s="5">
        <f t="shared" si="1"/>
        <v>0.25499999999999989</v>
      </c>
      <c r="AR14" s="5">
        <f>(AP3-AP14)*AT3</f>
        <v>12.708553960934665</v>
      </c>
    </row>
    <row r="15" spans="2:46">
      <c r="B15" s="9">
        <v>16</v>
      </c>
      <c r="C15" s="5">
        <v>3.669</v>
      </c>
      <c r="D15" s="9">
        <f t="shared" si="0"/>
        <v>229.3125</v>
      </c>
      <c r="AJ15" s="5">
        <v>2.3149999999999999</v>
      </c>
      <c r="AK15" s="5">
        <v>15</v>
      </c>
      <c r="AO15" s="5">
        <v>16</v>
      </c>
      <c r="AP15" s="5">
        <v>5.57</v>
      </c>
      <c r="AQ15" s="5">
        <f t="shared" si="1"/>
        <v>0.25499999999999989</v>
      </c>
      <c r="AR15" s="5">
        <f>(AP3-AP15)*AT3</f>
        <v>13.966973213823117</v>
      </c>
    </row>
    <row r="16" spans="2:46">
      <c r="B16" s="9">
        <v>17</v>
      </c>
      <c r="C16" s="5">
        <v>3.782</v>
      </c>
      <c r="D16" s="9">
        <f t="shared" si="0"/>
        <v>222.47058823529412</v>
      </c>
      <c r="AJ16" s="5">
        <v>2.4249999999999998</v>
      </c>
      <c r="AK16" s="5">
        <v>16</v>
      </c>
      <c r="AO16" s="5">
        <v>17</v>
      </c>
      <c r="AP16" s="5">
        <v>5.31</v>
      </c>
      <c r="AQ16" s="5">
        <f t="shared" si="1"/>
        <v>0.26000000000000068</v>
      </c>
      <c r="AR16" s="5">
        <f>(AP3-AP16)*AT3</f>
        <v>15.250067354023109</v>
      </c>
    </row>
    <row r="17" spans="2:44">
      <c r="B17" s="9">
        <v>18</v>
      </c>
      <c r="C17" s="5">
        <v>3.895</v>
      </c>
      <c r="D17" s="9">
        <f t="shared" si="0"/>
        <v>216.38888888888889</v>
      </c>
      <c r="AJ17" s="5">
        <v>2.5350000000000001</v>
      </c>
      <c r="AK17" s="5">
        <v>17</v>
      </c>
      <c r="AO17" s="5">
        <v>18</v>
      </c>
      <c r="AP17" s="5">
        <v>5.0599999999999996</v>
      </c>
      <c r="AQ17" s="5">
        <f t="shared" si="1"/>
        <v>0.25</v>
      </c>
      <c r="AR17" s="5">
        <f>(AP3-AP17)*AT3</f>
        <v>16.483811719600023</v>
      </c>
    </row>
    <row r="18" spans="2:44">
      <c r="B18" s="9">
        <v>19</v>
      </c>
      <c r="C18" s="5">
        <v>4.0060000000000002</v>
      </c>
      <c r="D18" s="9">
        <f t="shared" si="0"/>
        <v>210.84210526315792</v>
      </c>
      <c r="AJ18" s="5">
        <v>2.645</v>
      </c>
      <c r="AK18" s="5">
        <v>18</v>
      </c>
      <c r="AL18" t="s">
        <v>17</v>
      </c>
      <c r="AO18" s="5">
        <v>19</v>
      </c>
      <c r="AP18" s="5">
        <v>4.8</v>
      </c>
      <c r="AQ18" s="5">
        <f t="shared" si="1"/>
        <v>0.25999999999999979</v>
      </c>
      <c r="AR18" s="5">
        <f>(AP3-AP18)*AT3</f>
        <v>17.766905859800012</v>
      </c>
    </row>
    <row r="19" spans="2:44">
      <c r="B19" s="9">
        <v>20</v>
      </c>
      <c r="C19" s="5">
        <v>4.12</v>
      </c>
      <c r="D19" s="9">
        <f t="shared" si="0"/>
        <v>206.00000000000003</v>
      </c>
      <c r="AJ19" s="5">
        <v>2.7549999999999999</v>
      </c>
      <c r="AK19" s="5">
        <v>19</v>
      </c>
      <c r="AO19" s="5">
        <v>20</v>
      </c>
      <c r="AP19" s="5">
        <v>4.54</v>
      </c>
      <c r="AQ19" s="5">
        <f t="shared" si="1"/>
        <v>0.25999999999999979</v>
      </c>
      <c r="AR19" s="5">
        <f>(AP3-AP19)*AT3</f>
        <v>19.05</v>
      </c>
    </row>
    <row r="20" spans="2:44">
      <c r="AJ20" s="5">
        <v>2.8650000000000002</v>
      </c>
      <c r="AK20" s="5">
        <v>20</v>
      </c>
    </row>
    <row r="26" spans="2:44">
      <c r="B26" s="1"/>
      <c r="C26" s="1"/>
    </row>
    <row r="38" spans="1:14">
      <c r="H38" s="2" t="s">
        <v>18</v>
      </c>
      <c r="N38" s="2" t="s">
        <v>19</v>
      </c>
    </row>
    <row r="43" spans="1:14">
      <c r="H43" s="3" t="s">
        <v>20</v>
      </c>
    </row>
    <row r="46" spans="1:14">
      <c r="A46" s="10" t="s">
        <v>21</v>
      </c>
      <c r="B46" s="10"/>
      <c r="C46" s="10"/>
      <c r="D46" s="10"/>
    </row>
    <row r="47" spans="1:14">
      <c r="A47" s="5" t="s">
        <v>22</v>
      </c>
      <c r="B47" s="5" t="s">
        <v>23</v>
      </c>
      <c r="C47" s="5" t="s">
        <v>24</v>
      </c>
      <c r="D47" s="5" t="s">
        <v>25</v>
      </c>
    </row>
    <row r="48" spans="1:14">
      <c r="A48" s="5" t="s">
        <v>26</v>
      </c>
      <c r="B48" s="5" t="s">
        <v>27</v>
      </c>
      <c r="C48" s="5" t="s">
        <v>28</v>
      </c>
      <c r="D48" s="5" t="s">
        <v>29</v>
      </c>
    </row>
    <row r="49" spans="1:4">
      <c r="A49" s="5" t="s">
        <v>30</v>
      </c>
      <c r="B49" s="5" t="s">
        <v>31</v>
      </c>
      <c r="C49" s="5" t="s">
        <v>32</v>
      </c>
      <c r="D49" s="5" t="s">
        <v>33</v>
      </c>
    </row>
  </sheetData>
  <sortState xmlns:xlrd2="http://schemas.microsoft.com/office/spreadsheetml/2017/richdata2" ref="AF67:AF77">
    <sortCondition descending="1" ref="AF67:AF77"/>
  </sortState>
  <mergeCells count="5">
    <mergeCell ref="AJ1:AK1"/>
    <mergeCell ref="AJ2:AK2"/>
    <mergeCell ref="AO1:AR1"/>
    <mergeCell ref="B1:D1"/>
    <mergeCell ref="A46:D46"/>
  </mergeCells>
  <hyperlinks>
    <hyperlink ref="H43" r:id="rId1" display="Link to Desmso graph" xr:uid="{E31D3A6F-0B65-404A-B119-4F299C1492D9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l q 3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Q l q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a t 1 Y o i k e 4 D g A A A B E A A A A T A B w A R m 9 y b X V s Y X M v U 2 V j d G l v b j E u b S C i G A A o o B Q A A A A A A A A A A A A A A A A A A A A A A A A A A A A r T k 0 u y c z P U w i G 0 I b W A F B L A Q I t A B Q A A g A I A E J a t 1 Z I s u X 4 p A A A A P Y A A A A S A A A A A A A A A A A A A A A A A A A A A A B D b 2 5 m a W c v U G F j a 2 F n Z S 5 4 b W x Q S w E C L Q A U A A I A C A B C W r d W D 8 r p q 6 Q A A A D p A A A A E w A A A A A A A A A A A A A A A A D w A A A A W 0 N v b n R l b n R f V H l w Z X N d L n h t b F B L A Q I t A B Q A A g A I A E J a t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M O D Z Z c T N u Q r x g w d S G v u E v A A A A A A I A A A A A A A N m A A D A A A A A E A A A A P Y 9 g V F G 6 3 T 7 T A D 7 x 5 H R h E 8 A A A A A B I A A A K A A A A A Q A A A A p Q + Z W H x 2 7 W N S f b W l T K m Y U l A A A A A N G M 6 h H v 6 E y N m 4 1 U h v w + e m v n j t R b v r F Y o j k l 0 p h Q K t r E n H C q D a 6 U h X A 8 U e j K k R u g S l k B n Z y H T w a c 9 V f + 1 0 j Z N y Q i m D U o v w G e L v p C + U B T h j h x Q A A A B H A a 4 y r A R 6 I i t a 6 C 0 G 3 i O d n s A p Q g = = < / D a t a M a s h u p > 
</file>

<file path=customXml/itemProps1.xml><?xml version="1.0" encoding="utf-8"?>
<ds:datastoreItem xmlns:ds="http://schemas.openxmlformats.org/officeDocument/2006/customXml" ds:itemID="{0D4E99EF-C874-4B4E-9893-3CD0739D7A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Sanchez, Santiago</dc:creator>
  <cp:keywords/>
  <dc:description/>
  <cp:lastModifiedBy/>
  <cp:revision/>
  <dcterms:created xsi:type="dcterms:W3CDTF">2023-05-23T15:08:12Z</dcterms:created>
  <dcterms:modified xsi:type="dcterms:W3CDTF">2023-08-11T12:43:51Z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2023-05-23T21:10:53Z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0152ce96-0d3f-434a-a61e-bf043f833368</vt:lpwstr>
  </property>
  <property fmtid="{D5CDD505-2E9C-101B-9397-08002B2CF9AE}" pid="8" name="MSIP_Label_d38901aa-f724-46bf-bb4f-aef09392934b_ContentBits">
    <vt:lpwstr>0</vt:lpwstr>
  </property>
</Properties>
</file>